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waynestateprod-my.sharepoint.com/personal/fp2973_wayne_edu/Documents/MSU Data Analytics/Analysis Project/Crowd Funding Analysis/"/>
    </mc:Choice>
  </mc:AlternateContent>
  <xr:revisionPtr revIDLastSave="362" documentId="8_{0A02BD53-70CC-4A6A-A23E-004A748A4A96}" xr6:coauthVersionLast="47" xr6:coauthVersionMax="47" xr10:uidLastSave="{7629506E-8076-44F4-970B-B8CF41768162}"/>
  <bookViews>
    <workbookView xWindow="-108" yWindow="-108" windowWidth="23256" windowHeight="12576" tabRatio="719" firstSheet="2" activeTab="2" xr2:uid="{00000000-000D-0000-FFFF-FFFF00000000}"/>
  </bookViews>
  <sheets>
    <sheet name="Sheet7" sheetId="8" r:id="rId1"/>
    <sheet name="Category Stats" sheetId="3" r:id="rId2"/>
    <sheet name="KickStarter" sheetId="1" r:id="rId3"/>
    <sheet name="Theater Outcomes by Launch Date" sheetId="13" r:id="rId4"/>
    <sheet name="Outcomes Based on Goals" sheetId="14" r:id="rId5"/>
    <sheet name="Failed US Kickstarters" sheetId="11" r:id="rId6"/>
    <sheet name="Successful US Kickstarters" sheetId="10" r:id="rId7"/>
    <sheet name="Edinburgh Research" sheetId="9" r:id="rId8"/>
    <sheet name="Sheet5" sheetId="6" r:id="rId9"/>
    <sheet name="Descriptive_Statistics" sheetId="12" r:id="rId10"/>
  </sheets>
  <definedNames>
    <definedName name="_xlnm._FilterDatabase" localSheetId="2" hidden="1">KickStarter!$A$1:$U$4115</definedName>
  </definedNames>
  <calcPr calcId="191029"/>
  <pivotCaches>
    <pivotCache cacheId="0" r:id="rId11"/>
    <pivotCache cacheId="1" r:id="rId12"/>
    <pivotCache cacheId="2" r:id="rId13"/>
    <pivotCache cacheId="3" r:id="rId1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H3" i="14" l="1"/>
  <c r="H4" i="14"/>
  <c r="H5" i="14"/>
  <c r="H6" i="14"/>
  <c r="H7" i="14"/>
  <c r="H8" i="14"/>
  <c r="H9" i="14"/>
  <c r="H10" i="14"/>
  <c r="H11" i="14"/>
  <c r="H12" i="14"/>
  <c r="H13" i="14"/>
  <c r="H2" i="14"/>
  <c r="G3" i="14"/>
  <c r="G4" i="14"/>
  <c r="G5" i="14"/>
  <c r="G6" i="14"/>
  <c r="G7" i="14"/>
  <c r="G8" i="14"/>
  <c r="G9" i="14"/>
  <c r="G10" i="14"/>
  <c r="G11" i="14"/>
  <c r="G12" i="14"/>
  <c r="G13" i="14"/>
  <c r="G2" i="14"/>
  <c r="F3" i="14"/>
  <c r="F4" i="14"/>
  <c r="F5" i="14"/>
  <c r="F6" i="14"/>
  <c r="F7" i="14"/>
  <c r="F8" i="14"/>
  <c r="F9" i="14"/>
  <c r="F10" i="14"/>
  <c r="F11" i="14"/>
  <c r="F12" i="14"/>
  <c r="F13" i="14"/>
  <c r="F2" i="14"/>
  <c r="E3" i="14"/>
  <c r="E4" i="14"/>
  <c r="E5" i="14"/>
  <c r="E6" i="14"/>
  <c r="E7" i="14"/>
  <c r="E8" i="14"/>
  <c r="E9" i="14"/>
  <c r="E10" i="14"/>
  <c r="E11" i="14"/>
  <c r="E12" i="14"/>
  <c r="E13" i="14"/>
  <c r="E2" i="14"/>
  <c r="D13" i="14"/>
  <c r="D12" i="14"/>
  <c r="D11" i="14"/>
  <c r="D10" i="14"/>
  <c r="D9" i="14"/>
  <c r="D8" i="14"/>
  <c r="D7" i="14"/>
  <c r="D6" i="14"/>
  <c r="D5" i="14"/>
  <c r="D4" i="14"/>
  <c r="D3" i="14"/>
  <c r="D2" i="14"/>
  <c r="C13" i="14"/>
  <c r="C12" i="14"/>
  <c r="C11" i="14"/>
  <c r="C10" i="14"/>
  <c r="C9" i="14"/>
  <c r="C8" i="14"/>
  <c r="C7" i="14"/>
  <c r="C6" i="14"/>
  <c r="C4" i="14"/>
  <c r="C3" i="14"/>
  <c r="C5" i="14"/>
  <c r="C2" i="14"/>
  <c r="B13" i="14"/>
  <c r="B12" i="14"/>
  <c r="B11" i="14"/>
  <c r="B10" i="14"/>
  <c r="B9" i="14"/>
  <c r="B8" i="14"/>
  <c r="B7" i="14"/>
  <c r="B6" i="14"/>
  <c r="B5" i="14"/>
  <c r="B4" i="14"/>
  <c r="B3" i="14"/>
  <c r="B2" i="14"/>
  <c r="C14" i="12"/>
  <c r="C13" i="12"/>
  <c r="C12" i="12"/>
  <c r="B14" i="12"/>
  <c r="B13" i="12"/>
  <c r="B12" i="12"/>
  <c r="C15" i="12"/>
  <c r="B15" i="12"/>
  <c r="C6" i="12"/>
  <c r="C5" i="12"/>
  <c r="C4" i="12"/>
  <c r="B6" i="12"/>
  <c r="B5" i="12"/>
  <c r="B7" i="12" s="1"/>
  <c r="B4" i="12"/>
  <c r="P2845" i="1"/>
  <c r="C2" i="12"/>
  <c r="C33" i="12"/>
  <c r="B33" i="12"/>
  <c r="C32" i="12"/>
  <c r="B32" i="12"/>
  <c r="C30" i="12"/>
  <c r="B30" i="12"/>
  <c r="C29" i="12"/>
  <c r="B29" i="12"/>
  <c r="C26" i="12"/>
  <c r="B26" i="12"/>
  <c r="C25" i="12"/>
  <c r="B25" i="12"/>
  <c r="C23" i="12"/>
  <c r="B23" i="12"/>
  <c r="C22" i="12"/>
  <c r="B22" i="12"/>
  <c r="C10" i="12"/>
  <c r="C11" i="12"/>
  <c r="B11" i="12"/>
  <c r="B10" i="12"/>
  <c r="C3" i="12"/>
  <c r="B3" i="12"/>
  <c r="B2" i="12"/>
  <c r="B3" i="9"/>
  <c r="B4" i="9"/>
  <c r="B5" i="9"/>
  <c r="B6" i="9"/>
  <c r="B2" i="9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P126" i="1"/>
  <c r="P125" i="1" a="1"/>
  <c r="P125" i="1" s="1"/>
  <c r="P127" i="1" a="1"/>
  <c r="P127" i="1" s="1"/>
  <c r="P128" i="1"/>
  <c r="P129" i="1" a="1"/>
  <c r="P129" i="1" s="1"/>
  <c r="P130" i="1" a="1"/>
  <c r="P130" i="1" s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124" i="1"/>
  <c r="P3" i="1" a="1"/>
  <c r="P3" i="1" s="1"/>
  <c r="P4" i="1" a="1"/>
  <c r="P4" i="1" s="1"/>
  <c r="P5" i="1" a="1"/>
  <c r="P5" i="1" s="1"/>
  <c r="P6" i="1" a="1"/>
  <c r="P6" i="1" s="1"/>
  <c r="P7" i="1" a="1"/>
  <c r="P7" i="1" s="1"/>
  <c r="P8" i="1" a="1"/>
  <c r="P8" i="1" s="1"/>
  <c r="P9" i="1" a="1"/>
  <c r="P9" i="1" s="1"/>
  <c r="P10" i="1" a="1"/>
  <c r="P10" i="1" s="1"/>
  <c r="P11" i="1" a="1"/>
  <c r="P11" i="1" s="1"/>
  <c r="P12" i="1" a="1"/>
  <c r="P12" i="1" s="1"/>
  <c r="P13" i="1" a="1"/>
  <c r="P13" i="1" s="1"/>
  <c r="P14" i="1" a="1"/>
  <c r="P14" i="1" s="1"/>
  <c r="P15" i="1" a="1"/>
  <c r="P15" i="1" s="1"/>
  <c r="P16" i="1" a="1"/>
  <c r="P16" i="1" s="1"/>
  <c r="P17" i="1" a="1"/>
  <c r="P17" i="1" s="1"/>
  <c r="P18" i="1" a="1"/>
  <c r="P18" i="1" s="1"/>
  <c r="P19" i="1" a="1"/>
  <c r="P19" i="1" s="1"/>
  <c r="P20" i="1" a="1"/>
  <c r="P20" i="1" s="1"/>
  <c r="P21" i="1" a="1"/>
  <c r="P21" i="1" s="1"/>
  <c r="P22" i="1" a="1"/>
  <c r="P22" i="1" s="1"/>
  <c r="P23" i="1" a="1"/>
  <c r="P23" i="1" s="1"/>
  <c r="P24" i="1" a="1"/>
  <c r="P24" i="1" s="1"/>
  <c r="P25" i="1" a="1"/>
  <c r="P25" i="1" s="1"/>
  <c r="P26" i="1" a="1"/>
  <c r="P26" i="1" s="1"/>
  <c r="P27" i="1" a="1"/>
  <c r="P27" i="1" s="1"/>
  <c r="P28" i="1" a="1"/>
  <c r="P28" i="1" s="1"/>
  <c r="P29" i="1" a="1"/>
  <c r="P29" i="1" s="1"/>
  <c r="P30" i="1" a="1"/>
  <c r="P30" i="1" s="1"/>
  <c r="P31" i="1" a="1"/>
  <c r="P31" i="1" s="1"/>
  <c r="P32" i="1" a="1"/>
  <c r="P32" i="1" s="1"/>
  <c r="P33" i="1" a="1"/>
  <c r="P33" i="1" s="1"/>
  <c r="P34" i="1" a="1"/>
  <c r="P34" i="1" s="1"/>
  <c r="P35" i="1" a="1"/>
  <c r="P35" i="1" s="1"/>
  <c r="P36" i="1" a="1"/>
  <c r="P36" i="1" s="1"/>
  <c r="P37" i="1" a="1"/>
  <c r="P37" i="1" s="1"/>
  <c r="P38" i="1" a="1"/>
  <c r="P38" i="1" s="1"/>
  <c r="P39" i="1" a="1"/>
  <c r="P39" i="1" s="1"/>
  <c r="P40" i="1" a="1"/>
  <c r="P40" i="1" s="1"/>
  <c r="P41" i="1" a="1"/>
  <c r="P41" i="1" s="1"/>
  <c r="P42" i="1" a="1"/>
  <c r="P42" i="1" s="1"/>
  <c r="P43" i="1" a="1"/>
  <c r="P43" i="1" s="1"/>
  <c r="P44" i="1" a="1"/>
  <c r="P44" i="1" s="1"/>
  <c r="P45" i="1" a="1"/>
  <c r="P45" i="1" s="1"/>
  <c r="P46" i="1" a="1"/>
  <c r="P46" i="1" s="1"/>
  <c r="P47" i="1" a="1"/>
  <c r="P47" i="1" s="1"/>
  <c r="P48" i="1" a="1"/>
  <c r="P48" i="1" s="1"/>
  <c r="P49" i="1" a="1"/>
  <c r="P49" i="1" s="1"/>
  <c r="P50" i="1" a="1"/>
  <c r="P50" i="1" s="1"/>
  <c r="P51" i="1" a="1"/>
  <c r="P51" i="1" s="1"/>
  <c r="P52" i="1" a="1"/>
  <c r="P52" i="1" s="1"/>
  <c r="P53" i="1" a="1"/>
  <c r="P53" i="1" s="1"/>
  <c r="P54" i="1" a="1"/>
  <c r="P54" i="1" s="1"/>
  <c r="P55" i="1" a="1"/>
  <c r="P55" i="1" s="1"/>
  <c r="P56" i="1" a="1"/>
  <c r="P56" i="1" s="1"/>
  <c r="P57" i="1" a="1"/>
  <c r="P57" i="1" s="1"/>
  <c r="P58" i="1" a="1"/>
  <c r="P58" i="1" s="1"/>
  <c r="P59" i="1" a="1"/>
  <c r="P59" i="1" s="1"/>
  <c r="P60" i="1" a="1"/>
  <c r="P60" i="1" s="1"/>
  <c r="P61" i="1" a="1"/>
  <c r="P61" i="1" s="1"/>
  <c r="P62" i="1" a="1"/>
  <c r="P62" i="1" s="1"/>
  <c r="P63" i="1" a="1"/>
  <c r="P63" i="1" s="1"/>
  <c r="P64" i="1" a="1"/>
  <c r="P64" i="1" s="1"/>
  <c r="P65" i="1" a="1"/>
  <c r="P65" i="1" s="1"/>
  <c r="P66" i="1" a="1"/>
  <c r="P66" i="1" s="1"/>
  <c r="P67" i="1" a="1"/>
  <c r="P67" i="1" s="1"/>
  <c r="P68" i="1" a="1"/>
  <c r="P68" i="1" s="1"/>
  <c r="P69" i="1" a="1"/>
  <c r="P69" i="1" s="1"/>
  <c r="P70" i="1" a="1"/>
  <c r="P70" i="1" s="1"/>
  <c r="P71" i="1" a="1"/>
  <c r="P71" i="1" s="1"/>
  <c r="P72" i="1" a="1"/>
  <c r="P72" i="1" s="1"/>
  <c r="P73" i="1" a="1"/>
  <c r="P73" i="1" s="1"/>
  <c r="P74" i="1" a="1"/>
  <c r="P74" i="1" s="1"/>
  <c r="P75" i="1" a="1"/>
  <c r="P75" i="1" s="1"/>
  <c r="P76" i="1" a="1"/>
  <c r="P76" i="1" s="1"/>
  <c r="P77" i="1" a="1"/>
  <c r="P77" i="1" s="1"/>
  <c r="P78" i="1" a="1"/>
  <c r="P78" i="1" s="1"/>
  <c r="P79" i="1" a="1"/>
  <c r="P79" i="1" s="1"/>
  <c r="P80" i="1" a="1"/>
  <c r="P80" i="1" s="1"/>
  <c r="P81" i="1" a="1"/>
  <c r="P81" i="1" s="1"/>
  <c r="P82" i="1" a="1"/>
  <c r="P82" i="1" s="1"/>
  <c r="P83" i="1" a="1"/>
  <c r="P83" i="1" s="1"/>
  <c r="P84" i="1" a="1"/>
  <c r="P84" i="1" s="1"/>
  <c r="P85" i="1" a="1"/>
  <c r="P85" i="1" s="1"/>
  <c r="P86" i="1" a="1"/>
  <c r="P86" i="1" s="1"/>
  <c r="P87" i="1" a="1"/>
  <c r="P87" i="1" s="1"/>
  <c r="P88" i="1" a="1"/>
  <c r="P88" i="1" s="1"/>
  <c r="P89" i="1" a="1"/>
  <c r="P89" i="1" s="1"/>
  <c r="P90" i="1" a="1"/>
  <c r="P90" i="1" s="1"/>
  <c r="P91" i="1" a="1"/>
  <c r="P91" i="1" s="1"/>
  <c r="P92" i="1" a="1"/>
  <c r="P92" i="1" s="1"/>
  <c r="P93" i="1" a="1"/>
  <c r="P93" i="1" s="1"/>
  <c r="P94" i="1" a="1"/>
  <c r="P94" i="1" s="1"/>
  <c r="P95" i="1" a="1"/>
  <c r="P95" i="1" s="1"/>
  <c r="P96" i="1" a="1"/>
  <c r="P96" i="1" s="1"/>
  <c r="P97" i="1" a="1"/>
  <c r="P97" i="1" s="1"/>
  <c r="P98" i="1" a="1"/>
  <c r="P98" i="1" s="1"/>
  <c r="P99" i="1" a="1"/>
  <c r="P99" i="1" s="1"/>
  <c r="P100" i="1" a="1"/>
  <c r="P100" i="1" s="1"/>
  <c r="P101" i="1" a="1"/>
  <c r="P101" i="1" s="1"/>
  <c r="P102" i="1" a="1"/>
  <c r="P102" i="1" s="1"/>
  <c r="P103" i="1" a="1"/>
  <c r="P103" i="1" s="1"/>
  <c r="P104" i="1" a="1"/>
  <c r="P104" i="1" s="1"/>
  <c r="P105" i="1" a="1"/>
  <c r="P105" i="1" s="1"/>
  <c r="P106" i="1" a="1"/>
  <c r="P106" i="1" s="1"/>
  <c r="P107" i="1" a="1"/>
  <c r="P107" i="1" s="1"/>
  <c r="P108" i="1" a="1"/>
  <c r="P108" i="1" s="1"/>
  <c r="P109" i="1" a="1"/>
  <c r="P109" i="1" s="1"/>
  <c r="P110" i="1" a="1"/>
  <c r="P110" i="1" s="1"/>
  <c r="P111" i="1" a="1"/>
  <c r="P111" i="1" s="1"/>
  <c r="P112" i="1" a="1"/>
  <c r="P112" i="1" s="1"/>
  <c r="P113" i="1" a="1"/>
  <c r="P113" i="1" s="1"/>
  <c r="P114" i="1" a="1"/>
  <c r="P114" i="1" s="1"/>
  <c r="P115" i="1" a="1"/>
  <c r="P115" i="1" s="1"/>
  <c r="P116" i="1" a="1"/>
  <c r="P116" i="1" s="1"/>
  <c r="P117" i="1" a="1"/>
  <c r="P117" i="1" s="1"/>
  <c r="P118" i="1" a="1"/>
  <c r="P118" i="1" s="1"/>
  <c r="P119" i="1" a="1"/>
  <c r="P119" i="1" s="1"/>
  <c r="P120" i="1" a="1"/>
  <c r="P120" i="1" s="1"/>
  <c r="P121" i="1" a="1"/>
  <c r="P121" i="1" s="1"/>
  <c r="P122" i="1" a="1"/>
  <c r="P122" i="1" s="1"/>
  <c r="P123" i="1" a="1"/>
  <c r="P123" i="1" s="1"/>
  <c r="P2" i="1" a="1"/>
  <c r="P2" i="1" s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E4" i="9" s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E6" i="9" s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E5" i="9" s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E2" i="9" s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E3" i="9" s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5" i="1"/>
  <c r="O6" i="1"/>
  <c r="O7" i="1"/>
  <c r="O8" i="1"/>
  <c r="O4" i="1"/>
  <c r="O3" i="1"/>
  <c r="O2" i="1"/>
  <c r="C7" i="12" l="1"/>
  <c r="F3" i="9"/>
  <c r="F6" i="9"/>
  <c r="F5" i="9"/>
  <c r="F4" i="9"/>
  <c r="F2" i="9" l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<sst xmlns="http://schemas.openxmlformats.org/spreadsheetml/2006/main" count="38470" uniqueCount="8419">
  <si>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</si>
  <si>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</si>
  <si>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</si>
  <si>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</si>
  <si>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</si>
  <si>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</si>
  <si>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</si>
  <si>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</si>
  <si>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</si>
  <si>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</si>
  <si>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</si>
  <si>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</si>
  <si>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</si>
  <si>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</si>
  <si>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</si>
  <si>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</si>
  <si>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</si>
  <si>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</si>
  <si>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</si>
  <si>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</si>
  <si>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</si>
  <si>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</si>
  <si>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</si>
  <si>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</si>
  <si>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</si>
  <si>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</si>
  <si>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</si>
  <si>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</si>
  <si>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</si>
  <si>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</si>
  <si>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</si>
  <si>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</si>
  <si>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</si>
  <si>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</si>
  <si>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</si>
  <si>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</si>
  <si>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</si>
  <si>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</si>
  <si>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</si>
  <si>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</si>
  <si>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</si>
  <si>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</si>
  <si>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</si>
  <si>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</si>
  <si>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</si>
  <si>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</si>
  <si>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</si>
  <si>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</si>
  <si>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</si>
  <si>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</si>
  <si>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</si>
  <si>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</si>
  <si>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</si>
  <si>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</si>
  <si>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</si>
  <si>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</si>
  <si>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</si>
  <si>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</si>
  <si>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</si>
  <si>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</si>
  <si>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</si>
  <si>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</si>
  <si>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</si>
  <si>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</si>
  <si>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</si>
  <si>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</si>
  <si>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</si>
  <si>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</si>
  <si>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</si>
  <si>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</si>
  <si>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</si>
  <si>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</si>
  <si>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</si>
  <si>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</si>
  <si>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</si>
  <si>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</si>
  <si>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</si>
  <si>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</si>
  <si>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</si>
  <si>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</si>
  <si>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</si>
  <si>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</si>
  <si>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</si>
  <si>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</si>
  <si>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</si>
  <si>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</si>
  <si>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</si>
  <si>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</si>
  <si>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</si>
  <si>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</si>
  <si>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</si>
  <si>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</si>
  <si>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</si>
  <si>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</si>
  <si>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</si>
  <si>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</si>
  <si>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</si>
  <si>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</si>
  <si>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</si>
  <si>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</si>
  <si>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</si>
  <si>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</si>
  <si>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</si>
  <si>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</si>
  <si>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</si>
  <si>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</si>
  <si>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</si>
  <si>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</si>
  <si>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</si>
  <si>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</si>
  <si>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</si>
  <si>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</si>
  <si>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</si>
  <si>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</si>
  <si>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</si>
  <si>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</si>
  <si>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</si>
  <si>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</si>
  <si>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</si>
  <si>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</si>
  <si>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</si>
  <si>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</si>
  <si>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</si>
  <si>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</si>
  <si>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</si>
  <si>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</si>
  <si>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</si>
  <si>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</si>
  <si>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</si>
  <si>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</si>
  <si>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</si>
  <si>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</si>
  <si>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</si>
  <si>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</si>
  <si>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</si>
  <si>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</si>
  <si>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</si>
  <si>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</si>
  <si>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</si>
  <si>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</si>
  <si>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</si>
  <si>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</si>
  <si>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</si>
  <si>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</si>
  <si>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</si>
  <si>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</si>
  <si>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</si>
  <si>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</si>
  <si>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</si>
  <si>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</si>
  <si>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</si>
  <si>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</si>
  <si>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</si>
  <si>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</si>
  <si>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</si>
  <si>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</si>
  <si>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</si>
  <si>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</si>
  <si>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</si>
  <si>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</si>
  <si>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</si>
  <si>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</si>
  <si>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</si>
  <si>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</si>
  <si>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</si>
  <si>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</si>
  <si>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</si>
  <si>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</si>
  <si>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</si>
  <si>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</si>
  <si>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</si>
  <si>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</si>
  <si>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</si>
  <si>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</si>
  <si>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</si>
  <si>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</si>
  <si>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</si>
  <si>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</si>
  <si>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</si>
  <si>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</si>
  <si>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</si>
  <si>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</si>
  <si>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</si>
  <si>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</si>
  <si>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</si>
  <si>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</si>
  <si>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</si>
  <si>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</si>
  <si>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</si>
  <si>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</si>
  <si>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</si>
  <si>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</si>
  <si>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</si>
  <si>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</si>
  <si>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</si>
  <si>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</si>
  <si>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</si>
  <si>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</si>
  <si>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</si>
  <si>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</si>
  <si>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</si>
  <si>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</si>
  <si>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</si>
  <si>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</si>
  <si>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</si>
  <si>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</si>
  <si>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</si>
  <si>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</si>
  <si>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</si>
  <si>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</si>
  <si>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</si>
  <si>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</si>
  <si>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</si>
  <si>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</si>
  <si>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</si>
  <si>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</si>
  <si>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</si>
  <si>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</si>
  <si>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</si>
  <si>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</si>
  <si>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</si>
  <si>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</si>
  <si>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</si>
  <si>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</si>
  <si>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</si>
  <si>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</si>
  <si>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</si>
  <si>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</si>
  <si>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</si>
  <si>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</si>
  <si>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</si>
  <si>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</si>
  <si>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</si>
  <si>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</si>
  <si>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</si>
  <si>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</si>
  <si>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</si>
  <si>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</si>
  <si>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</si>
  <si>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</si>
  <si>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</si>
  <si>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</si>
  <si>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</si>
  <si>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</si>
  <si>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</si>
  <si>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</si>
  <si>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</si>
  <si>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</si>
  <si>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</si>
  <si>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</si>
  <si>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</si>
  <si>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</si>
  <si>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</si>
  <si>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</si>
  <si>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</si>
  <si>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</si>
  <si>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</si>
  <si>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</si>
  <si>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</si>
  <si>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</si>
  <si>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</si>
  <si>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</si>
  <si>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</si>
  <si>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</si>
  <si>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</si>
  <si>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</si>
  <si>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</si>
  <si>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</si>
  <si>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</si>
  <si>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</si>
  <si>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</si>
  <si>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</si>
  <si>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</si>
  <si>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</si>
  <si>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</si>
  <si>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</si>
  <si>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</si>
  <si>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</si>
  <si>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</si>
  <si>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</si>
  <si>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</si>
  <si>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</si>
  <si>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</si>
  <si>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</si>
  <si>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</si>
  <si>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</si>
  <si>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</si>
  <si>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</si>
  <si>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</si>
  <si>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</si>
  <si>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</si>
  <si>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</si>
  <si>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</si>
  <si>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</si>
  <si>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</si>
  <si>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</si>
  <si>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</si>
  <si>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</si>
  <si>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</si>
  <si>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</si>
  <si>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</si>
  <si>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</si>
  <si>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</si>
  <si>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</si>
  <si>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</si>
  <si>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</si>
  <si>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</si>
  <si>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</si>
  <si>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</si>
  <si>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</si>
  <si>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</si>
  <si>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</si>
  <si>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</si>
  <si>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</si>
  <si>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</si>
  <si>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</si>
  <si>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</si>
  <si>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</si>
  <si>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</si>
  <si>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</si>
  <si>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</si>
  <si>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</si>
  <si>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</si>
  <si>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</si>
  <si>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</si>
  <si>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</si>
  <si>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</si>
  <si>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</si>
  <si>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</si>
  <si>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</si>
  <si>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</si>
  <si>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</si>
  <si>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</si>
  <si>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</si>
  <si>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</si>
  <si>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</si>
  <si>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</si>
  <si>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</si>
  <si>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</si>
  <si>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</si>
  <si>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</si>
  <si>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</si>
  <si>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</si>
  <si>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</si>
  <si>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</si>
  <si>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</si>
  <si>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</si>
  <si>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</si>
  <si>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</si>
  <si>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</si>
  <si>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</si>
  <si>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</si>
  <si>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</si>
  <si>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</si>
  <si>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</si>
  <si>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</si>
  <si>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</si>
  <si>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</si>
  <si>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</si>
  <si>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</si>
  <si>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</si>
  <si>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</si>
  <si>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</si>
  <si>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</si>
  <si>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</si>
  <si>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</si>
  <si>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</si>
  <si>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</si>
  <si>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</si>
  <si>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</si>
  <si>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</si>
  <si>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</si>
  <si>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</si>
  <si>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</si>
  <si>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</si>
  <si>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</si>
  <si>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</si>
  <si>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</si>
  <si>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</si>
  <si>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</si>
  <si>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</si>
  <si>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</si>
  <si>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</si>
  <si>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</si>
  <si>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</si>
  <si>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</si>
  <si>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</si>
  <si>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</si>
  <si>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</si>
  <si>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</si>
  <si>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</si>
  <si>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</si>
  <si>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</si>
  <si>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</si>
  <si>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</si>
  <si>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</si>
  <si>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</si>
  <si>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</si>
  <si>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</si>
  <si>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</si>
  <si>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</si>
  <si>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</si>
  <si>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</si>
  <si>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</si>
  <si>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</si>
  <si>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</si>
  <si>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</si>
  <si>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</si>
  <si>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</si>
  <si>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</si>
  <si>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</si>
  <si>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</si>
  <si>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</si>
  <si>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</si>
  <si>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</si>
  <si>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</si>
  <si>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</si>
  <si>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</si>
  <si>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</si>
  <si>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</si>
  <si>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</si>
  <si>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</si>
  <si>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</si>
  <si>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</si>
  <si>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</si>
  <si>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</si>
  <si>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</si>
  <si>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</si>
  <si>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</si>
  <si>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</si>
  <si>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</si>
  <si>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</si>
  <si>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</si>
  <si>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</si>
  <si>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</si>
  <si>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</si>
  <si>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</si>
  <si>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</si>
  <si>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</si>
  <si>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</si>
  <si>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</si>
  <si>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</si>
  <si>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</si>
  <si>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</si>
  <si>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</si>
  <si>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</si>
  <si>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</si>
  <si>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</si>
  <si>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</si>
  <si>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</si>
  <si>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</si>
  <si>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</si>
  <si>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</si>
  <si>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</si>
  <si>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</si>
  <si>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</si>
  <si>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</si>
  <si>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</si>
  <si>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</si>
  <si>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</si>
  <si>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</si>
  <si>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</si>
  <si>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</si>
  <si>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</si>
  <si>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</si>
  <si>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</si>
  <si>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</si>
  <si>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</si>
  <si>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</si>
  <si>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</si>
  <si>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</si>
  <si>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</si>
  <si>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</si>
  <si>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</si>
  <si>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</si>
  <si>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</si>
  <si>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</si>
  <si>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</si>
  <si>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</si>
  <si>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</si>
  <si>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</si>
  <si>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</si>
  <si>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</si>
  <si>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</si>
  <si>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</si>
  <si>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</si>
  <si>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</si>
  <si>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</si>
  <si>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</si>
  <si>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</si>
  <si>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</si>
  <si>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</si>
  <si>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</si>
  <si>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</si>
  <si>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</si>
  <si>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</si>
  <si>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</si>
  <si>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</si>
  <si>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</si>
  <si>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</si>
  <si>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</si>
  <si>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</si>
  <si>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</si>
  <si>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</si>
  <si>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</si>
  <si>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</si>
  <si>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</si>
  <si>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</si>
  <si>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</si>
  <si>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</si>
  <si>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</si>
  <si>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</si>
  <si>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</si>
  <si>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</si>
  <si>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</si>
  <si>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</si>
  <si>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</si>
  <si>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</si>
  <si>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</si>
  <si>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</si>
  <si>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</si>
  <si>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</si>
  <si>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</si>
  <si>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</si>
  <si>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</si>
  <si>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</si>
  <si>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</si>
  <si>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</si>
  <si>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</si>
  <si>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</si>
  <si>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</si>
  <si>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</si>
  <si>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</si>
  <si>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</si>
  <si>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</si>
  <si>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</si>
  <si>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</si>
  <si>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</si>
  <si>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</si>
  <si>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</si>
  <si>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</si>
  <si>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</si>
  <si>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</si>
  <si>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</si>
  <si>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</si>
  <si>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</si>
  <si>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</si>
  <si>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</si>
  <si>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</si>
  <si>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</si>
  <si>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</si>
  <si>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</si>
  <si>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</si>
  <si>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</si>
  <si>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</si>
  <si>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</si>
  <si>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</si>
  <si>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</si>
  <si>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</si>
  <si>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</si>
  <si>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</si>
  <si>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</si>
  <si>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</si>
  <si>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</si>
  <si>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</si>
  <si>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</si>
  <si>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</si>
  <si>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</si>
  <si>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</si>
  <si>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</si>
  <si>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</si>
  <si>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</si>
  <si>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</si>
  <si>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</si>
  <si>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</si>
  <si>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</si>
  <si>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</si>
  <si>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</si>
  <si>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</si>
  <si>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</si>
  <si>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</si>
  <si>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</si>
  <si>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</si>
  <si>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</si>
  <si>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</si>
  <si>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</si>
  <si>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</si>
  <si>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</si>
  <si>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</si>
  <si>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</si>
  <si>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</si>
  <si>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</si>
  <si>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</si>
  <si>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</si>
  <si>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</si>
  <si>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</si>
  <si>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</si>
  <si>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</si>
  <si>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</si>
  <si>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</si>
  <si>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</si>
  <si>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</si>
  <si>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</si>
  <si>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</si>
  <si>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</si>
  <si>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</si>
  <si>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</si>
  <si>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</si>
  <si>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</si>
  <si>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</si>
  <si>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</si>
  <si>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</si>
  <si>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</si>
  <si>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</si>
  <si>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</si>
  <si>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</si>
  <si>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</si>
  <si>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</si>
  <si>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</si>
  <si>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</si>
  <si>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</si>
  <si>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</si>
  <si>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</si>
  <si>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</si>
  <si>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</si>
  <si>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</si>
  <si>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</si>
  <si>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</si>
  <si>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</si>
  <si>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</si>
  <si>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</si>
  <si>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</si>
  <si>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</si>
  <si>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</si>
  <si>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</si>
  <si>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</si>
  <si>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</si>
  <si>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</si>
  <si>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</si>
  <si>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</si>
  <si>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</si>
  <si>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</si>
  <si>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</si>
  <si>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</si>
  <si>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</si>
  <si>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</si>
  <si>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</si>
  <si>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</si>
  <si>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</si>
  <si>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</si>
  <si>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</si>
  <si>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</si>
  <si>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</si>
  <si>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</si>
  <si>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</si>
  <si>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</si>
  <si>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</si>
  <si>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</si>
  <si>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</si>
  <si>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</si>
  <si>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</si>
  <si>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</si>
  <si>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</si>
  <si>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</si>
  <si>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</si>
  <si>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</si>
  <si>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</si>
  <si>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</si>
  <si>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</si>
  <si>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</si>
  <si>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</si>
  <si>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</si>
  <si>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</si>
  <si>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</si>
  <si>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</si>
  <si>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</si>
  <si>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</si>
  <si>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</si>
  <si>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</si>
  <si>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</si>
  <si>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</si>
  <si>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</si>
  <si>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</si>
  <si>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</si>
  <si>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</si>
  <si>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</si>
  <si>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</si>
  <si>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</si>
  <si>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</si>
  <si>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</si>
  <si>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</si>
  <si>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</si>
  <si>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</si>
  <si>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</si>
  <si>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</si>
  <si>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</si>
  <si>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</si>
  <si>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</si>
  <si>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</si>
  <si>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</si>
  <si>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</si>
  <si>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</si>
  <si>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</si>
  <si>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</si>
  <si>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</si>
  <si>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</si>
  <si>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</si>
  <si>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</si>
  <si>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</si>
  <si>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</si>
  <si>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</si>
  <si>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</si>
  <si>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</si>
  <si>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</si>
  <si>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</si>
  <si>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</si>
  <si>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</si>
  <si>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</si>
  <si>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</si>
  <si>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</si>
  <si>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</si>
  <si>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</si>
  <si>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</si>
  <si>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</si>
  <si>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</si>
  <si>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</si>
  <si>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</si>
  <si>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</si>
  <si>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</si>
  <si>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</si>
  <si>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</si>
  <si>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</si>
  <si>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</si>
  <si>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</si>
  <si>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</si>
  <si>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</si>
  <si>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</si>
  <si>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</si>
  <si>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</si>
  <si>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</si>
  <si>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</si>
  <si>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</si>
  <si>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</si>
  <si>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</si>
  <si>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</si>
  <si>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</si>
  <si>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</si>
  <si>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</si>
  <si>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</si>
  <si>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</si>
  <si>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</si>
  <si>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</si>
  <si>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</si>
  <si>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</si>
  <si>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</si>
  <si>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</si>
  <si>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</si>
  <si>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</si>
  <si>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</si>
  <si>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</si>
  <si>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</si>
  <si>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</si>
  <si>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</si>
  <si>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</si>
  <si>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</si>
  <si>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</si>
  <si>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</si>
  <si>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</si>
  <si>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</si>
  <si>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</si>
  <si>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</si>
  <si>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</si>
  <si>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</si>
  <si>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</si>
  <si>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</si>
  <si>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</si>
  <si>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</si>
  <si>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</si>
  <si>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</si>
  <si>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</si>
  <si>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</si>
  <si>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</si>
  <si>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</si>
  <si>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</si>
  <si>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</si>
  <si>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</si>
  <si>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</si>
  <si>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</si>
  <si>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</si>
  <si>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</si>
  <si>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</si>
  <si>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</si>
  <si>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</si>
  <si>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</si>
  <si>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</si>
  <si>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</si>
  <si>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</si>
  <si>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</si>
  <si>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</si>
  <si>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</si>
  <si>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</si>
  <si>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</si>
  <si>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</si>
  <si>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</si>
  <si>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</si>
  <si>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</si>
  <si>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</si>
  <si>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</si>
  <si>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</si>
  <si>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</si>
  <si>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</si>
  <si>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</si>
  <si>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</si>
  <si>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</si>
  <si>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</si>
  <si>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</si>
  <si>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</si>
  <si>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</si>
  <si>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</si>
  <si>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</si>
  <si>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</si>
  <si>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</si>
  <si>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</si>
  <si>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</si>
  <si>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</si>
  <si>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</si>
  <si>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</si>
  <si>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</si>
  <si>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</si>
  <si>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</si>
  <si>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</si>
  <si>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</si>
  <si>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</si>
  <si>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</si>
  <si>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</si>
  <si>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</si>
  <si>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</si>
  <si>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</si>
  <si>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</si>
  <si>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</si>
  <si>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</si>
  <si>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</si>
  <si>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</si>
  <si>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</si>
  <si>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</si>
  <si>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</si>
  <si>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</si>
  <si>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</si>
  <si>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</si>
  <si>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</si>
  <si>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</si>
  <si>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</si>
  <si>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</si>
  <si>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</si>
  <si>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</si>
  <si>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</si>
  <si>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</si>
  <si>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</si>
  <si>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</si>
  <si>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</si>
  <si>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</si>
  <si>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</si>
  <si>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</si>
  <si>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</si>
  <si>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</si>
  <si>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</si>
  <si>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</si>
  <si>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</si>
  <si>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</si>
  <si>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</si>
  <si>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</si>
  <si>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</si>
  <si>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</si>
  <si>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</si>
  <si>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</si>
  <si>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</si>
  <si>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</si>
  <si>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</si>
  <si>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</si>
  <si>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</si>
  <si>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</si>
  <si>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</si>
  <si>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</si>
  <si>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</si>
  <si>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</si>
  <si>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</si>
  <si>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</si>
  <si>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</si>
  <si>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</si>
  <si>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</si>
  <si>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</si>
  <si>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</si>
  <si>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</si>
  <si>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</si>
  <si>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</si>
  <si>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</si>
  <si>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</si>
  <si>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</si>
  <si>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</si>
  <si>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</si>
  <si>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</si>
  <si>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</si>
  <si>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</si>
  <si>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</si>
  <si>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</si>
  <si>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</si>
  <si>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</si>
  <si>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</si>
  <si>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</si>
  <si>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</si>
  <si>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</si>
  <si>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</si>
  <si>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</si>
  <si>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</si>
  <si>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</si>
  <si>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</si>
  <si>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</si>
  <si>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</si>
  <si>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</si>
  <si>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</si>
  <si>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</si>
  <si>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</si>
  <si>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</si>
  <si>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</si>
  <si>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</si>
  <si>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</si>
  <si>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</si>
  <si>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</si>
  <si>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</si>
  <si>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</si>
  <si>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</si>
  <si>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</si>
  <si>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</si>
  <si>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</si>
  <si>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</si>
  <si>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</si>
  <si>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</si>
  <si>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</si>
  <si>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</si>
  <si>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</si>
  <si>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</si>
  <si>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</si>
  <si>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</si>
  <si>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</si>
  <si>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</si>
  <si>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</si>
  <si>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</si>
  <si>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</si>
  <si>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</si>
  <si>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</si>
  <si>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</si>
  <si>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</si>
  <si>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</si>
  <si>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</si>
  <si>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</si>
  <si>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</si>
  <si>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</si>
  <si>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</si>
  <si>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</si>
  <si>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</si>
  <si>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</si>
  <si>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</si>
  <si>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</si>
  <si>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</si>
  <si>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</si>
  <si>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</si>
  <si>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</si>
  <si>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</si>
  <si>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</si>
  <si>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</si>
  <si>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</si>
  <si>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</si>
  <si>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</si>
  <si>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</si>
  <si>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</si>
  <si>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</si>
  <si>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</si>
  <si>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</si>
  <si>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</si>
  <si>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</si>
  <si>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</si>
  <si>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</si>
  <si>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</si>
  <si>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</si>
  <si>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</si>
  <si>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</si>
  <si>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</si>
  <si>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</si>
  <si>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</si>
  <si>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</si>
  <si>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</si>
  <si>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</si>
  <si>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</si>
  <si>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</si>
  <si>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</si>
  <si>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</si>
  <si>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</si>
  <si>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</si>
  <si>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</si>
  <si>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</si>
  <si>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</si>
  <si>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</si>
  <si>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</si>
  <si>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</si>
  <si>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</si>
  <si>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</si>
  <si>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</si>
  <si>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</si>
  <si>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</si>
  <si>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</si>
  <si>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</si>
  <si>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</si>
  <si>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</si>
  <si>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</si>
  <si>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</si>
  <si>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</si>
  <si>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</si>
  <si>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</si>
  <si>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</si>
  <si>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</si>
  <si>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</si>
  <si>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</si>
  <si>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</si>
  <si>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</si>
  <si>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</si>
  <si>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</si>
  <si>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</si>
  <si>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</si>
  <si>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</si>
  <si>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</si>
  <si>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</si>
  <si>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</si>
  <si>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</si>
  <si>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</si>
  <si>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</si>
  <si>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</si>
  <si>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</si>
  <si>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</si>
  <si>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</si>
  <si>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</si>
  <si>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</si>
  <si>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</si>
  <si>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</si>
  <si>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</si>
  <si>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</si>
  <si>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</si>
  <si>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</si>
  <si>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</si>
  <si>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</si>
  <si>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</si>
  <si>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</si>
  <si>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</si>
  <si>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</si>
  <si>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</si>
  <si>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</si>
  <si>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</si>
  <si>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</si>
  <si>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</si>
  <si>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</si>
  <si>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</si>
  <si>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</si>
  <si>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</si>
  <si>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</si>
  <si>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</si>
  <si>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</si>
  <si>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</si>
  <si>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</si>
  <si>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</si>
  <si>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</si>
  <si>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</si>
  <si>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</si>
  <si>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</si>
  <si>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</si>
  <si>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</si>
  <si>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</si>
  <si>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</si>
  <si>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</si>
  <si>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</si>
  <si>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</si>
  <si>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</si>
  <si>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</si>
  <si>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</si>
  <si>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</si>
  <si>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</si>
  <si>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</si>
  <si>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</si>
  <si>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</si>
  <si>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</si>
  <si>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</si>
  <si>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</si>
  <si>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</si>
  <si>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</si>
  <si>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</si>
  <si>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</si>
  <si>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</si>
  <si>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</si>
  <si>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</si>
  <si>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</si>
  <si>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</si>
  <si>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</si>
  <si>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</si>
  <si>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</si>
  <si>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</si>
  <si>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</si>
  <si>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</si>
  <si>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</si>
  <si>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</si>
  <si>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</si>
  <si>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</si>
  <si>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</si>
  <si>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</si>
  <si>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</si>
  <si>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</si>
  <si>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</si>
  <si>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</si>
  <si>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</si>
  <si>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</si>
  <si>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</si>
  <si>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</si>
  <si>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</si>
  <si>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</si>
  <si>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</si>
  <si>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</si>
  <si>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</si>
  <si>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</si>
  <si>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</si>
  <si>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</si>
  <si>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</si>
  <si>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</si>
  <si>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</si>
  <si>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</si>
  <si>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</si>
  <si>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</si>
  <si>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</si>
  <si>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</si>
  <si>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</si>
  <si>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</si>
  <si>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</si>
  <si>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</si>
  <si>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</si>
  <si>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</si>
  <si>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</si>
  <si>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</si>
  <si>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</si>
  <si>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</si>
  <si>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</si>
  <si>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</si>
  <si>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</si>
  <si>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</si>
  <si>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</si>
  <si>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</si>
  <si>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</si>
  <si>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</si>
  <si>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</si>
  <si>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</si>
  <si>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</si>
  <si>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</si>
  <si>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</si>
  <si>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</si>
  <si>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</si>
  <si>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</si>
  <si>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</si>
  <si>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</si>
  <si>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</si>
  <si>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</si>
  <si>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</si>
  <si>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</si>
  <si>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</si>
  <si>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</si>
  <si>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</si>
  <si>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</si>
  <si>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</si>
  <si>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</si>
  <si>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</si>
  <si>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</si>
  <si>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</si>
  <si>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</si>
  <si>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</si>
  <si>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</si>
  <si>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</si>
  <si>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</si>
  <si>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</si>
  <si>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</si>
  <si>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</si>
  <si>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</si>
  <si>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</si>
  <si>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</si>
  <si>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</si>
  <si>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</si>
  <si>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</si>
  <si>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</si>
  <si>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</si>
  <si>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</si>
  <si>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</si>
  <si>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</si>
  <si>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</si>
  <si>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</si>
  <si>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</si>
  <si>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</si>
  <si>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</si>
  <si>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</si>
  <si>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</si>
  <si>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</si>
  <si>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</si>
  <si>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</si>
  <si>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</si>
  <si>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</si>
  <si>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</si>
  <si>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</si>
  <si>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</si>
  <si>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</si>
  <si>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</si>
  <si>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</si>
  <si>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</si>
  <si>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</si>
  <si>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</si>
  <si>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</si>
  <si>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</si>
  <si>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</si>
  <si>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</si>
  <si>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</si>
  <si>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</si>
  <si>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</si>
  <si>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</si>
  <si>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</si>
  <si>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</si>
  <si>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</si>
  <si>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</si>
  <si>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</si>
  <si>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</si>
  <si>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</si>
  <si>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</si>
  <si>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</si>
  <si>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</si>
  <si>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</si>
  <si>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</si>
  <si>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</si>
  <si>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</si>
  <si>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</si>
  <si>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</si>
  <si>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</si>
  <si>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</si>
  <si>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</si>
  <si>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</si>
  <si>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</si>
  <si>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</si>
  <si>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</si>
  <si>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</si>
  <si>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</si>
  <si>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</si>
  <si>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</si>
  <si>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</si>
  <si>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</si>
  <si>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</si>
  <si>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</si>
  <si>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</si>
  <si>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</si>
  <si>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</si>
  <si>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</si>
  <si>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</si>
  <si>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</si>
  <si>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</si>
  <si>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</si>
  <si>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</si>
  <si>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</si>
  <si>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</si>
  <si>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</si>
  <si>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</si>
  <si>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</si>
  <si>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</si>
  <si>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</si>
  <si>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</si>
  <si>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</si>
  <si>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</si>
  <si>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</si>
  <si>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</si>
  <si>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</si>
  <si>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</si>
  <si>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</si>
  <si>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</si>
  <si>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</si>
  <si>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</si>
  <si>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</si>
  <si>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</si>
  <si>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</si>
  <si>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</si>
  <si>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</si>
  <si>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</si>
  <si>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</si>
  <si>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</si>
  <si>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</si>
  <si>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</si>
  <si>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</si>
  <si>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</si>
  <si>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</si>
  <si>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</si>
  <si>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</si>
  <si>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</si>
  <si>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</si>
  <si>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</si>
  <si>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</si>
  <si>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</si>
  <si>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</si>
  <si>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</si>
  <si>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</si>
  <si>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</si>
  <si>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</si>
  <si>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</si>
  <si>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</si>
  <si>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</si>
  <si>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</si>
  <si>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</si>
  <si>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</si>
  <si>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</si>
  <si>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</si>
  <si>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</si>
  <si>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</si>
  <si>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</si>
  <si>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</si>
  <si>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</si>
  <si>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</si>
  <si>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</si>
  <si>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</si>
  <si>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</si>
  <si>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</si>
  <si>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</si>
  <si>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</si>
  <si>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</si>
  <si>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</si>
  <si>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</si>
  <si>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</si>
  <si>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</si>
  <si>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</si>
  <si>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</si>
  <si>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</si>
  <si>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</si>
  <si>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</si>
  <si>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</si>
  <si>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</si>
  <si>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</si>
  <si>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</si>
  <si>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</si>
  <si>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</si>
  <si>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</si>
  <si>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</si>
  <si>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</si>
  <si>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</si>
  <si>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</si>
  <si>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</si>
  <si>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</si>
  <si>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</si>
  <si>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</si>
  <si>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</si>
  <si>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</si>
  <si>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</si>
  <si>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</si>
  <si>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</si>
  <si>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</si>
  <si>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</si>
  <si>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</si>
  <si>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</si>
  <si>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</si>
  <si>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</si>
  <si>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</si>
  <si>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</si>
  <si>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</si>
  <si>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</si>
  <si>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</si>
  <si>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</si>
  <si>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</si>
  <si>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</si>
  <si>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</si>
  <si>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</si>
  <si>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</si>
  <si>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</si>
  <si>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</si>
  <si>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</si>
  <si>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</si>
  <si>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</si>
  <si>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</si>
  <si>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</si>
  <si>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</si>
  <si>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</si>
  <si>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</si>
  <si>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</si>
  <si>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</si>
  <si>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</si>
  <si>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</si>
  <si>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</si>
  <si>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</si>
  <si>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</si>
  <si>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</si>
  <si>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</si>
  <si>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</si>
  <si>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</si>
  <si>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</si>
  <si>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</si>
  <si>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</si>
  <si>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</si>
  <si>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</si>
  <si>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</si>
  <si>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</si>
  <si>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</si>
  <si>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</si>
  <si>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</si>
  <si>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</si>
  <si>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</si>
  <si>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</si>
  <si>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</si>
  <si>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</si>
  <si>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</si>
  <si>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</si>
  <si>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</si>
  <si>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</si>
  <si>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</si>
  <si>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</si>
  <si>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</si>
  <si>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</si>
  <si>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</si>
  <si>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</si>
  <si>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</si>
  <si>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</si>
  <si>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</si>
  <si>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</si>
  <si>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</si>
  <si>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</si>
  <si>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</si>
  <si>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</si>
  <si>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</si>
  <si>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</si>
  <si>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</si>
  <si>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</si>
  <si>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</si>
  <si>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</si>
  <si>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</si>
  <si>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</si>
  <si>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</si>
  <si>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</si>
  <si>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</si>
  <si>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</si>
  <si>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</si>
  <si>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</si>
  <si>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</si>
  <si>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</si>
  <si>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</si>
  <si>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</si>
  <si>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</si>
  <si>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</si>
  <si>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</si>
  <si>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</si>
  <si>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</si>
  <si>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</si>
  <si>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</si>
  <si>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</si>
  <si>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</si>
  <si>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</si>
  <si>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</si>
  <si>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</si>
  <si>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</si>
  <si>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</si>
  <si>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</si>
  <si>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</si>
  <si>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</si>
  <si>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</si>
  <si>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</si>
  <si>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</si>
  <si>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</si>
  <si>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</si>
  <si>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</si>
  <si>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</si>
  <si>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</si>
  <si>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</si>
  <si>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</si>
  <si>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</si>
  <si>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</si>
  <si>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</si>
  <si>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</si>
  <si>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</si>
  <si>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</si>
  <si>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</si>
  <si>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</si>
  <si>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</si>
  <si>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</si>
  <si>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</si>
  <si>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</si>
  <si>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</si>
  <si>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</si>
  <si>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</si>
  <si>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</si>
  <si>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</si>
  <si>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</si>
  <si>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</si>
  <si>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</si>
  <si>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</si>
  <si>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</si>
  <si>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</si>
  <si>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</si>
  <si>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</si>
  <si>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</si>
  <si>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</si>
  <si>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</si>
  <si>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</si>
  <si>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</si>
  <si>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</si>
  <si>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</si>
  <si>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</si>
  <si>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</si>
  <si>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</si>
  <si>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</si>
  <si>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</si>
  <si>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</si>
  <si>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</si>
  <si>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</si>
  <si>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</si>
  <si>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</si>
  <si>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</si>
  <si>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</si>
  <si>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</si>
  <si>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</si>
  <si>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</si>
  <si>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</si>
  <si>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</si>
  <si>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</si>
  <si>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</si>
  <si>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</si>
  <si>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</si>
  <si>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</si>
  <si>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</si>
  <si>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</si>
  <si>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</si>
  <si>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</si>
  <si>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</si>
  <si>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</si>
  <si>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</si>
  <si>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</si>
  <si>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</si>
  <si>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</si>
  <si>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</si>
  <si>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</si>
  <si>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</si>
  <si>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</si>
  <si>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</si>
  <si>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</si>
  <si>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</si>
  <si>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</si>
  <si>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</si>
  <si>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</si>
  <si>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</si>
  <si>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</si>
  <si>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</si>
  <si>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</si>
  <si>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</si>
  <si>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</si>
  <si>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</si>
  <si>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</si>
  <si>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</si>
  <si>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</si>
  <si>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</si>
  <si>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</si>
  <si>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</si>
  <si>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</si>
  <si>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</si>
  <si>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</si>
  <si>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</si>
  <si>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</si>
  <si>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</si>
  <si>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</si>
  <si>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</si>
  <si>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</si>
  <si>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</si>
  <si>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</si>
  <si>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</si>
  <si>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</si>
  <si>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</si>
  <si>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</si>
  <si>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</si>
  <si>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</si>
  <si>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</si>
  <si>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</si>
  <si>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</si>
  <si>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</si>
  <si>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</si>
  <si>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</si>
  <si>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</si>
  <si>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</si>
  <si>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</si>
  <si>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</si>
  <si>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</si>
  <si>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</si>
  <si>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</si>
  <si>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</si>
  <si>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</si>
  <si>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</si>
  <si>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</si>
  <si>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</si>
  <si>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</si>
  <si>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</si>
  <si>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</si>
  <si>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</si>
  <si>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</si>
  <si>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</si>
  <si>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</si>
  <si>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</si>
  <si>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</si>
  <si>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</si>
  <si>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</si>
  <si>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</si>
  <si>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</si>
  <si>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</si>
  <si>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</si>
  <si>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</si>
  <si>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</si>
  <si>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</si>
  <si>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</si>
  <si>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</si>
  <si>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</si>
  <si>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</si>
  <si>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</si>
  <si>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</si>
  <si>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</si>
  <si>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</si>
  <si>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</si>
  <si>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</si>
  <si>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</si>
  <si>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</si>
  <si>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</si>
  <si>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</si>
  <si>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</si>
  <si>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</si>
  <si>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</si>
  <si>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</si>
  <si>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</si>
  <si>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</si>
  <si>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</si>
  <si>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</si>
  <si>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</si>
  <si>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</si>
  <si>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</si>
  <si>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</si>
  <si>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</si>
  <si>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</si>
  <si>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</si>
  <si>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</si>
  <si>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</si>
  <si>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</si>
  <si>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</si>
  <si>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</si>
  <si>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</si>
  <si>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</si>
  <si>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</si>
  <si>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</si>
  <si>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</si>
  <si>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</si>
  <si>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</si>
  <si>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</si>
  <si>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</si>
  <si>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</si>
  <si>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</si>
  <si>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</si>
  <si>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</si>
  <si>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</si>
  <si>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</si>
  <si>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</si>
  <si>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</si>
  <si>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</si>
  <si>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</si>
  <si>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</si>
  <si>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</si>
  <si>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</si>
  <si>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</si>
  <si>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</si>
  <si>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</si>
  <si>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</si>
  <si>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</si>
  <si>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</si>
  <si>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</si>
  <si>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</si>
  <si>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</si>
  <si>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</si>
  <si>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</si>
  <si>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</si>
  <si>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</si>
  <si>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</si>
  <si>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</si>
  <si>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</si>
  <si>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</si>
  <si>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</si>
  <si>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</si>
  <si>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</si>
  <si>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</si>
  <si>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</si>
  <si>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</si>
  <si>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</si>
  <si>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</si>
  <si>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</si>
  <si>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</si>
  <si>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</si>
  <si>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</si>
  <si>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</si>
  <si>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</si>
  <si>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</si>
  <si>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</si>
  <si>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</si>
  <si>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</si>
  <si>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</si>
  <si>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</si>
  <si>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</si>
  <si>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</si>
  <si>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</si>
  <si>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</si>
  <si>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</si>
  <si>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</si>
  <si>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</si>
  <si>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</si>
  <si>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</si>
  <si>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</si>
  <si>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</si>
  <si>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</si>
  <si>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</si>
  <si>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</si>
  <si>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</si>
  <si>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</si>
  <si>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</si>
  <si>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</si>
  <si>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</si>
  <si>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</si>
  <si>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</si>
  <si>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</si>
  <si>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</si>
  <si>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</si>
  <si>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</si>
  <si>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</si>
  <si>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</si>
  <si>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</si>
  <si>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</si>
  <si>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</si>
  <si>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</si>
  <si>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</si>
  <si>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</si>
  <si>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</si>
  <si>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</si>
  <si>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</si>
  <si>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</si>
  <si>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</si>
  <si>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</si>
  <si>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</si>
  <si>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</si>
  <si>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</si>
  <si>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</si>
  <si>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</si>
  <si>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</si>
  <si>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</si>
  <si>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</si>
  <si>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</si>
  <si>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</si>
  <si>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</si>
  <si>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</si>
  <si>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</si>
  <si>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</si>
  <si>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</si>
  <si>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</si>
  <si>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</si>
  <si>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</si>
  <si>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</si>
  <si>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</si>
  <si>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</si>
  <si>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</si>
  <si>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</si>
  <si>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</si>
  <si>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</si>
  <si>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</si>
  <si>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</si>
  <si>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</si>
  <si>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</si>
  <si>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</si>
  <si>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</si>
  <si>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</si>
  <si>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</si>
  <si>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</si>
  <si>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</si>
  <si>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</si>
  <si>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</si>
  <si>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</si>
  <si>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</si>
  <si>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</si>
  <si>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</si>
  <si>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</si>
  <si>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</si>
  <si>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</si>
  <si>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</si>
  <si>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</si>
  <si>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</si>
  <si>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</si>
  <si>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</si>
  <si>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</si>
  <si>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</si>
  <si>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</si>
  <si>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</si>
  <si>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</si>
  <si>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</si>
  <si>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</si>
  <si>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</si>
  <si>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</si>
  <si>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</si>
  <si>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</si>
  <si>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</si>
  <si>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</si>
  <si>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</si>
  <si>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</si>
  <si>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</si>
  <si>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</si>
  <si>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</si>
  <si>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</si>
  <si>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</si>
  <si>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</si>
  <si>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</si>
  <si>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</si>
  <si>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</si>
  <si>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</si>
  <si>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</si>
  <si>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</si>
  <si>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</si>
  <si>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</si>
  <si>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</si>
  <si>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</si>
  <si>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</si>
  <si>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</si>
  <si>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</si>
  <si>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</si>
  <si>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</si>
  <si>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</si>
  <si>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</si>
  <si>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</si>
  <si>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</si>
  <si>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</si>
  <si>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</si>
  <si>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</si>
  <si>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</si>
  <si>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</si>
  <si>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</si>
  <si>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</si>
  <si>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</si>
  <si>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</si>
  <si>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</si>
  <si>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</si>
  <si>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</si>
  <si>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</si>
  <si>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</si>
  <si>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</si>
  <si>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</si>
  <si>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</si>
  <si>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</si>
  <si>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</si>
  <si>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</si>
  <si>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</si>
  <si>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</si>
  <si>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</si>
  <si>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</si>
  <si>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</si>
  <si>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</si>
  <si>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</si>
  <si>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</si>
  <si>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</si>
  <si>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</si>
  <si>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</si>
  <si>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</si>
  <si>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</si>
  <si>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</si>
  <si>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</si>
  <si>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</si>
  <si>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</si>
  <si>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</si>
  <si>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</si>
  <si>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</si>
  <si>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</si>
  <si>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</si>
  <si>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</si>
  <si>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</si>
  <si>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</si>
  <si>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</si>
  <si>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</si>
  <si>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</si>
  <si>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</si>
  <si>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</si>
  <si>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</si>
  <si>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</si>
  <si>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</si>
  <si>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</si>
  <si>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</si>
  <si>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</si>
  <si>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</si>
  <si>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</si>
  <si>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</si>
  <si>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</si>
  <si>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</si>
  <si>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</si>
  <si>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</si>
  <si>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</si>
  <si>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</si>
  <si>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</si>
  <si>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</si>
  <si>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</si>
  <si>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</si>
  <si>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</si>
  <si>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</si>
  <si>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</si>
  <si>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</si>
  <si>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</si>
  <si>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</si>
  <si>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</si>
  <si>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</si>
  <si>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</si>
  <si>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</si>
  <si>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</si>
  <si>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</si>
  <si>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</si>
  <si>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</si>
  <si>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</si>
  <si>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</si>
  <si>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</si>
  <si>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</si>
  <si>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</si>
  <si>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</si>
  <si>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</si>
  <si>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</si>
  <si>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</si>
  <si>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</si>
  <si>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</si>
  <si>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</si>
  <si>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</si>
  <si>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</si>
  <si>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</si>
  <si>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</si>
  <si>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</si>
  <si>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</si>
  <si>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</si>
  <si>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</si>
  <si>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</si>
  <si>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</si>
  <si>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</si>
  <si>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</si>
  <si>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</si>
  <si>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</si>
  <si>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</si>
  <si>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</si>
  <si>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</si>
  <si>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</si>
  <si>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</si>
  <si>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</si>
  <si>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</si>
  <si>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</si>
  <si>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</si>
  <si>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</si>
  <si>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</si>
  <si>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</si>
  <si>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</si>
  <si>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</si>
  <si>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</si>
  <si>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</si>
  <si>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</si>
  <si>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</si>
  <si>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</si>
  <si>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</si>
  <si>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</si>
  <si>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</si>
  <si>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</si>
  <si>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</si>
  <si>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</si>
  <si>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</si>
  <si>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</si>
  <si>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</si>
  <si>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</si>
  <si>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</si>
  <si>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</si>
  <si>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</si>
  <si>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</si>
  <si>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</si>
  <si>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</si>
  <si>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</si>
  <si>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</si>
  <si>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</si>
  <si>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</si>
  <si>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</si>
  <si>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</si>
  <si>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</si>
  <si>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</si>
  <si>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</si>
  <si>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</si>
  <si>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</si>
  <si>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</si>
  <si>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</si>
  <si>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</si>
  <si>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</si>
  <si>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</si>
  <si>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</si>
  <si>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</si>
  <si>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</si>
  <si>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</si>
  <si>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</si>
  <si>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</si>
  <si>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</si>
  <si>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</si>
  <si>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</si>
  <si>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</si>
  <si>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</si>
  <si>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</si>
  <si>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</si>
  <si>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</si>
  <si>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</si>
  <si>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</si>
  <si>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</si>
  <si>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</si>
  <si>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</si>
  <si>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</si>
  <si>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</si>
  <si>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</si>
  <si>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</si>
  <si>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</si>
  <si>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</si>
  <si>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</si>
  <si>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</si>
  <si>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</si>
  <si>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</si>
  <si>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</si>
  <si>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</si>
  <si>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</si>
  <si>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</si>
  <si>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</si>
  <si>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</si>
  <si>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</si>
  <si>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</si>
  <si>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</si>
  <si>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</si>
  <si>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</si>
  <si>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</si>
  <si>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</si>
  <si>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</si>
  <si>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</si>
  <si>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</si>
  <si>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</si>
  <si>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</si>
  <si>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</si>
  <si>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</si>
  <si>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</si>
  <si>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</si>
  <si>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</si>
  <si>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</si>
  <si>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</si>
  <si>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</si>
  <si>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</si>
  <si>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</si>
  <si>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</si>
  <si>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</si>
  <si>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</si>
  <si>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</si>
  <si>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</si>
  <si>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</si>
  <si>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</si>
  <si>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</si>
  <si>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</si>
  <si>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</si>
  <si>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</si>
  <si>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</si>
  <si>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</si>
  <si>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</si>
  <si>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</si>
  <si>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</si>
  <si>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</si>
  <si>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</si>
  <si>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</si>
  <si>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</si>
  <si>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</si>
  <si>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</si>
  <si>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</si>
  <si>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</si>
  <si>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</si>
  <si>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</si>
  <si>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</si>
  <si>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</si>
  <si>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</si>
  <si>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</si>
  <si>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</si>
  <si>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</si>
  <si>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</si>
  <si>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</si>
  <si>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</si>
  <si>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</si>
  <si>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</si>
  <si>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</si>
  <si>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</si>
  <si>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</si>
  <si>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</si>
  <si>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</si>
  <si>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</si>
  <si>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</si>
  <si>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</si>
  <si>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</si>
  <si>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</si>
  <si>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</si>
  <si>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</si>
  <si>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</si>
  <si>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</si>
  <si>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</si>
  <si>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</si>
  <si>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</si>
  <si>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</si>
  <si>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</si>
  <si>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</si>
  <si>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</si>
  <si>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</si>
  <si>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</si>
  <si>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</si>
  <si>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</si>
  <si>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</si>
  <si>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</si>
  <si>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</si>
  <si>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</si>
  <si>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</si>
  <si>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</si>
  <si>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</si>
  <si>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</si>
  <si>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</si>
  <si>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</si>
  <si>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</si>
  <si>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</si>
  <si>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</si>
  <si>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</si>
  <si>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</si>
  <si>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</si>
  <si>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</si>
  <si>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</si>
  <si>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</si>
  <si>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</si>
  <si>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</si>
  <si>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</si>
  <si>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</si>
  <si>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</si>
  <si>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</si>
  <si>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</si>
  <si>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</si>
  <si>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</si>
  <si>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</si>
  <si>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</si>
  <si>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</si>
  <si>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</si>
  <si>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</si>
  <si>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</si>
  <si>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</si>
  <si>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</si>
  <si>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</si>
  <si>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</si>
  <si>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</si>
  <si>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</si>
  <si>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</si>
  <si>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</si>
  <si>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</si>
  <si>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</si>
  <si>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</si>
  <si>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</si>
  <si>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</si>
  <si>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</si>
  <si>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</si>
  <si>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</si>
  <si>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</si>
  <si>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</si>
  <si>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</si>
  <si>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</si>
  <si>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</si>
  <si>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</si>
  <si>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</si>
  <si>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</si>
  <si>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</si>
  <si>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</si>
  <si>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</si>
  <si>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</si>
  <si>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</si>
  <si>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</si>
  <si>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</si>
  <si>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</si>
  <si>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</si>
  <si>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</si>
  <si>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</si>
  <si>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</si>
  <si>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</si>
  <si>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</si>
  <si>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</si>
  <si>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</si>
  <si>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</si>
  <si>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</si>
  <si>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</si>
  <si>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</si>
  <si>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</si>
  <si>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</si>
  <si>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</si>
  <si>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</si>
  <si>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</si>
  <si>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</si>
  <si>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</si>
  <si>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</si>
  <si>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</si>
  <si>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</si>
  <si>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</si>
  <si>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</si>
  <si>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</si>
  <si>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</si>
  <si>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</si>
  <si>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</si>
  <si>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</si>
  <si>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</si>
  <si>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</si>
  <si>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</si>
  <si>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</si>
  <si>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</si>
  <si>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</si>
  <si>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</si>
  <si>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</si>
  <si>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</si>
  <si>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</si>
  <si>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</si>
  <si>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</si>
  <si>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</si>
  <si>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</si>
  <si>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</si>
  <si>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</si>
  <si>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</si>
  <si>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</si>
  <si>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</si>
  <si>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</si>
  <si>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</si>
  <si>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</si>
  <si>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</si>
  <si>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</si>
  <si>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</si>
  <si>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</si>
  <si>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</si>
  <si>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</si>
  <si>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</si>
  <si>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</si>
  <si>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</si>
  <si>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</si>
  <si>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</si>
  <si>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</si>
  <si>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</si>
  <si>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</si>
  <si>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</si>
  <si>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</si>
  <si>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</si>
  <si>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</si>
  <si>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</si>
  <si>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</si>
  <si>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</si>
  <si>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</si>
  <si>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</si>
  <si>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</si>
  <si>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</si>
  <si>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</si>
  <si>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</si>
  <si>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</si>
  <si>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</si>
  <si>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</si>
  <si>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</si>
  <si>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</si>
  <si>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</si>
  <si>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</si>
  <si>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</si>
  <si>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</si>
  <si>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</si>
  <si>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</si>
  <si>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</si>
  <si>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</si>
  <si>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</si>
  <si>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</si>
  <si>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</si>
  <si>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</si>
  <si>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</si>
  <si>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</si>
  <si>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</si>
  <si>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</si>
  <si>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</si>
  <si>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</si>
  <si>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</si>
  <si>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</si>
  <si>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</si>
  <si>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</si>
  <si>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</si>
  <si>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</si>
  <si>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</si>
  <si>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</si>
  <si>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</si>
  <si>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</si>
  <si>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</si>
  <si>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</si>
  <si>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</si>
  <si>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</si>
  <si>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</si>
  <si>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</si>
  <si>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</si>
  <si>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</si>
  <si>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</si>
  <si>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</si>
  <si>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</si>
  <si>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</si>
  <si>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</si>
  <si>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</si>
  <si>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</si>
  <si>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</si>
  <si>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</si>
  <si>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</si>
  <si>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</si>
  <si>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</si>
  <si>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</si>
  <si>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</si>
  <si>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</si>
  <si>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</si>
  <si>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</si>
  <si>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</si>
  <si>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</si>
  <si>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</si>
  <si>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</si>
  <si>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</si>
  <si>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</si>
  <si>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</si>
  <si>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</si>
  <si>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</si>
  <si>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</si>
  <si>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</si>
  <si>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</si>
  <si>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</si>
  <si>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</si>
  <si>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</si>
  <si>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</si>
  <si>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</si>
  <si>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</si>
  <si>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</si>
  <si>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</si>
  <si>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</si>
  <si>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</si>
  <si>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</si>
  <si>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</si>
  <si>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</si>
  <si>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</si>
  <si>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</si>
  <si>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</si>
  <si>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</si>
  <si>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</si>
  <si>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</si>
  <si>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</si>
  <si>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</si>
  <si>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</si>
  <si>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</si>
  <si>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</si>
  <si>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</si>
  <si>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</si>
  <si>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</si>
  <si>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</si>
  <si>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</si>
  <si>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</si>
  <si>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</si>
  <si>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</si>
  <si>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</si>
  <si>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</si>
  <si>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</si>
  <si>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</si>
  <si>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</si>
  <si>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</si>
  <si>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</si>
  <si>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</si>
  <si>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</si>
  <si>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</si>
  <si>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</si>
  <si>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</si>
  <si>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</si>
  <si>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</si>
  <si>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</si>
  <si>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</si>
  <si>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</si>
  <si>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</si>
  <si>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</si>
  <si>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</si>
  <si>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</si>
  <si>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</si>
  <si>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</si>
  <si>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</si>
  <si>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</si>
  <si>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</si>
  <si>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</si>
  <si>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</si>
  <si>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</si>
  <si>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</si>
  <si>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</si>
  <si>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</si>
  <si>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</si>
  <si>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</si>
  <si>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</si>
  <si>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</si>
  <si>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</si>
  <si>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</si>
  <si>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</si>
  <si>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</si>
  <si>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</si>
  <si>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</si>
  <si>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</si>
  <si>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</si>
  <si>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</si>
  <si>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</si>
  <si>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</si>
  <si>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</si>
  <si>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</si>
  <si>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</si>
  <si>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</si>
  <si>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</si>
  <si>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</si>
  <si>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</si>
  <si>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</si>
  <si>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</si>
  <si>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</si>
  <si>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</si>
  <si>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</si>
  <si>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</si>
  <si>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</si>
  <si>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</si>
  <si>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</si>
  <si>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</si>
  <si>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</si>
  <si>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</si>
  <si>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</si>
  <si>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</si>
  <si>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</si>
  <si>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</si>
  <si>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</si>
  <si>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</si>
  <si>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</si>
  <si>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</si>
  <si>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</si>
  <si>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</si>
  <si>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</si>
  <si>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</si>
  <si>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</si>
  <si>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</si>
  <si>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</si>
  <si>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</si>
  <si>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</si>
  <si>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</si>
  <si>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</si>
  <si>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</si>
  <si>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</si>
  <si>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</si>
  <si>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</si>
  <si>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</si>
  <si>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</si>
  <si>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</si>
  <si>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</si>
  <si>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</si>
  <si>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</si>
  <si>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</si>
  <si>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</si>
  <si>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</si>
  <si>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</si>
  <si>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</si>
  <si>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</si>
  <si>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</si>
  <si>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</si>
  <si>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</si>
  <si>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</si>
  <si>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</si>
  <si>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</si>
  <si>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</si>
  <si>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</si>
  <si>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</si>
  <si>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</si>
  <si>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</si>
  <si>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</si>
  <si>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</si>
  <si>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</si>
  <si>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</si>
  <si>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</si>
  <si>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</si>
  <si>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</si>
  <si>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</si>
  <si>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</si>
  <si>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</si>
  <si>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</si>
  <si>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</si>
  <si>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</si>
  <si>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</si>
  <si>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</si>
  <si>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</si>
  <si>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</si>
  <si>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</si>
  <si>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</si>
  <si>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</si>
  <si>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</si>
  <si>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</si>
  <si>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</si>
  <si>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</si>
  <si>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</si>
  <si>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</si>
  <si>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</si>
  <si>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</si>
  <si>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</si>
  <si>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</si>
  <si>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</si>
  <si>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</si>
  <si>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</si>
  <si>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</si>
  <si>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</si>
  <si>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</si>
  <si>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</si>
  <si>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</si>
  <si>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</si>
  <si>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</si>
  <si>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</si>
  <si>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</si>
  <si>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</si>
  <si>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</si>
  <si>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</si>
  <si>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</si>
  <si>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</si>
  <si>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</si>
  <si>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</si>
  <si>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</si>
  <si>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</si>
  <si>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</si>
  <si>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</si>
  <si>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</si>
  <si>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</si>
  <si>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</si>
  <si>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</si>
  <si>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</si>
  <si>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</si>
  <si>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</si>
  <si>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</si>
  <si>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</si>
  <si>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</si>
  <si>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</si>
  <si>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</si>
  <si>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</si>
  <si>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</si>
  <si>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</si>
  <si>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</si>
  <si>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</si>
  <si>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</si>
  <si>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</si>
  <si>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</si>
  <si>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</si>
  <si>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</si>
  <si>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</si>
  <si>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</si>
  <si>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</si>
  <si>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</si>
  <si>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</si>
  <si>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</si>
  <si>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</si>
  <si>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</si>
  <si>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</si>
  <si>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</si>
  <si>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</si>
  <si>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</si>
  <si>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</si>
  <si>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</si>
  <si>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</si>
  <si>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</si>
  <si>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</si>
  <si>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</si>
  <si>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</si>
  <si>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</si>
  <si>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</si>
  <si>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</si>
  <si>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</si>
  <si>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</si>
  <si>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</si>
  <si>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</si>
  <si>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</si>
  <si>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</si>
  <si>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</si>
  <si>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</si>
  <si>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</si>
  <si>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</si>
  <si>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</si>
  <si>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</si>
  <si>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</si>
  <si>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</si>
  <si>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</si>
  <si>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</si>
  <si>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</si>
  <si>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</si>
  <si>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</si>
  <si>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</si>
  <si>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</si>
  <si>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</si>
  <si>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</si>
  <si>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</si>
  <si>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</si>
  <si>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</si>
  <si>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</si>
  <si>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</si>
  <si>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</si>
  <si>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</si>
  <si>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</si>
  <si>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</si>
  <si>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</si>
  <si>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</si>
  <si>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</si>
  <si>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</si>
  <si>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</si>
  <si>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</si>
  <si>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</si>
  <si>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</si>
  <si>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</si>
  <si>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</si>
  <si>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</si>
  <si>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</si>
  <si>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</si>
  <si>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</si>
  <si>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</si>
  <si>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</si>
  <si>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</si>
  <si>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</si>
  <si>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</si>
  <si>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</si>
  <si>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</si>
  <si>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</si>
  <si>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</si>
  <si>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</si>
  <si>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</si>
  <si>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</si>
  <si>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</si>
  <si>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</si>
  <si>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</si>
  <si>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</si>
  <si>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</si>
  <si>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</si>
  <si>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</si>
  <si>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</si>
  <si>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</si>
  <si>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</si>
  <si>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</si>
  <si>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</si>
  <si>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</si>
  <si>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</si>
  <si>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</si>
  <si>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</si>
  <si>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</si>
  <si>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</si>
  <si>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</si>
  <si>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</si>
  <si>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</si>
  <si>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</si>
  <si>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</si>
  <si>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</si>
  <si>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</si>
  <si>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</si>
  <si>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</si>
  <si>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</si>
  <si>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</si>
  <si>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</si>
  <si>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</si>
  <si>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</si>
  <si>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</si>
  <si>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</si>
  <si>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</si>
  <si>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</si>
  <si>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</si>
  <si>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</si>
  <si>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</si>
  <si>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</si>
  <si>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</si>
  <si>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</si>
  <si>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</si>
  <si>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</si>
  <si>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</si>
  <si>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</si>
  <si>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</si>
  <si>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</si>
  <si>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</si>
  <si>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</si>
  <si>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</si>
  <si>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</si>
  <si>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</si>
  <si>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</si>
  <si>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</si>
  <si>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</si>
  <si>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</si>
  <si>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</si>
  <si>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</si>
  <si>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</si>
  <si>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</si>
  <si>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</si>
  <si>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</si>
  <si>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</si>
  <si>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</si>
  <si>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</si>
  <si>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</si>
  <si>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</si>
  <si>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</si>
  <si>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</si>
  <si>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</si>
  <si>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</si>
  <si>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</si>
  <si>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</si>
  <si>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</si>
  <si>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</si>
  <si>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</si>
  <si>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</si>
  <si>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</si>
  <si>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</si>
  <si>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</si>
  <si>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</si>
  <si>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</si>
  <si>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</si>
  <si>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</si>
  <si>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</si>
  <si>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</si>
  <si>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</si>
  <si>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</si>
  <si>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</si>
  <si>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</si>
  <si>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</si>
  <si>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</si>
  <si>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</si>
  <si>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</si>
  <si>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</si>
  <si>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</si>
  <si>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</si>
  <si>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</si>
  <si>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</si>
  <si>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</si>
  <si>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</si>
  <si>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</si>
  <si>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</si>
  <si>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</si>
  <si>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</si>
  <si>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</si>
  <si>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</si>
  <si>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</si>
  <si>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</si>
  <si>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</si>
  <si>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</si>
  <si>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</si>
  <si>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</si>
  <si>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</si>
  <si>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</si>
  <si>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</si>
  <si>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</si>
  <si>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</si>
  <si>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</si>
  <si>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</si>
  <si>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</si>
  <si>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</si>
  <si>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</si>
  <si>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</si>
  <si>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</si>
  <si>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</si>
  <si>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</si>
  <si>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</si>
  <si>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</si>
  <si>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</si>
  <si>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</si>
  <si>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</si>
  <si>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</si>
  <si>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</si>
  <si>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</si>
  <si>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</si>
  <si>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</si>
  <si>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</si>
  <si>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</si>
  <si>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</si>
  <si>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</si>
  <si>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</si>
  <si>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</si>
  <si>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</si>
  <si>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</si>
  <si>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</si>
  <si>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</si>
  <si>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</si>
  <si>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</si>
  <si>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</si>
  <si>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</si>
  <si>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</si>
  <si>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</si>
  <si>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</si>
  <si>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</si>
  <si>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</si>
  <si>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</si>
  <si>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</si>
  <si>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</si>
  <si>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</si>
  <si>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</si>
  <si>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</si>
  <si>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</si>
  <si>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</si>
  <si>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</si>
  <si>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</si>
  <si>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</si>
  <si>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</si>
  <si>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</si>
  <si>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</si>
  <si>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</si>
  <si>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</si>
  <si>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</si>
  <si>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</si>
  <si>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</si>
  <si>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</si>
  <si>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</si>
  <si>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</si>
  <si>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</si>
  <si>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</si>
  <si>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</si>
  <si>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</si>
  <si>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</si>
  <si>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</si>
  <si>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</si>
  <si>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</si>
  <si>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</si>
  <si>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</si>
  <si>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</si>
  <si>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</si>
  <si>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</si>
  <si>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</si>
  <si>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</si>
  <si>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</si>
  <si>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</si>
  <si>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</si>
  <si>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</si>
  <si>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</si>
  <si>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</si>
  <si>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</si>
  <si>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</si>
  <si>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</si>
  <si>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</si>
  <si>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</si>
  <si>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</si>
  <si>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</si>
  <si>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</si>
  <si>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</si>
  <si>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</si>
  <si>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</si>
  <si>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</si>
  <si>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</si>
  <si>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</si>
  <si>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</si>
  <si>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</si>
  <si>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</si>
  <si>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</si>
  <si>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</si>
  <si>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</si>
  <si>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</si>
  <si>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</si>
  <si>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</si>
  <si>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</si>
  <si>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</si>
  <si>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</si>
  <si>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</si>
  <si>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</si>
  <si>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</si>
  <si>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</si>
  <si>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</si>
  <si>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</si>
  <si>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</si>
  <si>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</si>
  <si>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</si>
  <si>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</si>
  <si>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</si>
  <si>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</si>
  <si>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</si>
  <si>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</si>
  <si>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</si>
  <si>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</si>
  <si>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</si>
  <si>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</si>
  <si>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</si>
  <si>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</si>
  <si>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</si>
  <si>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</si>
  <si>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</si>
  <si>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</si>
  <si>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</si>
  <si>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</si>
  <si>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</si>
  <si>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</si>
  <si>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</si>
  <si>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</si>
  <si>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</si>
  <si>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</si>
  <si>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</si>
  <si>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</si>
  <si>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</si>
  <si>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</si>
  <si>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</si>
  <si>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</si>
  <si>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</si>
  <si>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</si>
  <si>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</si>
  <si>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</si>
  <si>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</si>
  <si>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</si>
  <si>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</si>
  <si>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</si>
  <si>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</si>
  <si>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</si>
  <si>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</si>
  <si>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</si>
  <si>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</si>
  <si>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</si>
  <si>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</si>
  <si>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</si>
  <si>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</si>
  <si>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</si>
  <si>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</si>
  <si>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</si>
  <si>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</si>
  <si>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</si>
  <si>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</si>
  <si>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</si>
  <si>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</si>
  <si>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</si>
  <si>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</si>
  <si>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</si>
  <si>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</si>
  <si>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</si>
  <si>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</si>
  <si>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</si>
  <si>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</si>
  <si>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</si>
  <si>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</si>
  <si>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</si>
  <si>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</si>
  <si>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</si>
  <si>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</si>
  <si>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</si>
  <si>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</si>
  <si>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</si>
  <si>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</si>
  <si>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</si>
  <si>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</si>
  <si>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</si>
  <si>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</si>
  <si>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</si>
  <si>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</si>
  <si>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</si>
  <si>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</si>
  <si>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</si>
  <si>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</si>
  <si>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</si>
  <si>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</si>
  <si>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</si>
  <si>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</si>
  <si>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</si>
  <si>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</si>
  <si>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</si>
  <si>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</si>
  <si>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</si>
  <si>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</si>
  <si>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</si>
  <si>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</si>
  <si>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</si>
  <si>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</si>
  <si>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</si>
  <si>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</si>
  <si>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</si>
  <si>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</si>
  <si>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</si>
  <si>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</si>
  <si>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</si>
  <si>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</si>
  <si>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</si>
  <si>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</si>
  <si>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</si>
  <si>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</si>
  <si>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</si>
  <si>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</si>
  <si>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</si>
  <si>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</si>
  <si>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</si>
  <si>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</si>
  <si>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</si>
  <si>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</si>
  <si>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</si>
  <si>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</si>
  <si>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</si>
  <si>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</si>
  <si>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</si>
  <si>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</si>
  <si>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</si>
  <si>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</si>
  <si>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</si>
  <si>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</si>
  <si>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</si>
  <si>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</si>
  <si>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</si>
  <si>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</si>
  <si>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</si>
  <si>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</si>
  <si>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</si>
  <si>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</si>
  <si>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</si>
  <si>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</si>
  <si>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</si>
  <si>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</si>
  <si>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</si>
  <si>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</si>
  <si>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</si>
  <si>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</si>
  <si>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</si>
  <si>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</si>
  <si>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</si>
  <si>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</si>
  <si>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</si>
  <si>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</si>
  <si>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</si>
  <si>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</si>
  <si>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</si>
  <si>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</si>
  <si>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</si>
  <si>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</si>
  <si>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</si>
  <si>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</si>
  <si>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</si>
  <si>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</si>
  <si>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</si>
  <si>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</si>
  <si>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</si>
  <si>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</si>
  <si>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</si>
  <si>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</si>
  <si>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</si>
  <si>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</si>
  <si>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</si>
  <si>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</si>
  <si>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</si>
  <si>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</si>
  <si>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</si>
  <si>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</si>
  <si>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</si>
  <si>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</si>
  <si>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</si>
  <si>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</si>
  <si>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</si>
  <si>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</si>
  <si>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</si>
  <si>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</si>
  <si>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</si>
  <si>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</si>
  <si>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</si>
  <si>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</si>
  <si>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</si>
  <si>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</si>
  <si>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</si>
  <si>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</si>
  <si>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</si>
  <si>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</si>
  <si>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</si>
  <si>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</si>
  <si>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</si>
  <si>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</si>
  <si>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</si>
  <si>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</si>
  <si>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</si>
  <si>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</si>
  <si>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</si>
  <si>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</si>
  <si>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</si>
  <si>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</si>
  <si>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</si>
  <si>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</si>
  <si>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</si>
  <si>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</si>
  <si>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</si>
  <si>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</si>
  <si>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</si>
  <si>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</si>
  <si>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</si>
  <si>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</si>
  <si>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</si>
  <si>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</si>
  <si>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</si>
  <si>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</si>
  <si>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</si>
  <si>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</si>
  <si>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</si>
  <si>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</si>
  <si>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</si>
  <si>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</si>
  <si>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</si>
  <si>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</si>
  <si>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</si>
  <si>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</si>
  <si>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</si>
  <si>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</si>
  <si>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</si>
  <si>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</si>
  <si>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</si>
  <si>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</si>
  <si>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</si>
  <si>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</si>
  <si>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</si>
  <si>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</si>
  <si>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</si>
  <si>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</si>
  <si>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</si>
  <si>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</si>
  <si>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</si>
  <si>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</si>
  <si>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</si>
  <si>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</si>
  <si>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</si>
  <si>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</si>
  <si>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</si>
  <si>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</si>
  <si>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</si>
  <si>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</si>
  <si>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</si>
  <si>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</si>
  <si>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</si>
  <si>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</si>
  <si>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</si>
  <si>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</si>
  <si>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</si>
  <si>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</si>
  <si>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</si>
  <si>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</si>
  <si>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</si>
  <si>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</si>
  <si>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</si>
  <si>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</si>
  <si>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</si>
  <si>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</si>
  <si>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</si>
  <si>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</si>
  <si>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</si>
  <si>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</si>
  <si>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</si>
  <si>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</si>
  <si>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</si>
  <si>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</si>
  <si>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</si>
  <si>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</si>
  <si>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</si>
  <si>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</si>
  <si>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</si>
  <si>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</si>
  <si>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</si>
  <si>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</si>
  <si>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</si>
  <si>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</si>
  <si>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</si>
  <si>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</si>
  <si>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</si>
  <si>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</si>
  <si>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</si>
  <si>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</si>
  <si>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</si>
  <si>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</si>
  <si>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</si>
  <si>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</si>
  <si>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</si>
  <si>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</si>
  <si>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</si>
  <si>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</si>
  <si>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</si>
  <si>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</si>
  <si>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</si>
  <si>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</si>
  <si>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</si>
  <si>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</si>
  <si>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</si>
  <si>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</si>
  <si>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</si>
  <si>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</si>
  <si>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</si>
  <si>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</si>
  <si>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</si>
  <si>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</si>
  <si>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</si>
  <si>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</si>
  <si>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</si>
  <si>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</si>
  <si>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</si>
  <si>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</si>
  <si>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</si>
  <si>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</si>
  <si>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</si>
  <si>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</si>
  <si>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</si>
  <si>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</si>
  <si>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</si>
  <si>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</si>
  <si>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</si>
  <si>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</si>
  <si>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</si>
  <si>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</si>
  <si>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</si>
  <si>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</si>
  <si>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</si>
  <si>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</si>
  <si>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</si>
  <si>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</si>
  <si>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</si>
  <si>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</si>
  <si>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</si>
  <si>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</si>
  <si>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</si>
  <si>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</si>
  <si>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</si>
  <si>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</si>
  <si>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</si>
  <si>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</si>
  <si>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</si>
  <si>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</si>
  <si>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</si>
  <si>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</si>
  <si>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</si>
  <si>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</si>
  <si>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</si>
  <si>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</si>
  <si>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</si>
  <si>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</si>
  <si>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</si>
  <si>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</si>
  <si>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</si>
  <si>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</si>
  <si>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</si>
  <si>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</si>
  <si>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</si>
  <si>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</si>
  <si>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</si>
  <si>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</si>
  <si>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</si>
  <si>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</si>
  <si>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</si>
  <si>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</si>
  <si>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</si>
  <si>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</si>
  <si>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</si>
  <si>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</si>
  <si>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</si>
  <si>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</si>
  <si>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</si>
  <si>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</si>
  <si>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</si>
  <si>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</si>
  <si>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</si>
  <si>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</si>
  <si>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</si>
  <si>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</si>
  <si>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</si>
  <si>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</si>
  <si>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</si>
  <si>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</si>
  <si>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</si>
  <si>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</si>
  <si>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</si>
  <si>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</si>
  <si>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</si>
  <si>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</si>
  <si>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</si>
  <si>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</si>
  <si>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</si>
  <si>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</si>
  <si>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</si>
  <si>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</si>
  <si>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</si>
  <si>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</si>
  <si>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</si>
  <si>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</si>
  <si>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</si>
  <si>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</si>
  <si>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</si>
  <si>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</si>
  <si>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</si>
  <si>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</si>
  <si>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</si>
  <si>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</si>
  <si>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</si>
  <si>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</si>
  <si>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</si>
  <si>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</si>
  <si>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</si>
  <si>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</si>
  <si>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</si>
  <si>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</si>
  <si>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</si>
  <si>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</si>
  <si>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</si>
  <si>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</si>
  <si>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</si>
  <si>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</si>
  <si>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</si>
  <si>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</si>
  <si>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</si>
  <si>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</si>
  <si>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</si>
  <si>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</si>
  <si>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</si>
  <si>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</si>
  <si>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</si>
  <si>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</si>
  <si>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</si>
  <si>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</si>
  <si>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</si>
  <si>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</si>
  <si>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</si>
  <si>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</si>
  <si>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</si>
  <si>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</si>
  <si>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</si>
  <si>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</si>
  <si>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</si>
  <si>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</si>
  <si>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</si>
  <si>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</si>
  <si>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</si>
  <si>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</si>
  <si>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</si>
  <si>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</si>
  <si>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</si>
  <si>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</si>
  <si>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</si>
  <si>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</si>
  <si>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</si>
  <si>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</si>
  <si>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</si>
  <si>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</si>
  <si>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</si>
  <si>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</si>
  <si>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</si>
  <si>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</si>
  <si>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</si>
  <si>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</si>
  <si>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</si>
  <si>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</si>
  <si>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</si>
  <si>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</si>
  <si>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</si>
  <si>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</si>
  <si>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</si>
  <si>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</si>
  <si>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</si>
  <si>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</si>
  <si>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</si>
  <si>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</si>
  <si>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</si>
  <si>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</si>
  <si>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</si>
  <si>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</si>
  <si>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</si>
  <si>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</si>
  <si>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</si>
  <si>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</si>
  <si>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</si>
  <si>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</si>
  <si>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</si>
  <si>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</si>
  <si>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</si>
  <si>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</si>
  <si>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</si>
  <si>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</si>
  <si>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</si>
  <si>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</si>
  <si>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</si>
  <si>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</si>
  <si>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</si>
  <si>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</si>
  <si>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</si>
  <si>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</si>
  <si>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</si>
  <si>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</si>
  <si>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</si>
  <si>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</si>
  <si>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</si>
  <si>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</si>
  <si>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</si>
  <si>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</si>
  <si>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</si>
  <si>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</si>
  <si>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</si>
  <si>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</si>
  <si>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</si>
  <si>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</si>
  <si>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</si>
  <si>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</si>
  <si>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</si>
  <si>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</si>
  <si>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</si>
  <si>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</si>
  <si>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</si>
  <si>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</si>
  <si>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</si>
  <si>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</si>
  <si>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</si>
  <si>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</si>
  <si>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</si>
  <si>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</si>
  <si>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</si>
  <si>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</si>
  <si>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</si>
  <si>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</si>
  <si>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</si>
  <si>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</si>
  <si>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</si>
  <si>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</si>
  <si>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</si>
  <si>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</si>
  <si>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</si>
  <si>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</si>
  <si>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</si>
  <si>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</si>
  <si>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</si>
  <si>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</si>
  <si>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</si>
  <si>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</si>
  <si>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</si>
  <si>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</si>
  <si>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</si>
  <si>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</si>
  <si>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</si>
  <si>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</si>
  <si>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</si>
  <si>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</si>
  <si>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</si>
  <si>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</si>
  <si>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</si>
  <si>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</si>
  <si>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</si>
  <si>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</si>
  <si>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</si>
  <si>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</si>
  <si>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</si>
  <si>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</si>
  <si>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</si>
  <si>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</si>
  <si>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</si>
  <si>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</si>
  <si>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</si>
  <si>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</si>
  <si>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</si>
  <si>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</si>
  <si>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</si>
  <si>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</si>
  <si>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</si>
  <si>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</si>
  <si>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</si>
  <si>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</si>
  <si>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</si>
  <si>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</si>
  <si>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</si>
  <si>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</si>
  <si>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</si>
  <si>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</si>
  <si>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</si>
  <si>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</si>
  <si>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</si>
  <si>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</si>
  <si>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</si>
  <si>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</si>
  <si>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</si>
  <si>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</si>
  <si>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</si>
  <si>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</si>
  <si>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</si>
  <si>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</si>
  <si>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</si>
  <si>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</si>
  <si>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</si>
  <si>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</si>
  <si>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</si>
  <si>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</si>
  <si>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</si>
  <si>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</si>
  <si>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</si>
  <si>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</si>
  <si>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</si>
  <si>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</si>
  <si>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</si>
  <si>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</si>
  <si>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</si>
  <si>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</si>
  <si>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</si>
  <si>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</si>
  <si>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</si>
  <si>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</si>
  <si>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</si>
  <si>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</si>
  <si>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</si>
  <si>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</si>
  <si>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</si>
  <si>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</si>
  <si>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</si>
  <si>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</si>
  <si>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</si>
  <si>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</si>
  <si>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</si>
  <si>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</si>
  <si>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</si>
  <si>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</si>
  <si>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</si>
  <si>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</si>
  <si>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</si>
  <si>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</si>
  <si>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</si>
  <si>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</si>
  <si>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</si>
  <si>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</si>
  <si>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</si>
  <si>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</si>
  <si>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</si>
  <si>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</si>
  <si>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</si>
  <si>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</si>
  <si>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</si>
  <si>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</si>
  <si>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</si>
  <si>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</si>
  <si>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</si>
  <si>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</si>
  <si>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</si>
  <si>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</si>
  <si>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</si>
  <si>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</si>
  <si>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</si>
  <si>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</si>
  <si>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</si>
  <si>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</si>
  <si>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</si>
  <si>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</si>
  <si>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</si>
  <si>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</si>
  <si>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</si>
  <si>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</si>
  <si>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</si>
  <si>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</si>
  <si>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</si>
  <si>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</si>
  <si>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</si>
  <si>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</si>
  <si>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</si>
  <si>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</si>
  <si>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</si>
  <si>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</si>
  <si>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</si>
  <si>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</si>
  <si>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</si>
  <si>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</si>
  <si>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</si>
  <si>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</si>
  <si>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</si>
  <si>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</si>
  <si>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</si>
  <si>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</si>
  <si>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</si>
  <si>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</si>
  <si>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</si>
  <si>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</si>
  <si>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</si>
  <si>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</si>
  <si>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</si>
  <si>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</si>
  <si>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</si>
  <si>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</si>
  <si>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</si>
  <si>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</si>
  <si>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</si>
  <si>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</si>
  <si>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</si>
  <si>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</si>
  <si>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</si>
  <si>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</si>
  <si>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</si>
  <si>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</si>
  <si>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</si>
  <si>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</si>
  <si>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</si>
  <si>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</si>
  <si>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</si>
  <si>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</si>
  <si>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</si>
  <si>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</si>
  <si>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</si>
  <si>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</si>
  <si>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</si>
  <si>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</si>
  <si>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</si>
  <si>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</si>
  <si>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</si>
  <si>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</si>
  <si>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</si>
  <si>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</si>
  <si>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</si>
  <si>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</si>
  <si>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</si>
  <si>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</si>
  <si>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</si>
  <si>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</si>
  <si>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</si>
  <si>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</si>
  <si>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</si>
  <si>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</si>
  <si>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</si>
  <si>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</si>
  <si>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</si>
  <si>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</si>
  <si>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</si>
  <si>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</si>
  <si>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</si>
  <si>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</si>
  <si>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</si>
  <si>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</si>
  <si>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</si>
  <si>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</si>
  <si>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</si>
  <si>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</si>
  <si>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</si>
  <si>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</si>
  <si>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</si>
  <si>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</si>
  <si>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</si>
  <si>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</si>
  <si>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</si>
  <si>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</si>
  <si>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</si>
  <si>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</si>
  <si>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</si>
  <si>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</si>
  <si>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</si>
  <si>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</si>
  <si>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</si>
  <si>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</si>
  <si>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</si>
  <si>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</si>
  <si>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</si>
  <si>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</si>
  <si>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</si>
  <si>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</si>
  <si>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</si>
  <si>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</si>
  <si>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</si>
  <si>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</si>
  <si>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</si>
  <si>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</si>
  <si>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</si>
  <si>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</si>
  <si>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</si>
  <si>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</si>
  <si>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</si>
  <si>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</si>
  <si>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</si>
  <si>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</si>
  <si>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</si>
  <si>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</si>
  <si>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</si>
  <si>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</si>
  <si>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</si>
  <si>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</si>
  <si>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</si>
  <si>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</si>
  <si>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</si>
  <si>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</si>
  <si>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</si>
  <si>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</si>
  <si>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</si>
  <si>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</si>
  <si>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</si>
  <si>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</si>
  <si>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</si>
  <si>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</si>
  <si>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</si>
  <si>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</si>
  <si>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</si>
  <si>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</si>
  <si>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</si>
  <si>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</si>
  <si>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</si>
  <si>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</si>
  <si>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</si>
  <si>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</si>
  <si>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</si>
  <si>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</si>
  <si>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</si>
  <si>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</si>
  <si>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</si>
  <si>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</si>
  <si>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</si>
  <si>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</si>
  <si>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</si>
  <si>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</si>
  <si>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</si>
  <si>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</si>
  <si>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</si>
  <si>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</si>
  <si>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</si>
  <si>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</si>
  <si>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</si>
  <si>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</si>
  <si>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</si>
  <si>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</si>
  <si>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</si>
  <si>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</si>
  <si>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</si>
  <si>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</si>
  <si>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</si>
  <si>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</si>
  <si>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</si>
  <si>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</si>
  <si>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</si>
  <si>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</si>
  <si>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</si>
  <si>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</si>
  <si>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</si>
  <si>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</si>
  <si>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</si>
  <si>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</si>
  <si>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</si>
  <si>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</si>
  <si>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</si>
  <si>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</si>
  <si>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</si>
  <si>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</si>
  <si>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</si>
  <si>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</si>
  <si>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</si>
  <si>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</si>
  <si>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</si>
  <si>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</si>
  <si>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</si>
  <si>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</si>
  <si>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</si>
  <si>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</si>
  <si>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</si>
  <si>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</si>
  <si>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</si>
  <si>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</si>
  <si>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</si>
  <si>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</si>
  <si>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</si>
  <si>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</si>
  <si>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</si>
  <si>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</si>
  <si>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</si>
  <si>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</si>
  <si>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</si>
  <si>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</si>
  <si>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</si>
  <si>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</si>
  <si>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</si>
  <si>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</si>
  <si>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</si>
  <si>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</si>
  <si>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</si>
  <si>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</si>
  <si>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</si>
  <si>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</si>
  <si>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</si>
  <si>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</si>
  <si>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</si>
  <si>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</si>
  <si>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</si>
  <si>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</si>
  <si>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</si>
  <si>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</si>
  <si>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</si>
  <si>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</si>
  <si>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</si>
  <si>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</si>
  <si>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</si>
  <si>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</si>
  <si>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</si>
  <si>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</si>
  <si>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</si>
  <si>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</si>
  <si>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</si>
  <si>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</si>
  <si>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</si>
  <si>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</si>
  <si>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</si>
  <si>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</si>
  <si>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</si>
  <si>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</si>
  <si>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</si>
  <si>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</si>
  <si>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</si>
  <si>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</si>
  <si>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</si>
  <si>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</si>
  <si>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</si>
  <si>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</si>
  <si>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</si>
  <si>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</si>
  <si>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</si>
  <si>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</si>
  <si>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</si>
  <si>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</si>
  <si>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</si>
  <si>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</si>
  <si>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</si>
  <si>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</si>
  <si>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</si>
  <si>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</si>
  <si>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</si>
  <si>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</si>
  <si>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</si>
  <si>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</si>
  <si>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</si>
  <si>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</si>
  <si>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</si>
  <si>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</si>
  <si>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</si>
  <si>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</si>
  <si>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</si>
  <si>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</si>
  <si>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</si>
  <si>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</si>
  <si>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</si>
  <si>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</si>
  <si>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</si>
  <si>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</si>
  <si>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</si>
  <si>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</si>
  <si>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</si>
  <si>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</si>
  <si>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</si>
  <si>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</si>
  <si>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</si>
  <si>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</si>
  <si>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</si>
  <si>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</si>
  <si>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</si>
  <si>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</si>
  <si>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</si>
  <si>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</si>
  <si>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</si>
  <si>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</si>
  <si>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</si>
  <si>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</si>
  <si>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</si>
  <si>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</si>
  <si>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</si>
  <si>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</si>
  <si>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</si>
  <si>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</si>
  <si>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</si>
  <si>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</si>
  <si>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</si>
  <si>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</si>
  <si>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</si>
  <si>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</si>
  <si>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</si>
  <si>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</si>
  <si>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</si>
  <si>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</si>
  <si>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</si>
  <si>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</si>
  <si>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</si>
  <si>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</si>
  <si>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</si>
  <si>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</si>
  <si>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</si>
  <si>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</si>
  <si>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</si>
  <si>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</si>
  <si>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</si>
  <si>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</si>
  <si>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</si>
  <si>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</si>
  <si>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</si>
  <si>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</si>
  <si>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</si>
  <si>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</si>
  <si>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</si>
  <si>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</si>
  <si>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</si>
  <si>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</si>
  <si>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</si>
  <si>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</si>
  <si>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</si>
  <si>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</si>
  <si>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</si>
  <si>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</si>
  <si>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</si>
  <si>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</si>
  <si>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</si>
  <si>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</si>
  <si>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</si>
  <si>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</si>
  <si>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</si>
  <si>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</si>
  <si>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</si>
  <si>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</si>
  <si>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</si>
  <si>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</si>
  <si>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</si>
  <si>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</si>
  <si>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</si>
  <si>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</si>
  <si>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</si>
  <si>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</si>
  <si>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</si>
  <si>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</si>
  <si>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</si>
  <si>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</si>
  <si>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</si>
  <si>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</si>
  <si>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</si>
  <si>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</si>
  <si>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</si>
  <si>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</si>
  <si>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</si>
  <si>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</si>
  <si>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</si>
  <si>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</si>
  <si>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</si>
  <si>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</si>
  <si>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</si>
  <si>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</si>
  <si>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</si>
  <si>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</si>
  <si>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</si>
  <si>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</si>
  <si>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</si>
  <si>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</si>
  <si>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</si>
  <si>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</si>
  <si>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</si>
  <si>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</si>
  <si>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</si>
  <si>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</si>
  <si>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</si>
  <si>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</si>
  <si>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</si>
  <si>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</si>
  <si>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</si>
  <si>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</si>
  <si>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</si>
  <si>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</si>
  <si>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</si>
  <si>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</si>
  <si>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</si>
  <si>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</si>
  <si>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</si>
  <si>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</si>
  <si>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</si>
  <si>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</si>
  <si>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</si>
  <si>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</si>
  <si>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</si>
  <si>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</si>
  <si>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</si>
  <si>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</si>
  <si>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</si>
  <si>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</si>
  <si>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</si>
  <si>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</si>
  <si>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</si>
  <si>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</si>
  <si>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</si>
  <si>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</si>
  <si>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</si>
  <si>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</si>
  <si>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</si>
  <si>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</si>
  <si>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</si>
  <si>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</si>
  <si>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</si>
  <si>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</si>
  <si>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</si>
  <si>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</si>
  <si>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</si>
  <si>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</si>
  <si>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</si>
  <si>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</si>
  <si>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</si>
  <si>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</si>
  <si>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</si>
  <si>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</si>
  <si>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</si>
  <si>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</si>
  <si>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</si>
  <si>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</si>
  <si>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</si>
  <si>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</si>
  <si>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</si>
  <si>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</si>
  <si>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</si>
  <si>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</si>
  <si>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</si>
  <si>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</si>
  <si>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</si>
  <si>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</si>
  <si>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</si>
  <si>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</si>
  <si>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</si>
  <si>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</si>
  <si>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</si>
  <si>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</si>
  <si>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</si>
  <si>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</si>
  <si>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</si>
  <si>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</si>
  <si>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</si>
  <si>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</si>
  <si>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</si>
  <si>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</si>
  <si>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</si>
  <si>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</si>
  <si>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</si>
  <si>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</si>
  <si>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</si>
  <si>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</si>
  <si>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</si>
  <si>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</si>
  <si>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</si>
  <si>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</si>
  <si>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</si>
  <si>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</si>
  <si>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</si>
  <si>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</si>
  <si>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</si>
  <si>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</si>
  <si>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</si>
  <si>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</si>
  <si>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</si>
  <si>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</si>
  <si>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</si>
  <si>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</si>
  <si>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</si>
  <si>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</si>
  <si>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</si>
  <si>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</si>
  <si>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</si>
  <si>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</si>
  <si>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</si>
  <si>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</si>
  <si>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</si>
  <si>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</si>
  <si>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</si>
  <si>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</si>
  <si>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</si>
  <si>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</si>
  <si>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</si>
  <si>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</si>
  <si>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</si>
  <si>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</si>
  <si>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</si>
  <si>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</si>
  <si>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</si>
  <si>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</si>
  <si>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</si>
  <si>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</si>
  <si>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</si>
  <si>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</si>
  <si>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</si>
  <si>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</si>
  <si>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</si>
  <si>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</si>
  <si>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</si>
  <si>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</si>
  <si>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</si>
  <si>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</si>
  <si>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</si>
  <si>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</si>
  <si>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</si>
  <si>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</si>
  <si>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</si>
  <si>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</si>
  <si>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</si>
  <si>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</si>
  <si>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</si>
  <si>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</si>
  <si>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</si>
  <si>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</si>
  <si>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</si>
  <si>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</si>
  <si>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</si>
  <si>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</si>
  <si>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</si>
  <si>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</si>
  <si>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</si>
  <si>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</si>
  <si>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</si>
  <si>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</si>
  <si>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</si>
  <si>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</si>
  <si>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</si>
  <si>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</si>
  <si>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</si>
  <si>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</si>
  <si>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</si>
  <si>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</si>
  <si>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</si>
  <si>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</si>
  <si>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</si>
  <si>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</si>
  <si>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</si>
  <si>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</si>
  <si>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</si>
  <si>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</si>
  <si>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</si>
  <si>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</si>
  <si>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</si>
  <si>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</si>
  <si>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</si>
  <si>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</si>
  <si>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</si>
  <si>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</si>
  <si>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</si>
  <si>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</si>
  <si>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</si>
  <si>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</si>
  <si>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</si>
  <si>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</si>
  <si>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</si>
  <si>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</si>
  <si>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</si>
  <si>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</si>
  <si>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</si>
  <si>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</si>
  <si>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</si>
  <si>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</si>
  <si>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</si>
  <si>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</si>
  <si>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</si>
  <si>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</si>
  <si>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</si>
  <si>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</si>
  <si>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</si>
  <si>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</si>
  <si>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</si>
  <si>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</si>
  <si>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</si>
  <si>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</si>
  <si>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</si>
  <si>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</si>
  <si>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</si>
  <si>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</si>
  <si>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</si>
  <si>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</si>
  <si>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</si>
  <si>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</si>
  <si>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</si>
  <si>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</si>
  <si>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</si>
  <si>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</si>
  <si>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</si>
  <si>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</si>
  <si>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</si>
  <si>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</si>
  <si>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</si>
  <si>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</si>
  <si>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</si>
  <si>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</si>
  <si>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</si>
  <si>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</si>
  <si>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</si>
  <si>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</si>
  <si>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</si>
  <si>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</si>
  <si>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</si>
  <si>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</si>
  <si>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</si>
  <si>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</si>
  <si>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</si>
  <si>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</si>
  <si>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</si>
  <si>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</si>
  <si>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</si>
  <si>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</si>
  <si>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</si>
  <si>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</si>
  <si>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</si>
  <si>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</si>
  <si>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</si>
  <si>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</si>
  <si>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</si>
  <si>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</si>
  <si>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</si>
  <si>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</si>
  <si>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</si>
  <si>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</si>
  <si>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</si>
  <si>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</si>
  <si>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</si>
  <si>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</si>
  <si>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</si>
  <si>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</si>
  <si>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</si>
  <si>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</si>
  <si>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</si>
  <si>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</si>
  <si>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</si>
  <si>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</si>
  <si>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</si>
  <si>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</si>
  <si>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</si>
  <si>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</si>
  <si>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</si>
  <si>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</si>
  <si>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</si>
  <si>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</si>
  <si>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</si>
  <si>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</si>
  <si>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</si>
  <si>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</si>
  <si>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</si>
  <si>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</si>
  <si>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</si>
  <si>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</si>
  <si>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</si>
  <si>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</si>
  <si>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</si>
  <si>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</si>
  <si>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</si>
  <si>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</si>
  <si>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</si>
  <si>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</si>
  <si>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</si>
  <si>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</si>
  <si>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</si>
  <si>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</si>
  <si>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</si>
  <si>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</si>
  <si>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</si>
  <si>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</si>
  <si>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</si>
  <si>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</si>
  <si>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</si>
  <si>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</si>
  <si>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</si>
  <si>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</si>
  <si>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</si>
  <si>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</si>
  <si>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</si>
  <si>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</si>
  <si>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</si>
  <si>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</si>
  <si>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</si>
  <si>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</si>
  <si>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</si>
  <si>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</si>
  <si>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</si>
  <si>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</si>
  <si>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</si>
  <si>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</si>
  <si>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</si>
  <si>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</si>
  <si>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</si>
  <si>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</si>
  <si>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</si>
  <si>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</si>
  <si>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</si>
  <si>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</si>
  <si>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</si>
  <si>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</si>
  <si>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</si>
  <si>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</si>
  <si>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</si>
  <si>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</si>
  <si>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</si>
  <si>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</si>
  <si>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</si>
  <si>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</si>
  <si>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</si>
  <si>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</si>
  <si>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</si>
  <si>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</si>
  <si>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</si>
  <si>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</si>
  <si>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</si>
  <si>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</si>
  <si>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</si>
  <si>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</si>
  <si>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</si>
  <si>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</si>
  <si>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</si>
  <si>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</si>
  <si>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</si>
  <si>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</si>
  <si>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</si>
  <si>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</si>
  <si>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</si>
  <si>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</si>
  <si>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</si>
  <si>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</si>
  <si>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</si>
  <si>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</si>
  <si>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</si>
  <si>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</si>
  <si>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</si>
  <si>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</si>
  <si>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</si>
  <si>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</si>
  <si>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</si>
  <si>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</si>
  <si>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</si>
  <si>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</si>
  <si>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</si>
  <si>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</si>
  <si>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</si>
  <si>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</si>
  <si>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</si>
  <si>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</si>
  <si>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</si>
  <si>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</si>
  <si>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</si>
  <si>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</si>
  <si>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</si>
  <si>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</si>
  <si>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</si>
  <si>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</si>
  <si>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</si>
  <si>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</si>
  <si>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</si>
  <si>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</si>
  <si>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</si>
  <si>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</si>
  <si>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</si>
  <si>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</si>
  <si>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</si>
  <si>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</si>
  <si>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</si>
  <si>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</si>
  <si>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</si>
  <si>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</si>
  <si>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</si>
  <si>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</si>
  <si>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</si>
  <si>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</si>
  <si>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</si>
  <si>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</si>
  <si>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</si>
  <si>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</si>
  <si>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</si>
  <si>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</si>
  <si>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</si>
  <si>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</si>
  <si>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</si>
  <si>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</si>
  <si>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</si>
  <si>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</si>
  <si>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</si>
  <si>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</si>
  <si>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</si>
  <si>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</si>
  <si>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</si>
  <si>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</si>
  <si>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</si>
  <si>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</si>
  <si>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</si>
  <si>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</si>
  <si>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</si>
  <si>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</si>
  <si>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</si>
  <si>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</si>
  <si>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</si>
  <si>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</si>
  <si>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</si>
  <si>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</si>
  <si>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</si>
  <si>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</si>
  <si>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</si>
  <si>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</si>
  <si>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</si>
  <si>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</si>
  <si>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</si>
  <si>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</si>
  <si>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</si>
  <si>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</si>
  <si>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</si>
  <si>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</si>
  <si>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</si>
  <si>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</si>
  <si>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</si>
  <si>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</si>
  <si>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</si>
  <si>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</si>
  <si>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</si>
  <si>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</si>
  <si>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</si>
  <si>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</si>
  <si>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</si>
  <si>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</si>
  <si>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</si>
  <si>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</si>
  <si>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</si>
  <si>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</si>
  <si>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</si>
  <si>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</si>
  <si>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</si>
  <si>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</si>
  <si>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</si>
  <si>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</si>
  <si>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</si>
  <si>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</si>
  <si>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</si>
  <si>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</si>
  <si>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</si>
  <si>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</si>
  <si>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</si>
  <si>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</si>
  <si>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</si>
  <si>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</si>
  <si>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</si>
  <si>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</si>
  <si>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</si>
  <si>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</si>
  <si>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</si>
  <si>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</si>
  <si>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</si>
  <si>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</si>
  <si>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</si>
  <si>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</si>
  <si>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</si>
  <si>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</si>
  <si>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</si>
  <si>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</si>
  <si>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</si>
  <si>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</si>
  <si>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</si>
  <si>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</si>
  <si>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</si>
  <si>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</si>
  <si>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</si>
  <si>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</si>
  <si>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</si>
  <si>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</si>
  <si>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</si>
  <si>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</si>
  <si>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</si>
  <si>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</si>
  <si>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</si>
  <si>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</si>
  <si>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</si>
  <si>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</si>
  <si>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</si>
  <si>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</si>
  <si>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</si>
  <si>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</si>
  <si>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</si>
  <si>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</si>
  <si>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</si>
  <si>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</si>
  <si>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</si>
  <si>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</si>
  <si>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</si>
  <si>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</si>
  <si>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</si>
  <si>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</si>
  <si>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</si>
  <si>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</si>
  <si>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</si>
  <si>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</si>
  <si>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</si>
  <si>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</si>
  <si>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</si>
  <si>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</si>
  <si>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</si>
  <si>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</si>
  <si>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</si>
  <si>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</si>
  <si>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</si>
  <si>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</si>
  <si>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</si>
  <si>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</si>
  <si>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</si>
  <si>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</si>
  <si>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</si>
  <si>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</si>
  <si>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</si>
  <si>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</si>
  <si>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</si>
  <si>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</si>
  <si>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</si>
  <si>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</si>
  <si>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</si>
  <si>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</si>
  <si>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</si>
  <si>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</si>
  <si>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</si>
  <si>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</si>
  <si>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</si>
  <si>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</si>
  <si>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</si>
  <si>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</si>
  <si>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</si>
  <si>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</si>
  <si>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</si>
  <si>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</si>
  <si>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</si>
  <si>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</si>
  <si>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</si>
  <si>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</si>
  <si>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</si>
  <si>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</si>
  <si>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</si>
  <si>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</si>
  <si>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</si>
  <si>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</si>
  <si>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</si>
  <si>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</si>
  <si>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</si>
  <si>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</si>
  <si>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</si>
  <si>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</si>
  <si>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</si>
  <si>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</si>
  <si>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</si>
  <si>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</si>
  <si>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</si>
  <si>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</si>
  <si>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</si>
  <si>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</si>
  <si>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</si>
  <si>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</si>
  <si>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</si>
  <si>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</si>
  <si>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</si>
  <si>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</si>
  <si>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</si>
  <si>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</si>
  <si>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</si>
  <si>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</si>
  <si>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</si>
  <si>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</si>
  <si>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</si>
  <si>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</si>
  <si>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</si>
  <si>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</si>
  <si>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</si>
  <si>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</si>
  <si>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</si>
  <si>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</si>
  <si>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</si>
  <si>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</si>
  <si>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</si>
  <si>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</si>
  <si>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</si>
  <si>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</si>
  <si>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</si>
  <si>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</si>
  <si>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</si>
  <si>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</si>
  <si>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</si>
  <si>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</si>
  <si>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</si>
  <si>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</si>
  <si>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</si>
  <si>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</si>
  <si>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</si>
  <si>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</si>
  <si>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</si>
  <si>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</si>
  <si>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</si>
  <si>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</si>
  <si>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</si>
  <si>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</si>
  <si>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</si>
  <si>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</si>
  <si>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</si>
  <si>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</si>
  <si>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</si>
  <si>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</si>
  <si>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</si>
  <si>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</si>
  <si>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</si>
  <si>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</si>
  <si>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</si>
  <si>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</si>
  <si>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</si>
  <si>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</si>
  <si>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</si>
  <si>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</si>
  <si>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</si>
  <si>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</si>
  <si>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</si>
  <si>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</si>
  <si>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</si>
  <si>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</si>
  <si>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</si>
  <si>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</si>
  <si>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</si>
  <si>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</si>
  <si>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</si>
  <si>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</si>
  <si>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</si>
  <si>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</si>
  <si>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</si>
  <si>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</si>
  <si>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</si>
  <si>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</si>
  <si>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</si>
  <si>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</si>
  <si>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</si>
  <si>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</si>
  <si>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</si>
  <si>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</si>
  <si>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</si>
  <si>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</si>
  <si>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</si>
  <si>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</si>
  <si>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</si>
  <si>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</si>
  <si>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</si>
  <si>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</si>
  <si>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</si>
  <si>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</si>
  <si>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</si>
  <si>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</si>
  <si>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</si>
  <si>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</si>
  <si>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</si>
  <si>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</si>
  <si>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</si>
  <si>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</si>
  <si>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</si>
  <si>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</si>
  <si>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</si>
  <si>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</si>
  <si>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</si>
  <si>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</si>
  <si>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</si>
  <si>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</si>
  <si>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</si>
  <si>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</si>
  <si>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</si>
  <si>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</si>
  <si>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</si>
  <si>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</si>
  <si>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</si>
  <si>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</si>
  <si>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</si>
  <si>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</si>
  <si>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</si>
  <si>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</si>
  <si>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</si>
  <si>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</si>
  <si>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</si>
  <si>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</si>
  <si>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</si>
  <si>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</si>
  <si>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</si>
  <si>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</si>
  <si>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</si>
  <si>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</si>
  <si>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</si>
  <si>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</si>
  <si>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</si>
  <si>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</si>
  <si>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</si>
  <si>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</si>
  <si>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</si>
  <si>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</si>
  <si>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</si>
  <si>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</si>
  <si>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</si>
  <si>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</si>
  <si>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</si>
  <si>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</si>
  <si>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</si>
  <si>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</si>
  <si>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</si>
  <si>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</si>
  <si>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</si>
  <si>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</si>
  <si>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</si>
  <si>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</si>
  <si>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</si>
  <si>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</si>
  <si>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</si>
  <si>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</si>
  <si>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</si>
  <si>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</si>
  <si>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</si>
  <si>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</si>
  <si>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</si>
  <si>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</si>
  <si>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</si>
  <si>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</si>
  <si>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</si>
  <si>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</si>
  <si>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</si>
  <si>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</si>
  <si>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</si>
  <si>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</si>
  <si>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</si>
  <si>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</si>
  <si>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</si>
  <si>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</si>
  <si>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</si>
  <si>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</si>
  <si>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</si>
  <si>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</si>
  <si>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</si>
  <si>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</si>
  <si>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</si>
  <si>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</si>
  <si>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</si>
  <si>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</si>
  <si>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</si>
  <si>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</si>
  <si>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</si>
  <si>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</si>
  <si>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</si>
  <si>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</si>
  <si>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</si>
  <si>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</si>
  <si>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</si>
  <si>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</si>
  <si>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</si>
  <si>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</si>
  <si>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</si>
  <si>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</si>
  <si>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</si>
  <si>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</si>
  <si>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</si>
  <si>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</si>
  <si>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</si>
  <si>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</si>
  <si>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</si>
  <si>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</si>
  <si>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</si>
  <si>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</si>
  <si>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</si>
  <si>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</si>
  <si>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</si>
  <si>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</si>
  <si>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</si>
  <si>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</si>
  <si>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</si>
  <si>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</si>
  <si>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</si>
  <si>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</si>
  <si>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</si>
  <si>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</si>
  <si>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</si>
  <si>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</si>
  <si>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</si>
  <si>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</si>
  <si>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</si>
  <si>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</si>
  <si>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</si>
  <si>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</si>
  <si>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</si>
  <si>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</si>
  <si>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</si>
  <si>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</si>
  <si>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</si>
  <si>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</si>
  <si>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</si>
  <si>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</si>
  <si>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</si>
  <si>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</si>
  <si>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</si>
  <si>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</si>
  <si>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</si>
  <si>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</si>
  <si>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</si>
  <si>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</si>
  <si>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</si>
  <si>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</si>
  <si>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</si>
  <si>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</si>
  <si>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</si>
  <si>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</si>
  <si>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</si>
  <si>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</si>
  <si>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</si>
  <si>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</si>
  <si>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</si>
  <si>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</si>
  <si>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</si>
  <si>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</si>
  <si>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</si>
  <si>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</si>
  <si>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</si>
  <si>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</si>
  <si>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</si>
  <si>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</si>
  <si>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</si>
  <si>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</si>
  <si>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</si>
  <si>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</si>
  <si>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</si>
  <si>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</si>
  <si>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</si>
  <si>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</si>
  <si>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</si>
  <si>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</si>
  <si>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</si>
  <si>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</si>
  <si>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</si>
  <si>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</si>
  <si>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</si>
  <si>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</si>
  <si>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</si>
  <si>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</si>
  <si>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</si>
  <si>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</si>
  <si>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</si>
  <si>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</si>
  <si>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</si>
  <si>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</si>
  <si>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</si>
  <si>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</si>
  <si>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</si>
  <si>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</si>
  <si>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</si>
  <si>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</si>
  <si>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</si>
  <si>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</si>
  <si>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</si>
  <si>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</si>
  <si>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</si>
  <si>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</si>
  <si>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</si>
  <si>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</si>
  <si>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</si>
  <si>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</si>
  <si>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</si>
  <si>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</si>
  <si>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</si>
  <si>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</si>
  <si>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</si>
  <si>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</si>
  <si>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</si>
  <si>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</si>
  <si>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</si>
  <si>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</si>
  <si>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</si>
  <si>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</si>
  <si>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</si>
  <si>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</si>
  <si>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</si>
  <si>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</si>
  <si>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</si>
  <si>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</si>
  <si>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</si>
  <si>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</si>
  <si>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</si>
  <si>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</si>
  <si>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</si>
  <si>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</si>
  <si>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</si>
  <si>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</si>
  <si>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</si>
  <si>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</si>
  <si>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</si>
  <si>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</si>
  <si>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</si>
  <si>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</si>
  <si>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</si>
  <si>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</si>
  <si>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</si>
  <si>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</si>
  <si>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</si>
  <si>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</si>
  <si>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</si>
  <si>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</si>
  <si>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</si>
  <si>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</si>
  <si>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</si>
  <si>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</si>
  <si>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</si>
  <si>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</si>
  <si>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</si>
  <si>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</si>
  <si>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</si>
  <si>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</si>
  <si>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</si>
  <si>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</si>
  <si>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</si>
  <si>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</si>
  <si>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</si>
  <si>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</si>
  <si>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</si>
  <si>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</si>
  <si>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</si>
  <si>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</si>
  <si>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</si>
  <si>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</si>
  <si>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</si>
  <si>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</si>
  <si>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</si>
  <si>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</si>
  <si>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</si>
  <si>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</si>
  <si>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</si>
  <si>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</si>
  <si>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</si>
  <si>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</si>
  <si>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</si>
  <si>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</si>
  <si>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</si>
  <si>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</si>
  <si>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</si>
  <si>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</si>
  <si>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</si>
  <si>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</si>
  <si>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</si>
  <si>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</si>
  <si>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</si>
  <si>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</si>
  <si>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</si>
  <si>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</si>
  <si>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</si>
  <si>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</si>
  <si>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</si>
  <si>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</si>
  <si>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</si>
  <si>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</si>
  <si>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</si>
  <si>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</si>
  <si>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</si>
  <si>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</si>
  <si>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</si>
  <si>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</si>
  <si>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</si>
  <si>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</si>
  <si>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</si>
  <si>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</si>
  <si>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</si>
  <si>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</si>
  <si>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</si>
  <si>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</si>
  <si>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</si>
  <si>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</si>
  <si>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</si>
  <si>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</si>
  <si>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</si>
  <si>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</si>
  <si>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</si>
  <si>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</si>
  <si>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</si>
  <si>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</si>
  <si>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</si>
  <si>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</si>
  <si>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</si>
  <si>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</si>
  <si>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</si>
  <si>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</si>
  <si>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</si>
  <si>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</si>
  <si>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</si>
  <si>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</si>
  <si>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</si>
  <si>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</si>
  <si>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</si>
  <si>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</si>
  <si>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</si>
  <si>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</si>
  <si>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</si>
  <si>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</si>
  <si>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</si>
  <si>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</si>
  <si>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</si>
  <si>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</si>
  <si>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</si>
  <si>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</si>
  <si>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</si>
  <si>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</si>
  <si>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</si>
  <si>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</si>
  <si>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</si>
  <si>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</si>
  <si>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</si>
  <si>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</si>
  <si>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</si>
  <si>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</si>
  <si>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</si>
  <si>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</si>
  <si>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</si>
  <si>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</si>
  <si>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</si>
  <si>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</si>
  <si>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</si>
  <si>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</si>
  <si>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</si>
  <si>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</si>
  <si>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</si>
  <si>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</si>
  <si>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</si>
  <si>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</si>
  <si>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</si>
  <si>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</si>
  <si>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</si>
  <si>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</si>
  <si>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</si>
  <si>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</si>
  <si>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</si>
  <si>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</si>
  <si>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</si>
  <si>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</si>
  <si>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</si>
  <si>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</si>
  <si>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</si>
  <si>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</si>
  <si>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</si>
  <si>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</si>
  <si>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</si>
  <si>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</si>
  <si>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</si>
  <si>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</si>
  <si>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</si>
  <si>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</si>
  <si>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</si>
  <si>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</si>
  <si>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</si>
  <si>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</si>
  <si>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</si>
  <si>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</si>
  <si>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</si>
  <si>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</si>
  <si>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</si>
  <si>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</si>
  <si>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</si>
  <si>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</si>
  <si>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</si>
  <si>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</si>
  <si>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</si>
  <si>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</si>
  <si>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</si>
  <si>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</si>
  <si>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</si>
  <si>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</si>
  <si>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</si>
  <si>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</si>
  <si>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</si>
  <si>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</si>
  <si>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</si>
  <si>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</si>
  <si>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</si>
  <si>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</si>
  <si>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</si>
  <si>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</si>
  <si>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</si>
  <si>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</si>
  <si>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</si>
  <si>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</si>
  <si>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</si>
  <si>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</si>
  <si>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</si>
  <si>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</si>
  <si>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</si>
  <si>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</si>
  <si>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</si>
  <si>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</si>
  <si>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</si>
  <si>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</si>
  <si>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</si>
  <si>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</si>
  <si>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</si>
  <si>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</si>
  <si>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</si>
  <si>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</si>
  <si>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</si>
  <si>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</si>
  <si>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</si>
  <si>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</si>
  <si>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</si>
  <si>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</si>
  <si>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</si>
  <si>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</si>
  <si>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</si>
  <si>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</si>
  <si>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</si>
  <si>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</si>
  <si>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</si>
  <si>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</si>
  <si>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</si>
  <si>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</si>
  <si>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</si>
  <si>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</si>
  <si>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</si>
  <si>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</si>
  <si>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</si>
  <si>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</si>
  <si>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</si>
  <si>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</si>
  <si>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</si>
  <si>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</si>
  <si>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</si>
  <si>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</si>
  <si>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</si>
  <si>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</si>
  <si>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</si>
  <si>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</si>
  <si>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</si>
  <si>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</si>
  <si>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</si>
  <si>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</si>
  <si>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</si>
  <si>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</si>
  <si>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</si>
  <si>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</si>
  <si>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</si>
  <si>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</si>
  <si>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</si>
  <si>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</si>
  <si>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</si>
  <si>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</si>
  <si>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</si>
  <si>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</si>
  <si>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</si>
  <si>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</si>
  <si>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</si>
  <si>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</si>
  <si>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</si>
  <si>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</si>
  <si>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</si>
  <si>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</si>
  <si>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</si>
  <si>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</si>
  <si>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</si>
  <si>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</si>
  <si>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</si>
  <si>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</si>
  <si>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</si>
  <si>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</si>
  <si>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</si>
  <si>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</si>
  <si>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</si>
  <si>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</si>
  <si>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</si>
  <si>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</si>
  <si>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</si>
  <si>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</si>
  <si>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</si>
  <si>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</si>
  <si>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</si>
  <si>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</si>
  <si>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</si>
  <si>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</si>
  <si>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</si>
  <si>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</si>
  <si>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</si>
  <si>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</si>
  <si>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</si>
  <si>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</si>
  <si>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</si>
  <si>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</si>
  <si>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</si>
  <si>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</si>
  <si>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</si>
  <si>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</si>
  <si>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</si>
  <si>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</si>
  <si>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</si>
  <si>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</si>
  <si>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</si>
  <si>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</si>
  <si>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</si>
  <si>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</si>
  <si>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</si>
  <si>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</si>
  <si>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</si>
  <si>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</si>
  <si>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</si>
  <si>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</si>
  <si>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</si>
  <si>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</si>
  <si>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</si>
  <si>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</si>
  <si>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</si>
  <si>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</si>
  <si>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</si>
  <si>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</si>
  <si>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</si>
  <si>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</si>
  <si>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</si>
  <si>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</si>
  <si>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</si>
  <si>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</si>
  <si>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</si>
  <si>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</si>
  <si>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</si>
  <si>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</si>
  <si>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</si>
  <si>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</si>
  <si>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</si>
  <si>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</si>
  <si>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</si>
  <si>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</si>
  <si>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</si>
  <si>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</si>
  <si>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</si>
  <si>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</si>
  <si>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</si>
  <si>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</si>
  <si>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</si>
  <si>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</si>
  <si>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</si>
  <si>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</si>
  <si>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</si>
  <si>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</si>
  <si>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</si>
  <si>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</si>
  <si>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</si>
  <si>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</si>
  <si>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</si>
  <si>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</si>
  <si>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</si>
  <si>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</si>
  <si>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</si>
  <si>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</si>
  <si>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</si>
  <si>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</si>
  <si>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</si>
  <si>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</si>
  <si>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</si>
  <si>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</si>
  <si>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</si>
  <si>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</si>
  <si>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</si>
  <si>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</si>
  <si>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</si>
  <si>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</si>
  <si>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</si>
  <si>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</si>
  <si>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</si>
  <si>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</si>
  <si>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</si>
  <si>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</si>
  <si>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</si>
  <si>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</si>
  <si>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</si>
  <si>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</si>
  <si>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</si>
  <si>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</si>
  <si>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</si>
  <si>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</si>
  <si>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</si>
  <si>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</si>
  <si>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</si>
  <si>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</si>
  <si>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</si>
  <si>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</si>
  <si>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</si>
  <si>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</si>
  <si>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</si>
  <si>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</si>
  <si>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</si>
  <si>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</si>
  <si>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</si>
  <si>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</si>
  <si>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</si>
  <si>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</si>
  <si>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</si>
  <si>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</si>
  <si>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</si>
  <si>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</si>
  <si>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</si>
  <si>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</si>
  <si>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</si>
  <si>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</si>
  <si>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</si>
  <si>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</si>
  <si>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</si>
  <si>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</si>
  <si>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</si>
  <si>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</si>
  <si>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</si>
  <si>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</si>
  <si>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</si>
  <si>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</si>
  <si>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</si>
  <si>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</si>
  <si>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</si>
  <si>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</si>
  <si>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</si>
  <si>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</si>
  <si>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</si>
  <si>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</si>
  <si>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</si>
  <si>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</si>
  <si>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</si>
  <si>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</si>
  <si>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</si>
  <si>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</si>
  <si>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</si>
  <si>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</si>
  <si>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</si>
  <si>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</si>
  <si>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</si>
  <si>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</si>
  <si>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</si>
  <si>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</si>
  <si>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</si>
  <si>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</si>
  <si>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</si>
  <si>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</si>
  <si>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</si>
  <si>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</si>
  <si>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</si>
  <si>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</si>
  <si>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</si>
  <si>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</si>
  <si>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</si>
  <si>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</si>
  <si>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</si>
  <si>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</si>
  <si>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</si>
  <si>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</si>
  <si>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</si>
  <si>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</si>
  <si>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</si>
  <si>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</si>
  <si>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</si>
  <si>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</si>
  <si>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</si>
  <si>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</si>
  <si>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</si>
  <si>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</si>
  <si>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</si>
  <si>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</si>
  <si>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</si>
  <si>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</si>
  <si>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</si>
  <si>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</si>
  <si>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</si>
  <si>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</si>
  <si>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</si>
  <si>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</si>
  <si>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</si>
  <si>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</si>
  <si>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</si>
  <si>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</si>
  <si>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</si>
  <si>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</si>
  <si>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</si>
  <si>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</si>
  <si>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</si>
  <si>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</si>
  <si>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</si>
  <si>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</si>
  <si>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</si>
  <si>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</si>
  <si>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</si>
  <si>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</si>
  <si>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</si>
  <si>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</si>
  <si>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</si>
  <si>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</si>
  <si>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</si>
  <si>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</si>
  <si>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</si>
  <si>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</si>
  <si>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</si>
  <si>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</si>
  <si>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</si>
  <si>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</si>
  <si>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</si>
  <si>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</si>
  <si>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</si>
  <si>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</si>
  <si>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</si>
  <si>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</si>
  <si>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</si>
  <si>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</si>
  <si>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</si>
  <si>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</si>
  <si>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</si>
  <si>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</si>
  <si>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</si>
  <si>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</si>
  <si>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</si>
  <si>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</si>
  <si>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</si>
  <si>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</si>
  <si>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</si>
  <si>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</si>
  <si>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</si>
  <si>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</si>
  <si>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</si>
  <si>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</si>
  <si>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</si>
  <si>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</si>
  <si>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</si>
  <si>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</si>
  <si>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</si>
  <si>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</si>
  <si>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</si>
  <si>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</si>
  <si>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</si>
  <si>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</si>
  <si>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</si>
  <si>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</si>
  <si>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</si>
  <si>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</si>
  <si>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</si>
  <si>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</si>
  <si>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</si>
  <si>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</si>
  <si>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</si>
  <si>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</si>
  <si>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</si>
  <si>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</si>
  <si>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</si>
  <si>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</si>
  <si>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</si>
  <si>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</si>
  <si>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</si>
  <si>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</si>
  <si>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</si>
  <si>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</si>
  <si>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</si>
  <si>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</si>
  <si>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</si>
  <si>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</si>
  <si>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</si>
  <si>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</si>
  <si>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</si>
  <si>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</si>
  <si>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</si>
  <si>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</si>
  <si>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</si>
  <si>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</si>
  <si>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</si>
  <si>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</si>
  <si>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</si>
  <si>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</si>
  <si>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</si>
  <si>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</si>
  <si>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</si>
  <si>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</si>
  <si>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</si>
  <si>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</si>
  <si>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</si>
  <si>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</si>
  <si>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</si>
  <si>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</si>
  <si>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</si>
  <si>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</si>
  <si>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</si>
  <si>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</si>
  <si>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</si>
  <si>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</si>
  <si>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</si>
  <si>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</si>
  <si>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</si>
  <si>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</si>
  <si>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</si>
  <si>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</si>
  <si>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</si>
  <si>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</si>
  <si>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</si>
  <si>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</si>
  <si>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</si>
  <si>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</si>
  <si>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</si>
  <si>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</si>
  <si>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</si>
  <si>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</si>
  <si>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</si>
  <si>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</si>
  <si>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</si>
  <si>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</si>
  <si>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</si>
  <si>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</si>
  <si>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</si>
  <si>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</si>
  <si>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</si>
  <si>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</si>
  <si>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</si>
  <si>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</si>
  <si>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</si>
  <si>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</si>
  <si>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</si>
  <si>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</si>
  <si>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</si>
  <si>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</si>
  <si>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</si>
  <si>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</si>
  <si>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</si>
  <si>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</si>
  <si>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</si>
  <si>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</si>
  <si>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</si>
  <si>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</si>
  <si>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</si>
  <si>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</si>
  <si>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</si>
  <si>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</si>
  <si>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</si>
  <si>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</si>
  <si>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</si>
  <si>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</si>
  <si>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</si>
  <si>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</si>
  <si>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</si>
  <si>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</si>
  <si>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</si>
  <si>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</si>
  <si>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</si>
  <si>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</si>
  <si>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</si>
  <si>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</si>
  <si>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</si>
  <si>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</si>
  <si>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</si>
  <si>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</si>
  <si>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</si>
  <si>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</si>
  <si>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</si>
  <si>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</si>
  <si>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</si>
  <si>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</si>
  <si>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</si>
  <si>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</si>
  <si>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</si>
  <si>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</si>
  <si>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</si>
  <si>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</si>
  <si>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</si>
  <si>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</si>
  <si>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</si>
  <si>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</si>
  <si>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</si>
  <si>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</si>
  <si>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</si>
  <si>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</si>
  <si>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</si>
  <si>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</si>
  <si>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</si>
  <si>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</si>
  <si>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</si>
  <si>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</si>
  <si>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</si>
  <si>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</si>
  <si>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</si>
  <si>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</si>
  <si>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</si>
  <si>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</si>
  <si>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</si>
  <si>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</si>
  <si>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</si>
  <si>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</si>
  <si>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</si>
  <si>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</si>
  <si>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</si>
  <si>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</si>
  <si>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</si>
  <si>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</si>
  <si>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</si>
  <si>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</si>
  <si>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</si>
  <si>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</si>
  <si>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</si>
  <si>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</si>
  <si>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</si>
  <si>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</si>
  <si>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</si>
  <si>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</si>
  <si>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</si>
  <si>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</si>
  <si>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</si>
  <si>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</si>
  <si>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</si>
  <si>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</si>
  <si>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</si>
  <si>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</si>
  <si>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</si>
  <si>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</si>
  <si>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</si>
  <si>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</si>
  <si>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</si>
  <si>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</si>
  <si>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</si>
  <si>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</si>
  <si>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</si>
  <si>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</si>
  <si>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</si>
  <si>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</si>
  <si>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</si>
  <si>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</si>
  <si>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</si>
  <si>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</si>
  <si>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</si>
  <si>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</si>
  <si>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</si>
  <si>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</si>
  <si>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</si>
  <si>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</si>
  <si>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</si>
  <si>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</si>
  <si>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</si>
  <si>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</si>
  <si>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</si>
  <si>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</si>
  <si>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</si>
  <si>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</si>
  <si>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</si>
  <si>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</si>
  <si>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</si>
  <si>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</si>
  <si>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</si>
  <si>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</si>
  <si>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</si>
  <si>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</si>
  <si>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</si>
  <si>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</si>
  <si>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</si>
  <si>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</si>
  <si>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</si>
  <si>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</si>
  <si>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</si>
  <si>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</si>
  <si>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</si>
  <si>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</si>
  <si>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</si>
  <si>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</si>
  <si>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</si>
  <si>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</si>
  <si>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</si>
  <si>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</si>
  <si>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</si>
  <si>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</si>
  <si>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</si>
  <si>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</si>
  <si>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</si>
  <si>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</si>
  <si>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</si>
  <si>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</si>
  <si>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</si>
  <si>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</si>
  <si>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</si>
  <si>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</si>
  <si>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</si>
  <si>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</si>
  <si>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</si>
  <si>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</si>
  <si>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</si>
  <si>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</si>
  <si>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</si>
  <si>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</si>
  <si>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</si>
  <si>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</si>
  <si>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</si>
  <si>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</si>
  <si>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</si>
  <si>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</si>
  <si>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</si>
  <si>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</si>
  <si>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</si>
  <si>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</si>
  <si>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</si>
  <si>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</si>
  <si>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</si>
  <si>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</si>
  <si>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</si>
  <si>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</si>
  <si>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</si>
  <si>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</si>
  <si>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</si>
  <si>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</si>
  <si>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</si>
  <si>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</si>
  <si>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</si>
  <si>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</si>
  <si>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</si>
  <si>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</si>
  <si>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</si>
  <si>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</si>
  <si>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</si>
  <si>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</si>
  <si>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</si>
  <si>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</si>
  <si>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</si>
  <si>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</si>
  <si>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</si>
  <si>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</si>
  <si>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</si>
  <si>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</si>
  <si>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</si>
  <si>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</si>
  <si>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</si>
  <si>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</si>
  <si>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</si>
  <si>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</si>
  <si>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</si>
  <si>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</si>
  <si>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</si>
  <si>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</si>
  <si>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</si>
  <si>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</si>
  <si>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</si>
  <si>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</si>
  <si>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</si>
  <si>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</si>
  <si>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</si>
  <si>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</si>
  <si>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</si>
  <si>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</si>
  <si>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</si>
  <si>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</si>
  <si>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</si>
  <si>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</si>
  <si>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</si>
  <si>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</si>
  <si>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</si>
  <si>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</si>
  <si>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</si>
  <si>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</si>
  <si>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</si>
  <si>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</si>
  <si>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</si>
  <si>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</si>
  <si>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</si>
  <si>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</si>
  <si>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</si>
  <si>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</si>
  <si>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</si>
  <si>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</si>
  <si>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</si>
  <si>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</si>
  <si>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</si>
  <si>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</si>
  <si>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</si>
  <si>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</si>
  <si>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</si>
  <si>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</si>
  <si>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</si>
  <si>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</si>
  <si>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</si>
  <si>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</si>
  <si>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</si>
  <si>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</si>
  <si>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</si>
  <si>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</si>
  <si>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</si>
  <si>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</si>
  <si>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</si>
  <si>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</si>
  <si>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</si>
  <si>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</si>
  <si>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</si>
  <si>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</si>
  <si>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</si>
  <si>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</si>
  <si>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</si>
  <si>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</si>
  <si>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</si>
  <si>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</si>
  <si>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</si>
  <si>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</si>
  <si>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</si>
  <si>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</si>
  <si>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</si>
  <si>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</si>
  <si>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</si>
  <si>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</si>
  <si>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</si>
  <si>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</si>
  <si>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</si>
  <si>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</si>
  <si>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</si>
  <si>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</si>
  <si>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</si>
  <si>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</si>
  <si>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</si>
  <si>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</si>
  <si>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</si>
  <si>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</si>
  <si>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</si>
  <si>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</si>
  <si>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</si>
  <si>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</si>
  <si>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</si>
  <si>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</si>
  <si>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</si>
  <si>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</si>
  <si>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</si>
  <si>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</si>
  <si>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</si>
  <si>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</si>
  <si>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</si>
  <si>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</si>
  <si>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</si>
  <si>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</si>
  <si>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</si>
  <si>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</si>
  <si>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</si>
  <si>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</si>
  <si>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</si>
  <si>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</si>
  <si>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</si>
  <si>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</si>
  <si>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</si>
  <si>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</si>
  <si>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</si>
  <si>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</si>
  <si>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</si>
  <si>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</si>
  <si>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</si>
  <si>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</si>
  <si>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</si>
  <si>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</si>
  <si>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</si>
  <si>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</si>
  <si>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</si>
  <si>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</si>
  <si>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</si>
  <si>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</si>
  <si>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</si>
  <si>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</si>
  <si>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</si>
  <si>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</si>
  <si>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</si>
  <si>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</si>
  <si>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</si>
  <si>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</si>
  <si>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</si>
  <si>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</si>
  <si>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</si>
  <si>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</si>
  <si>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</si>
  <si>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</si>
  <si>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</si>
  <si>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</si>
  <si>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</si>
  <si>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</si>
  <si>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</si>
  <si>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</si>
  <si>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</si>
  <si>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</si>
  <si>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</si>
  <si>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</si>
  <si>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</si>
  <si>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</si>
  <si>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</si>
  <si>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</si>
  <si>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</si>
  <si>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</si>
  <si>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</si>
  <si>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</si>
  <si>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</si>
  <si>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</si>
  <si>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</si>
  <si>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</si>
  <si>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</si>
  <si>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</si>
  <si>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</si>
  <si>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</si>
  <si>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</si>
  <si>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</si>
  <si>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</si>
  <si>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</si>
  <si>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</si>
  <si>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</si>
  <si>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</si>
  <si>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</si>
  <si>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</si>
  <si>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</si>
  <si>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</si>
  <si>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</si>
  <si>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</si>
  <si>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</si>
  <si>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</si>
  <si>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</si>
  <si>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</si>
  <si>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</si>
  <si>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</si>
  <si>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</si>
  <si>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</si>
  <si>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</si>
  <si>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</si>
  <si>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</si>
  <si>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</si>
  <si>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</si>
  <si>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</si>
  <si>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</si>
  <si>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</si>
  <si>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</si>
  <si>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</si>
  <si>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</si>
  <si>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</si>
  <si>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</si>
  <si>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</si>
  <si>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</si>
  <si>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</si>
  <si>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</si>
  <si>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</si>
  <si>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</si>
  <si>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</si>
  <si>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</si>
  <si>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</si>
  <si>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</si>
  <si>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</si>
  <si>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</si>
  <si>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</si>
  <si>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</si>
  <si>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</si>
  <si>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</si>
  <si>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</si>
  <si>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</si>
  <si>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</si>
  <si>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</si>
  <si>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</si>
  <si>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</si>
  <si>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</si>
  <si>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</si>
  <si>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</si>
  <si>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</si>
  <si>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</si>
  <si>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</si>
  <si>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</si>
  <si>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</si>
  <si>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</si>
  <si>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</si>
  <si>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</si>
  <si>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</si>
  <si>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</si>
  <si>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</si>
  <si>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</si>
  <si>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</si>
  <si>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</si>
  <si>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</si>
  <si>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</si>
  <si>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</si>
  <si>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</si>
  <si>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</si>
  <si>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</si>
  <si>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</si>
  <si>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</si>
  <si>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</si>
  <si>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</si>
  <si>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</si>
  <si>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</si>
  <si>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</si>
  <si>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</si>
  <si>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</si>
  <si>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</si>
  <si>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</si>
  <si>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</si>
  <si>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</si>
  <si>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</si>
  <si>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</si>
  <si>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</si>
  <si>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</si>
  <si>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</si>
  <si>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</si>
  <si>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</si>
  <si>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</si>
  <si>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</si>
  <si>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</si>
  <si>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</si>
  <si>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</si>
  <si>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</si>
  <si>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</si>
  <si>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</si>
  <si>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</si>
  <si>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</si>
  <si>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</si>
  <si>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</si>
  <si>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</si>
  <si>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</si>
  <si>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</si>
  <si>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</si>
  <si>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</si>
  <si>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</si>
  <si>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</si>
  <si>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</si>
  <si>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</si>
  <si>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</si>
  <si>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</si>
  <si>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</si>
  <si>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</si>
  <si>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</si>
  <si>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</si>
  <si>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</si>
  <si>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</si>
  <si>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</si>
  <si>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</si>
  <si>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</si>
  <si>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</si>
  <si>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</si>
  <si>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</si>
  <si>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</si>
  <si>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</si>
  <si>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</si>
  <si>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</si>
  <si>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</si>
  <si>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</si>
  <si>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</si>
  <si>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</si>
  <si>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</si>
  <si>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</si>
  <si>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</si>
  <si>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</si>
  <si>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</si>
  <si>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</si>
  <si>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</si>
  <si>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</si>
  <si>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</si>
  <si>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</si>
  <si>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</si>
  <si>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</si>
  <si>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</si>
  <si>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</si>
  <si>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</si>
  <si>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</si>
  <si>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</si>
  <si>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</si>
  <si>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</si>
  <si>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</si>
  <si>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</si>
  <si>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</si>
  <si>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</si>
  <si>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</si>
  <si>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</si>
  <si>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</si>
  <si>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</si>
  <si>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</si>
  <si>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</si>
  <si>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</si>
  <si>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</si>
  <si>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</si>
  <si>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</si>
  <si>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</si>
  <si>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</si>
  <si>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</si>
  <si>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</si>
  <si>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</si>
  <si>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</si>
  <si>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</si>
  <si>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</si>
  <si>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</si>
  <si>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</si>
  <si>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</si>
  <si>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</si>
  <si>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</si>
  <si>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</si>
  <si>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</si>
  <si>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</si>
  <si>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</si>
  <si>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</si>
  <si>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</si>
  <si>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</si>
  <si>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</si>
  <si>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</si>
  <si>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</si>
  <si>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</si>
  <si>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</si>
  <si>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</si>
  <si>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</si>
  <si>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</si>
  <si>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</si>
  <si>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</si>
  <si>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</si>
  <si>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</si>
  <si>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</si>
  <si>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</si>
  <si>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</si>
  <si>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</si>
  <si>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</si>
  <si>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</si>
  <si>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</si>
  <si>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</si>
  <si>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</si>
  <si>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</si>
  <si>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</si>
  <si>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</si>
  <si>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</si>
  <si>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</si>
  <si>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</si>
  <si>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</si>
  <si>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</si>
  <si>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</si>
  <si>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</si>
  <si>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</si>
  <si>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</si>
  <si>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</si>
  <si>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</si>
  <si>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</si>
  <si>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</si>
  <si>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</si>
  <si>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</si>
  <si>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</si>
  <si>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</si>
  <si>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</si>
  <si>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</si>
  <si>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</si>
  <si>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</si>
  <si>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</si>
  <si>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</si>
  <si>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</si>
  <si>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</si>
  <si>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</si>
  <si>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</si>
  <si>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</si>
  <si>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</si>
  <si>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</si>
  <si>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</si>
  <si>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</si>
  <si>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</si>
  <si>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</si>
  <si>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</si>
  <si>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</si>
  <si>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</si>
  <si>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</si>
  <si>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</si>
  <si>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</si>
  <si>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</si>
  <si>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</si>
  <si>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</si>
  <si>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</si>
  <si>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</si>
  <si>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</si>
  <si>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</si>
  <si>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</si>
  <si>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</si>
  <si>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</si>
  <si>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</si>
  <si>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</si>
  <si>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</si>
  <si>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</si>
  <si>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</si>
  <si>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</si>
  <si>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</si>
  <si>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</si>
  <si>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</si>
  <si>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</si>
  <si>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</si>
  <si>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</si>
  <si>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</si>
  <si>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</si>
  <si>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</si>
  <si>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</si>
  <si>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</si>
  <si>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</si>
  <si>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</si>
  <si>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</si>
  <si>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</si>
  <si>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</si>
  <si>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</si>
  <si>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</si>
  <si>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</si>
  <si>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</si>
  <si>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</si>
  <si>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</si>
  <si>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</si>
  <si>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</si>
  <si>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</si>
  <si>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</si>
  <si>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</si>
  <si>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</si>
  <si>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</si>
  <si>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</si>
  <si>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</si>
  <si>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</si>
  <si>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</si>
  <si>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</si>
  <si>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</si>
  <si>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</si>
  <si>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</si>
  <si>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</si>
  <si>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</si>
  <si>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</si>
  <si>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</si>
  <si>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</si>
  <si>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</si>
  <si>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</si>
  <si>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</si>
  <si>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</si>
  <si>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</si>
  <si>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</si>
  <si>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</si>
  <si>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</si>
  <si>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</si>
  <si>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</si>
  <si>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</si>
  <si>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</si>
  <si>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</si>
  <si>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</si>
  <si>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</si>
  <si>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</si>
  <si>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</si>
  <si>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</si>
  <si>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</si>
  <si>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</si>
  <si>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</si>
  <si>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</si>
  <si>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</si>
  <si>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</si>
  <si>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</si>
  <si>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</si>
  <si>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</si>
  <si>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</si>
  <si>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</si>
  <si>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</si>
  <si>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</si>
  <si>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</si>
  <si>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</si>
  <si>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</si>
  <si>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</si>
  <si>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</si>
  <si>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</si>
  <si>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</si>
  <si>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</si>
  <si>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</si>
  <si>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</si>
  <si>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</si>
  <si>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</si>
  <si>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</si>
  <si>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</si>
  <si>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</si>
  <si>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</si>
  <si>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</si>
  <si>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</si>
  <si>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</si>
  <si>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</si>
  <si>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</si>
  <si>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</si>
  <si>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</si>
  <si>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</si>
  <si>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</si>
  <si>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</si>
  <si>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</si>
  <si>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</si>
  <si>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</si>
  <si>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</si>
  <si>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</si>
  <si>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</si>
  <si>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</si>
  <si>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</si>
  <si>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</si>
  <si>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</si>
  <si>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</si>
  <si>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</si>
  <si>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</si>
  <si>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</si>
  <si>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</si>
  <si>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</si>
  <si>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</si>
  <si>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</si>
  <si>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</si>
  <si>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</si>
  <si>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</si>
  <si>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</si>
  <si>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</si>
  <si>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</si>
  <si>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</si>
  <si>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</si>
  <si>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</si>
  <si>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</si>
  <si>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</si>
  <si>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</si>
  <si>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</si>
  <si>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</si>
  <si>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</si>
  <si>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</si>
  <si>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</si>
  <si>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</si>
  <si>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</si>
  <si>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</si>
  <si>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</si>
  <si>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</si>
  <si>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</si>
  <si>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</si>
  <si>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</si>
  <si>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</si>
  <si>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</si>
  <si>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</si>
  <si>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</si>
  <si>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</si>
  <si>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</si>
  <si>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</si>
  <si>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</si>
  <si>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</si>
  <si>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</si>
  <si>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</si>
  <si>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</si>
  <si>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</si>
  <si>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</si>
  <si>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</si>
  <si>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</si>
  <si>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</si>
  <si>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</si>
  <si>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</si>
  <si>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</si>
  <si>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</si>
  <si>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</si>
  <si>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</si>
  <si>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</si>
  <si>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</si>
  <si>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</si>
  <si>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</si>
  <si>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</si>
  <si>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</si>
  <si>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</si>
  <si>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</si>
  <si>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</si>
  <si>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</si>
  <si>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</si>
  <si>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</si>
  <si>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</si>
  <si>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</si>
  <si>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</si>
  <si>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</si>
  <si>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</si>
  <si>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</si>
  <si>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</si>
  <si>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</si>
  <si>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</si>
  <si>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</si>
  <si>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</si>
  <si>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</si>
  <si>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</si>
  <si>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</si>
  <si>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</si>
  <si>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</si>
  <si>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</si>
  <si>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</si>
  <si>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</si>
  <si>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</si>
  <si>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</si>
  <si>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</si>
  <si>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</si>
  <si>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</si>
  <si>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</si>
  <si>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</si>
  <si>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</si>
  <si>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</si>
  <si>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</si>
  <si>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</si>
  <si>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</si>
  <si>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</si>
  <si>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</si>
  <si>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</si>
  <si>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</si>
  <si>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</si>
  <si>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</si>
  <si>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</si>
  <si>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</si>
  <si>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</si>
  <si>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</si>
  <si>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</si>
  <si>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</si>
  <si>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</si>
  <si>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</si>
  <si>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</si>
  <si>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</si>
  <si>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</si>
  <si>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</si>
  <si>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</si>
  <si>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</si>
  <si>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</si>
  <si>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</si>
  <si>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</si>
  <si>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</si>
  <si>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</si>
  <si>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</si>
  <si>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</si>
  <si>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</si>
  <si>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</si>
  <si>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</si>
  <si>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</si>
  <si>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</si>
  <si>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</si>
  <si>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</si>
  <si>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</si>
  <si>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</si>
  <si>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</si>
  <si>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</si>
  <si>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</si>
  <si>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</si>
  <si>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</si>
  <si>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</si>
  <si>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</si>
  <si>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</si>
  <si>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</si>
  <si>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</si>
  <si>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</si>
  <si>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</si>
  <si>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</si>
  <si>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</si>
  <si>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</si>
  <si>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</si>
  <si>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</si>
  <si>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</si>
  <si>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</si>
  <si>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</si>
  <si>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</si>
  <si>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</si>
  <si>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</si>
  <si>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</si>
  <si>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</si>
  <si>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</si>
  <si>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</si>
  <si>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</si>
  <si>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</si>
  <si>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</si>
  <si>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</si>
  <si>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</si>
  <si>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</si>
  <si>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</si>
  <si>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</si>
  <si>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</si>
  <si>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</si>
  <si>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</si>
  <si>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</si>
  <si>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</si>
  <si>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</si>
  <si>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</si>
  <si>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</si>
  <si>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</si>
  <si>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</si>
  <si>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</si>
  <si>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</si>
  <si>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</si>
  <si>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</si>
  <si>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</si>
  <si>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</si>
  <si>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</si>
  <si>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</si>
  <si>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</si>
  <si>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</si>
  <si>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</si>
  <si>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</si>
  <si>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</si>
  <si>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</si>
  <si>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</si>
  <si>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</si>
  <si>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</si>
  <si>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</si>
  <si>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</si>
  <si>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</si>
  <si>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</si>
  <si>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</si>
  <si>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</si>
  <si>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</si>
  <si>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</si>
  <si>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</si>
  <si>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</si>
  <si>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</si>
  <si>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</si>
  <si>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</si>
  <si>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</si>
  <si>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</si>
  <si>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</si>
  <si>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</si>
  <si>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</si>
  <si>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</si>
  <si>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</si>
  <si>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</si>
  <si>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</si>
  <si>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</si>
  <si>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</si>
  <si>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</si>
  <si>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</si>
  <si>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</si>
  <si>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</si>
  <si>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</si>
  <si>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</si>
  <si>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</si>
  <si>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</si>
  <si>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</si>
  <si>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</si>
  <si>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</si>
  <si>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</si>
  <si>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</si>
  <si>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</si>
  <si>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</si>
  <si>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</si>
  <si>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</si>
  <si>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</si>
  <si>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</si>
  <si>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</si>
  <si>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</si>
  <si>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</si>
  <si>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</si>
  <si>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</si>
  <si>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</si>
  <si>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</si>
  <si>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</si>
  <si>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</si>
  <si>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</si>
  <si>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</si>
  <si>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</si>
  <si>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</si>
  <si>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</si>
  <si>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</si>
  <si>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</si>
  <si>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</si>
  <si>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</si>
  <si>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</si>
  <si>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</si>
  <si>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</si>
  <si>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</si>
  <si>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</si>
  <si>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</si>
  <si>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</si>
  <si>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</si>
  <si>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</si>
  <si>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</si>
  <si>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</si>
  <si>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</si>
  <si>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</si>
  <si>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</si>
  <si>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</si>
  <si>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</si>
  <si>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</si>
  <si>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</si>
  <si>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</si>
  <si>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</si>
  <si>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</si>
  <si>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</si>
  <si>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</si>
  <si>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</si>
  <si>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</si>
  <si>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</si>
  <si>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</si>
  <si>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</si>
  <si>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</si>
  <si>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</si>
  <si>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</si>
  <si>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</si>
  <si>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</si>
  <si>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</si>
  <si>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</si>
  <si>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</si>
  <si>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</si>
  <si>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</si>
  <si>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</si>
  <si>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</si>
  <si>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</si>
  <si>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</si>
  <si>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</si>
  <si>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</si>
  <si>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</si>
  <si>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</si>
  <si>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</si>
  <si>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</si>
  <si>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</si>
  <si>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</si>
  <si>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</si>
  <si>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</si>
  <si>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</si>
  <si>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</si>
  <si>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</si>
  <si>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</si>
  <si>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</si>
  <si>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</si>
  <si>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</si>
  <si>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</si>
  <si>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</si>
  <si>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</si>
  <si>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</si>
  <si>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</si>
  <si>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</si>
  <si>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</si>
  <si>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</si>
  <si>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</si>
  <si>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</si>
  <si>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</si>
  <si>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</si>
  <si>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</si>
  <si>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</si>
  <si>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</si>
  <si>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</si>
  <si>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</si>
  <si>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</si>
  <si>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</si>
  <si>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</si>
  <si>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</si>
  <si>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</si>
  <si>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</si>
  <si>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</si>
  <si>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</si>
  <si>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</si>
  <si>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</si>
  <si>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</si>
  <si>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</si>
  <si>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</si>
  <si>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</si>
  <si>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</si>
  <si>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</si>
  <si>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</si>
  <si>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</si>
  <si>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</si>
  <si>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</si>
  <si>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</si>
  <si>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</si>
  <si>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</si>
  <si>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</si>
  <si>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</si>
  <si>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</si>
  <si>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</si>
  <si>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</si>
  <si>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</si>
  <si>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</si>
  <si>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</si>
  <si>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</si>
  <si>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</si>
  <si>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</si>
  <si>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</si>
  <si>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</si>
  <si>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</si>
  <si>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</si>
  <si>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</si>
  <si>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</si>
  <si>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</si>
  <si>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</si>
  <si>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</si>
  <si>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</si>
  <si>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</si>
  <si>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</si>
  <si>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</si>
  <si>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</si>
  <si>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</si>
  <si>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</si>
  <si>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</si>
  <si>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</si>
  <si>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</si>
  <si>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</si>
  <si>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</si>
  <si>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</si>
  <si>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</si>
  <si>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</si>
  <si>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</si>
  <si>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</si>
  <si>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</si>
  <si>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</si>
  <si>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</si>
  <si>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</si>
  <si>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</si>
  <si>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</si>
  <si>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</si>
  <si>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</si>
  <si>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</si>
  <si>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</si>
  <si>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</si>
  <si>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</si>
  <si>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</si>
  <si>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</si>
  <si>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</si>
  <si>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</si>
  <si>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</si>
  <si>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</si>
  <si>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</si>
  <si>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</si>
  <si>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</si>
  <si>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</si>
  <si>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</si>
  <si>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</si>
  <si>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</si>
  <si>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</si>
  <si>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</si>
  <si>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</si>
  <si>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</si>
  <si>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</si>
  <si>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</si>
  <si>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</si>
  <si>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</si>
  <si>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</si>
  <si>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</si>
  <si>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</si>
  <si>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</si>
  <si>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</si>
  <si>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</si>
  <si>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</si>
  <si>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</si>
  <si>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</si>
  <si>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</si>
  <si>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</si>
  <si>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</si>
  <si>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</si>
  <si>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</si>
  <si>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</si>
  <si>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</si>
  <si>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</si>
  <si>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</si>
  <si>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</si>
  <si>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</si>
  <si>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</si>
  <si>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</si>
  <si>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</si>
  <si>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</si>
  <si>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</si>
  <si>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</si>
  <si>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</si>
  <si>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</si>
  <si>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</si>
  <si>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</si>
  <si>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</si>
  <si>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</si>
  <si>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</si>
  <si>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</si>
  <si>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</si>
  <si>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</si>
  <si>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</si>
  <si>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</si>
  <si>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</si>
  <si>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</si>
  <si>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</si>
  <si>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</si>
  <si>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</si>
  <si>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</si>
  <si>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</si>
  <si>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</si>
  <si>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</si>
  <si>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</si>
  <si>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</si>
  <si>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</si>
  <si>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</si>
  <si>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</si>
  <si>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</si>
  <si>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</si>
  <si>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</si>
  <si>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</si>
  <si>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</si>
  <si>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</si>
  <si>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</si>
  <si>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</si>
  <si>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</si>
  <si>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</si>
  <si>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</si>
  <si>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</si>
  <si>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</si>
  <si>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</si>
  <si>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</si>
  <si>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</si>
  <si>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</si>
  <si>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</si>
  <si>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</si>
  <si>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</si>
  <si>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</si>
  <si>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</si>
  <si>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</si>
  <si>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</si>
  <si>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</si>
  <si>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</si>
  <si>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</si>
  <si>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</si>
  <si>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</si>
  <si>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</si>
  <si>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</si>
  <si>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</si>
  <si>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</si>
  <si>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</si>
  <si>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</si>
  <si>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</si>
  <si>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</si>
  <si>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</si>
  <si>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</si>
  <si>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</si>
  <si>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</si>
  <si>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</si>
  <si>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</si>
  <si>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</si>
  <si>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</si>
  <si>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</si>
  <si>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</si>
  <si>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</si>
  <si>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</si>
  <si>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</si>
  <si>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</si>
  <si>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</si>
  <si>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</si>
  <si>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</si>
  <si>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</si>
  <si>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</si>
  <si>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</si>
  <si>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</si>
  <si>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</si>
  <si>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</si>
  <si>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</si>
  <si>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</si>
  <si>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</si>
  <si>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</si>
  <si>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</si>
  <si>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</si>
  <si>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</si>
  <si>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</si>
  <si>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</si>
  <si>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</si>
  <si>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</si>
  <si>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</si>
  <si>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</si>
  <si>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</si>
  <si>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</si>
  <si>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</si>
  <si>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</si>
  <si>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</si>
  <si>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</si>
  <si>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</si>
  <si>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</si>
  <si>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</si>
  <si>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</si>
  <si>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</si>
  <si>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</si>
  <si>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</si>
  <si>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</si>
  <si>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</si>
  <si>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</si>
  <si>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</si>
  <si>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</si>
  <si>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</si>
  <si>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</si>
  <si>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</si>
  <si>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</si>
  <si>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</si>
  <si>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</si>
  <si>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</si>
  <si>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</si>
  <si>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</si>
  <si>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</si>
  <si>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</si>
  <si>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</si>
  <si>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</si>
  <si>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</si>
  <si>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</si>
  <si>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</si>
  <si>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</si>
  <si>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</si>
  <si>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</si>
  <si>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</si>
  <si>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</si>
  <si>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</si>
  <si>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</si>
  <si>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</si>
  <si>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</si>
  <si>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</si>
  <si>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</si>
  <si>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</si>
  <si>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</si>
  <si>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</si>
  <si>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</si>
  <si>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</si>
  <si>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</si>
  <si>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</si>
  <si>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</si>
  <si>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</si>
  <si>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</si>
  <si>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</si>
  <si>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</si>
  <si>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</si>
  <si>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</si>
  <si>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</si>
  <si>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</si>
  <si>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</si>
  <si>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</si>
  <si>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</si>
  <si>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</si>
  <si>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</si>
  <si>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</si>
  <si>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</si>
  <si>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</si>
  <si>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</si>
  <si>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</si>
  <si>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</si>
  <si>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</si>
  <si>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</si>
  <si>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</si>
  <si>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</si>
  <si>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</si>
  <si>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</si>
  <si>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</si>
  <si>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</si>
  <si>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</si>
  <si>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</si>
  <si>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</si>
  <si>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</si>
  <si>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</si>
  <si>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</si>
  <si>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</si>
  <si>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</si>
  <si>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</si>
  <si>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</si>
  <si>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</si>
  <si>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</si>
  <si>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</si>
  <si>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</si>
  <si>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</si>
  <si>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</si>
  <si>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</si>
  <si>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</si>
  <si>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</si>
  <si>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</si>
  <si>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</si>
  <si>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</si>
  <si>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</si>
  <si>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</si>
  <si>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</si>
  <si>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</si>
  <si>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</si>
  <si>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</si>
  <si>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</si>
  <si>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</si>
  <si>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</si>
  <si>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</si>
  <si>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</si>
  <si>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</si>
  <si>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</si>
  <si>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</si>
  <si>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</si>
  <si>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</si>
  <si>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</si>
  <si>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</si>
  <si>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</si>
  <si>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</si>
  <si>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</si>
  <si>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</si>
  <si>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</si>
  <si>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</si>
  <si>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</si>
  <si>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</si>
  <si>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</si>
  <si>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</si>
  <si>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</si>
  <si>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</si>
  <si>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</si>
  <si>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</si>
  <si>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</si>
  <si>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</si>
  <si>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</si>
  <si>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</si>
  <si>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</si>
  <si>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</si>
  <si>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</si>
  <si>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</si>
  <si>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</si>
  <si>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</si>
  <si>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</si>
  <si>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</si>
  <si>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</si>
  <si>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</si>
  <si>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</si>
  <si>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</si>
  <si>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</si>
  <si>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</si>
  <si>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</si>
  <si>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</si>
  <si>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</si>
  <si>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</si>
  <si>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</si>
  <si>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</si>
  <si>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</si>
  <si>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</si>
  <si>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</si>
  <si>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</si>
  <si>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</si>
  <si>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</si>
  <si>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</si>
  <si>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</si>
  <si>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</si>
  <si>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</si>
  <si>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</si>
  <si>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</si>
  <si>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</si>
  <si>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</si>
  <si>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</si>
  <si>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</si>
  <si>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</si>
  <si>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</si>
  <si>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</si>
  <si>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</si>
  <si>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</si>
  <si>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</si>
  <si>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</si>
  <si>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</si>
  <si>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</si>
  <si>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</si>
  <si>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</si>
  <si>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</si>
  <si>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</si>
  <si>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</si>
  <si>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</si>
  <si>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</si>
  <si>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</si>
  <si>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</si>
  <si>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</si>
  <si>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</si>
  <si>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</si>
  <si>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</si>
  <si>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</si>
  <si>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</si>
  <si>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</si>
  <si>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</si>
  <si>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</si>
  <si>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</si>
  <si>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</si>
  <si>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</si>
  <si>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</si>
  <si>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</si>
  <si>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</si>
  <si>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</si>
  <si>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</si>
  <si>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</si>
  <si>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</si>
  <si>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</si>
  <si>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</si>
  <si>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</si>
  <si>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</si>
  <si>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</si>
  <si>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</si>
  <si>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</si>
  <si>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</si>
  <si>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</si>
  <si>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</si>
  <si>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</si>
  <si>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</si>
  <si>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</si>
  <si>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</si>
  <si>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</si>
  <si>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</si>
  <si>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</si>
  <si>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</si>
  <si>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</si>
  <si>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</si>
  <si>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</si>
  <si>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</si>
  <si>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</si>
  <si>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</si>
  <si>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</si>
  <si>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</si>
  <si>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</si>
  <si>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</si>
  <si>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</si>
  <si>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</si>
  <si>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</si>
  <si>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</si>
  <si>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</si>
  <si>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</si>
  <si>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</si>
  <si>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</si>
  <si>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</si>
  <si>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</si>
  <si>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</si>
  <si>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</si>
  <si>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</si>
  <si>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</si>
  <si>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</si>
  <si>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</si>
  <si>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</si>
  <si>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</si>
  <si>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</si>
  <si>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</si>
  <si>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</si>
  <si>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</si>
  <si>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</si>
  <si>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</si>
  <si>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</si>
  <si>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</si>
  <si>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</si>
  <si>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</si>
  <si>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</si>
  <si>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</si>
  <si>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</si>
  <si>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</si>
  <si>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</si>
  <si>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</si>
  <si>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</si>
  <si>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</si>
  <si>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</si>
  <si>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</si>
  <si>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</si>
  <si>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</si>
  <si>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</si>
  <si>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</si>
  <si>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</si>
  <si>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</si>
  <si>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</si>
  <si>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</si>
  <si>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</si>
  <si>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</si>
  <si>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</si>
  <si>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</si>
  <si>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</si>
  <si>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</si>
  <si>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</si>
  <si>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</si>
  <si>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</si>
  <si>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</si>
  <si>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</si>
  <si>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</si>
  <si>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</si>
  <si>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</si>
  <si>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</si>
  <si>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</si>
  <si>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</si>
  <si>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</si>
  <si>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</si>
  <si>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</si>
  <si>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</si>
  <si>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</si>
  <si>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</si>
  <si>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</si>
  <si>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</si>
  <si>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</si>
  <si>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</si>
  <si>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</si>
  <si>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</si>
  <si>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</si>
  <si>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</si>
  <si>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</si>
  <si>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</si>
  <si>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</si>
  <si>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</si>
  <si>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</si>
  <si>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</si>
  <si>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</si>
  <si>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</si>
  <si>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</si>
  <si>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</si>
  <si>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</si>
  <si>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</si>
  <si>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</si>
  <si>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</si>
  <si>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</si>
  <si>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</si>
  <si>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</si>
  <si>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</si>
  <si>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</si>
  <si>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</si>
  <si>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</si>
  <si>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</si>
  <si>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</si>
  <si>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</si>
  <si>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</si>
  <si>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</si>
  <si>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</si>
  <si>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</si>
  <si>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</si>
  <si>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</si>
  <si>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</si>
  <si>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</si>
  <si>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</si>
  <si>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</si>
  <si>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</si>
  <si>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</si>
  <si>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</si>
  <si>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</si>
  <si>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</si>
  <si>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</si>
  <si>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</si>
  <si>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</si>
  <si>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</si>
  <si>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</si>
  <si>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</si>
  <si>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</si>
  <si>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</si>
  <si>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</si>
  <si>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</si>
  <si>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</si>
  <si>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</si>
  <si>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</si>
  <si>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</si>
  <si>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</si>
  <si>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</si>
  <si>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</si>
  <si>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</si>
  <si>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</si>
  <si>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</si>
  <si>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</si>
  <si>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</si>
  <si>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</si>
  <si>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</si>
  <si>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</si>
  <si>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</si>
  <si>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</si>
  <si>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</si>
  <si>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</si>
  <si>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</si>
  <si>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</si>
  <si>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</si>
  <si>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</si>
  <si>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</si>
  <si>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</si>
  <si>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</si>
  <si>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</si>
  <si>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</si>
  <si>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</si>
  <si>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</si>
  <si>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</si>
  <si>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</si>
  <si>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</si>
  <si>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</si>
  <si>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</si>
  <si>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</si>
  <si>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</si>
  <si>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</si>
  <si>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</si>
  <si>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</si>
  <si>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</si>
  <si>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</si>
  <si>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</si>
  <si>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</si>
  <si>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</si>
  <si>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</si>
  <si>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</si>
  <si>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</si>
  <si>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</si>
  <si>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</si>
  <si>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</si>
  <si>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</si>
  <si>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</si>
  <si>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</si>
  <si>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</si>
  <si>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</si>
  <si>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</si>
  <si>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</si>
  <si>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</si>
  <si>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</si>
  <si>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</si>
  <si>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</si>
  <si>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</si>
  <si>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</si>
  <si>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</si>
  <si>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</si>
  <si>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</si>
  <si>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</si>
  <si>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</si>
  <si>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</si>
  <si>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</si>
  <si>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</si>
  <si>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</si>
  <si>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</si>
  <si>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</si>
  <si>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</si>
  <si>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</si>
  <si>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</si>
  <si>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</si>
  <si>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</si>
  <si>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</si>
  <si>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</si>
  <si>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</si>
  <si>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</si>
  <si>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</si>
  <si>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</si>
  <si>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</si>
  <si>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</si>
  <si>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</si>
  <si>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</si>
  <si>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</si>
  <si>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</si>
  <si>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</si>
  <si>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</si>
  <si>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</si>
  <si>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</si>
  <si>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</si>
  <si>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</si>
  <si>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</si>
  <si>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</si>
  <si>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</si>
  <si>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</si>
  <si>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</si>
  <si>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</si>
  <si>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</si>
  <si>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</si>
  <si>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</si>
  <si>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</si>
  <si>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</si>
  <si>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</si>
  <si>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</si>
  <si>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</si>
  <si>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</si>
  <si>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</si>
  <si>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</si>
  <si>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</si>
  <si>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</si>
  <si>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</si>
  <si>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</si>
  <si>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</si>
  <si>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</si>
  <si>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</si>
  <si>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</si>
  <si>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</si>
  <si>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</si>
  <si>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</si>
  <si>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</si>
  <si>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</si>
  <si>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</si>
  <si>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</si>
  <si>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</si>
  <si>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</si>
  <si>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</si>
  <si>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</si>
  <si>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</si>
  <si>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</si>
  <si>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</si>
  <si>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</si>
  <si>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</si>
  <si>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</si>
  <si>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</si>
  <si>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</si>
  <si>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</si>
  <si>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</si>
  <si>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</si>
  <si>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</si>
  <si>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</si>
  <si>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</si>
  <si>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</si>
  <si>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</si>
  <si>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</si>
  <si>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</si>
  <si>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</si>
  <si>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</si>
  <si>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</si>
  <si>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</si>
  <si>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</si>
  <si>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</si>
  <si>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</si>
  <si>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</si>
  <si>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</si>
  <si>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</si>
  <si>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</si>
  <si>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</si>
  <si>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</si>
  <si>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</si>
  <si>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</si>
  <si>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</si>
  <si>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</si>
  <si>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</si>
  <si>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</si>
  <si>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</si>
  <si>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</si>
  <si>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</si>
  <si>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</si>
  <si>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</si>
  <si>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</si>
  <si>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</si>
  <si>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</si>
  <si>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</si>
  <si>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</si>
  <si>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</si>
  <si>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</si>
  <si>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</si>
  <si>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</si>
  <si>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</si>
  <si>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</si>
  <si>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</si>
  <si>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</si>
  <si>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</si>
  <si>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</si>
  <si>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</si>
  <si>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</si>
  <si>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</si>
  <si>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</si>
  <si>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</si>
  <si>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</si>
  <si>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</si>
  <si>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</si>
  <si>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</si>
  <si>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</si>
  <si>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</si>
  <si>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</si>
  <si>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</si>
  <si>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</si>
  <si>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</si>
  <si>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</si>
  <si>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</si>
  <si>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</si>
  <si>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</si>
  <si>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</si>
  <si>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</si>
  <si>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</si>
  <si>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</si>
  <si>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</si>
  <si>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</si>
  <si>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</si>
  <si>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</si>
  <si>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</si>
  <si>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</si>
  <si>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</si>
  <si>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</si>
  <si>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</si>
  <si>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</si>
  <si>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</si>
  <si>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</si>
  <si>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</si>
  <si>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</si>
  <si>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</si>
  <si>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</si>
  <si>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</si>
  <si>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</si>
  <si>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</si>
  <si>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</si>
  <si>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</si>
  <si>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</si>
  <si>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</si>
  <si>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</si>
  <si>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</si>
  <si>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</si>
  <si>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</si>
  <si>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</si>
  <si>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</si>
  <si>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</si>
  <si>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</si>
  <si>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</si>
  <si>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</si>
  <si>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</si>
  <si>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</si>
  <si>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</si>
  <si>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</si>
  <si>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</si>
  <si>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</si>
  <si>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</si>
  <si>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</si>
  <si>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</si>
  <si>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</si>
  <si>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</si>
  <si>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</si>
  <si>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</si>
  <si>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</si>
  <si>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</si>
  <si>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</si>
  <si>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</si>
  <si>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</si>
  <si>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</si>
  <si>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</si>
  <si>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</si>
  <si>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</si>
  <si>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</si>
  <si>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</si>
  <si>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</si>
  <si>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</si>
  <si>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</si>
  <si>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</si>
  <si>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</si>
  <si>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</si>
  <si>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</si>
  <si>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</si>
  <si>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</si>
  <si>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</si>
  <si>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</si>
  <si>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</si>
  <si>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</si>
  <si>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</si>
  <si>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</si>
  <si>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</si>
  <si>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</si>
  <si>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</si>
  <si>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</si>
  <si>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</si>
  <si>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</si>
  <si>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</si>
  <si>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</si>
  <si>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</si>
  <si>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</si>
  <si>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</si>
  <si>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</si>
  <si>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</si>
  <si>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</si>
  <si>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</si>
  <si>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</si>
  <si>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</si>
  <si>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</si>
  <si>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</si>
  <si>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</si>
  <si>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</si>
  <si>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</si>
  <si>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</si>
  <si>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</si>
  <si>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</si>
  <si>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</si>
  <si>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</si>
  <si>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</si>
  <si>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</si>
  <si>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</si>
  <si>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</si>
  <si>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</si>
  <si>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</si>
  <si>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</si>
  <si>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</si>
  <si>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</si>
  <si>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</si>
  <si>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</si>
  <si>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</si>
  <si>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</si>
  <si>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</si>
  <si>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</si>
  <si>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</si>
  <si>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</si>
  <si>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</si>
  <si>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</si>
  <si>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</si>
  <si>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</si>
  <si>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</si>
  <si>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</si>
  <si>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</si>
  <si>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</si>
  <si>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</si>
  <si>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</si>
  <si>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</si>
  <si>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</si>
  <si>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</si>
  <si>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</si>
  <si>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</si>
  <si>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</si>
  <si>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</si>
  <si>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</si>
  <si>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</si>
  <si>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</si>
  <si>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</si>
  <si>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</si>
  <si>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</si>
  <si>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</si>
  <si>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</si>
  <si>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</si>
  <si>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</si>
  <si>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</si>
  <si>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</si>
  <si>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</si>
  <si>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</si>
  <si>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</si>
  <si>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</si>
  <si>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</si>
  <si>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</si>
  <si>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</si>
  <si>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</si>
  <si>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</si>
  <si>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</si>
  <si>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</si>
  <si>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</si>
  <si>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</si>
  <si>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</si>
  <si>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</si>
  <si>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</si>
  <si>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</si>
  <si>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</si>
  <si>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</si>
  <si>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</si>
  <si>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</si>
  <si>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</si>
  <si>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</si>
  <si>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</si>
  <si>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</si>
  <si>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</si>
  <si>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</si>
  <si>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</si>
  <si>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</si>
  <si>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</si>
  <si>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</si>
  <si>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</si>
  <si>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</si>
  <si>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</si>
  <si>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</si>
  <si>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</si>
  <si>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</si>
  <si>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</si>
  <si>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</si>
  <si>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</si>
  <si>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</si>
  <si>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</si>
  <si>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</si>
  <si>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</si>
  <si>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</si>
  <si>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</si>
  <si>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</si>
  <si>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</si>
  <si>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</si>
  <si>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</si>
  <si>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</si>
  <si>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</si>
  <si>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</si>
  <si>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</si>
  <si>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</si>
  <si>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</si>
  <si>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</si>
  <si>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</si>
  <si>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</si>
  <si>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</si>
  <si>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</si>
  <si>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</si>
  <si>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</si>
  <si>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</si>
  <si>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</si>
  <si>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</si>
  <si>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</si>
  <si>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</si>
  <si>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</si>
  <si>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</si>
  <si>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</si>
  <si>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</si>
  <si>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</si>
  <si>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</si>
  <si>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</si>
  <si>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</si>
  <si>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</si>
  <si>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</si>
  <si>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</si>
  <si>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</si>
  <si>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</si>
  <si>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</si>
  <si>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</si>
  <si>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</si>
  <si>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</si>
  <si>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</si>
  <si>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</si>
  <si>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</si>
  <si>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</si>
  <si>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</si>
  <si>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</si>
  <si>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</si>
  <si>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</si>
  <si>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</si>
  <si>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</si>
  <si>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</si>
  <si>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</si>
  <si>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</si>
  <si>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</si>
  <si>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</si>
  <si>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</si>
  <si>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</si>
  <si>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</si>
  <si>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</si>
  <si>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</si>
  <si>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</si>
  <si>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</si>
  <si>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</si>
  <si>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</si>
  <si>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</si>
  <si>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</si>
  <si>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</si>
  <si>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</si>
  <si>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</si>
  <si>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</si>
  <si>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</si>
  <si>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</si>
  <si>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</si>
  <si>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</si>
  <si>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</si>
  <si>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</si>
  <si>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</si>
  <si>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</si>
  <si>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</si>
  <si>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</si>
  <si>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</si>
  <si>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</si>
  <si>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</si>
  <si>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</si>
  <si>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</si>
  <si>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</si>
  <si>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</si>
  <si>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</si>
  <si>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</si>
  <si>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</si>
  <si>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</si>
  <si>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</si>
  <si>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</si>
  <si>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</si>
  <si>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</si>
  <si>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</si>
  <si>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</si>
  <si>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</si>
  <si>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</si>
  <si>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</si>
  <si>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</si>
  <si>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</si>
  <si>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</si>
  <si>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</si>
  <si>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</si>
  <si>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</si>
  <si>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</si>
  <si>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</si>
  <si>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</si>
  <si>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</si>
  <si>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</si>
  <si>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</si>
  <si>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</si>
  <si>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</si>
  <si>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</si>
  <si>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</si>
  <si>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</si>
  <si>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</si>
  <si>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</si>
  <si>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</si>
  <si>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</si>
  <si>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</si>
  <si>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</si>
  <si>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</si>
  <si>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</si>
  <si>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</si>
  <si>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</si>
  <si>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</si>
  <si>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</si>
  <si>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</si>
  <si>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</si>
  <si>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</si>
  <si>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</si>
  <si>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</si>
  <si>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</si>
  <si>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</si>
  <si>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</si>
  <si>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</si>
  <si>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</si>
  <si>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</si>
  <si>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</si>
  <si>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</si>
  <si>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</si>
  <si>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</si>
  <si>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</si>
  <si>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</si>
  <si>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</si>
  <si>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</si>
  <si>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</si>
  <si>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</si>
  <si>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</si>
  <si>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</si>
  <si>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</si>
  <si>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</si>
  <si>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</si>
  <si>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</si>
  <si>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</si>
  <si>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</si>
  <si>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</si>
  <si>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</si>
  <si>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</si>
  <si>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</si>
  <si>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</si>
  <si>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</si>
  <si>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</si>
  <si>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</si>
  <si>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</si>
  <si>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</si>
  <si>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</si>
  <si>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</si>
  <si>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</si>
  <si>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</si>
  <si>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</si>
  <si>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</si>
  <si>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</si>
  <si>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</si>
  <si>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</si>
  <si>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</si>
  <si>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</si>
  <si>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</si>
  <si>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</si>
  <si>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</si>
  <si>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</si>
  <si>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</si>
  <si>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</si>
  <si>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</si>
  <si>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</si>
  <si>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</si>
  <si>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</si>
  <si>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</si>
  <si>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</si>
  <si>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</si>
  <si>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</si>
  <si>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</si>
  <si>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</si>
  <si>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</si>
  <si>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</si>
  <si>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</si>
  <si>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</si>
  <si>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</si>
  <si>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</si>
  <si>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</si>
  <si>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</si>
  <si>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</si>
  <si>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</si>
  <si>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</si>
  <si>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</si>
  <si>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</si>
  <si>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</si>
  <si>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</si>
  <si>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</si>
  <si>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</si>
  <si>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</si>
  <si>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</si>
  <si>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</si>
  <si>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</si>
  <si>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</si>
  <si>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</si>
  <si>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</si>
  <si>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</si>
  <si>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</si>
  <si>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</si>
  <si>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</si>
  <si>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</si>
  <si>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</si>
  <si>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</si>
  <si>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</si>
  <si>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</si>
  <si>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</si>
  <si>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</si>
  <si>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</si>
  <si>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</si>
  <si>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</si>
  <si>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</si>
  <si>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</si>
  <si>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</si>
  <si>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</si>
  <si>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</si>
  <si>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</si>
  <si>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</si>
  <si>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</si>
  <si>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</si>
  <si>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</si>
  <si>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</si>
  <si>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</si>
  <si>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</si>
  <si>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</si>
  <si>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</si>
  <si>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</si>
  <si>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</si>
  <si>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</si>
  <si>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</si>
  <si>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</si>
  <si>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</si>
  <si>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</si>
  <si>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</si>
  <si>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</si>
  <si>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</si>
  <si>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</si>
  <si>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</si>
  <si>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</si>
  <si>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</si>
  <si>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</si>
  <si>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</si>
  <si>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</si>
  <si>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</si>
  <si>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</si>
  <si>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</si>
  <si>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</si>
  <si>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</si>
  <si>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</si>
  <si>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</si>
  <si>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</si>
  <si>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</si>
  <si>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</si>
  <si>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</si>
  <si>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</si>
  <si>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</si>
  <si>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</si>
  <si>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</si>
  <si>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</si>
  <si>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</si>
  <si>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</si>
  <si>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</si>
  <si>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</si>
  <si>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</si>
  <si>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</si>
  <si>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</si>
  <si>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</si>
  <si>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</si>
  <si>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</si>
  <si>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</si>
  <si>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</si>
  <si>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</si>
  <si>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</si>
  <si>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</si>
  <si>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</si>
  <si>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</si>
  <si>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</si>
  <si>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</si>
  <si>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</si>
  <si>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</si>
  <si>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</si>
  <si>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</si>
  <si>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</si>
  <si>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</si>
  <si>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</si>
  <si>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</si>
  <si>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</si>
  <si>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</si>
  <si>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</si>
  <si>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</si>
  <si>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</si>
  <si>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</si>
  <si>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</si>
  <si>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</si>
  <si>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</si>
  <si>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</si>
  <si>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</si>
  <si>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</si>
  <si>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</si>
  <si>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</si>
  <si>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</si>
  <si>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</si>
  <si>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</si>
  <si>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</si>
  <si>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</si>
  <si>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</si>
  <si>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</si>
  <si>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</si>
  <si>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</si>
  <si>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</si>
  <si>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</si>
  <si>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</si>
  <si>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</si>
  <si>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</si>
  <si>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</si>
  <si>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</si>
  <si>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</si>
  <si>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</si>
  <si>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</si>
  <si>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</si>
  <si>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</si>
  <si>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</si>
  <si>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</si>
  <si>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</si>
  <si>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</si>
  <si>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</si>
  <si>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</si>
  <si>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</si>
  <si>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</si>
  <si>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</si>
  <si>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</si>
  <si>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</si>
  <si>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</si>
  <si>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</si>
  <si>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</si>
  <si>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</si>
  <si>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</si>
  <si>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</si>
  <si>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</si>
  <si>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</si>
  <si>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</si>
  <si>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</si>
  <si>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</si>
  <si>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</si>
  <si>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</si>
  <si>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</si>
  <si>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</si>
  <si>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</si>
  <si>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</si>
  <si>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</si>
  <si>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</si>
  <si>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</si>
  <si>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</si>
  <si>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</si>
  <si>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</si>
  <si>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</si>
  <si>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</si>
  <si>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</si>
  <si>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</si>
  <si>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</si>
  <si>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</si>
  <si>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</si>
  <si>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</si>
  <si>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</si>
  <si>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</si>
  <si>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</si>
  <si>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</si>
  <si>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</si>
  <si>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</si>
  <si>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</si>
  <si>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</si>
  <si>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</si>
  <si>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</si>
  <si>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</si>
  <si>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</si>
  <si>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</si>
  <si>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</si>
  <si>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</si>
  <si>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</si>
  <si>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</si>
  <si>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</si>
  <si>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</si>
  <si>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</si>
  <si>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</si>
  <si>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</si>
  <si>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</si>
  <si>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</si>
  <si>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</si>
  <si>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</si>
  <si>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</si>
  <si>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</si>
  <si>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</si>
  <si>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</si>
  <si>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</si>
  <si>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</si>
  <si>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</si>
  <si>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</si>
  <si>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</si>
  <si>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</si>
  <si>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</si>
  <si>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</si>
  <si>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</si>
  <si>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</si>
  <si>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</si>
  <si>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</si>
  <si>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</si>
  <si>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</si>
  <si>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</si>
  <si>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</si>
  <si>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</si>
  <si>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</si>
  <si>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</si>
  <si>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</si>
  <si>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</si>
  <si>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</si>
  <si>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</si>
  <si>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</si>
  <si>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</si>
  <si>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</si>
  <si>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</si>
  <si>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</si>
  <si>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</si>
  <si>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</si>
  <si>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</si>
  <si>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</si>
  <si>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</si>
  <si>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</si>
  <si>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</si>
  <si>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</si>
  <si>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</si>
  <si>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</si>
  <si>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</si>
  <si>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</si>
  <si>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</si>
  <si>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</si>
  <si>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</si>
  <si>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</si>
  <si>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</si>
  <si>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</si>
  <si>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</si>
  <si>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</si>
  <si>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</si>
  <si>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</si>
  <si>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</si>
  <si>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</si>
  <si>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</si>
  <si>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</si>
  <si>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</si>
  <si>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</si>
  <si>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</si>
  <si>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</si>
  <si>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</si>
  <si>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</si>
  <si>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</si>
  <si>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</si>
  <si>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</si>
  <si>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</si>
  <si>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</si>
  <si>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</si>
  <si>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</si>
  <si>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</si>
  <si>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</si>
  <si>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</si>
  <si>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</si>
  <si>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</si>
  <si>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</si>
  <si>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</si>
  <si>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</si>
  <si>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</si>
  <si>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</si>
  <si>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</si>
  <si>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</si>
  <si>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</si>
  <si>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</si>
  <si>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</si>
  <si>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</si>
  <si>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</si>
  <si>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</si>
  <si>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</si>
  <si>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</si>
  <si>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</si>
  <si>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</si>
  <si>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</si>
  <si>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</si>
  <si>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</si>
  <si>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</si>
  <si>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</si>
  <si>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</si>
  <si>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</si>
  <si>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</si>
  <si>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</si>
  <si>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</si>
  <si>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</si>
  <si>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</si>
  <si>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</si>
  <si>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</si>
  <si>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</si>
  <si>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</si>
  <si>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</si>
  <si>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</si>
  <si>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</si>
  <si>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</si>
  <si>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</si>
  <si>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</si>
  <si>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</si>
  <si>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</si>
  <si>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</si>
  <si>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</si>
  <si>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</si>
  <si>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</si>
  <si>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</si>
  <si>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</si>
  <si>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</si>
  <si>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</si>
  <si>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</si>
  <si>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</si>
  <si>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</si>
  <si>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</si>
  <si>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</si>
  <si>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</si>
  <si>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</si>
  <si>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</si>
  <si>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</si>
  <si>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</si>
  <si>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</si>
  <si>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</si>
  <si>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</si>
  <si>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</si>
  <si>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</si>
  <si>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</si>
  <si>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</si>
  <si>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</si>
  <si>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</si>
  <si>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</si>
  <si>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</si>
  <si>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</si>
  <si>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</si>
  <si>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</si>
  <si>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</si>
  <si>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</si>
  <si>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</si>
  <si>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</si>
  <si>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</si>
  <si>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</si>
  <si>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</si>
  <si>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</si>
  <si>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</si>
  <si>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</si>
  <si>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</si>
  <si>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</si>
  <si>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</si>
  <si>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</si>
  <si>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</si>
  <si>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</si>
  <si>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</si>
  <si>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</si>
  <si>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</si>
  <si>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</si>
  <si>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</si>
  <si>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</si>
  <si>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</si>
  <si>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</si>
  <si>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</si>
  <si>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</si>
  <si>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</si>
  <si>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</si>
  <si>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</si>
  <si>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</si>
  <si>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</si>
  <si>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</si>
  <si>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</si>
  <si>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</si>
  <si>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</si>
  <si>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</si>
  <si>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</si>
  <si>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</si>
  <si>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</si>
  <si>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</si>
  <si>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</si>
  <si>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</si>
  <si>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</si>
  <si>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</si>
  <si>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</si>
  <si>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</si>
  <si>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</si>
  <si>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</si>
  <si>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</si>
  <si>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</si>
  <si>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</si>
  <si>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</si>
  <si>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</si>
  <si>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</si>
  <si>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</si>
  <si>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</si>
  <si>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</si>
  <si>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</si>
  <si>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</si>
  <si>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</si>
  <si>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</si>
  <si>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</si>
  <si>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</si>
  <si>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</si>
  <si>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</si>
  <si>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</si>
  <si>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</si>
  <si>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</si>
  <si>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</si>
  <si>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</si>
  <si>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</si>
  <si>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</si>
  <si>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</si>
  <si>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</si>
  <si>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</si>
  <si>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</si>
  <si>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</si>
  <si>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</si>
  <si>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</si>
  <si>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</si>
  <si>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</si>
  <si>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</si>
  <si>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</si>
  <si>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</si>
  <si>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</si>
  <si>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</si>
  <si>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</si>
  <si>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</si>
  <si>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</si>
  <si>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</si>
  <si>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</si>
  <si>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</si>
  <si>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</si>
  <si>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</si>
  <si>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</si>
  <si>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</si>
  <si>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</si>
  <si>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</si>
  <si>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</si>
  <si>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</si>
  <si>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</si>
  <si>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</si>
  <si>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</si>
  <si>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</si>
  <si>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</si>
  <si>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</si>
  <si>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</si>
  <si>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</si>
  <si>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</si>
  <si>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</si>
  <si>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</si>
  <si>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</si>
  <si>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</si>
  <si>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</si>
  <si>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</si>
  <si>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</si>
  <si>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</si>
  <si>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</si>
  <si>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</si>
  <si>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</si>
  <si>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</si>
  <si>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</si>
  <si>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</si>
  <si>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</si>
  <si>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</si>
  <si>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</si>
  <si>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</si>
  <si>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</si>
  <si>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</si>
  <si>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</si>
  <si>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</si>
  <si>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</si>
  <si>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</si>
  <si>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</si>
  <si>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</si>
  <si>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</si>
  <si>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</si>
  <si>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</si>
  <si>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</si>
  <si>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</si>
  <si>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</si>
  <si>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</si>
  <si>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</si>
  <si>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</si>
  <si>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</si>
  <si>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</si>
  <si>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</si>
  <si>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</si>
  <si>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</si>
  <si>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</si>
  <si>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</si>
  <si>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</si>
  <si>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</si>
  <si>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</si>
  <si>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</si>
  <si>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</si>
  <si>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</si>
  <si>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</si>
  <si>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</si>
  <si>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</si>
  <si>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</si>
  <si>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</si>
  <si>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</si>
  <si>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</si>
  <si>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</si>
  <si>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</si>
  <si>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</si>
  <si>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</si>
  <si>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</si>
  <si>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</si>
  <si>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</si>
  <si>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</si>
  <si>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</si>
  <si>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</si>
  <si>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</si>
  <si>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</si>
  <si>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</si>
  <si>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</si>
  <si>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</si>
  <si>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</si>
  <si>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</si>
  <si>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</si>
  <si>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</si>
  <si>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</si>
  <si>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</si>
  <si>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</si>
  <si>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</si>
  <si>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</si>
  <si>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</si>
  <si>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</si>
  <si>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</si>
  <si>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</si>
  <si>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</si>
  <si>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</si>
  <si>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</si>
  <si>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</si>
  <si>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</si>
  <si>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</si>
  <si>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</si>
  <si>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</si>
  <si>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</si>
  <si>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</si>
  <si>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</si>
  <si>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Avg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</si>
  <si>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</si>
  <si>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</si>
  <si>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</si>
  <si>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</si>
  <si>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</si>
  <si>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</si>
  <si>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</si>
  <si>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</si>
  <si>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</si>
  <si>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</si>
  <si>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</si>
  <si>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</si>
  <si>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</si>
  <si>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</si>
  <si>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</si>
  <si>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</si>
  <si>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</si>
  <si>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</si>
  <si>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</si>
  <si>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</si>
  <si>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</si>
  <si>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</si>
  <si>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</si>
  <si>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</si>
  <si>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</si>
  <si>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</si>
  <si>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</si>
  <si>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</si>
  <si>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</si>
  <si>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</si>
  <si>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</si>
  <si>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</si>
  <si>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</si>
  <si>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</si>
  <si>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</si>
  <si>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</si>
  <si>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</si>
  <si>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</si>
  <si>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</si>
  <si>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</si>
  <si>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</si>
  <si>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</si>
  <si>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</si>
  <si>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</si>
  <si>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</si>
  <si>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</si>
  <si>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</si>
  <si>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</si>
  <si>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</si>
  <si>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</si>
  <si>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Parent Category </t>
  </si>
  <si>
    <t>Subcategory</t>
  </si>
  <si>
    <t>Row Labels</t>
  </si>
  <si>
    <t>Grand Total</t>
  </si>
  <si>
    <t>Column Labels</t>
  </si>
  <si>
    <t>(All)</t>
  </si>
  <si>
    <t>Count of outcomes</t>
  </si>
  <si>
    <t>Date Created Conversion</t>
  </si>
  <si>
    <t>Data Ended Conversion</t>
  </si>
  <si>
    <t>Pledged</t>
  </si>
  <si>
    <t>Given</t>
  </si>
  <si>
    <t>Successful</t>
  </si>
  <si>
    <t>Failed</t>
  </si>
  <si>
    <t>US Theaters</t>
  </si>
  <si>
    <t>UK Theaters</t>
  </si>
  <si>
    <t>JN Theaters</t>
  </si>
  <si>
    <t>Mean Goal</t>
  </si>
  <si>
    <t>Median Goal</t>
  </si>
  <si>
    <t>SD of Goal</t>
  </si>
  <si>
    <t>UQ of Goal</t>
  </si>
  <si>
    <t>LQ of Goal</t>
  </si>
  <si>
    <t>IQR of Goal</t>
  </si>
  <si>
    <t>Mean Pledged</t>
  </si>
  <si>
    <t>Median Pledged</t>
  </si>
  <si>
    <t>SD of Pledged</t>
  </si>
  <si>
    <t>UQ of Pledged</t>
  </si>
  <si>
    <t>LQ of Pledged</t>
  </si>
  <si>
    <t>IQR of Pledged</t>
  </si>
  <si>
    <t>Years</t>
  </si>
  <si>
    <t>Aug</t>
  </si>
  <si>
    <t>Jul</t>
  </si>
  <si>
    <t>Feb</t>
  </si>
  <si>
    <t>Jun</t>
  </si>
  <si>
    <t>May</t>
  </si>
  <si>
    <t>Oct</t>
  </si>
  <si>
    <t>Mar</t>
  </si>
  <si>
    <t>Nov</t>
  </si>
  <si>
    <t>Apr</t>
  </si>
  <si>
    <t>Sep</t>
  </si>
  <si>
    <t>Dec</t>
  </si>
  <si>
    <t>Jan</t>
  </si>
  <si>
    <t>Goal</t>
  </si>
  <si>
    <t>Number Successful</t>
  </si>
  <si>
    <t>Number Failed</t>
  </si>
  <si>
    <t>Number Canceled</t>
  </si>
  <si>
    <t>Total Projects</t>
  </si>
  <si>
    <t xml:space="preserve"> 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</si>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</sst>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0.0%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7"/>
      <color rgb="FFA5030B"/>
      <name val="Consolas"/>
      <family val="3"/>
    </font>
    <font>
      <sz val="8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5" fillId="0" borderId="0" applyFont="0" applyFill="0" applyBorder="0" applyAlignment="0" applyProtection="0"/>
  </cellStyleXfs>
  <cellXfs count="2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49" fontId="1" fillId="0" borderId="0" xfId="0" applyNumberFormat="1" applyFont="1" applyAlignment="1"/>
    <xf numFmtId="0" fontId="1" fillId="0" borderId="0" xfId="0" applyFont="1" applyAlignment="1"/>
    <xf numFmtId="14" fontId="1" fillId="0" borderId="0" xfId="0" applyNumberFormat="1" applyFont="1" applyAlignment="1"/>
    <xf numFmtId="14" fontId="0" fillId="0" borderId="0" xfId="0" applyNumberFormat="1"/>
    <xf numFmtId="44" fontId="0" fillId="0" borderId="0" xfId="0" applyNumberFormat="1" applyAlignment="1">
      <alignment wrapText="1"/>
    </xf>
    <xf numFmtId="0" fontId="2" fillId="0" borderId="0" xfId="0" applyFont="1"/>
    <xf numFmtId="44" fontId="2" fillId="0" borderId="0" xfId="0" applyNumberFormat="1" applyFont="1" applyAlignment="1">
      <alignment wrapText="1"/>
    </xf>
    <xf numFmtId="0" fontId="3" fillId="0" borderId="0" xfId="0" applyFont="1"/>
    <xf numFmtId="14" fontId="0" fillId="0" borderId="0" xfId="0" applyNumberFormat="1" applyAlignment="1">
      <alignment horizontal="left"/>
    </xf>
    <xf numFmtId="165" fontId="0" fillId="0" borderId="0" xfId="1" applyNumberFormat="1" applyFont="1"/>
  </cellXfs>
  <cellStyles count="2">
    <cellStyle name="Normal" xfId="0" builtinId="0"/>
    <cellStyle name="Percent" xfId="1" builtinId="5"/>
  </cellStyles>
  <dxfs count="16">
    <dxf>
      <font>
        <color rgb="FFFF0000"/>
      </font>
      <fill>
        <patternFill>
          <bgColor theme="5" tint="0.39994506668294322"/>
        </patternFill>
      </fill>
    </dxf>
    <dxf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3.xml"/><Relationship Id="rId1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Stats'!$B$4:$B$5</c:f>
              <c:strCache>
                <c:ptCount val="1"/>
                <c:pt idx="0">
                  <c:v>AUD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Stats'!$A$6:$A$10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'Category Stats'!$B$6:$B$10</c:f>
              <c:numCache>
                <c:formatCode>General</c:formatCode>
                <c:ptCount val="4"/>
                <c:pt idx="0">
                  <c:v>14</c:v>
                </c:pt>
                <c:pt idx="1">
                  <c:v>41</c:v>
                </c:pt>
                <c:pt idx="3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8FB-427E-83C8-EFB348CC7500}"/>
            </c:ext>
          </c:extLst>
        </c:ser>
        <c:ser>
          <c:idx val="1"/>
          <c:order val="1"/>
          <c:tx>
            <c:strRef>
              <c:f>'Category Stats'!$C$4:$C$5</c:f>
              <c:strCache>
                <c:ptCount val="1"/>
                <c:pt idx="0">
                  <c:v>CAD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Stats'!$A$6:$A$10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'Category Stats'!$C$6:$C$10</c:f>
              <c:numCache>
                <c:formatCode>General</c:formatCode>
                <c:ptCount val="4"/>
                <c:pt idx="0">
                  <c:v>17</c:v>
                </c:pt>
                <c:pt idx="1">
                  <c:v>64</c:v>
                </c:pt>
                <c:pt idx="2">
                  <c:v>1</c:v>
                </c:pt>
                <c:pt idx="3">
                  <c:v>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8FB-427E-83C8-EFB348CC7500}"/>
            </c:ext>
          </c:extLst>
        </c:ser>
        <c:ser>
          <c:idx val="2"/>
          <c:order val="2"/>
          <c:tx>
            <c:strRef>
              <c:f>'Category Stats'!$D$4:$D$5</c:f>
              <c:strCache>
                <c:ptCount val="1"/>
                <c:pt idx="0">
                  <c:v>CHF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Stats'!$A$6:$A$10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'Category Stats'!$D$6:$D$10</c:f>
              <c:numCache>
                <c:formatCode>General</c:formatCode>
                <c:ptCount val="4"/>
                <c:pt idx="0">
                  <c:v>3</c:v>
                </c:pt>
                <c:pt idx="1">
                  <c:v>2</c:v>
                </c:pt>
                <c:pt idx="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8FB-427E-83C8-EFB348CC7500}"/>
            </c:ext>
          </c:extLst>
        </c:ser>
        <c:ser>
          <c:idx val="3"/>
          <c:order val="3"/>
          <c:tx>
            <c:strRef>
              <c:f>'Category Stats'!$E$4:$E$5</c:f>
              <c:strCache>
                <c:ptCount val="1"/>
                <c:pt idx="0">
                  <c:v>DKK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Stats'!$A$6:$A$10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'Category Stats'!$E$6:$E$10</c:f>
              <c:numCache>
                <c:formatCode>General</c:formatCode>
                <c:ptCount val="4"/>
                <c:pt idx="0">
                  <c:v>4</c:v>
                </c:pt>
                <c:pt idx="1">
                  <c:v>6</c:v>
                </c:pt>
                <c:pt idx="3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8FB-427E-83C8-EFB348CC7500}"/>
            </c:ext>
          </c:extLst>
        </c:ser>
        <c:ser>
          <c:idx val="4"/>
          <c:order val="4"/>
          <c:tx>
            <c:strRef>
              <c:f>'Category Stats'!$F$4:$F$5</c:f>
              <c:strCache>
                <c:ptCount val="1"/>
                <c:pt idx="0">
                  <c:v>EUR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'Category Stats'!$A$6:$A$10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'Category Stats'!$F$6:$F$10</c:f>
              <c:numCache>
                <c:formatCode>General</c:formatCode>
                <c:ptCount val="4"/>
                <c:pt idx="0">
                  <c:v>18</c:v>
                </c:pt>
                <c:pt idx="1">
                  <c:v>86</c:v>
                </c:pt>
                <c:pt idx="2">
                  <c:v>5</c:v>
                </c:pt>
                <c:pt idx="3">
                  <c:v>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8FB-427E-83C8-EFB348CC7500}"/>
            </c:ext>
          </c:extLst>
        </c:ser>
        <c:ser>
          <c:idx val="5"/>
          <c:order val="5"/>
          <c:tx>
            <c:strRef>
              <c:f>'Category Stats'!$G$4:$G$5</c:f>
              <c:strCache>
                <c:ptCount val="1"/>
                <c:pt idx="0">
                  <c:v>GBP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'Category Stats'!$A$6:$A$10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'Category Stats'!$G$6:$G$10</c:f>
              <c:numCache>
                <c:formatCode>General</c:formatCode>
                <c:ptCount val="4"/>
                <c:pt idx="0">
                  <c:v>25</c:v>
                </c:pt>
                <c:pt idx="1">
                  <c:v>205</c:v>
                </c:pt>
                <c:pt idx="2">
                  <c:v>8</c:v>
                </c:pt>
                <c:pt idx="3">
                  <c:v>366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8FB-427E-83C8-EFB348CC7500}"/>
            </c:ext>
          </c:extLst>
        </c:ser>
        <c:ser>
          <c:idx val="6"/>
          <c:order val="6"/>
          <c:tx>
            <c:strRef>
              <c:f>'Category Stats'!$H$4:$H$5</c:f>
              <c:strCache>
                <c:ptCount val="1"/>
                <c:pt idx="0">
                  <c:v>HKD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Stats'!$A$6:$A$10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'Category Stats'!$H$6:$H$10</c:f>
              <c:numCache>
                <c:formatCode>General</c:formatCode>
                <c:ptCount val="4"/>
                <c:pt idx="0">
                  <c:v>1</c:v>
                </c:pt>
                <c:pt idx="1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38FB-427E-83C8-EFB348CC7500}"/>
            </c:ext>
          </c:extLst>
        </c:ser>
        <c:ser>
          <c:idx val="7"/>
          <c:order val="7"/>
          <c:tx>
            <c:strRef>
              <c:f>'Category Stats'!$I$4:$I$5</c:f>
              <c:strCache>
                <c:ptCount val="1"/>
                <c:pt idx="0">
                  <c:v>MXN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Stats'!$A$6:$A$10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'Category Stats'!$I$6:$I$10</c:f>
              <c:numCache>
                <c:formatCode>General</c:formatCode>
                <c:ptCount val="4"/>
                <c:pt idx="0">
                  <c:v>1</c:v>
                </c:pt>
                <c:pt idx="1">
                  <c:v>8</c:v>
                </c:pt>
                <c:pt idx="2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38FB-427E-83C8-EFB348CC7500}"/>
            </c:ext>
          </c:extLst>
        </c:ser>
        <c:ser>
          <c:idx val="8"/>
          <c:order val="8"/>
          <c:tx>
            <c:strRef>
              <c:f>'Category Stats'!$J$4:$J$5</c:f>
              <c:strCache>
                <c:ptCount val="1"/>
                <c:pt idx="0">
                  <c:v>NOK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Stats'!$A$6:$A$10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'Category Stats'!$J$6:$J$10</c:f>
              <c:numCache>
                <c:formatCode>General</c:formatCode>
                <c:ptCount val="4"/>
                <c:pt idx="1">
                  <c:v>5</c:v>
                </c:pt>
                <c:pt idx="3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38FB-427E-83C8-EFB348CC7500}"/>
            </c:ext>
          </c:extLst>
        </c:ser>
        <c:ser>
          <c:idx val="9"/>
          <c:order val="9"/>
          <c:tx>
            <c:strRef>
              <c:f>'Category Stats'!$K$4:$K$5</c:f>
              <c:strCache>
                <c:ptCount val="1"/>
                <c:pt idx="0">
                  <c:v>NZD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Stats'!$A$6:$A$10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'Category Stats'!$K$6:$K$10</c:f>
              <c:numCache>
                <c:formatCode>General</c:formatCode>
                <c:ptCount val="4"/>
                <c:pt idx="0">
                  <c:v>4</c:v>
                </c:pt>
                <c:pt idx="1">
                  <c:v>5</c:v>
                </c:pt>
                <c:pt idx="3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38FB-427E-83C8-EFB348CC7500}"/>
            </c:ext>
          </c:extLst>
        </c:ser>
        <c:ser>
          <c:idx val="10"/>
          <c:order val="10"/>
          <c:tx>
            <c:strRef>
              <c:f>'Category Stats'!$L$4:$L$5</c:f>
              <c:strCache>
                <c:ptCount val="1"/>
                <c:pt idx="0">
                  <c:v>SEK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Stats'!$A$6:$A$10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'Category Stats'!$L$6:$L$10</c:f>
              <c:numCache>
                <c:formatCode>General</c:formatCode>
                <c:ptCount val="4"/>
                <c:pt idx="0">
                  <c:v>5</c:v>
                </c:pt>
                <c:pt idx="1">
                  <c:v>9</c:v>
                </c:pt>
                <c:pt idx="3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38FB-427E-83C8-EFB348CC7500}"/>
            </c:ext>
          </c:extLst>
        </c:ser>
        <c:ser>
          <c:idx val="11"/>
          <c:order val="11"/>
          <c:tx>
            <c:strRef>
              <c:f>'Category Stats'!$M$4:$M$5</c:f>
              <c:strCache>
                <c:ptCount val="1"/>
                <c:pt idx="0">
                  <c:v>SGD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Stats'!$A$6:$A$10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'Category Stats'!$M$6:$M$10</c:f>
              <c:numCache>
                <c:formatCode>General</c:formatCode>
                <c:ptCount val="4"/>
                <c:pt idx="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38FB-427E-83C8-EFB348CC7500}"/>
            </c:ext>
          </c:extLst>
        </c:ser>
        <c:ser>
          <c:idx val="12"/>
          <c:order val="12"/>
          <c:tx>
            <c:strRef>
              <c:f>'Category Stats'!$N$4:$N$5</c:f>
              <c:strCache>
                <c:ptCount val="1"/>
                <c:pt idx="0">
                  <c:v>USD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Stats'!$A$6:$A$10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'Category Stats'!$N$6:$N$10</c:f>
              <c:numCache>
                <c:formatCode>General</c:formatCode>
                <c:ptCount val="4"/>
                <c:pt idx="0">
                  <c:v>257</c:v>
                </c:pt>
                <c:pt idx="1">
                  <c:v>1097</c:v>
                </c:pt>
                <c:pt idx="2">
                  <c:v>33</c:v>
                </c:pt>
                <c:pt idx="3">
                  <c:v>1651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38FB-427E-83C8-EFB348CC75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14521768"/>
        <c:axId val="714522096"/>
      </c:barChart>
      <c:catAx>
        <c:axId val="7145217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4522096"/>
        <c:crosses val="autoZero"/>
        <c:auto val="1"/>
        <c:lblAlgn val="ctr"/>
        <c:lblOffset val="100"/>
        <c:noMultiLvlLbl val="0"/>
      </c:catAx>
      <c:valAx>
        <c:axId val="714522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4521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Stats!PivotTable2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Stats'!$B$4:$B$5</c:f>
              <c:strCache>
                <c:ptCount val="1"/>
                <c:pt idx="0">
                  <c:v>AUD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Stats'!$A$6:$A$10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'Category Stats'!$B$6:$B$10</c:f>
              <c:numCache>
                <c:formatCode>General</c:formatCode>
                <c:ptCount val="4"/>
                <c:pt idx="0">
                  <c:v>14</c:v>
                </c:pt>
                <c:pt idx="1">
                  <c:v>41</c:v>
                </c:pt>
                <c:pt idx="3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14C-4C40-8C7D-D9836144D5B0}"/>
            </c:ext>
          </c:extLst>
        </c:ser>
        <c:ser>
          <c:idx val="1"/>
          <c:order val="1"/>
          <c:tx>
            <c:strRef>
              <c:f>'Category Stats'!$C$4:$C$5</c:f>
              <c:strCache>
                <c:ptCount val="1"/>
                <c:pt idx="0">
                  <c:v>CAD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Stats'!$A$6:$A$10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'Category Stats'!$C$6:$C$10</c:f>
              <c:numCache>
                <c:formatCode>General</c:formatCode>
                <c:ptCount val="4"/>
                <c:pt idx="0">
                  <c:v>17</c:v>
                </c:pt>
                <c:pt idx="1">
                  <c:v>64</c:v>
                </c:pt>
                <c:pt idx="2">
                  <c:v>1</c:v>
                </c:pt>
                <c:pt idx="3">
                  <c:v>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14C-4C40-8C7D-D9836144D5B0}"/>
            </c:ext>
          </c:extLst>
        </c:ser>
        <c:ser>
          <c:idx val="2"/>
          <c:order val="2"/>
          <c:tx>
            <c:strRef>
              <c:f>'Category Stats'!$D$4:$D$5</c:f>
              <c:strCache>
                <c:ptCount val="1"/>
                <c:pt idx="0">
                  <c:v>CHF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Stats'!$A$6:$A$10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'Category Stats'!$D$6:$D$10</c:f>
              <c:numCache>
                <c:formatCode>General</c:formatCode>
                <c:ptCount val="4"/>
                <c:pt idx="0">
                  <c:v>3</c:v>
                </c:pt>
                <c:pt idx="1">
                  <c:v>2</c:v>
                </c:pt>
                <c:pt idx="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14C-4C40-8C7D-D9836144D5B0}"/>
            </c:ext>
          </c:extLst>
        </c:ser>
        <c:ser>
          <c:idx val="3"/>
          <c:order val="3"/>
          <c:tx>
            <c:strRef>
              <c:f>'Category Stats'!$E$4:$E$5</c:f>
              <c:strCache>
                <c:ptCount val="1"/>
                <c:pt idx="0">
                  <c:v>DKK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Stats'!$A$6:$A$10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'Category Stats'!$E$6:$E$10</c:f>
              <c:numCache>
                <c:formatCode>General</c:formatCode>
                <c:ptCount val="4"/>
                <c:pt idx="0">
                  <c:v>4</c:v>
                </c:pt>
                <c:pt idx="1">
                  <c:v>6</c:v>
                </c:pt>
                <c:pt idx="3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14C-4C40-8C7D-D9836144D5B0}"/>
            </c:ext>
          </c:extLst>
        </c:ser>
        <c:ser>
          <c:idx val="4"/>
          <c:order val="4"/>
          <c:tx>
            <c:strRef>
              <c:f>'Category Stats'!$F$4:$F$5</c:f>
              <c:strCache>
                <c:ptCount val="1"/>
                <c:pt idx="0">
                  <c:v>EUR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'Category Stats'!$A$6:$A$10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'Category Stats'!$F$6:$F$10</c:f>
              <c:numCache>
                <c:formatCode>General</c:formatCode>
                <c:ptCount val="4"/>
                <c:pt idx="0">
                  <c:v>18</c:v>
                </c:pt>
                <c:pt idx="1">
                  <c:v>86</c:v>
                </c:pt>
                <c:pt idx="2">
                  <c:v>5</c:v>
                </c:pt>
                <c:pt idx="3">
                  <c:v>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14C-4C40-8C7D-D9836144D5B0}"/>
            </c:ext>
          </c:extLst>
        </c:ser>
        <c:ser>
          <c:idx val="5"/>
          <c:order val="5"/>
          <c:tx>
            <c:strRef>
              <c:f>'Category Stats'!$G$4:$G$5</c:f>
              <c:strCache>
                <c:ptCount val="1"/>
                <c:pt idx="0">
                  <c:v>GBP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'Category Stats'!$A$6:$A$10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'Category Stats'!$G$6:$G$10</c:f>
              <c:numCache>
                <c:formatCode>General</c:formatCode>
                <c:ptCount val="4"/>
                <c:pt idx="0">
                  <c:v>25</c:v>
                </c:pt>
                <c:pt idx="1">
                  <c:v>205</c:v>
                </c:pt>
                <c:pt idx="2">
                  <c:v>8</c:v>
                </c:pt>
                <c:pt idx="3">
                  <c:v>366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14C-4C40-8C7D-D9836144D5B0}"/>
            </c:ext>
          </c:extLst>
        </c:ser>
        <c:ser>
          <c:idx val="6"/>
          <c:order val="6"/>
          <c:tx>
            <c:strRef>
              <c:f>'Category Stats'!$H$4:$H$5</c:f>
              <c:strCache>
                <c:ptCount val="1"/>
                <c:pt idx="0">
                  <c:v>HKD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Stats'!$A$6:$A$10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'Category Stats'!$H$6:$H$10</c:f>
              <c:numCache>
                <c:formatCode>General</c:formatCode>
                <c:ptCount val="4"/>
                <c:pt idx="0">
                  <c:v>1</c:v>
                </c:pt>
                <c:pt idx="1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14C-4C40-8C7D-D9836144D5B0}"/>
            </c:ext>
          </c:extLst>
        </c:ser>
        <c:ser>
          <c:idx val="7"/>
          <c:order val="7"/>
          <c:tx>
            <c:strRef>
              <c:f>'Category Stats'!$I$4:$I$5</c:f>
              <c:strCache>
                <c:ptCount val="1"/>
                <c:pt idx="0">
                  <c:v>MXN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Stats'!$A$6:$A$10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'Category Stats'!$I$6:$I$10</c:f>
              <c:numCache>
                <c:formatCode>General</c:formatCode>
                <c:ptCount val="4"/>
                <c:pt idx="0">
                  <c:v>1</c:v>
                </c:pt>
                <c:pt idx="1">
                  <c:v>8</c:v>
                </c:pt>
                <c:pt idx="2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814C-4C40-8C7D-D9836144D5B0}"/>
            </c:ext>
          </c:extLst>
        </c:ser>
        <c:ser>
          <c:idx val="8"/>
          <c:order val="8"/>
          <c:tx>
            <c:strRef>
              <c:f>'Category Stats'!$J$4:$J$5</c:f>
              <c:strCache>
                <c:ptCount val="1"/>
                <c:pt idx="0">
                  <c:v>NOK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Stats'!$A$6:$A$10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'Category Stats'!$J$6:$J$10</c:f>
              <c:numCache>
                <c:formatCode>General</c:formatCode>
                <c:ptCount val="4"/>
                <c:pt idx="1">
                  <c:v>5</c:v>
                </c:pt>
                <c:pt idx="3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814C-4C40-8C7D-D9836144D5B0}"/>
            </c:ext>
          </c:extLst>
        </c:ser>
        <c:ser>
          <c:idx val="9"/>
          <c:order val="9"/>
          <c:tx>
            <c:strRef>
              <c:f>'Category Stats'!$K$4:$K$5</c:f>
              <c:strCache>
                <c:ptCount val="1"/>
                <c:pt idx="0">
                  <c:v>NZD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Stats'!$A$6:$A$10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'Category Stats'!$K$6:$K$10</c:f>
              <c:numCache>
                <c:formatCode>General</c:formatCode>
                <c:ptCount val="4"/>
                <c:pt idx="0">
                  <c:v>4</c:v>
                </c:pt>
                <c:pt idx="1">
                  <c:v>5</c:v>
                </c:pt>
                <c:pt idx="3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814C-4C40-8C7D-D9836144D5B0}"/>
            </c:ext>
          </c:extLst>
        </c:ser>
        <c:ser>
          <c:idx val="10"/>
          <c:order val="10"/>
          <c:tx>
            <c:strRef>
              <c:f>'Category Stats'!$L$4:$L$5</c:f>
              <c:strCache>
                <c:ptCount val="1"/>
                <c:pt idx="0">
                  <c:v>SEK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Stats'!$A$6:$A$10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'Category Stats'!$L$6:$L$10</c:f>
              <c:numCache>
                <c:formatCode>General</c:formatCode>
                <c:ptCount val="4"/>
                <c:pt idx="0">
                  <c:v>5</c:v>
                </c:pt>
                <c:pt idx="1">
                  <c:v>9</c:v>
                </c:pt>
                <c:pt idx="3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814C-4C40-8C7D-D9836144D5B0}"/>
            </c:ext>
          </c:extLst>
        </c:ser>
        <c:ser>
          <c:idx val="11"/>
          <c:order val="11"/>
          <c:tx>
            <c:strRef>
              <c:f>'Category Stats'!$M$4:$M$5</c:f>
              <c:strCache>
                <c:ptCount val="1"/>
                <c:pt idx="0">
                  <c:v>SGD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Stats'!$A$6:$A$10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'Category Stats'!$M$6:$M$10</c:f>
              <c:numCache>
                <c:formatCode>General</c:formatCode>
                <c:ptCount val="4"/>
                <c:pt idx="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814C-4C40-8C7D-D9836144D5B0}"/>
            </c:ext>
          </c:extLst>
        </c:ser>
        <c:ser>
          <c:idx val="12"/>
          <c:order val="12"/>
          <c:tx>
            <c:strRef>
              <c:f>'Category Stats'!$N$4:$N$5</c:f>
              <c:strCache>
                <c:ptCount val="1"/>
                <c:pt idx="0">
                  <c:v>USD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Stats'!$A$6:$A$10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'Category Stats'!$N$6:$N$10</c:f>
              <c:numCache>
                <c:formatCode>General</c:formatCode>
                <c:ptCount val="4"/>
                <c:pt idx="0">
                  <c:v>257</c:v>
                </c:pt>
                <c:pt idx="1">
                  <c:v>1097</c:v>
                </c:pt>
                <c:pt idx="2">
                  <c:v>33</c:v>
                </c:pt>
                <c:pt idx="3">
                  <c:v>1651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814C-4C40-8C7D-D9836144D5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14521768"/>
        <c:axId val="714522096"/>
      </c:barChart>
      <c:catAx>
        <c:axId val="7145217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4522096"/>
        <c:crosses val="autoZero"/>
        <c:auto val="1"/>
        <c:lblAlgn val="ctr"/>
        <c:lblOffset val="100"/>
        <c:noMultiLvlLbl val="0"/>
      </c:catAx>
      <c:valAx>
        <c:axId val="714522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4521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solidFill>
                  <a:sysClr val="windowText" lastClr="000000"/>
                </a:solidFill>
                <a:effectLst/>
              </a:rPr>
              <a:t>Theater Outcomes Based on Launch Date</a:t>
            </a:r>
            <a:endParaRPr lang="en-US">
              <a:solidFill>
                <a:sysClr val="windowText" lastClr="000000"/>
              </a:solidFill>
            </a:endParaRPr>
          </a:p>
        </c:rich>
      </c:tx>
      <c:layout>
        <c:manualLayout>
          <c:xMode val="edge"/>
          <c:yMode val="edge"/>
          <c:x val="0.21133766480688665"/>
          <c:y val="0.1694902879838212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1F4-4E4A-8E2E-6F5F6D1B7B79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1F4-4E4A-8E2E-6F5F6D1B7B79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1F4-4E4A-8E2E-6F5F6D1B7B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3225200"/>
        <c:axId val="620298080"/>
      </c:lineChart>
      <c:catAx>
        <c:axId val="5332252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0298080"/>
        <c:crosses val="autoZero"/>
        <c:auto val="1"/>
        <c:lblAlgn val="ctr"/>
        <c:lblOffset val="100"/>
        <c:noMultiLvlLbl val="0"/>
      </c:catAx>
      <c:valAx>
        <c:axId val="620298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32252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solidFill>
                  <a:schemeClr val="tx1"/>
                </a:solidFill>
                <a:effectLst/>
              </a:rPr>
              <a:t>Outcomes Based on Goal</a:t>
            </a:r>
            <a:endParaRPr lang="en-US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 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'Outcomes Based on Goals'!$F$2:$F$13</c:f>
              <c:numCache>
                <c:formatCode>0.0%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DAC-4FF9-A701-68316A3A351E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'Outcomes Based on Goals'!$G$2:$G$13</c:f>
              <c:numCache>
                <c:formatCode>0.0%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0.5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DAC-4FF9-A701-68316A3A351E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'Outcomes Based on Goals'!$H$2:$H$13</c:f>
              <c:numCache>
                <c:formatCode>0.0%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DAC-4FF9-A701-68316A3A35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4882000"/>
        <c:axId val="664885280"/>
      </c:lineChart>
      <c:catAx>
        <c:axId val="66488200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0" i="0" u="none" strike="noStrike" baseline="0">
                    <a:solidFill>
                      <a:schemeClr val="tx1"/>
                    </a:solidFill>
                    <a:effectLst/>
                  </a:rPr>
                  <a:t>Percentage of Successful, Failed, or Canceled Projects</a:t>
                </a:r>
                <a:endParaRPr lang="en-US">
                  <a:solidFill>
                    <a:schemeClr val="tx1"/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4885280"/>
        <c:crosses val="autoZero"/>
        <c:auto val="1"/>
        <c:lblAlgn val="ctr"/>
        <c:lblOffset val="100"/>
        <c:noMultiLvlLbl val="0"/>
      </c:catAx>
      <c:valAx>
        <c:axId val="664885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0" i="0" u="none" strike="noStrike" baseline="0">
                    <a:solidFill>
                      <a:schemeClr val="tx1"/>
                    </a:solidFill>
                    <a:effectLst/>
                  </a:rPr>
                  <a:t>Goal-Amount Ranges</a:t>
                </a:r>
                <a:endParaRPr lang="en-US">
                  <a:solidFill>
                    <a:schemeClr val="tx1"/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48820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[Kickstarter_Challenge.xlsx]Sheet5!PivotTable5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Sheet5!$B$4:$B$5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Sheet5!$A$6:$A$43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Sheet5!$B$6:$B$43</c:f>
              <c:numCache>
                <c:formatCode>General</c:formatCode>
                <c:ptCount val="37"/>
                <c:pt idx="1">
                  <c:v>3</c:v>
                </c:pt>
                <c:pt idx="9">
                  <c:v>1</c:v>
                </c:pt>
                <c:pt idx="15">
                  <c:v>5</c:v>
                </c:pt>
                <c:pt idx="25">
                  <c:v>2</c:v>
                </c:pt>
                <c:pt idx="29">
                  <c:v>1</c:v>
                </c:pt>
                <c:pt idx="34">
                  <c:v>5</c:v>
                </c:pt>
                <c:pt idx="35">
                  <c:v>7</c:v>
                </c:pt>
                <c:pt idx="3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902-48EA-ABBD-EFBB594E5924}"/>
            </c:ext>
          </c:extLst>
        </c:ser>
        <c:ser>
          <c:idx val="1"/>
          <c:order val="1"/>
          <c:tx>
            <c:strRef>
              <c:f>Sheet5!$C$4:$C$5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Sheet5!$A$6:$A$43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Sheet5!$C$6:$C$43</c:f>
              <c:numCache>
                <c:formatCode>General</c:formatCode>
                <c:ptCount val="37"/>
                <c:pt idx="0">
                  <c:v>14</c:v>
                </c:pt>
                <c:pt idx="2">
                  <c:v>2</c:v>
                </c:pt>
                <c:pt idx="5">
                  <c:v>16</c:v>
                </c:pt>
                <c:pt idx="7">
                  <c:v>1</c:v>
                </c:pt>
                <c:pt idx="8">
                  <c:v>2</c:v>
                </c:pt>
                <c:pt idx="9">
                  <c:v>5</c:v>
                </c:pt>
                <c:pt idx="10">
                  <c:v>3</c:v>
                </c:pt>
                <c:pt idx="12">
                  <c:v>6</c:v>
                </c:pt>
                <c:pt idx="14">
                  <c:v>7</c:v>
                </c:pt>
                <c:pt idx="15">
                  <c:v>11</c:v>
                </c:pt>
                <c:pt idx="16">
                  <c:v>3</c:v>
                </c:pt>
                <c:pt idx="18">
                  <c:v>5</c:v>
                </c:pt>
                <c:pt idx="19">
                  <c:v>14</c:v>
                </c:pt>
                <c:pt idx="20">
                  <c:v>5</c:v>
                </c:pt>
                <c:pt idx="21">
                  <c:v>70</c:v>
                </c:pt>
                <c:pt idx="23">
                  <c:v>3</c:v>
                </c:pt>
                <c:pt idx="29">
                  <c:v>8</c:v>
                </c:pt>
                <c:pt idx="32">
                  <c:v>4</c:v>
                </c:pt>
                <c:pt idx="33">
                  <c:v>10</c:v>
                </c:pt>
                <c:pt idx="34">
                  <c:v>6</c:v>
                </c:pt>
                <c:pt idx="35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902-48EA-ABBD-EFBB594E5924}"/>
            </c:ext>
          </c:extLst>
        </c:ser>
        <c:ser>
          <c:idx val="2"/>
          <c:order val="2"/>
          <c:tx>
            <c:strRef>
              <c:f>Sheet5!$D$4:$D$5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Sheet5!$A$6:$A$43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Sheet5!$D$6:$D$43</c:f>
              <c:numCache>
                <c:formatCode>General</c:formatCode>
                <c:ptCount val="37"/>
                <c:pt idx="7">
                  <c:v>1</c:v>
                </c:pt>
                <c:pt idx="21">
                  <c:v>6</c:v>
                </c:pt>
                <c:pt idx="2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902-48EA-ABBD-EFBB594E5924}"/>
            </c:ext>
          </c:extLst>
        </c:ser>
        <c:ser>
          <c:idx val="3"/>
          <c:order val="3"/>
          <c:tx>
            <c:strRef>
              <c:f>Sheet5!$E$4:$E$5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Sheet5!$A$6:$A$43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Sheet5!$E$6:$E$43</c:f>
              <c:numCache>
                <c:formatCode>General</c:formatCode>
                <c:ptCount val="37"/>
                <c:pt idx="3">
                  <c:v>5</c:v>
                </c:pt>
                <c:pt idx="4">
                  <c:v>8</c:v>
                </c:pt>
                <c:pt idx="6">
                  <c:v>6</c:v>
                </c:pt>
                <c:pt idx="11">
                  <c:v>19</c:v>
                </c:pt>
                <c:pt idx="13">
                  <c:v>2</c:v>
                </c:pt>
                <c:pt idx="15">
                  <c:v>10</c:v>
                </c:pt>
                <c:pt idx="17">
                  <c:v>6</c:v>
                </c:pt>
                <c:pt idx="19">
                  <c:v>18</c:v>
                </c:pt>
                <c:pt idx="21">
                  <c:v>238</c:v>
                </c:pt>
                <c:pt idx="22">
                  <c:v>2</c:v>
                </c:pt>
                <c:pt idx="24">
                  <c:v>10</c:v>
                </c:pt>
                <c:pt idx="26">
                  <c:v>6</c:v>
                </c:pt>
                <c:pt idx="28">
                  <c:v>3</c:v>
                </c:pt>
                <c:pt idx="29">
                  <c:v>10</c:v>
                </c:pt>
                <c:pt idx="30">
                  <c:v>16</c:v>
                </c:pt>
                <c:pt idx="31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902-48EA-ABBD-EFBB594E59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09788840"/>
        <c:axId val="709794088"/>
      </c:barChart>
      <c:catAx>
        <c:axId val="7097888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9794088"/>
        <c:crosses val="autoZero"/>
        <c:auto val="1"/>
        <c:lblAlgn val="ctr"/>
        <c:lblOffset val="100"/>
        <c:noMultiLvlLbl val="0"/>
      </c:catAx>
      <c:valAx>
        <c:axId val="709794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97888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293369</xdr:colOff>
      <xdr:row>12</xdr:row>
      <xdr:rowOff>94297</xdr:rowOff>
    </xdr:from>
    <xdr:to>
      <xdr:col>18</xdr:col>
      <xdr:colOff>380999</xdr:colOff>
      <xdr:row>28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5AE4FAB-3703-7A1A-0D40-587A0AD0CB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23</xdr:col>
      <xdr:colOff>0</xdr:colOff>
      <xdr:row>19</xdr:row>
      <xdr:rowOff>0</xdr:rowOff>
    </xdr:from>
    <xdr:to>
      <xdr:col>33</xdr:col>
      <xdr:colOff>62865</xdr:colOff>
      <xdr:row>34</xdr:row>
      <xdr:rowOff>170498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338590B-3645-4F2C-8455-7EAEE09E497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17145</xdr:colOff>
      <xdr:row>2</xdr:row>
      <xdr:rowOff>178117</xdr:rowOff>
    </xdr:from>
    <xdr:to>
      <xdr:col>8</xdr:col>
      <xdr:colOff>935355</xdr:colOff>
      <xdr:row>18</xdr:row>
      <xdr:rowOff>21907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7B60D4A-18B3-8A70-A039-59D17E2502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914400</xdr:colOff>
      <xdr:row>13</xdr:row>
      <xdr:rowOff>111441</xdr:rowOff>
    </xdr:from>
    <xdr:to>
      <xdr:col>5</xdr:col>
      <xdr:colOff>1038225</xdr:colOff>
      <xdr:row>30</xdr:row>
      <xdr:rowOff>57149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0A841F7-89D2-6375-173B-576024C5F03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142875</xdr:colOff>
      <xdr:row>12</xdr:row>
      <xdr:rowOff>114301</xdr:rowOff>
    </xdr:from>
    <xdr:to>
      <xdr:col>42</xdr:col>
      <xdr:colOff>49530</xdr:colOff>
      <xdr:row>37</xdr:row>
      <xdr:rowOff>142876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409E100-D121-1A92-CFF7-7A1A02AD396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uzaifa Hussain" refreshedDate="44733.790553009261" createdVersion="8" refreshedVersion="8" minRefreshableVersion="3" recordCount="4114" xr:uid="{12F82C51-1A16-41BA-97A7-10DBE4BBAD6F}">
  <cacheSource type="worksheet">
    <worksheetSource ref="A1:P4115" sheet="KickStarter"/>
  </cacheSource>
  <cacheFields count="16">
    <cacheField name="id" numFmtId="0">
      <sharedItems containsSemiMixedTypes="0" containsString="0" containsNumber="1" containsInteger="1" minValue="0" maxValue="4113" count="4114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</sharedItems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 count="4105">
        <s v="In this new TV show &quot;All Politics is Vocal&quot; as high school girls campaign, sing and cheer to be elected Governor of their summer camp."/>
        <s v="A Hannibal TV Show Fan Convention and Art Collective"/>
        <s v="Completion fund for post-production for teaser of British crime/drama tv series about a girl who sells morals for money"/>
        <s v="We already produced the *very* beginning of this story. Help us to see it through?"/>
        <s v="19th centuryâ€™s most notorious literary characters, out of step with the times, find comradery as roommates in modern day Los Angeles."/>
        <s v="The BBQ Daddy will be Filming the 1st episode of the Next Hit series to come to Network Television &quot;Bailout My Cookout&quot;"/>
        <s v="The story of &quot;Point Hope&quot; will honor, respect, and share the beauty and traditions of the Alaska Natives in Point Hope, AK: the Inupiat"/>
        <s v="Secrets bond three unfortunate teens who are facing issues that are common among youth today. And for one, it becomes too much to bear."/>
        <s v="Help us raise the funds to film our pilot episode!"/>
        <s v="Capturing everyday life at Falkirk Academy, a fictitious elite private high school where &quot;everyday life&quot; is anything but normal."/>
        <s v="Making a reality show casting the real elites of China. They are fun, young, wild, and ambitious. Filmed in Beijing with real risks."/>
        <s v="HamRadioNow will produce YouTube video of the complete 2016 ARRL &amp; TAPR Amateur Radio (Ham Radio) Digital Communications Conference"/>
        <s v="Spinward Traveller is based on the award winning role-playing game. Launch your imagination into the Traveller universe at Jump 6."/>
        <s v="A travel series hosted by touring musicians that profiles a different American city in each episode."/>
        <s v="A highly charged post apocalyptic sci fi series that pulls no punches!"/>
        <s v="Cien&amp;Cia es un proyecto transmedia para televisiÃ³n; la finalidad de la venta de camisetas es financiar el reality (Factual)."/>
        <s v="We want to create a Sizzle Reel to pitch a Reality TV Series to TV Executive starring artists Art Moose will use new artists each week."/>
        <s v="Uplifting English sitcom, a love letter to youthful exuberance that proves once and for all that none of us are ready for real life."/>
        <s v="The Indian cooking show you crave: complete with cooking, travel to India, and loads of spicy inspiration with Anupy."/>
        <s v="Brouhaha chronicles the adventures of aspiring comedian and prolific hedonist Jenny Carmichael as she works at a clickbait website."/>
        <s v="Help us reach our goal &amp; pay the drama dept that is performing the hard read, which is set for October 2015."/>
        <s v="â€œLIFE of an INGREDIENT,&quot; a series that tells the story of the greatest chef &amp; farm collaborators in todayâ€™s marketplace."/>
        <s v="Meet Gary, and Troy: Two unlikely friends that investigate &quot;strange phenomenon&quot;."/>
        <s v="Lois and Berlin are the Lucy and Ricky of reality. You will go on  journey to reinvent beauty from the inside out. Be the star !"/>
        <s v="STL Up Late is a weekly late night comedy talk show for St. Louis television."/>
        <s v="A dram-com television series revolved around memory and the hardships and revelations that come with its early turning point."/>
        <s v="Highlighting Sicily's points of light: its extraordinary people. Editing phase is now underway!!!"/>
        <s v="B-Rabbit is a hilarious depiction of immigrating to New Zealand and the life you desperately tried to leave behind."/>
        <s v="John and Brian are on a quest to change people's lives and rehabilitate dogs."/>
        <s v="Genuine, no cliche Cop dramedy. Stories based on Adam's time as a Constable. What really goes on? Think you know the Police? Find out."/>
        <s v="Comedy series about three introverted roommates coping with single life, secret resentments, and loudmouthed extroverts."/>
        <s v="After a two-year hiatus, The Alan Katz Show is coming back! But it can't unless we can get a 16gb flash drive valued at $12.71!"/>
        <s v="Approaching a milestone birthday, Gail abandons her group of yuppie stay-at-home mom friends for the vibrant and rowdy gay community."/>
        <s v="3 best friends balance their work, personal and private lives while finding time for their imaginary friends (who are 3 puppets)."/>
        <s v="A digitally dependent Josh, is forced to coexist with his promiscuous problematic cousin Wes, and face his fears of a human connection"/>
        <s v="Why Adam? is an independent TV show that explores concepts of basic science in everyday life."/>
        <s v="A modern day priest makes an unusual discovery, setting off a chain of events."/>
        <s v="Take an unscripted, real-time journey with Greg Aiello to the planet's wildest and most iconic places on this adventure travel TV show."/>
        <s v="A television show about three brothers from Chicago on a mission to discover and highlight the best breweries in America."/>
        <s v="Mystery-Drama Series. Following a shocking event, residents of a remote woodland community learn that some wounds never heal..."/>
        <s v="There is a cooking show in production that needs your help, a show about using local ingredients to create simple and elegant meals."/>
        <s v="A TV series that takes place in a high school setting with religions,morals,&amp; ethics as a guiding message for students &amp; their families"/>
        <s v="A show that explores the universal hospitality and shenanigans of BRO cultures in the most forbidden and unfamiliar places on earth!"/>
        <s v="Anglicon is a fan-run British media convention with a focus on Doctor Who, returning to the Seattle area bigger and better than ever!"/>
        <s v="The Creator of the hit FOX show THE BOURBON LOUNGE brings you BIG WHISKEY. A new travel show exploring whiskey like you've never seen."/>
        <s v="The Art of the Lift is a crime drama that follows an expert crew of pick-pockets and their attempt at breaking in a new recruit."/>
        <s v="The legendary community TV programme Joy's World is in dire need of new equipment! We are hoping you can help."/>
        <s v="Cursed with attracting odd men, an independent woman takes on the Chicago dating scene again with the help of her offbeat friends."/>
        <s v="With future neo-London as a backdrop to this new independent TV pilot, we investigate the bad and the corrupt that rule London."/>
        <s v="Driving Jersey is real people telling real stories."/>
        <s v="A brand new dating show which helps one lucky lady find her Mr Right with difficult decisions to make along the way."/>
        <s v="Please help us reach stretch goals of 16k, 26k, 41k for the soundtrack, extended scenes &amp; story development for our sci-fi TV series!"/>
        <s v="Kode Orange is an original television series that follows the lives of two police officers who join a special unit in high-crime LA"/>
        <s v="Delicious TV's Vegan Mashup launching season two on public television"/>
        <s v="TV stand-in Elizabeth was diagnosed BRCA+ as her mother was succumbing to cancer. This pilot navigates evolving modern female identity."/>
        <s v="A story of an Italian family who tried it the right way but realized things work better if they do it &quot;their&quot; way. Weekly Series PILOT"/>
        <s v="We want to see more women's cycling on TV - and we need your help to make it happen!"/>
        <s v="An entertainment network built with a focus of uniting our community with quality, relevant live and scripted entertainment."/>
        <s v="Alex thought he knew how the world worked. You live, you die and it's over. He was very, very wrong."/>
        <s v="An electronic music producer stuck in his blue collar life has overnight success thrown at him when his music leaks on the internet."/>
        <s v="Set in a beautiful but desolate world, we see how loneliness can lead to friendship in unconventional ways."/>
        <s v="An exploration of the shadows that follow us from our past, the darkness that lives inside us and the ability to find our own freedom"/>
        <s v="A man is forced to repeatedly crawl through a mysterious maze not knowing who captured him or why, but he is determined to find out."/>
        <s v="The Attic is my first short film.  Please help me with post production and distribution so that I can let it out into the world"/>
        <s v="At the dawn of the New Millennium, a group of teenagers battle the Y2K bug to save humanity from boredom. The 2nd film by and/or."/>
        <s v="Help finish the short film Hello World. The story of an android in the broken home of a father &amp; son."/>
        <s v="A dark comedy set in the '60s about clinical depression and one night stands."/>
        <s v="The Ordination Mass of five Dominicans friars to the priesthood at the historic Saint Dominicâ€™s Church in Washington DC."/>
        <s v="Black Comedy by final year students at Leeds University. _x000a_'Bird watching, tea, seaside and murder. Just your average British holiday.'"/>
        <s v="A breakthrough cinematic experience about more than just the carsâ€¦the people, lifestyle, enthusiasm, party, and the Leavenworth Drive."/>
        <s v="Maggie barely survives a deranged baptism by her mother only to be born again to a string of foster parents. Things can always be worse"/>
        <s v="A comedic tale about the duality of man set in a trailer park needs your help with sound design and getting it into film festivals"/>
        <s v="A young man forced to live back home after an automobile accident leaves him to rediscover what it means to be a part of his family."/>
        <s v="A scientist on the brink of a discovery that will revolutionize society sees her work destroyed in an experiment gone horribly wrong."/>
        <s v="La nuit est devenue le lieu de la terreur. Alors qu'un couvre-feu est imposÃ©, une petite fille est enlevÃ©e par un rapace nocturne."/>
        <s v="A teenager named Charlie discovers something new about himself while coping with the loss of his father."/>
        <s v="Karn A'Mor has awoken bloodied on a distant battlefield with no memory of his past! JOIN THE RESISTANCE and find out more..."/>
        <s v="A short film about a boy searching for companionship in a hermit crab he finds on the beach."/>
        <s v="We reached our limits. Next steps are : 3 more shooting days + postproduction + cut + sound._x000a__x000a_We want to go to Cannes !_x000a__x000a_With you !"/>
        <s v="A short film about life, achieving your dreams, and overcoming hardship. We all have our mountain to climb."/>
        <s v="What would you do if you ended up at a swingers party with two dead bodies and $20,000 in drug money?"/>
        <s v="An elderly woman in rural Maine is haunted by figures seeking a sacrifice, but there are more forces at work than mere ghosts."/>
        <s v="A short film about the tragically hilarious events that occur when a fearful and panicky 6-year old boy loses his first baby tooth."/>
        <s v="Isaac, creator of the DreamMaker3000, finds love in his dreams with Mei his boss's wife who lives on the other side of the planet."/>
        <s v="&quot;A sociopath crosses paths with the person he must confront about his wife's murder, it might be himself&quot;"/>
        <s v="A short film by Melissa Woodrow &amp; Mark Janiak about seeking forgiveness, embracing the past and memories with a loved one."/>
        <s v="Two women, two destinies connected by a letter. _x000a_Between Paris and Skopje a poetic outstanding story of true courage, love and hope."/>
        <s v="A father without work uses his daughter to con sympathy from strangers... sound familiar?  Help us make this film!"/>
        <s v="Imprisoned in an unfamiliar reality with strange new rules, Dan Everett struggles to find meaning and reason in this sci-fi noir short."/>
        <s v="A chronicle of four very different stories concerning racism to the power of love, all set in the beauty of the Southwest."/>
        <s v="We're looking for funding to help submit a short film to film festivals."/>
        <s v="&quot;Overtime&quot; is a 15 minute horror film about a man haunted by the memories of his past during a graveyard shift at his factory job."/>
        <s v="Euphoria is an adventure film that follows adrenaline filled athletes on their hunt for the sublime while balancing family and careers."/>
        <s v="Someday Everyday is a short drama that navigates through the past and present of a young man's life, through his struggles and triumphs"/>
        <s v="Nathan has his ideal job, the opportunity to see his dream girl on a daily basis. The local bully Jake aims to change all that."/>
        <s v="The Batman's Rogues Gallery assembles for a meeting. Scarecrow's fear gas accidently goes off and fears of the villains start to arise."/>
        <s v="Danny is a defenseman for his high school hockey team. This is a day in his life: school, hockey, girls and his next-door neighbor, Ken Daneyko."/>
        <s v="Innsmouth at 9000 ft. is a Short Film Project in the Spirit of H.P. Lovecraft, and created by Denver based visual artist  Jesse Farley."/>
        <s v="&quot;Cut Out&quot; tells the story of a young woman who befriends a neighborhood teen and finds herself involved with gang violence."/>
        <s v="A feminist tale of two girls finally giving a &quot;Nice Guy&quot; what he truly deserves. Also, dancing!"/>
        <s v="Two sisters share a fragile relationship. When their mother dies and they inherit the family house, old problems rise to the surface."/>
        <s v="The spatiotemporal boundaries between a manâ€™s life, and that of his father dissolve. A reflection on experience, image, and memory."/>
        <s v="A gang of outlaw bikers pull a home invasion on a disgraced Anthropologist hiding a secret locked in his cabin basement."/>
        <s v="Three friends in their twenties are trying to do the impossible - have fun on a casual Friday night."/>
        <s v="UCF short film about an old man, his love for music, and his misplaced trumpet.  "/>
        <s v="Single Parent Date Night is a comedic short film about two single parents trying to reentering the dating pool."/>
        <s v="A Boy. A Girl. A Car. A Serial Killer."/>
        <s v="PRETTY LITTLE VICTIM is a short film from the expanding community of independent Alaskan filmmakers, to be shot in Anchorage, AK"/>
        <s v="When a man can't find love, his Google GLASS does the searching for him. A short film shot with Google Glass."/>
        <s v="This video may be bigger than you and it may be bigger than me but, itâ€™s not bigger than you and me! Can you dig it?"/>
        <s v="Lee, an awkward teenager with sound-blocking earlids, must confront his self-isolation after a girl moves in next door."/>
        <s v="Two actors, one bookie and a very bad day.  Judi Dench is Cool in Person is fast, funny and only a little bit nasty."/>
        <s v="Only one choice can stop Anthony Oswald from fulfilling his destiny and saving millions of lives, and itâ€™s not his decision to make."/>
        <s v="A living memorial for all those dealing with trauma, grief and loss."/>
        <s v="This film explores the complicated nature that exists in all human relationships. A mother and a daughter seek to find happiness."/>
        <s v="Never judge a book (or a lover) by their cover."/>
        <s v="Villanelle is a feature film that blends elements of classic, hardboiled Film Noir, with classic Horror and tells a great story to boot"/>
        <s v="Joel is writing a novel when his fiancÃ©e Helena dies. Believing his writing suffers when he is not in love, Joel ends up dating very different women."/>
        <s v="When a ruthless hit-man is 'denounced' from the mafia, his old enemies declare war."/>
        <s v="This short film will inspire young adult cancer survivors to share with others the wisdom they have gained from their cancer journey."/>
        <s v="Now, you can chat with people from the history, by our sport cam with the time machine. However, the girl had some trouble to use it."/>
        <s v="NAVY SEALS sent on a Area 51 Top-Secret rescue mission where they are shrunken and injected into an ET body, the immune system mutated."/>
        <s v="My ambition for this knows no bounds.  Seeing Sephoria in a live-action is a dream of mine."/>
        <s v="A group of scientists stumble upon an extraterrestrial virus that is self aware. They must stop it's spread in order to save humanity."/>
        <s v="An artificial man and woman discover love under the unsuspecting eyes of the four renowned artists who created them."/>
        <s v="Due to my little sister finally having recovered from her surgery we can finally make our movie if we can get even a little help to pay"/>
        <s v="A man learns the undiscovered laws of nature hidden in acts of weather &amp; light phenomena. He soon realizes these acts can be harnessed."/>
        <s v="An ambitious Sci-Fi/Action film that will have a big-budget feel with stunning visuals &amp; stunts starring a casting of up and comers."/>
        <s v="A Science Fiction film filled with entertainment and Excitement"/>
        <s v="HEY!!! I'm David House, and I am currently working on a film called Justice League Origins!!! non-profit based on DC Comics Characters."/>
        <s v="A journey down the rabbit hole into the dark future. A mix of reality and dreams of a world dependant on an oppressed by technology."/>
        <s v="I"/>
        <s v="An anime inspired sci-fi action short set in Tokyo, Japan by VFX veterans, Gerald Abraham, Kim Tran and sound engineer, Jeremy Corby."/>
        <s v="Invasion from outer space sights, to weird to imagine destruction too monstrous to escape"/>
        <s v="steampunk  remake of &quot;a Christmas carol&quot;"/>
        <s v="What would someone do if they suddenly discovered they could stop time? Join us on this clever sci-fi short film and find out!"/>
        <s v="An unofficial sequel to the independent 2015 fan film Predator: Dark ages. Set in 2141 we follow the crew of the cargoship Centurion"/>
        <s v="This movie will be the S3qu3l to Thr33 Days Dead, which premiered on SyFy and was the focus of SyFy's &quot;Town of the Living Dead&quot;."/>
        <s v="When  Rome is infected with a zombie plague, Lucius Agrippa and a small group fights for survival"/>
        <s v="A Gladiator fights for his freedom to be reunited with his Family, he's one fight away, when Rome is infected with a Zombie Virus"/>
        <s v="Join us creating a Science Fiction TV Series based upon the popular novels -The Catherine Kimbridge Chronicles."/>
        <s v="A science fiction series about a women trying to stave off a mysterious appearance of monsters from getting out of a dark alley."/>
        <s v="A young woman learns she is one of few women left bred like cattle in order to control a deadly disease and the world populace"/>
        <s v="A film about a collapsing food industry, a lonely farmer and a lonely botanist needs your help to finish post-production!"/>
        <s v="Film-Makers Ricky Comuniello &amp; Ian Weeks are at it again - for the 1st time. We need your support for a modern Sci-Fiction short film"/>
        <s v="California and the west have declared their refusal to support the election of a staunch conservative president. Will it be Civil War?"/>
        <s v="Film makers catch live footage beyond their wildest dreams."/>
        <s v="An aspiring pilot decides to take his Dad's ship for a joyride, and learns it was the biggest mistake of his life in this Sci-Fi comedy"/>
        <s v="A provocatively mind-bending sci-fi thriller, this short film project examines opposites and the balance of the universe. #Dichotomy"/>
        <s v="The untold story of Captain Robert April and the first launching of the starship U.S.S. Enterprise,  NCC-1701"/>
        <s v="The age of a race to the finish between the higher &amp; lower dimensional realms, A fight for consciousness &amp; freedom,THE NEW HUMAN"/>
        <s v="The Great Dark is a journey through the unimaginable...and un foreseeable..."/>
        <s v="What would you do if you face something beyond your understanding? If someone you loved disappeared without a trace?"/>
        <s v="Fiction Becomes Reality in this non-profit science fiction, stop motion, and fantasy fan film."/>
        <s v="While a shadow of peace was on the horizon,humankind was being threatened by its past.Whispers of threat was being heard from the North"/>
        <s v="A short science-fiction film about an underground network of human-animal hybrids &amp; their struggle with oppression &amp; marginalization."/>
        <s v="Man's cryogenic chamber and his soulmate's time travel from the distant future allows them to meet in the middle."/>
        <s v="ITD a is thriller about a female college student house sitting for her boss &amp; encountering a dark evil force that dwells in the shadows"/>
        <s v="Love, Robots... and Time Travel._x000a_Rosette: A Sci-Fi/Action/Adventure Feature Film, set to cast three A-list Hollywood actors."/>
        <s v="The title might seem cheesy, but my father says that to my mother every time they say I love you.     This story is dedicated to them."/>
        <s v="Step 1 (script editing) to produce a dramatic film about the air/sea battle of WWII that turned the tide of victory for the US."/>
        <s v="This film follows a young man who has had only a troubled family life. He turns to all the wrong things and life falls apart."/>
        <s v="Over 2.5 million Black men registered for the draft in World War II. _x000a_This will be the most comprehensive portrayal EVER of US. THEN."/>
        <s v="Two cousins are caught up in the private war between warrior class angels and demons. You may be caught up too and not realize it yet."/>
        <s v="A teacher. A boy. The beach and a heatwave that drove them all insane."/>
        <s v="A young teen makes a bad decision after joining gang and the film expresses his choices that led him to that point."/>
        <s v="A young man experiences a tragedy and has the opportunity to go back and learn from his mistakes and find out his true self."/>
        <s v="A homeless Gulf War 2 vet, and Congressional Medal of Honor recipient fights for his sanity on the mean streets of Albuquerque."/>
        <s v="Family is a short film about a father and son and two brothers who were separated by the Korean war and finally reunite after 60 years."/>
        <s v="Amy &amp; Missy survive Amy's bipolar disorder and go on to become award winning &amp; bestselling authors, screenwriters &amp; filmmakers"/>
        <s v="Team Mayhem, a local small town gang of gamers who are enlisted   to save the world from the new great evil known as Prowler."/>
        <s v="A short film on the rarest mammal and the second most endangered freshwater river dolphin, in Pakistan."/>
        <s v="This is a film inspired by Quentin Tarantino, I want to make a film thats entertaining yet gritty. 7 Sins is in pre-production."/>
        <s v="An international short film project. It is about loneliness, wich is caused by the current compulsion to check your Facebook every day."/>
        <s v="To heal her scars Olivia must take a journey back to her roots, where an unresolved conflict stands between her and musical success."/>
        <s v="I'm seeking funding to finish my short film, Silent Monster, to bring awareness to teenage bullying as well as teenage violence."/>
        <s v="I'm making a modern day version of the bible story &quot; The Good Samaritan&quot;"/>
        <s v="El viaje de LucÃ­a es un largometraje de ficciÃ³n con temÃ¡tica sobre el cÃ¡ncer infantil."/>
        <s v="A feature-length film about how three people survive in a diseased world."/>
        <s v="The Rest of Us follows a survivor of an outbreak that nearly destroyed the earth as he travels to find some form of humanity."/>
        <s v="Christina has been suffering with flash backs and some very disturbing nightmares and realises that it is more than just nightmares."/>
        <s v="I'm Faraz, and I am raising money for my feature film called ABU. This one is for our parents, and our responsibilities towards them."/>
        <s v="Don't kill me until I meet my Dad"/>
        <s v="&quot;Lana&quot; is an horror/dramatic short film, written by myself, about a young woman fighting the darkness in her, but it might be too late."/>
        <s v="Love has no boundaries!"/>
        <s v="My film is about a boy who discovers the truth about his fathers dissapearance through the dark secrets of his mothers past."/>
        <s v="A young man suffering from a severe case of OCD embarks on a road trip to find peace of mind."/>
        <s v="Mariano Messini, an aspiring musician, indebted to the mafia must put his life on the line to escape their grasp and pursue his dream."/>
        <s v="Jack Barlow's wife and daughter shot in cold blood at a gun confiscation station in Texas, he sets out to save his family &amp; neighbors."/>
        <s v="Because hope can be a 4 letter word"/>
        <s v="A young boy passionate about Astronomy and Chemistry tracks down an astroid that scientists said would never hit earth."/>
        <s v="This Eminem Tell All details the good times, hardships, drug abuse, domestic violence, scandals, sex, near-death experiences and murder"/>
        <s v="I am in need of a new PC for my Media Production course so i can pursue my dream of creating CGI based sci-fi productions for everyone"/>
        <s v="Northern Irish Original Short Film based on the desperation of love and survival and taking a risk that may change everything."/>
        <s v="A film project based on my auto-biography, a military conflict with no media attention, this story depicts war and its aftermath."/>
        <s v="A moving short film about a retired female boxer who develops a relationship with a young journalist who idolises her"/>
        <s v="â€œAfter a terrifying ordeal, a young woman is left in a depressive state and abandoned to cope with a distressing account of revengeâ€"/>
        <s v="Nine Lives is a story of one woman's survival of EIGHT near deaths and her love for one man as an influence to fight for the NINTH."/>
        <s v="We're filming a feature film that we can put in numerous film festivals across the country. My dream is to compete in every single one."/>
        <s v="A film dedicated to an AAF Pilot's struggle to survive behind enemy lines during WWII."/>
        <s v="Everyone has a choice. Can two college students get past their differences to save the life of a man whom they've never met before?"/>
        <s v="new web series created by jonney terry"/>
        <s v="We are aiming to make a Web Series based on Youth Culture and the misrepresentation of socially stereotyped people."/>
        <s v="A feature film based on the true story of Bruce and Denise Morcombe and their battle for justice for their missing son Daniel."/>
        <s v="A martyr faces execution at the hands of the State, while enduring the horrors and alienation of a new world order."/>
        <s v="A love story featuring adoption,struggle,dysfunction,grace, healing, and restoration."/>
        <s v="To avoid bankruptcy, Vincent, a passionate young entrepreneur embarks  on an illicit affair in order to save his dream business."/>
        <s v="A young woman's journey from Africa to Australia where she finds heaven on earth, love and tragedy. Within her tragedy she saves lives."/>
        <s v="&quot;A Brighter Day&quot; is the first episode of a television series about an ex-hustler that becomes a school teacher to help at risk youth."/>
        <s v="A tender short film about a young man who needs advice from  someone he had no intention of ever meeting, his biological father."/>
        <s v="The Heart of a Woman and The Heart of a Man is a feature film written by Jennie Marie Pacelli, based on real people and true events"/>
        <s v="This film is a fictional crime drama following the events of a heist that ended in bloodshed."/>
        <s v="A family dramedy about a grandfather  and grandson who are both on their path to redemption."/>
        <s v="A screenplay based upon the true story of a man with Asperger Syndrome who falls through the cracks of the criminal justice system."/>
        <s v="A short drama based on a true events. Story of a British Soldier who comes back home suffering from Post Traumatic Stress Disorder."/>
        <s v="A nostalgic film about the unorthodox teacher we all wish we had, the girl we all fell for, and the friend we didn't expect to make."/>
        <s v="A roadmovie by paw"/>
        <s v="A sassy talking spider named Charmaine, joins forces with an abused young boy.  She stages off bullies and help fight an abusive father"/>
        <s v="An hour-long pilot about a group of suburban LGBT teens coming of age in the early 90's."/>
        <s v="A Freelancer abandons everything to chase after his dream of being &quot;great&quot; escape to Bangkok and return to his home-world."/>
        <s v="Film about Schizophrenia with Surreal Twists!"/>
        <s v="Killian leader of an outlaw bike gang doesnâ€™t have a bike yet and here is your chance to help design and build his machine."/>
        <s v="An old man, a U.S Marine Corps veteran remembers his combat experience in the battle of Toktong Pass 1950, during the Korean War."/>
        <s v="African Hollywood production, from the people who brought you Spiderman 1&amp;2, Star Trek 1&amp;2, Mission Impossible 3&amp;4 and Star Wars Ep7"/>
        <s v="I'm creating a &quot;Lifetime&quot; type drama film about a girl who uses backpage for money, but trying to turn her life around."/>
        <s v="A TRUE STORY OF DOMESTIC VILOLENCE THAT SEEKS TO OFFER THE VIEWER OUTLEST OF SUPPORT."/>
        <s v="Imagine your life is full is nothing but pain and darkness. One day, you had the chance to be free from it all. Would you take it?"/>
        <s v="I am making a film from one one of my books called facets of a Geek life."/>
        <s v="I teenage girl that wants to go around the system. She does all she can to cheat and finds herself in a bad position when she messesup"/>
        <s v="In Love There's War is a spicy web series that will have viewers at the edge of their seats as deception and hidden secrecies unravel."/>
        <s v="Farewell to Freedom the screenplay portrays  a vulnerable divorce'  who falls for a hard-luck cowboy she meets in Las Vegas."/>
        <s v="A high-impact, high-quality resource to address, for young people and youth-related professionals, the issue of sexual consent."/>
        <s v="â€œArea 4â€ revolves around Frank Hammond, a counselor at a high school, who discovers the scandals that took place."/>
        <s v="The Interviewer is a dramatic short film about second chances. If a murderer can get a second chance then uneducated children can too."/>
        <s v="Taking people on a deep emotional trip with a story about sometimes those who have less, give more."/>
        <s v="Real cases from IAB investigations. Good cops taking down the bad cops. Police misconduct, obsessive force, drug trafficking etc."/>
        <s v="Making The Choice is a christian short film series."/>
        <s v="A film to stop society from judging others and get along. Life is not about discrimination! Donate for this Thrilling Drama Series!!!!"/>
        <s v="Lovers Clint and Eli convey their conflicting perspectives of guilt and remorse while in the desolate Australian bush."/>
        <s v="&quot;Hackers in Uganda&quot; is the story of a group of humanitarian computer hackers providing technological education and services in Uganda."/>
        <s v="&quot;LESLIE&quot; explores the unapologetic life of Leslie Cochran, the thong-clad homeless man turned cultural icon in the heart of Texas."/>
        <s v="An unprecedented feature-length documentary film about Maine's tribal, oft-misunderstood ice fishing sub-culture."/>
        <s v="A Hasidic man reaches a turning point in his recovery from mental illness and addiction, and is determined to start a new life."/>
        <s v="A transmedia-project to amass a library of footage shot the day Obama was elected, for (1) a feature documentary, (2) an interactive web history"/>
        <s v="&quot;Human society fascinates me &amp; awes me &amp; fills me with grief &amp; joy; I just can't find my place to plug into it.&quot; - C. Converse, 8/10/74"/>
        <s v="From 1979 to 1981 twenty-nine Black children in Atlanta were murdered and the others terrified. This is our story..."/>
        <s v="A young neuroscientist attempts to reconnect with his ailing father by obsessively studying old family footage._x000a_"/>
        <s v="FAR OUT ISN'T FAR ENOUGH depicts one man's wild, lifelong adventure of testing societal boundaries through his use of subversive art."/>
        <s v="Bee The Change Campaign utilizes the documentary Vanishing of the Bees to raise awareness about bees and our environment, inspiring people into action"/>
        <s v="Three young farmers risk land and friendship to stand up to the USDA. An experiential film about living a life of self reliance."/>
        <s v="Remarkably devoted, Mayra is single-handedly sourcing small farm, single-origin coffee from her rural village in Honduras."/>
        <s v="The definitive story of indie comics and the foremost institution of higher learning for those who draw them."/>
        <s v="A so-called â€œJig Showâ€ innovates music and theatre and gives birth to entertainment icons that would one day write American pop culture"/>
        <s v="&quot;I Clown You&quot; is a documentary about Israeli medical clowns and clowning as an art of challenging the norm."/>
        <s v="xoxosms is a documentary about first love, long distance and Skype."/>
        <s v="Help share the art and community of Pow Wow, a contemporary art movement in Hawaii, with the rest of the world. #powwowhawaii"/>
        <s v="A documentary about a formerly Japan-only Nintendo game, its international release, and the secret black market of unreleased games."/>
        <s v="This film reveals the story of the modern revolution, the power of people to change their world and the man behind it all, Gene Sharp."/>
        <s v="A tale about a band who have journeyed through time, dodging hype and mediocrity, and still managed to survive even stronger than ever."/>
        <s v="In the traditional world of Mexican Rodeo, a team of first-generation California girls does it their way."/>
        <s v="Empires explores the impact of networks on histories and philosophies of political thought."/>
        <s v="He can never die. He will live forever. He is the last cosmonaut, and this is his story."/>
        <s v="We need $75,000 to finish this film on families struggling in the worst_x000a_economy in 80 years, while facing huge cuts to social services."/>
        <s v="The U.S. women's movement changed the social and cultural dialog_x000a_in this country and Boston was one of the centers of this movement."/>
        <s v="A documentary: a summer garden and communities of local food exchange. The integration of old and new, beauty and function, growth and sustainability."/>
        <s v="The Eventful Life of Al Hawkes is a documentary film about New England country music, told through the story of a Maine record label and its founder."/>
        <s v="A visually stunning, feature length film chronicling life's challenges in the remote depths of the Amazon rainforest."/>
        <s v="Help us finish a documentary about four teens coming-of-age in a small, rural Mexican town that has suffered 50% migration to the U.S."/>
        <s v="This documentary tells the story of an unlikely conversation on a topic of grave importance, and how it changed two foes into friends."/>
        <s v="Journey behind the lens of the legendary Jini Dellaccio, one of the first women rock â€˜nâ€™ roll photographers."/>
        <s v="A documentary shot over 12 years about the hopes and dreams of five orphans struggling to reach adulthood in Kenya's Mathare slum."/>
        <s v="We made 'Do It Again,' a film about my quest to reunite the '60s rock band, The Kinks. Now we need help to show the film off at festivals."/>
        <s v="Man vs. Food meets Extreme Home Makeover! A celebration of the food, music, and rebuilding of New Orleans, and a history-making quest."/>
        <s v="An intimate documentary sharing the powerful voices of Seattle's Somali refugees and their search for peace in their new home."/>
        <s v="A journey through the origins and influence of funk music from James Brown to D'Angelo we are FINDING THE FUNK!"/>
        <s v="A film about Xhosa women in townships of South Africa micro-farming to fight extreme poverty, gain health, and create food security."/>
        <s v="A documentary about the survival of letterpress and the remarkable printers who preserve the history and knowledge of the craft."/>
        <s v="An unlikely story of spirit, defiance and beauty from the most contaminated place on Earth"/>
        <s v="This documentary film is an intimate portrait of love and loss that observes family and nature undergoing the cycle of birth to death."/>
        <s v="My latest film Korengal, takes us back to the same valley with the same troops as in my Academy AwardÂ® nominated film Restrepo."/>
        <s v="Last May, I created my mission: To reunite the brilliant but (in my opinion) under-appreciated band, the Kinks. I decided to make..."/>
        <s v="See US Marines make counter-insurgency work in Helmand Province--the Taliban's stronghold in Afghanistan."/>
        <s v="What is the impact of survivorship on the human condition?"/>
        <s v="A film documenting WI Gov.Scott Walker's attack on working families and how it is reanimating the American labor movement."/>
        <s v="A documentary about the classic children's book, its creators, and the lasting impact over half a century and beyond."/>
        <s v="A documentary film on the life of legendary photographer George Tice by Peter Bosco, Bruce Wodder and Douglas Underdahl."/>
        <s v="War is hell. Why would anyone want to spend their weekends there?"/>
        <s v="A portrait of Oceana, WV, an old coal mining town that has become the epicenter of the Oxycontin epidemic, earning the nickname Oxyana."/>
        <s v="A campaign to unlock an award winning film that exposes for the first time the modern British Empire ... and it's terrible cost."/>
        <s v="Help INTOTHEWOODS.TV purchase audio and video gear, lighting and BACK UP HARD DRIVES"/>
        <s v="ZoÃ« Romano will be the first person to RUN the route of the Tour de France. I will join her to document that adventure."/>
        <s v="THE UNDOCUMENTED is a 90 cinema verite documentary that exposes a little known consequence of current U. S. immigration policy."/>
        <s v="The untold story of the first action-adventure heroine who left Hollywood with 70 abused animal actors to make  her films in Idaho"/>
        <s v="An amazing journey in Bolivia in a theater-truck._x000a_The creative soul of social movements re-imagined._x000a_The art of the youth of Teatro Trono in action."/>
        <s v="A documentary on the fans, collectors, and live performers of &quot;The Rocky Horror Picture Show&quot;, as the film nears its 40th Anniversary."/>
        <s v="Bel Borba is Here is a feature film about the most inspiring Brazilian artist you've never heard of... until now."/>
        <s v="Who Owns Yoga? is a feature length documentary film that explores the changing nature of yoga in the modern world."/>
        <s v="The truth is, we all lie - and by &quot;we,&quot; we mean everyone!"/>
        <s v="We are currently filming a documentary called ReMade that explores the state and direction of the DIY and Hackerspace movement in America."/>
        <s v="THE BUS is a feature-length documentary film celebrating one of the most iconic and beloved vehicles ever produced, the Volkswagen Bus."/>
        <s v="A film about personal memory, amateur cinematography, and visions of the future at the 1939 New York World's Fair."/>
        <s v="(UN)CUT explores circumcisionâ€™s medical, sexual &amp; religious complexities against the backdrop of San Franciscoâ€™s latest ban controversy"/>
        <s v="The story of Jadab Payeng, an Indian man who single handedly planted nearly 1400 acres of forest to save his island, Majuli."/>
        <s v="A portrait of a life fully realized and a look at what it takes to make great photography."/>
        <s v="A documentary that I am making about the difficult, but inspiring, life of a late friend of mine."/>
        <s v="A feature-length documentary on the life of Boston escape artist Jason Escape."/>
        <s v="Why is grammar important?"/>
        <s v="A documentary about discovering my two older sisters who were born on a CA commune in the 60's and placed for adoption."/>
        <s v="A first glimpse into the lives of sole survivors of commercial plane crashes as they struggle to understand their perplexing fate."/>
        <s v="30 day tour to release a compilation CD with 16 original songs about hometowns.  Webisodes and documentary to follow."/>
        <s v="An imaginative interactive documentary about Leah Callahan, a freestyle wrestler and Olympic hopeful."/>
        <s v="The Kickstarter-funded SparkTruck has completed its 15,323 mile roadtrip. Now itâ€™s time to share the story through a short documentary."/>
        <s v="Most people have heard Bob Dorough's music over the past 50 years without knowing it. Until now. A story for every artist who refuses to give up."/>
        <s v="A documentary about artists who embrace the antiquated postal service and use it to send beautiful pieces of mail art across the globe."/>
        <s v="A documentary that explores  the magical collaboration between performance artist Joey Arias and puppeteer Basil Twist."/>
        <s v="Award winning documentary The Secret Trial 5 needs your help for a Cross-Canada Tour!"/>
        <s v="The story of a cowboy town with a prison problem, and the colorful characters who call it home."/>
        <s v="Photographer, Ty Morin, pays a visit to every single one of his Facebook friends to take their portrait...all 788 of them."/>
        <s v="A journey through the Bay Area food movement following farmers, cooks, activists, and educators who are fighting for food justice in their communities"/>
        <s v="Two Muslim football players transfer to the Jewish oriented Beitar Jerusalem F.C. leading to the most racist campaign in Israeli sport"/>
        <s v="The more digital the world, the more analog our dreams._x000a_A feature documentary shot on 35mm film."/>
        <s v="A documentary film about the largest elephants on earth and what is being done to ensure their survival."/>
        <s v="A documentary focusing on the Haida Nation's resurgence in the wake of colonization and Canada's Indian Residential Schools."/>
        <s v="A documentary about a Vietnam veteran who finds peace from his PTSD through Disney, rather than medication."/>
        <s v="NETIZENS follows targets of online harassment as they confront digital abuse and strive for equality and justice online."/>
        <s v="An inspiring story of love and resilience after tragedy strikes humanitarian Maggie Doyne, mother to 49 Nepali children."/>
        <s v="A short film documenting the inspirational life of Mrs. Fukuoka, a tsunami survivor helping to bring hope back to her community."/>
        <s v="A documentary that tells the real story of the misunderstood author, and explores the iconic status he still commands today."/>
        <s v="Our documentary about Oklahoma's all-black towns needs a soundtrack that is authentic. Help us make it happen."/>
        <s v="A film project that will compel decision makers to conserve iconic NH landscapes at risk due to an electricity transmission project."/>
        <s v="A hybrid music documentary/concert film featuring Sharon Jones, Charles Bradley and the rest of the Daptone Records family."/>
        <s v="A groundbreaking new film by Kenny Ausubel &amp; Louie Schwartzberg, featuring John Cleese, based on the work of Richard Tarnas."/>
        <s v="Enter a unique world of flavors, passion, resourcefulness and breathtaking locations. Join us on this unprecedented journey!"/>
        <s v="An unapologetic portrait of the iconic, pioneering entertainer Mary Small whose voice comforted millions through the Depression &amp; WWII"/>
        <s v="Oscar-nominated screenwriter David Peoples' lost film of Moe's Books is recycled into the hands of Moe's daughter, fifty years later."/>
        <s v="An epic documentary about the dramatic rise and fall of Empire Pictures, the most ambitious B-movie studio of the 1980â€™s."/>
        <s v="A documentary that tells the story of local beekeepers. Specifically one family who turns their annual harvest into a community event."/>
        <s v="&quot;Queer Genius&quot; explores the lives of four visionary queer artists: Eileen Myles, Barbara Hammer, Jibz Cameron and Shannon Funchess"/>
        <s v="A documentary film following the world's greatest palindromists leading up to the 2017 World Palindrome Championship."/>
        <s v="Feature-length documentary about five Somali Muslim students pursuing dreams of education in America"/>
        <s v="Documentary: Creation of large-scale outdoor mural by young artists. Time lapse. From blank concrete wall to colorful, visual story."/>
        <s v="BREAKING A MONSTER needs your help to play in THEATERS!"/>
        <s v="A documentary on a composer who releases his music for free and ended up in millions of videos, thousands of films, &amp; many odd places."/>
        <s v="In the mountains where they once fought, Bosnian veterans defend a herd of wild horses and find a new kind of freedom for themselves."/>
        <s v="With the fate of the red wolves at stake, we explore if they can still survive in their last wild home in North Carolina."/>
        <s v="Engineering students and adults with cerebral palsy learn to communicate, connect and cultivate their abilities by making movies."/>
        <s v="&quot;Getting Naked&quot; tells the story of current-day burlesque in New York City through the on and off-stage lives of several performers."/>
        <s v="Documentary about the complexities and contradictions of gentrification as one woman grapples with life after &quot;the Ghetto.&quot;"/>
        <s v="After 52 years of war, FARC guerrilla soldiers rejoin Colombian society to forge new lives of peace."/>
        <s v="NBA All-Star Kenny Anderson's mid-life crisis prompts him to examine his past, as he searches for relevancy in his future."/>
        <s v="A documentary film about the glory and misfortunes of the Spanish sighthound, the Galgo. Probably the most mistreated dog of all."/>
        <s v="An epic journey around the world, exploring the power of the human spirit and how art can be used to inspire a lifetime."/>
        <s v="A suicide attempt survivor is on a mission to find fellow survivors and document their stories of unguarded courage, insight and humor."/>
        <s v="A carousel has spun since 1925 in a small town in NY. It once inspired Rod Serling and has since become a portal into the Twilight Zone"/>
        <s v="A documentary film about the late REZA ABDOH and his performance company DAR A LUZ."/>
        <s v="A documentary about halibut conservation and how it impacts communities of Southeast Alaska."/>
        <s v="The last few hours to be part of this immersive film that touches the eternal. We have stretched our goal for editing and sound design."/>
        <s v="Screenwriter. Novelist. Playwright. The inside story of famed writer William Goldman. As only he can tell it."/>
        <s v="Circus burlesque innovators, Trixie and Monkey seek to balance love and life while pursuing new creative heights."/>
        <s v="A brave woman takes her wife and son from New York to visit her hometown in Kenya, where she was persecuted for being a lesbian."/>
        <s v="An indie documentary seeking production funds to capture The Matches reunion tour &amp; interviews with music industry professionals."/>
        <s v="A SHORT FILM celebrating ONE RACE: the Bridger Ridge Run. TEN RUNNERS: the movie-stars. THIRTY YEARS: running wild in the mountains."/>
        <s v="This documentary chronicles the lives of two mountaineers from Nepal who have left the high Himalaya in search of &quot;success&quot; in New York City."/>
        <s v="This family-focused documentary explores the ways parents connect with the wild inside themselves and their kids. Ow-ow-oWoo!"/>
        <s v="Please help us finish this documentary about how Tel Aviv in Israel became a gay friendly liberal hub in a religious state"/>
        <s v="One Bushman familyâ€™s struggle to survive genocide, dispossession and post-apartheid freedom in South Africa."/>
        <s v="This film relates how one country's burning desire for independence unified a diverse nation into a successful nonviolent revolution."/>
        <s v="Were the Romantics the first backpackers? This film follows them and explores the huge part geography played in their lives and works."/>
        <s v="A documentary of one woman's attempt at solo hiking 2,000 miles, in an effort to understand herself and societal expectations."/>
        <s v="An exploration of what Sikhism is, through the journey of eight pilgrims at Hola Mohalla, a religious festival in Anandpur Sahib, India"/>
        <s v="3,000 Miles. 18 Wild Horses. 6 Months. 5 States. 4 men. A documentary about Conservation, Exploration, and Wild Mustangs."/>
        <s v="A short documentary exploring the uses of 'Natural Horsemanship' across Europe"/>
        <s v="A feature documentary about UPA Pictures, the little studio that changed the course of animation around the world"/>
        <s v="Bird Language with Jon Young is a 2 disk DVD set teaching you all you need to know to start learning bird language and start a group."/>
        <s v="As the videocam &quot;Enrique de Malaca&quot; circumnavigates the globe, it captures stories of friends who have set foot on other lands."/>
        <s v="A film about the cosmetics industry. Everything you need to know about the ingredients being used and what alternatives are out there."/>
        <s v="Dangerous. Sexy. All-American Girl. You know the look. Now meet the women who are making retro style modern."/>
        <s v="Ugandan Filmmaker and Activist Kamoga Hassan's new documentary follows Ugandan LGBT asylum seekers asking the question &quot;Where is home?&quot;"/>
        <s v="The U.S. Army has granted us permission to film a documentary at America's most sacred shrine: The Tomb of the Unknown Soldier."/>
        <s v="The Steamboat Van Clan is a group of three young ski competitors following their dreams and documenting their adventures along the way."/>
        <s v="Set in the ancient waters of the Puget Sound, Clearwater is a universal story about the need to adapt to change."/>
        <s v="I went to Philadelphia to find out if The 99% Declaration could take the ideas of OccupyWallSt. and make change from within the system."/>
        <s v="An independent documentary web series about storm chasing in tornado alley that features the chase team TornadoRaiders.com"/>
        <s v="This documentary is about Last Chance Corral in Athens, Ohio and their heroic work saving nurse mare foals from imminent death."/>
        <s v="A documentary following the incredible story of a brave little boy and his service dog, fighting Type 1 Diabetes one day at a time."/>
        <s v="Eight friends reunite to achieve their childhood dream of designing, constructing, and launching a homemade submarine."/>
        <s v="The workings of life revised: Pioneering scientists &amp; health-seekers challenge our understanding of disease, aging and consciousness."/>
        <s v="A documentary film featuring the World's Largest Rummage Sale and rumination on the Power and Pleasures of Possessions."/>
        <s v="What difference can food really make? A documentary film about six people who make the radical choice to face cancer with their plates."/>
        <s v="Join UCF as they dive into the creative and community outreach for the families in St. Vincent and the Grenadines."/>
        <s v="Too many women feel confused about their orgasm and shame about their desire. This movie aims to change that."/>
        <s v="Rhinos are the most endangered large animal in the world today, and an epic, global battle is being waged to ensure their survival."/>
        <s v="This is a story thatâ€™s never been told, about tackling climate change one penguin at a timeâ€¦"/>
        <s v="A sweeping portrait of daily life in Taranto in an effort to raise awareness and preserve its cultural and architectural heritage."/>
        <s v="When the war ends, a woman's fight begins. Bringing to life the most untapped resources in peace making between faiths."/>
        <s v="Loyalty and morality are questioned as we follow the struggles of Penn State students in wake of the child sexual abuse scandal."/>
        <s v="A documentary film about Nam's first visit back to Korea since her adoption at 6 months in 1976, about the kids in the orphanages now and about Korea."/>
        <s v="My film tells the stories of Jewish Child Holocaust Survivors and how they rebuilt their lives. STRETCH GOALS ADDED!"/>
        <s v="What do we want for our kids? An independent film bringing ideas out of the jungle about a radically different approach to learning."/>
        <s v="A documentary film on a sustainable, grassroots effort to fight malnutrition in Indonesia.  And it's organic!"/>
        <s v="Join us as we explore their humanity, intellect and legacy, demonstrating to young women around the world that all things are possible."/>
        <s v="Help create a new holiday classic -  _x000a_a film that takes us back in time to experience what the apostles witnessed, Jesus Alive Again."/>
        <s v="A documentary adventure about bananas - and people. Your round-trip ticket into the heart of banana-cultures!!"/>
        <s v="A feature length documentary, exploring the many lives memorialized by the iconic AIDS Memorial Quilt."/>
        <s v="Come, join our movie movement.  A new documentary about the healing power of food."/>
        <s v="The Desert River Bends is a short documentary following the alternative lifestyles of three middle-age river guides in Moab UT."/>
        <s v="The story of the 1886 Haymarket Riot explored through the history of the Haymarket Police Memorial Statue."/>
        <s v="A documentary exploring the phenomenon of custom and branded yarmulkes in Jewish-American communities."/>
        <s v="I am working on a project that explores the relationship between education to work for youth within the European Union."/>
        <s v="January was a mentor, advocate, and friend.  Her life tragically came to an end in September 2012.  This film is her story."/>
        <s v="An inspirational feature-length documentary that will help those with disabilities achieve their goals despite the obstacles."/>
        <s v="A short film about property rights, salmon, and ratepayers in the controversy over exporting natural gas through southern Oregon"/>
        <s v="A journey to discover how Somalis are rebuilding their shattered nation, with a focus on the role that women are playing."/>
        <s v="thisisstuttering is a found-footage doc that has already changed lives. It is completely done; we need your help to get it out there."/>
        <s v="Two Canadians document their comic misadventures South of the border seeking the American Dream, trivial pursuits and giant breakfasts!"/>
        <s v="35,000 pounds of food to a city. Highlighting the &quot;Convoy New Britain&quot; event from birth to beyond."/>
        <s v="An unexpected kidney donor acts on faith in order to rescue a fellow cyclist from his failing body. The true story of Pete and Kelly."/>
        <s v="A Texas grandfather's extraordinary quest to protect the coral reefs and his challenge to humanity to take care of the things we love."/>
        <s v="Beyond Local is a personal journey through an art-centric and musically talented community that fosters creativity."/>
        <s v="I wish to professionally voice 10 old-school &quot;POPEYE&quot; tv clips, have my voice edited in as Olive Oyl, then post the demo series online."/>
        <s v="An artistic project that will act as my final animation project and first feature film written, directed, animated, and produced by me"/>
        <s v="Screen writers look to create animated trailer about Anti-Bullying and seek to produce an on-going series that addresses teen issues."/>
        <s v="from the makers of COPS: Skyrim comes the Dark Brotherhood. a dramatic series created with Skyrim machinima."/>
        <s v="A short film about a gay teenage boy who is bullied to the point where he is willing to commit suicide. Only he can save himself."/>
        <s v="Support new organic, gluten free cartoon! You'll enjoy this funny story about fruits &amp; vegies and will be able to see new episodes!"/>
        <s v="The first ever, Dewey Does 110 animation, teaches kids good values, how to succeed in life and maintaining a 110% state-of-mind."/>
        <s v="Iâ€™m raising funds to produce a professional Hard Times Charles animated video book, including hiring animators and voice-over talent."/>
        <s v="Fresh, fun, entertaining Bible stories on YouTube, stop-motion style."/>
        <s v="THE FUTURE is a short animated film created entirely by autistic and developmentally disabled artists from the L.A.N.D. program in Brooklyn, New York."/>
        <s v="Freddy Flint is creating an animated music video to the new &quot;Buttonpusher&quot; single, &quot;I'll Take You Back&quot;"/>
        <s v="A short stop motion animated film of a man on his way home when strange goings on start to happen on his journey."/>
        <s v="A teenage zombie named Jeff and his mad scientist mother adapt to life in the town of Serendipity, where the supernatural occurs daily."/>
        <s v="A 3D Animation._x000a_3 Main characters: Josh, Jessie, and Rosa._x000a_Genre: Action/eerie/adventure/suspense_x000a_Setting: Desert ruins/Deep Dungeon"/>
        <s v="A campaign to share their love on the silver screen and make possible a street musicianâ€™s dream to play them at the same time."/>
        <s v="Be a part of the Planet Earth Superheroes legacy by supporting the project. Mike and friends gain powers to save endangered animals."/>
        <s v="Blinky is the story of a naÃ¯ve simpleton who suddenly finds himself struggling to adapt to changes within his environment."/>
        <s v="This is an educational adventure series for kids about a baby owl and an alien. Physics, science, adventures, drama and joy!"/>
        <s v="As Smyton pushes himself to become respected, he unlocks secrets about himself and the world around him."/>
        <s v="Hi everyone, I'm trying to begin a cartoon series. It's a show about space bounty hunters and their adventures as they travel around."/>
        <s v="A stop-motion animation made by a one girl team, with a camera, creativity, and a lot of determination."/>
        <s v="A group of specialist clones called Wolf Squad are the only clones left after order 66 and are searching the galaxy for survivors!"/>
        <s v="Doomsday is here"/>
        <s v="We love cartoons!! We want to make more but it costs money to so. Be apart of your daily dose of WTF!?! Pledge now!!"/>
        <s v="An upcoming animated web sitcom series centered around dealing with life, love, and relationships."/>
        <s v="We're ready to officially launch our website with a collectable dvd and comic package. Three shows and a double comic."/>
        <s v="A faith based animated short. (The same guy who said a picture is worth a thousand words also said a cartoon is worth two thousand.)"/>
        <s v="10 tracks have been professionally recorded by CGI supergroup, The Fat Rich Bastards. Funding required for 10 animated music videos."/>
        <s v="Max is a pessimistic mouse, always fantasizing about the end of the world. In The Last Mice, Max's fantasy becomes a real nightmare."/>
        <s v="Shell &amp; Paddy is a 2D animation cartoon with 4 minutes of slapstick surreal humour staring two animal characters in weird, wacky world."/>
        <s v="Why do the moon and stars receive their light from the sun? Africa has a story to tell. Ananse and Kweku appear in this great folktale."/>
        <s v="This comedy follows two devils who discover a magical boombox to become musicians after an 80s rapture enchants earth with fairy-tales."/>
        <s v="A man must find his way out of the depths of the shadows by using the aid of a little girl."/>
        <s v="A 7 minute broadcast-quality web pilot (in 3D animation) of Jamboni Brothers Pizza {the ultimate goal being a cartoon TV series}."/>
        <s v="Itâ€™s an Action/Adventure Anime for The Yuusha Brave series, G1 Transformer, and the Fast and the Furious Fans!"/>
        <s v="Goal The FunBunch characters animated on TV: Fun entertainment for kids just like other authors before us (ex.Arthur,Clifford,Dr Seuss)"/>
        <s v="Sideways Mohawk vs This Guy a special project combining th two stories into a Comic eBook &amp; full length Cartoon Movie homemade goodness"/>
        <s v="from my photo work, pyro techniques, aqua technitque and more , i will take the pricipale personnage to the lost land of phenix where ."/>
        <s v="An animated parody of the game, Counter-Strike. The sequel to the very popular Counter-Strike: DE_dust2. Hacker is back!"/>
        <s v="Little Lamb Kidz is a first of its kind set of multi-faith children's characters that will come to life in this 21 minute animated DVD."/>
        <s v="An animated web series about biological evolution gone haywire."/>
        <s v="A machinima based film, displaying the effects of todays financial crisis the world faces, and the explossive consequences it carries."/>
        <s v="A prince who becomes a slave, suffers of amnesia far away from his land. Slowly he recovers memory and returns where all started."/>
        <s v="Depicts the contribution the Tuskegee airmen made in certain historical events that helped turn the tide in World War II."/>
        <s v="We are three students that want to make a short PokÃ©mon movie as a school project!"/>
        <s v="&quot;Amp&quot; is a short film about a robot with needs."/>
        <s v="(Working storyboard for animated project) A multi-generational Knight that wages war on criminals and corrupt governments"/>
        <s v="Unfiltered + uncensored radio hosts Kris and Berman, create an adult animated series based on the mock lives of prank call characters."/>
        <s v="After the devastation of a massive Hurricane, main character that has strong's ties to the city returns to find everything in ruins. As"/>
        <s v="Create a personalised animation film using your child's name and photo."/>
        <s v="Glippets is a fun comic strip and animation that features cute aliens taking up residence next door!   See the strip at glippets.com"/>
        <s v="Three kids try to stop Mazi Mbe's plan to restore Africa to its original state where Tricksters &amp; Spirits ruled_x000a_and Juju was law."/>
        <s v="The animated film &quot;Fly Forward&quot; is an original story which humorously describes the life experiences of the Hero A-Fei in his Childhood"/>
        <s v="Quantum Kidz follows a young girlâ€™s journey becoming a superhero and dealing with alien threats against the Earth!"/>
        <s v="Time travel the light Mr. Fantastic!  Spin the dimensions toward other continuums and worlds.  Hold onto your panties."/>
        <s v="Tropiki-Meet the Tikis-childrens animated/cartoon series.Fun  cartoon shorts with quirky humor and a positive uplifting message"/>
        <s v="Animated Music Videos that teach kids how to read."/>
        <s v="A Comedy-drama animation revolving around a man who finds a problematic pair of headphones that literally take over his whole life."/>
        <s v="this is an animated full length film of an old classic with new life to it. That gigantic and naive duckling we all love  ."/>
        <s v="ANIMATING the most INFAMOUS Math Courses in America and TRANSLATING them for the mathematical underdog!"/>
        <s v="To court his muse, an artist must first outsmart her dog.  A short animated film collaboration by Dana and Terrence Masson."/>
        <s v="The year is 2043. Test subject David Beck has been augmented with psychokinetic abilities. He uses his newfound gifts to thwart evil."/>
        <s v="Help me quit my day job and also create animated Stand-up routines from local up and coming comedians."/>
        <s v="Help to fund a children's animation Series. Teaching good morals and conduct. Also includes simplified teachings about Islam and Allah."/>
        <s v="The Diddlys are steam powered superheroes,transforming into spaceships,submarines or whatever it takes to complete their secret mission"/>
        <s v="Last few days to make this toon a reality! 5 funny toons for YOU! See the pilot episode here!"/>
        <s v="&quot;Today's Toys Build Tomorrow&quot;  A feature film backed major toy project. Children learn about life while they play and have fun."/>
        <s v="Hey everyone we are producing a new show called The Adventures of Daryl and Straight Man. It is an animated comedy web series."/>
        <s v="When humans left the earth, the animals took over the city. What could go wrong? Well...everything!"/>
        <s v="Help America's favorite dysfunctional immigrant family THE GUINEAS launch the first season of their animated web series."/>
        <s v="Cancelled"/>
        <s v="&quot;Guess What? Gus&quot; is a magical animated comedy that follow a new kid who playful antics for attention make the news."/>
        <s v="This project aims to create a 3D animated movie that is created by it's fans, it's content and plot will be driven by it's followers."/>
        <s v="The Chupacabra is not a myth and one man is on a mission to prove its existence no matter what, his name is Joc Barrera."/>
        <s v="Angels come to Earth in human disguise to deceive mankind, rule the Earth as gods, create a hybrid army &amp; destroy all who oppose them."/>
        <s v="two friends set out to conquer and reach the level cap of the quest watch, how will they do it when they're 2 teenage idiots"/>
        <s v="The movie is about the adventures of Ethan, Danna, The mysterious inventor and more."/>
        <s v="live-action/animated series pilot."/>
        <s v="AT is an Interactive Animation made for the iPad where the user becomes part of the story. It's a fantastic journey of discovery!"/>
        <s v="A Feature Length Animated Film Noir Musical with a modern twist. _x000d__x000a_Animation and music melded into edge-of-your-seat entertainment."/>
        <s v="This animated dark comedy video highlights Stephen Colbert as a super hero-like figure within a corrupt and sinister world manipulated by the media."/>
        <s v="Based on the invention portfolio of a patented inventor World War Four is a look into the future of warfare and humanity as a whole"/>
        <s v="This Strawberry Bowl concept is the 1st of many episodes.  These episodes will be released in accordance with the harvest of the month."/>
        <s v="Jimmy wants to live life and see his grandchildren grow up, but alcoholism threatens to curtail everything he dreams of."/>
        <s v="An animated DVD starring Woodsy Owl that entertains children while  showing them how they can help create a cleaner, greener planet."/>
        <s v="This wonderful movie will tells the story of two adorable aliens who crash land into a familyâ€™s backyard, and travel the Earth."/>
        <s v="A feature-length 3D animation that depicts what happened when the Son of the Morning rebelled against God."/>
        <s v="&quot;Code Monkey(s)&quot; is a short animated-series about life from the perspective of an engineer who feels like an actual &quot;Code Monkey&quot;."/>
        <s v="A stop-motion animated action packed adventure. Telling a great story with an even greater message. Join me and lets change the world."/>
        <s v="A hilarious comedy podcast being turned into an animated series  about an indian servant and his boss."/>
        <s v="A mile below the Franco-Swiss border Dean manages to break the Large Hadron Collider and triggers the end of the world."/>
        <s v="A project that incorporates animation and comic art into a relevant story. 4 boys, 1 eyeland, and a whole lot of drama!!!"/>
        <s v="We have a fully developed 2D animated series that requires more professional animation. Our first 2 home-animated eps are up online."/>
        <s v="A sci-fi fantasy 2.5D anime styled series about some guys trying to save the world, probably..."/>
        <s v="A film created entirely out of paper, visual effects and found objects depicts how one man created a new life for himself."/>
        <s v="A Tale of Faith is an animated short film based on the heartwarming tale by Rebbe Nachman of Breslov."/>
        <s v="A big brother style comedy animation series starring famous seafarers"/>
        <s v="Honeybee is a cartoon about a girl who can talk to bugs, and her quest to save the bees! Adventure, humor, and lots of fun characters."/>
        <s v="The community of Somorrah is peaceful and unblemished until &quot;The Boss&quot; power and money starts to diminish &amp; plans to gain it all back!"/>
        <s v="&quot;When the dream of childhood is stolen... a nightmare is born&quot; A dark animated fantasy film by indie filmmaker M dot Strange."/>
        <s v="Tim Arthur's 21st anniversary sell-out production of his 'chilling' and 'sinister' ghostly thriller returns to the Edinburgh Fringe!"/>
        <s v="The Blind Owl in co-production with Halcyon Theatre will stage &quot;dirty butterfly&quot; a voyeuristic drama by Britain's debbie tucker green."/>
        <s v="*** TO MAKE DONATIONS IN THE FUTURE                                   GO TO OUR WEBSITE: www.compassplayers.com ***"/>
        <s v="The Star on My Heart, an original play based on a survivor of the Terezin concentration camp, with community outreach for all ages."/>
        <s v="Angel on the Corner need YOUR help to raise Â£3,500 to take Zero Down by Sarah Hehir to the Edinburgh Fringe Festival this August!"/>
        <s v="EUPHORIA! is a new play about the decriminalization of drugs, and its profound effect on both the criminals in prison and &quot;The Man.&quot;"/>
        <s v="We have a brand new play. We urgently need your help to fund our production, which opens at Theatre503 on August 18th."/>
        <s v="OMEGA KIDS, a new play by Noah Mease, directed by Jay Stull &amp; produced by New Light Theater Project in association with Access Theater."/>
        <s v="A Festival Backed Production of a Full-Length Play."/>
        <s v="Snowglobe Theatre, a new Montreal company, will be presenting Shakespeare's &quot;Much Ado about Nothing&quot; at Mainline Theatre in January"/>
        <s v="Corners Grove is a coming-of-age play about leaving home, gender identity and the death of Whitney Houston; will benefit Win NYC."/>
        <s v="SYLVIA is a modern romantic comedy about a marriage and a talking dog. Directed by Jeanna Michaels. January 12 through January 29, 2017"/>
        <s v="A fast paced, comedic play about an anxiety-ridden filmmaker who lies to investors about having Christopher Walken in his film."/>
        <s v="New writing â€¢ Twisty-turny magical realist retro sci-fi â€¢ Human lives â€¢ Storytelling â€¢ The slope our society slips down..."/>
        <s v="We're a zero-budget, non-profit theatre group based in Oslo and have been invited to perform at a conference in Belgium. Help!"/>
        <s v="Weâ€™re producing a Northern Brexit sci-fi play for VAULT festival 2017 and we need your help!"/>
        <s v="A new one-man play by Giles Roberts, shining a different light on the very human cost of war *IDEASTAP UNDERBELLY AWARD WINNER 2015*"/>
        <s v="Transforming bystanders into anti-bullies since 2012 thru inclusive learning environments.  Together we can take back our classrooms."/>
        <s v="SOC produces affordable and accessible theatre in the heart of Orange County, CA, and we need your help to match a $5,000 grant!"/>
        <s v="A brand new show that unites puppetry, live music and storytelling to bring a forgotten English legend back to life!"/>
        <s v="There are so many dilemmas in life- what to do, where to go? _x000a_Let us solve it - search our preference based entertainment calendar"/>
        <s v="A website dedicated to local Kink Communities; to find others with matching interests and bring them together."/>
        <s v="The platform to record visual, audio and text memory of the common man - as we experienced history when it brushed us by"/>
        <s v="I want to make it easy for those with food allergies to know where they can safely, and happily eat out with friends and family."/>
        <s v="Do you have a favorite shirt? So does everyone else. Favowear is creating a platform to share the best clothes and shopping sources."/>
        <s v="1st collaborative webdesign tool to create professional websites with WordPress, Bootstrap and other open source technologies."/>
        <s v="Build a Christian Network Platform to connect and collaborate projects, events, missions and support online to fulfill the call."/>
        <s v="We are looking to build a secure email / document sharing system for companies needing to send sensitive information to clients."/>
        <s v="Teach your native language online or study a foreign language with native speaking teachers. Social Web service and apps."/>
        <s v="The project idea came from game keys, gamers give out game keys on insecure forums and websites, we want to change that and make it fun"/>
        <s v="Help us shine the spotlight on our local businesses and contractors by providing a cost-effective ecommerce &amp; marketing platform"/>
        <s v="AX Nation's goal is to develop, highlight, and connect black business leaders across the diaspora with skilled software developers."/>
        <s v="Axoral is a 3d interactive social media interface, with the potential to be so much more, but we need your help!"/>
        <s v="Groundbreaking New Classifieds Website Grows Into Largest Nationwide Coverage By Turning Users Into Entrepreneurs"/>
        <s v="grplife helps non-profit and community groups engage their members while upholding an attitude of responsibility for their information"/>
        <s v="Show-Skill.net helps to promote young football talents for free. It's the best place to show what you've got! Just post your videos :)"/>
        <s v="An educational platform for learning Unified English Braille Code"/>
        <s v="The world's first interactive global domestic violence platform which connects victims, NGO's, policy-makers and researchers."/>
        <s v="A community website with news, classifieds, photo albums, business reviews and a calendar for the local community to share."/>
        <s v="The words most comprehensive platform for creatives &amp; artists. Develop &amp; showcase user talent &amp; link them to business &amp; brands globally"/>
        <s v="In the future the possibility exists that the internet it's self could be felled, we have world seed banks, it's time for a net bank,.."/>
        <s v="A marketplace for talent and employers to match. Using intuitive technology we match &amp; place talent with the best career position."/>
        <s v="i would like to develop an international free platform for domestic and international students to find accomodation in all countries"/>
        <s v="I want to help people who have trouble remembering the simple things in life, like what day it is and what they need to do today."/>
        <s v="Plateforme de troc gratuit et d'Ã©changes en tous genres par nature. Mieux s'entraider, Ã©changer, de donner, louer ou vendre Ã  distance."/>
        <s v="Our objective is to provide a platform which helps teachers to provide courses to leaners in wide range of locations including Africa."/>
        <s v="I am creating a website that will make it easier for people to promote or find rummage sales utilizing the power of Google Maps"/>
        <s v="UnimeTV's goal to revolutionize the way anime lovers interact with one another. Connect with others around the globe like never before!"/>
        <s v="A million snow lovers from all over the planet, connected to each other with a common goal. &quot;To have the best snow experiences _x000a_ever.&quot;"/>
        <s v="Mioti is an indie game marketplace that doubles as a community for developers to join networks and discuss projects."/>
        <s v="Humans have AM/FM/Satellite radio, kids have radio Disney, pets have DogCatRadio."/>
        <s v="Snag-A-Slip is an online platform that connects boaters with awesome marinas and available boat slips so that they can book with ease."/>
        <s v="FairwayJockey.com is a web platform to make high quality custom tour golf equipment available at a lower cost to the consumer."/>
        <s v="Dive into 3D fractal star fields of web browsing, social networking, and project/contact management. Your YOUniverse of data #UMEOS"/>
        <s v="Grow your YouTube channel and increase your audience by allowing multi uploads, shares and interaction from a single simple interface."/>
        <s v="Wird der PC nicht genutzt, belohnt Gridcoin Rechenleistung fÃ¼r wissenschaftlichen Fortschritt - Uscore macht diese Forschung zum Spiel!"/>
        <s v="UthTopia Is a social media organization that believes in positive online usage, youth mentorship, and youth empowerment."/>
        <s v="Emails are one of pervasively used mode of communication today. However, emails can be personal and sometimes discretion is needed."/>
        <s v="weBuy trade built on technology and Crowd Sourced Power"/>
        <s v="Learn classic and public key cryptography with a full proof-of-concept system in JavaScript."/>
        <s v="I Want To Create A Website That Helps Young Inventors Of Today Broadcast Their Talents &amp; Help Get The Reconigition They Deserve"/>
        <s v="Help me raise funds so that I can be able to give passionate young poets a chance to earn money weekly for their writing &amp; spoken word."/>
        <s v="A community-driven online system which promotes self-governance.  Level up by adding content; civic agendas and private associations."/>
        <s v="HackersArchive.com will help rid the web of viruses and scams found everywhere else you look!"/>
        <s v="Script Call takes your presentation from the wall to your audience; from your device to theirs."/>
        <s v="SAVE UP TO 40% WHEN YOU SPEND!_x000a__x000a_PRE-ORDER YOUR LINK CARD TODAY"/>
        <s v="Employ College is a movement for companies to hire college graduates from their respected institutions."/>
        <s v="Waitresses.com is an online community devoted to servers around the world. Learn. Connect. Work. Travel. Share._x000a__x000a_Make a pledge today!"/>
        <s v="Offrire un &quot;TRAGO&quot;, ossia un passaggio con autista che ti segue e ti aspetta mentre concludi i tuoi affari, quando non puoi guidare"/>
        <s v="Services closer than you think..."/>
        <s v="Learn the skills needed to be a successful web engineer. Create your own complex web applications, deploy servers, use data and more."/>
        <s v="Kid's Connect is a brand new social media website that is built specifically for kids to connect with other kids sick just like them."/>
        <s v="Together, we can build a FREE, business start-up system that will help aspiring entrepreneurs change their economic circumstances."/>
        <s v="One Day Your Life May Just Depend on Staying Anonymous Online.  Or You Just May Not Want Google, Amazon Or The NSA Knowing Your Details"/>
        <s v="Creating a fitness site that will change the fitness game forever!"/>
        <s v="MyBestInterest.org elminates election research by quickly identifying the candidates that will best represent your interests."/>
        <s v="We present digitaibook,com site which can become a free electronic library with your help,"/>
        <s v="Rolodex is a web application that strives to nurture business to business relationships by connecting users via email."/>
        <s v="This is a project to create a crowd-funding site for Urantia Book readers worldwide."/>
        <s v="We send care packages to incarcerated individuals throughout the country that include specific items hand picked by the sender."/>
        <s v="Science Technology Engineering and Math + youth = a brighter tomorrow."/>
        <s v="In today's day and age every website tracks your IP Address and information, it's time to keep your information private and secure."/>
        <s v="A &quot;CarFax&quot; type of report for Doctors. We have the right to make informed decisions about who we choose to be our doctor!"/>
        <s v="The admin for Randompics has announced they will be shutting down. I want to run, and improve, this great site!"/>
        <s v="Bad news is our business. We deliver the news you don't want to and soften the blow with custom designed gifts and personalized verse."/>
        <s v="An iPad support care package for your parents / seniors."/>
        <s v="No more expensive, difficult and seperated packages for your business management. It's time for an All-in-One solution for your company"/>
        <s v="Gritty, upfront reality going the distance hard with a proven track record of insatiable artist. Broadcasted live on the Web."/>
        <s v="A website that hosts virtual desktops. Simply log in and the cloud will enhance the power of your local computer or smart device"/>
        <s v="Can we swap, please? - everybody's said it. I want to create a website that enables anybody to trade their items, without money hassle."/>
        <s v="We are creating a Christian social network to empower, educate, and connect Christians all over the world."/>
        <s v="Finie la peur de vendre ou acheter d'occasion Ã  un inconnu ! Colis ouverts, photographiÃ©s et testÃ©s. Paiements en ligne sÃ©curisÃ©s."/>
        <s v="A Fast and Reliable new Web platform to stream videos from Internet"/>
        <s v="A storybook for your child in 15 minutes, exclusively through Kickstarter (pre-sales, not a donation) starting at $15 for a softcover."/>
        <s v="Something is wrong when your choices are between a &quot;giant douche and a turd sandwich.&quot;  So, lets make it better."/>
        <s v="The aim of PixlDir is to deliver the most simple, and fast experience when it comes to uploading images to the web."/>
        <s v="Hormis la similitude envers d'autres rÃ©seaux socials, celui-ci vous permettra d'organiser / participer Ã  des soirÃ©es trÃ¨s facilement !"/>
        <s v="At beSpider you can create and publish you websites within minutes. 100s of pre-build templates, free domain, free cloud base hosting."/>
        <s v="With the cost of education seemingly always on the rise, Y2Y aims to ensure that no student will be left behind through peer tutoring."/>
        <s v="Big Data Sets for researchers interested in improving the quality of life."/>
        <s v="iShopGreen.ca is an online marketplace that connects consumers and suppliers with green products &amp; services"/>
        <s v="Creating a web portal to train law enforcement departments on how to handle dogs and a directory and profile system for our dog's."/>
        <s v="The Animal Shelter Network is a free website for collaboration and communication between animal shelters, rescues and humane societies."/>
        <s v="WheelWolf is a subscription based service connecting car lovers to provide a safe and secure platform for swapping and borrowing cars."/>
        <s v="I am designing a fun, high tech dating website, with over 25 cool features. It is innovate as well as user friendly."/>
        <s v="SkyRooms.IO is a social network for business people that actually equips them to do work together. Resume, video conferencing and PM."/>
        <s v="TSOLife is a revolutionary digital platform that allows users to record a personalized legacy to leave behind for future generations."/>
        <s v="Social Network - your new digital social life without ads, monitoring and analyses. Freed from the feeling that every step is followed"/>
        <s v="Funding of website design &amp; materials for education about firearms, firearm safety &amp; firearm related apparel"/>
        <s v="Global Ids you create for yourself, then the world can connect to you via free online msgs (for Reuniting Lost Property, Dating &amp; more)"/>
        <s v="Land development network for an eco-conscious collective. Community portal features ideas on lean design, green building, urban ecology"/>
        <s v="A Powerful Multimedia-Rich Software that aims at making online publishing very simple."/>
        <s v="Our goal is to create a system, students can find universities that best match their interests."/>
        <s v="Uivo lets police and fire department personnel quickly contact you in the event of an emergency involving your property."/>
        <s v="We help companies to explain what they do in simple, grandma-would-understand terms."/>
        <s v="Network used for building technology development teams."/>
        <s v="With no central location for keto knowledge, keto advice will be a community run knowledge base."/>
        <s v="It will enable deprived children to make artistic work for selling online/illustrating their work in our exhibitions around the world."/>
        <s v="O0"/>
        <s v="Development of a Safe and Educational Social Media site for kids."/>
        <s v="Mountain, fat and race bikes made from high grade aero carbon fibers by tow placement and tow folding technology (no fibres cutting)."/>
        <s v="Innovative new compression-based breast pump gives mothers unprecedented freedom, enabling efficient and discreet pumping"/>
        <s v="Gauss glasses protect your eyes in front of screens and outside with self-tinting lenses and a new, proprietary coating technology."/>
        <s v="Stylish new phone carrier allows instant access to your smart phone while freeing up your hands."/>
        <s v="Sofft...it's Soft with an Off! A stain-blocking fabric softener that simplifies your laundry and helps the environment at the same time"/>
        <s v="Ever wanted to own something made out of carbon fiber? Now you can!"/>
        <s v="Small town police forces don't always have the resources to provide for the unique needs of female officers and their body armor."/>
        <s v="Wengash Silver underwear: 100% pure silver. Block cell phone, wifi and microwave radiation, protect your reproductive organs and sperm"/>
        <s v="Get ready for the next product that you canâ€™t live without"/>
        <s v="A backpack with a built in solar panel to charge any USB device. Includes removable battery pack, USB cable, and 7 different adapters!"/>
        <s v="This project is designed to obtain flash drive bracelets with a child's information on it for parents to wear in case of emergencies"/>
        <s v="Pacha's Pajamas is an epic story told through books, music, videos and now augmented PJs that's uplifting kids everywhere!"/>
        <s v="Zossom is a smart phone case with a strap. Forget the days of shattered screens and scratches. The Zossom case keeps your phone safe."/>
        <s v="Wearsafe: connect with the press of a wearable button, keeping you safer wherever you are and more secure in whatever youâ€™re doing."/>
        <s v="The MOVEMENT delivers the same tracking functions as the industry leaders at a fraction of the cost. SUPPORT our Project Today."/>
        <s v="Meet Spark: The friendly companion that helps you stay awake during the day. Re-released with new features!"/>
        <s v="Innovative smart glasses allow you recording videos, taking pictures and connecting to your phone with smart defined gestures."/>
        <s v="Be more than stylish, be visible. Reflect what youâ€™re hearing/feeling in 24 customizable glowing colors with these laser based earbuds."/>
        <s v="Secure your smartphone in your hand without worry of drops, perfect to mount in your car or anywhere else; makes the most useful stand."/>
        <s v="Sync up your lifestyle"/>
        <s v="A revolutionary way to bring running science to everyday people and help runners of all levels achieve a more natural and enjoyable run"/>
        <s v="AirString keeps your AirPods from getting lost by keeping the pair together with a  durable and premium quality string."/>
        <s v="A stylish, durable safety light band on your wrist or ankle holds a watch or another modular accessory."/>
        <s v="Imagine a mouse that automatically moves your pointer to where your head is facing. Its an air mouse hidden inside a standard headset."/>
        <s v="Save Oregon Babyâ„¢ Diapers, a handmade business, run by awesome moms in Southern Oregon, from permanently closing!"/>
        <s v="Culbox is an Open Source Wrist Watch for Arduino with built in Bluetooth and bunch of Hi-Tech sensors and tons of features for Makers"/>
        <s v="Have you ever dreamed of having a pet duckling, but concerned about all the pooping, here is a a solution to help solve that issue."/>
        <s v="The first navigation system, usable by each means of transport, that will take you wherever you want without thinking about the route."/>
        <s v="A card holding companion to your phone that acts as a placing device for all your devices.  Grips to any material too."/>
        <s v="Beautiful automatic watches, made for every moment._x000a_Sports, business, casual.....it fits every moment of your life."/>
        <s v="FINCLIP, the revolutionary scuba diving accessory that when attached to your fins makes getting them on the simplest thing in the world"/>
        <s v="SmoothEye tracks eye movements to accurately measure alertness and focus level, allowing you to easily and reliably test your brain."/>
        <s v="Fashion accessories used to instantly link with people you meet and exchange contact info, money, documents, media and so much more."/>
        <s v="Will assist the deaf to have better communication and safety through the use of LCD glassware with audio &amp; sensory components."/>
        <s v="Listen to sounds by feeling an array of vibrational patterns against your body."/>
        <s v="24+ hour online class in WatchKit development from an expert iOS developer and instructor via unconventional, innovative projects."/>
        <s v="Having a baby or looking for the perfect gift for a baby shower?_x000a_Discover NapTime, a silent baby monitor that improves your sleep."/>
        <s v="Sinapsi is the first heated jacket designed in Italy._x000a_Now you can manage your jacket by smartphone. Power bank 5/x Charger included."/>
        <s v="For the isolated rice farmer. For the 14-hour taxi driver. This tiny MP3 player has the entire New Testament Bible... in their language"/>
        <s v="World's first bio-feedback posture device for your entire back. Trains back, neck, thoracic &amp; ab segments by using only 30 min/day."/>
        <s v="A simple, vibrating belt that trains your muscles to maintain the correct posture, providing more confidence and higher energy levels."/>
        <s v="The D-Pro is a lightweight, moisture-wicking headband with a padded carbon fiber insert that reduces the risk of head injury in sports."/>
        <s v="The Deception Belt is an innovative belt with app capability, designed to assist any user gain control over their appetite."/>
        <s v="Mist Buddy is a remote controlled misting system, powered by a rechargeable battery with misting/sipping tip for complete coolness."/>
        <s v="Arcus gives your fingers super powers."/>
        <s v="PowerPack is an efficient and affordable backpack with a lithium-ion charger for all electronic devices offering charges on the go!"/>
        <s v="La tua giornata sportiva monitorata nel tuo polso??!!!_x000a_Rendiamolo possibile... VIVI DI CUORE --- All MADE in ITALY"/>
        <s v="Power Go es una linea de cargadores solares para dispositivos mÃ³viles, amigables con el medio ambiente y de bajo costo."/>
        <s v="Removable collars and cuffs along with hidden underarm designs that prevent embarrassing and stubborn stains. What does YOUR shirt do?"/>
        <s v="The Lifeclock One is an officially licensed, supercharged version of Snake Plisskenâ€™s countdown watch from Escape from New York."/>
        <s v="A radiation shield for your fitness tracker, smartwatch or other wearable smart device"/>
        <s v="Personalizing your Apple Watch has never been easier. Ten different colors to match any lifestyle. Time is precious, protect it."/>
        <s v="A revolutionary, cycling safety device is born! Signum indicators close the communication gap between cyclists and other road users."/>
        <s v="Prana is the first wearable combining breath and posture tracking to make your sitting time count."/>
        <s v="You can control how much air enters the helmet by opening or closing the vents. This is very useful in bad weather, or for competition."/>
        <s v="Unique small wearable personal air conditioning device that provides the user a 10-15 degree environmental difference on his person."/>
        <s v="Show your fidelity by wearing the Trustee rings! Show where you are (at)!"/>
        <s v="Glasses, not for you but your virtual reality headset. Prescription lens adapters, lenses and more to make your VR experiences better."/>
        <s v="The first 3D Xray Vision Instrument FREE* for researchers, scientists, entrepreneurs, developers, educators, artists, and explorers."/>
        <s v="TapTap is a technology to transfer touch between two people. It can also be an activity tracker, a game controller or smart alarm."/>
        <s v="A-iEasyâ„¢: The first customized unfoldable stand for smartphones that barkly needs room. Wholy integrated (will be relaunched soon!!)."/>
        <s v="In case you missed out on this campaign but are interested in owning a Hotblack London watch, please visit www.hotblacklondon.com."/>
        <s v="Realtime feedback for swim &amp; triathlon training! Visually monitor pace &amp; intervals to improve fitness. For swimmers &amp; triathletes."/>
        <s v="SPEEDWRAPS improve the speed, agility &amp; strength of an athlete by utilizing evenly distributed weight on the lower leg."/>
        <s v="Turn you helmet into the safest helmet and don't worry about a thing,you will always have the right fit!!"/>
        <s v="The closest thing ever to the Holy Grail of wearables technology"/>
        <s v="Driver Alert System es un sistema de seguridad para el conductor, que le avisa en caso de perder la posicion vertical mientras conduce."/>
        <s v="Forget your headphones. Wear Hy all day for voice-controlled music, calls, biometrics and more, with a huge battery and hidden fit."/>
        <s v="Glowbelt is the world's first rectractable LED safety belt for fans of the great outdoors, fitness enthusiasts, children and more."/>
        <s v="A &quot;handheld&quot; light, which eases the way you illuminate objects and/or paths."/>
        <s v="Shirts, so technologically advanced, they connect mentally to their audience upon sight."/>
        <s v="Our wearable and app automates the poke you normally get from your bedpartner to make you stop snoring and making you turn to the side."/>
        <s v="Making important medical data of active people available to first responders of an emergency by wearing a dog tag bearing a QR Code"/>
        <s v="The first GPS tracker created entirely in Italy that allows you to know where your pet is located at any time throughout any device."/>
        <s v="The Prep Packs Survival Belt allows you to carry all of the essentials for outdoor survival inside your belt buckle"/>
        <s v="Mouse^3 is the next generation of input devices. With cursor control and customized gesture recognition, its applications are endless!"/>
        <s v="Translate sight into touch with a wrist-mounted wearable. A revolution for visually impaired people everywhere."/>
        <s v="Cool air flowing under clothing keeps you cool."/>
        <s v="When every second matters, BioToo temporary tattoos get critical information to emergency personnel to help them help you."/>
        <s v="We've created the perfect sports chalk- antibacterial, lasts longer, better grip, and no mess! Now we need a non-provisional patent!"/>
        <s v="Without Utterance, a crushingly intimate literary memoir told from the inside of losing language, self, and world."/>
        <s v="Everything families need to host a Jewish welcoming ritual when opting out of circumcision. Includes original ceremonies and music."/>
        <s v="BANGGAI RESCUE is a beautiful, must-read book and a project setting out to answer some critical questions about the species' future."/>
        <s v="The Definitive (and Slightly Ridiculous) Guide to Enjoying the 2015 Pro Football Season"/>
        <s v="We are creating the Adventure Access Trail, a new walking trail from Boston to San Francisco.  _x000a_http://adventureaccess.org"/>
        <s v="A true story about inspiration and survival - David Alfred George turns his powerful experience into a compelling vBook."/>
        <s v="&quot;60 Days to a Radiating Faith&quot; is a collection of carefully selected Bible verses to encourage those undergoing cancer treatments."/>
        <s v="A surgeon's call for today's Christians to practice biblical compassion. Pre-order now and turn the tide towards the model Christ gave!"/>
        <s v="A big idea non-fiction book by an impatient three-time author and insomniac willing to bet on himself."/>
        <s v="A true David vs.Goliath story about a young adult battling the U.S. health care system to survive and become an advocate for change."/>
        <s v="A Massive but Cheerful Online Digital Archive of Surfing"/>
        <s v="Be part of the excitement by supporting our first season offering unique perspectives of Portland from the water."/>
        <s v="A great collection of puzzles to take and enjoy anywhere in the world - have fun, challenge yourself, and become a better chess player!"/>
        <s v="Sinatra Cookbook is an ebook featuring 12 fantastic example applications built on the Sinatra framework and many well known Ruby gems."/>
        <s v="Sideswiped is my story of growing in and trusting God through the mess and mysteries of life."/>
        <s v="TOP FUEL FOR LIFE â€¦ a true story of victory, unimaginable loss_x000a_and the epiphany that changed everything."/>
        <s v="I'm writing a new book! Topic: Privacy is Dead. What does a world without privacy mean for humanity? Our reputations? Our kids?"/>
        <s v="For one year, two women exclusively ate food produced within Mendocino County, CA. Now, they will write a book about their adventures."/>
        <s v="The true story of a child's struggle with hunger, poverty, and war in El Salvador."/>
        <s v="Strategies forged and lessons learned from accessing highly selective places where Black men have historically been underrepresented."/>
        <s v="Book on the search for the San Marcos, shipwrecked off the coast of Ireland in 1588 and the mysteries that have drawn men to find her."/>
        <s v="A revolutionary digital mapping project of the Vilna Ghetto"/>
        <s v="Thats right &quot;My Life As Julia Robertsâ€¦Snapshots Of A Life&quot; is going on the road! The first book tour! With Author Liane Langford!"/>
        <s v="Valmont is a town with a fertile history and a vibrant community. We aim to capture the magic in our People's History of Valmont!"/>
        <s v="Join others to help create a world that is possible -- in your workplace, community and society!"/>
        <s v="Help launch a FREE guide that can help activists &amp; community organizers leverage social media tools for change like never before."/>
        <s v="This is a book of letters. Letters to our body parts."/>
        <s v="My creations are born in different cultural environment around the globe with Â« what is already there Â» and act as a social impulse"/>
        <s v="Peace on Earth begins with birth. Educating pregnant women to create a more peaceful world is what this book is all about."/>
        <s v="A place for rational, fact and data based non-partisan political and societal commentary on things that matter to Americans."/>
        <s v="The epic adventure of a 33 year journey surviving 4 open heart surgeries- emotionally powerful. Graphic. Honest. Funny"/>
        <s v="A young cancer survivor embarks on a cross country railroad adventure while writing her memoir through letters."/>
        <s v="A raw, honest encounter of my colourful journey trying to escape accepting I had Epilepsy &amp; how I found my super powers along the way"/>
        <s v="Finally, Jewish sacred texts by Israeli women, volume 2 of an  acclaimed, revolutionary series of powerful, witty, diverse Midrashim."/>
        <s v="A book about a couples first year of marriage. Read the inspirational story of how God helped them overcome cancer, amputation and more"/>
        <s v="The hilarious new book about RAGBRAI, America's greatest event that you've never heard of. Crotch lube is entirely optional."/>
        <s v="A mixed media (poetry, photo, prose and sound) text focusing on/inspired by rural life in former Communist republics. "/>
        <s v="This is for the book release event/photo gallery show. Funds will go to buy gallery prints &amp; copies of Orlando's Historic Haunts."/>
        <s v="I am publishing my book, Waiting on Humanity and need some finishing funds to do so."/>
        <s v="Help me search for the lost ruins of the UK. A unique guide to  lesser known and somewhat known ruins of Britain."/>
        <s v="I am publishing my 5th book, I am looking to publish a book of short stories, all based on random thoughts that flash through my mind."/>
        <s v="The day Chuck died was the day everything changed. Now he has to save the afterlife from extinction or die again trying."/>
        <s v="An original-well-done eBook. Mainly about fiction, action, adventure, and mystery. A story that you've never read!"/>
        <s v="Highland Sabre explores a possible yet terrifying explanation for the mystery big cats said to prowl the British countryside."/>
        <s v="[JOE]KES is a book full of over 200 original, sometimes funny, pun-ish Joekes. If you hate the book, use it as a coster!"/>
        <s v="To survive, an American socialite must fight with a Mafia boss in the French Resistance, but will his underworld ruin her in the end?"/>
        <s v="I am writing about my nonna's life in Southern Italy and what it was like to grow up in a Fascist regime before immigrating to Canada."/>
        <s v="Jury of Peers is a complete novel, and it's good._x000a_All it needs now?  _x000a_More readers.  About ten million more._x000a_Let's get 'em."/>
        <s v="Haunted by a wrong decision and hunted by a Tall Dark Stranger, a misguided teen struggles to find her way home ..or will she make it?"/>
        <s v="Over a year of dedication has produced amazing photos and stirring words. The last step is to help those words appear in a printed book"/>
        <s v="Daniel was an ordinary boy, until unordinary events began to occur. Danny had never been exposed to supernatural activity until now..."/>
        <s v="A satire gift, the stress cube has original artwork, comes on a custom mahogany stand and has a funny exercise booklet."/>
        <s v="What if the stories in the Bible, especially those about strong women, were retuld by their own characters? I've completed 5 and am ready to publish."/>
        <s v="The Mortis Chronicles is a hard hitting, thought provoking and action packed indie published series. You know you want to read!"/>
        <s v="Arabella seeks studio time to professionally read her novel, making it available to listeners as an audio book on audible.com"/>
        <s v="Scorned is the first in a series that I have been working on for two years and it's time to get it published."/>
        <s v="Would anything change if women were in charge? Book Clubs, readers, and critics herald the latest by award-winning author, Aguila."/>
        <s v="One Minute Gone is a murder mystery drawn from real people and events. Read Chapter One at http://davidhansardblog.wordpress.com."/>
        <s v="Laughter, tears and good times in the warm glow of Summer s Love. The perfect recipe for the winter blahs."/>
        <s v="A novel. Beautiful. Sparse. The truth behind the American Dream seen from the eyes of a young wanderer in the midst of the economic collapse. "/>
        <s v="We are finishing up recording our new record and we would like help with its physical CD release."/>
        <s v="&quot;WE ARE ON A MISSION TO TOUR THE UNITED STATES NON-STOP. TO DO SO WE NEED TO PURCHASE A NEW VAN.&quot;"/>
        <s v="After almost three years of being out of music, I've decided to finally make the solo record I've wanted to do for years."/>
        <s v="The Red Masque will be heading into the studio in late April to begin recording their new album, tentatively titled &quot;Mythalogue&quot;."/>
        <s v="The book I am working on now is the third is a series of rock encyclopedias. However, I am in need of funding to cover the photo costs."/>
        <s v="Treedom wants to record a second album! We have a lot of new material, and we wanted to capture our new sound in a record for our fans."/>
        <s v="In June, Columbus rock veterans, Watershed, will release and tour behind a new album, BRICK AND MORTAR."/>
        <s v="We've made our goal with your help. Thanks so much! This is a great time to pre-purchase the album and get some extra perks."/>
        <s v="With all of our money going towards our new full-length album and merch, we need your help so we don't end up stranded on tour."/>
        <s v="Reluctant Hero is getting ready to record their next EP titled All As One! Studio dates are set for January 18th-22nd! Let's work!"/>
        <s v="A regional band reaching to their fans. Reaching to become a national band with no label support. This is the chance of a lifetime."/>
        <s v="Second album from award-winning Brad Hoshaw &amp; the Seven Deadlies, featuring crowd favorites &quot;New Tattoo&quot; and &quot;Delta King.&quot;"/>
        <s v="Rock n' Roll about the intersection of lies and belief: the Believable Lie."/>
        <s v="Dead Tree Duo has been fortunate enough to record a full length album at Threshold Studios in NYC!  Now it's time to manufacture them!"/>
        <s v="The Brian Davis Band is a group of friends that want to share their lives and experiences through music that connects with people."/>
        <s v="After the success of the critically-acclaimed &quot;Confederate Buddha,&quot; Jimbo &amp; Tri-State need your help to raise the WHITE BUFFALO."/>
        <s v="Madrone is an independent band creating melodic, emotional, _x000a_alternative-rock needing your help to finish their new album."/>
        <s v="Help Lust Control Kickstart their first cd in 20 years!!  To be mixed by Rocky Gray (Living Sacrifice, Soul Embraced, Evanescence)!!"/>
        <s v="We have some great new songs and want to record a special edition 4 song EP as our next Eric Stuart Band release"/>
        <s v="Los Angeles-based recording artist Ryan Caskey joined forces with producer Eddie Hedges to record alternative rock masterworks."/>
        <s v="Scotland's premier classic rock and metal festival, 3 days, 3-4 stages, family friendly,  for people of all ages"/>
        <s v="ALL WE WANT TO DO IS DRIVE AROUND AMERICA AND PLAY A BUNCH OF SHOWS, BUT WE DON'T HAVE ANY MONEY..."/>
        <s v="Vaz invades 2 new continents in the Eastern Hemisphere and brings home a Split Single, a Video Documentary and a Live Record from Asia."/>
        <s v="We're recording our first single in Nashville this summer and sending it to radio with Shamrock Media Group.  We need your help!!"/>
        <s v="Hope and Inspiration.  That is what this project is all about. In the midst of a dark and broken world our stories can speak life."/>
        <s v="Be a part of Virtual CH's debut Video and Record release.  Help fund their debut music video and record mixing expenses."/>
        <s v="Help Golden Animals finish their NEW Album!"/>
        <s v="Join the Sic Vita family and lend a hand as we create a new album!"/>
        <s v="The Micronite Filters have a blood curdling sonic adventure ready for psychedelic swirled vinyl for the best possible auditory journey."/>
        <s v="Acknowledged songwriter looking to record album of new songs to secure a Publishing Contract"/>
        <s v="Please help us reach both a short term and lifetime goal! We can't do this without your help. thank you a ton from all of us at P.T.R.."/>
        <s v="We need your financial support to cover the tour costs!  (Sound, lights, travel, stage design)"/>
        <s v="Gainesville's pop punk 3 piece Assassinate The Scientist started a new band and they want to release a 7&quot;, but they need your help!!"/>
        <s v="A pre order campaign to fund the pressing of our second full length vinyl LP"/>
        <s v="We have been a band since 2007, but we've never hit the road. That's messed up... So this summer, we're trying to and need your help!"/>
        <s v="Be a part of helping The Early Reset finish their new 7 song EP."/>
        <s v="Friends and Family have an album for you. They need your help to release it to the world."/>
        <s v="Dead Fish Handshake is a rock band based out of New Jersey. We are in the process of raising funds for our second record."/>
        <s v="Orwell is hitting the road this August for a West Coast tour and we need substantial van repairs in order to get there.  Dates booked."/>
        <s v="We are touring the Southeast in support of our new EP"/>
        <s v="Wyatt Lowe &amp; the Ottomatics will be hitting the road this June on a North and Southwest Summer 2014 tour!"/>
        <s v="Bizness Suit - NEW ALBUM - We're going to LA to record the best rock album ever - bluesy funky Rock n Roll with soul"/>
        <s v="Soul Easy recording our first full length CD.  Inspired by lots of friends and lots of good times."/>
        <s v="Eyes For Fire is finally ready to release their Debut Album but we need YOU to help us put the final touches on it."/>
        <s v="Hi Ho Silver Oh is going on a West Coast tour! We'll be starting in Santa Barbara, and spreading our tunes all the way to Seattle and back."/>
        <s v="Kickstarting Kill Freeman independently. Help fund the New Record, Video and Live Shows."/>
        <s v="Protect The Dream is preparing to record their debut album 8 years in the making. Lets make it happen Kickstarter!"/>
        <s v="We want to release our Losing Wings EP on a week-long tour of California's music scene!  We've got the EP made, we just need gas money!"/>
        <s v="Our new CD comes out July 3. We have self-financed the project with money from our shows but now need additional funding for video."/>
        <s v="We are a band from South East London- each member is19 years OA. We have been together for two years. Taking pride in making good music"/>
        <s v="We're making a high energy, fist pumpin', pelvis-thrusting new Rock n Roll album and we'd love for you to be a part of it."/>
        <s v="7Horse is a new band with a self-funded album and a show they want to rock in your town!"/>
        <s v="Being in a band can make you feel like clowns, but we've got the best fans so we're not too worried. You are the new record labels!!"/>
        <s v="This is an American rock album."/>
        <s v="We were selected out of 4,000 bands to play on VANS Warped Tour! Amazing opportunity, but touring costs $$$!  We REALLY need your help!"/>
        <s v="Help composer and musician Samuel B. Lupowitz release his first solo piano rock effort featuring the hard-grooving Ego Band."/>
        <s v="An album you can bring home to mom."/>
        <s v="Take 147 is currently in the process of recording the debut album called, &quot;Nothin' to Lose&quot;."/>
        <s v="The Paper Melody wants YOU to be a part of the next chapter! Be a part of the process of our brand new EP and Music Videos!"/>
        <s v="The Waffle Stompers need your support to keep doing what we love--go on tour, make music and music videos."/>
        <s v="Carl King / Sir Millard Mulch / Dr. Zoltan Ã˜belisk is making a new 45-minute instrumental sci-fi album!"/>
        <s v="Dan Mumm's 2nd studio album. An ambitious project - Dan will attempt his best musical work yet, drawing influence from across the ages."/>
        <s v="Help fund our new concept album, inspired heavily by Sci-Fi and cosmology. Together, we can make &quot;Frontiers&quot; a great release!"/>
        <s v="Five metal heads dedicated to our passion for music. We believe music is Freedom, Unity &amp; Escape. Join us on our mission to Dig Deeper."/>
        <s v="The NEW ALBUM from the MOST METAL BAND ON EARTH is here! (WARNING: May cause melted faces and headbanging-related spinal trauma!)"/>
        <s v="Help Legend of Zelda tribute band Master Sword complete their latest heavy metal album: Shadow and Steel!"/>
        <s v="Pre-order and help me fund new merchandise so we can make the album release something amazing."/>
        <s v="MUSIC WITH MEANING!  MUSIC THAT MATTERS!!!"/>
        <s v="God Am, a Grunge/Doom metal band, who have been trying to fund the production of our EP to bring you a unique aural assault."/>
        <s v="&quot;Guard your passion as if your life depended on it, for well it might!&quot;_x000a_Join Nightingale in her journey through the Poison Garden."/>
        <s v="Help Chicago-based instrumental group Sioum complete the production of their 2nd full-length album."/>
        <s v="Salut, nous c'est M.F.Crew, on a besoin de vous pour produire notre premier album &quot;First Ride&quot; ! :)"/>
        <s v="Limited edition 2x12&quot; vinyl pressing of our latest album &quot;Who Do You Think We Are?&quot;"/>
        <s v="Help release a CD of sloggoth's first album &quot;sloggoth&quot;.  All contributors of $5 or more get a CD when the goal is met!"/>
        <s v="Writing and Recording Sophomore record, and funding Tour to support Spring 2017 album release."/>
        <s v="AtteroTerra's &quot;Pray for Apocalypse&quot; is fully completed, and only being held up by funding."/>
        <s v="Wir, die Heavy/Thrash Band &quot;Powerhead&quot; wollen ins Studio und eine Promo CD aufnehmen. Songs haben wir, Geld nicht ;-) ... und los!! :-)"/>
        <s v="Modern Post-Hardcore/Electro music (Hardstyle, EDM, Trap, Dubstep, Dembow, House)."/>
        <s v="The album is written &amp; sounding epic, dark &amp; heavy! We now need your help to fund the release &amp; some spiffing limited edition merch!"/>
        <s v="We are heading to the studio to create our second album and we want you to be right there with us!"/>
        <s v="â€œThe Odd Couple Quintetâ€ is aptly named, since the Horn and Bassoon are truly an â€˜odd coupleâ€™ to front a jazz group."/>
        <s v="&quot;In My Own Eye&quot; a cabaret not to be missed  Building a Business Preserving the Art of Cabaret Theatre 4 the Next Generation"/>
        <s v="I want to work with the great John Goodsall and Percy Jones from Brand X to create the ultimate new jazz album."/>
        <s v="I'm making the move from a side man in local groups to the leader with this debut jazz CD project."/>
        <s v="Help to make an album that will stand out in the pantheon of LDS music, an album of the highest musical and artistic standards."/>
        <s v="My name is Lindsay Main, and My artist name is &quot;Memphis Lady&quot;. Im looking to make my first cd, will all my own original songs on it."/>
        <s v="Drivetime heads to Cali for summer tour supported by @Smoothjazz.com &amp; @JJZPhilly  #Spaghettini #The Roxy"/>
        <s v="MichÃ© Fambro records the long-awaited Jazz Crooner album.  Favorite standards, and soon-to-be classic originals in one memorable album."/>
        <s v="I AM A SINGER/SONGWRITER RECORDING MY DEBUT ALBUM OF ORIGINAL MATERIAL TITLED &quot;MY LIFE UNFOLDING&quot;.....MUSIC IS SO MUCH A PART OF ME!"/>
        <s v="The band Twice As Good wants to create and distribute a DVD of their live concert performance. This amazing band needs to be seen!"/>
        <s v="The Orchestra and it's boy/girl singers perform a plethora of hit songs arranged by Nelson Riddle, for the world's greatest singers."/>
        <s v="fo/mo/deep heads back into the studio in January 2014 to record their 3rd CD. Seeking to continue experimenting with all things groove:"/>
        <s v="The Songs of Africa Ensemble embarks on their first Goodwill Africa Tour, to taste African music &amp; culture firsthand."/>
        <s v="Fall in love with &quot;The Dreamer&quot;, new original music from trumpeter Freddie Dunn!"/>
        <s v="Tachoir music has been described as &quot;Highly original compositions with dazzling improvisations by virtuoso musicians&quot; - The Times"/>
        <s v="IJD coincides with the Columbus Day. The musicians are Italian-American and they'll showcase music from the Italian American songbook."/>
        <s v="What was the greatest record shop ever?  DOBELLS!"/>
        <s v="The Saxidentals are a Laie, HI based saxophone quartet. We have been playing gigs all around Laie and would love to make a music video!"/>
        <s v="Join in and help me make my first jazz album. I would really like to make a Christmas album and a smooth jazz CD. Want a FREE CD?"/>
        <s v="It'll be THE event of the year for the musically adventurous types. Don't miss this chance to bring Peter BrÃ¶tzmann to our fair city!"/>
        <s v="A record representing an era in East Bay local music that sustained art &amp; community that deserves to be preserved on 180 gram vinyl."/>
        <s v="To raise funds to finish the latest album by Chris Reed and the Anime Raiders, called &quot;Deep City Diving&quot;"/>
        <s v="This Full length Album Needs the real living record life. It took us 4 hard years, countless deaths and several studios but we won."/>
        <s v="Seeking supporters to help me break the 15 year streak since my last record.  Dana Lawrence Music is ready to go back into the studio!"/>
        <s v="We need to hire an animal trainer to have a chimpanzee actor perform in our music video with us!"/>
        <s v="Cobrette Bardole's widely anticipated sophomore release is ready for tracking and he needs your help to make it a reality!"/>
        <s v="The time has finally come... Sap Laughter is in the process of updating our merchandise setup, and we need your help making it happen!"/>
        <s v="Mortimer Nova is attempting to raise enough money to record their new album, Terrible the Fish has Drowned, to release it to the public"/>
        <s v="Support Ginger Binge sounds. We're an independent 'cosmic Americana' band. We love to play music for you. We are grateful for your help"/>
        <s v="I have finally decided to follow my dream. I want to be a professional musician. This is the project that with get me there."/>
        <s v="I'm producing an original gospel-folk, &quot;AmeriqueÃ±o&quot; collection of hymns and songs, so organic you could grow tomatoes with them."/>
        <s v="Along with a new EP production and release, it's time to bring Den-Mate, LIVE, to a location near you - East Coast and Beyond!"/>
        <s v="ADCA would like to complete the production of its debut CD, in order to bring the joys of chamber music to its fans, new and old."/>
        <s v="The Philly music scene is full of amazing talent. This annual music festival is to celebrate those gems within that scene!"/>
        <s v="Help Saint Sebastian finish their debut album, Melancholy Breakdown, accompanied by a short documentary film about fibromyalgia."/>
        <s v="ruKus radio is an independent internet radio station focused solely on the independent artist and has been Mainstream-free since 2007! "/>
        <s v="The people have spoken...the stars have aligned...Hardsoul Poets are making a new record and we want our fans on the front lines."/>
        <s v="Park XXVII is putting together an album of up and coming Georgia bands. We need money to fund the recording/production costs of this cd"/>
        <s v="For each month in 2012, Sonnet will be releasing a Jesus-celebrating, grave-shattering, ear-tickling, mind-provoking song!"/>
        <s v="Lets get 48/14 pressed and in your cd players,ipods,blogs, and facebook status'. Lets get it everywhere!"/>
        <s v="With Project Revive, I aim to protect and nurture the creative impulse through music."/>
        <s v="Getting together a bunch of &quot;friends and family&quot; great  players to record my sophomore album.  Original &quot;smooth jazz&quot; and &quot;modern jazz&quot; performances ."/>
        <s v="I'VE STARTED A BRAND NEW ALBUM THAT WILL FEATURE ACID JAZZ, FUNK, ROCK, AND DANCE WITH THE PROMISE OF TOURING NEXT YEAR IN THE USA"/>
        <s v="The U City Jazz Festival is offered for free to the community and features the best jazz talent from the midwest."/>
        <s v="Support the preservation of Jazz and help us become a national Jazz Festival with the best music, food, and fun for all ages!"/>
        <s v="Working hard to get into the studio to record, produce, and edit my break out CD. I hope to realize my vision!"/>
        <s v="The DMV's most respected saxophonist pay tribute to Motown."/>
        <s v="Greg Chambers' self-titled CD needs support for post production, replication, and promotion."/>
        <s v="This project is designed to help protect the environment by using Eco-friendly product packaging."/>
        <s v="Woody Woodland and Carol Stone, are back on the scene presenting Philly Jazz Fest â€œRemembering Groverâ€ September 22, 2012."/>
        <s v="After the success of my first album &quot;A Very Hattie Christmas&quot; I'm coming back with my second album &quot;The Way We Used To Bee&quot;."/>
        <s v="Promoting an &quot;over the top&quot; all inclusive jazz experience featuring top notch performers in a luxurious Latin setting in Lima, Peru."/>
        <s v="My new album will be called Triad, an album of original music performed by me &amp; guest musical artists."/>
        <s v="Faith Monah is an unique Gospel-Jazz singer who scats and swings the Word of God. She is ready to record her FIRST jazzy Gospel album."/>
        <s v="This project is for the making of a music video. All funds will go towards production costs for this event only."/>
        <s v="â€œThe Deep Brooklyn Suiteâ€ is a series of musical impressions about living and surviving in Brooklyn."/>
        <s v="Our next audio recording projects are scheduled for November 1 to 3, 2010 here in Kansas City, Missouri! "/>
        <s v="2014 World Cup / Copa do Mundo is creating much controversy. The song and video support and promote music &amp; sports education for all."/>
        <s v="Come watch my new mind twisting yet soothing music video â€œNothing Basicâ€. If you like it you can become part of what's coming up next!"/>
        <s v="Cool jazz with a New Orleans flavor."/>
        <s v="Miami club band records powerhouse fusion album. You don't have to be a musician to understand the sound of jazz."/>
        <s v="I'm recording the music of my uncle, Legendary trumpeter Clifford Brown. Had uncle Cliff lived, how might he revisit his music today?"/>
        <s v="Our goal is to help educate the world about jazz and its components; how it relates to love, romance, and success."/>
        <s v="My first solo Album, &quot;Siempre Filiberto&quot;.  Inspired by and dedicated to a great man in my life who I recently lost to a tragic accident"/>
        <s v="Cultural and jazz instructional classes for youth at Preservation Hall. Preserving traditional New Orleans jazz and it's African roots."/>
        <s v="This project is a mix of original &amp; standard song selections.  This phase covers recording and package design expenses."/>
        <s v="we are an ambitious collective of brooklynites striving to fuse a concept album/fim into a multimedia musical theate.Inspired by the 2012shif"/>
        <s v="Studio CD/DVD Solo project of Pianist &amp; Keyboardist Jetro da Silva"/>
        <s v="A real Motown Backup singer on 22 gold and platinum albums headlines her own Jazz CD of Motown songs."/>
        <s v="I am searching for monetary funding to go into a good recording studio and record experimental intuitive improv jazz."/>
        <s v="We recorded a full-length album to be released this summer for FREE!  All we need is the last $900 to master it. Donate today for some rad gifts!"/>
        <s v="A contemporary jazz project crossing music lines, from jazz to rock walking through some free elements and full of melody!"/>
        <s v="Help me to create my 3rd album, a Christmas CD with 16 Holiday/Original favorites!"/>
        <s v="I've only been able to release 7/10 songs for this album. I'd like to get into a professional studio and record them all properly."/>
        <s v="Ground Effect is my first solo EP project intended to help promote Fusion and creative music music in Saskatchewan and Canada."/>
        <s v="This vocal music and spoken word project uses the  gift of life,love,hope &amp; peace to enable people to see themselves as a masterpiece!"/>
        <s v="A CD of a live Jazz concert featuring Marti Mendenhall, George Mitchell, Scott Steed and Todd Strait."/>
        <s v="We've been invited to perform at Jazz Festival 2013. We must request funding to successfully manage this special invitation"/>
        <s v="Creating new avenues of exposure for young Jazz &amp; Soul artists_x000a_to express their Art of Music."/>
        <s v="Jazz to jazz, New York to France, a piano trio of cutting-edge French jazzmen and a NY-based Japanese jazz pianist. Superbly different!"/>
        <s v="The 1st club in your bag should be between your ears!  Light up Your Brain Power. Play Smarter. Swing the LUMIC Band.."/>
        <s v="Snoring shouldn't ruin your or your partner's sleep and you don't need expensive, uncomfortable or ugly devices to help the problem"/>
        <s v="A Hands Free head mounted display adapter that supports the I AM Cardboard dscvr VR viewer for comfortable extended 3-D/VR viewing."/>
        <s v="A mask for home or travel that will give you the best, undisturbed sleep of your life."/>
        <s v="Find your pet when it's missing, digitally store pet-related information, and locate pet friend establishments and services."/>
        <s v="Make your watch Smart ! CT Band is an ultra-thin, high-tech smart watch-strap awarded twice at CES 2017 las vegas"/>
        <s v="Soft edged-Hard working. The perfect wearable organization for the home and professional shop."/>
        <s v="The CCP Pack is a bag that charges your smartphones and tablets on the go! Also holds small important items. &quot;Never Without Power&quot;."/>
        <s v="T-Shirt with Led panel controlled by Android app over WiFi. _x000a_Multiple shirts, games, text, video effects support,"/>
        <s v="Der INBED ist ein innovatives Multisensor-Wearable fÃ¼r die SturzprÃ¤vention motorisch eingeschrÃ¤nkter Personen."/>
        <s v="Rider worn tail light brake light. Adheres to virtually any coat, jacket or vest. Stays on even when you get off."/>
        <s v="Revolutionizing the way we walk our dogs!"/>
        <s v="Audionoggin: Wireless personal surround sound for the athlete in everyone."/>
        <s v="IRring is the worlds first universal remote control that fits on your finger and controls your TV, your lighting, and your life."/>
        <s v="Turn your iPhone into wearable tech &amp; GoPro. Features: Selfie Stick, Tripod, &amp; Protective Top. Great for everyday carry."/>
        <s v="PAXIEâ„¢ is a GPS enabled safety wearable for kids that promotes discovery and play while offering parents peace of mind."/>
        <s v="You can rent out your Car with Uber. _x000a_You can rent out your Home with Airbnb. _x000a_Now you can rent out your CLOSET with SemiYOURS!"/>
        <s v="A Leather Smart watch Band, that NEVER needs to be charged for only $37!"/>
        <s v="Brown Leather and Black Nylon extra-long Apple Watch bands for large wrists connects to 42mm. Go measure! Design fits 190-250mm wrists."/>
        <s v="The Pi (Arduino-Compatible) is a new kind of wearable. It's a diy smartwatch with a round display, touch ring, and a powerful CPU!"/>
        <s v="Kai sits right behind your ear and lets you access a smart voice interface 24/7. Call, text, search, and even call an Uber."/>
        <s v="Active, happy &amp; healthy together! _x000a_Thatâ€™s our mission for all dogs and their parents."/>
        <s v="Introducing the iDavit, a revolutionary crane-like system thatâ€™ll allow you to work anywhere. Hands free to be totally hands on."/>
        <s v="WE are molding an educated, motivated, non violent GENERATION!"/>
        <s v="Tired of fumbling around for the audio controls on your phone?  Easily control your music with the GoMote and a click of your thumb."/>
        <s v="Palms Free RetractableCell Phone Harness fits all Cell phones Iphone 4 5 6 7 Galaxy S Go Pro Ipad Mini and Tablets Keep your hands free"/>
        <s v="ICE SHIRT; running, multi-sport, cycling, &amp; athletic wear shirts that hold melting ice to cool you on hot days."/>
        <s v="Better Beanie is the new therapeutic wearable designed to assist you while keeping your hands free."/>
        <s v="Anyone who want to support of this will be credited. This will be my ultimate build. Full animatronics, from arms, legs, H.U.D, etc"/>
        <s v="Geek &amp; Chic Smart Jewelry Collection, Wearables Meet Style!"/>
        <s v="Stainless Steel Modular Ring with screw on bezels for WiFi + Bluetooth + NFC Wireless modules with open source IOS and Android Apps"/>
        <s v="Our amazing product is simple and sleek. Our laser system is USB rechargeable for hours of fun. Android / Apple App Controlled."/>
        <s v="Slackers Patent-Pending Magnetic Clip and Cable System, Amazing Sound, Durability and Value Can't Be Beat...AT ANY PRICE!!"/>
        <s v="The RS-1 is one of the most innovative workout tools to hit the market ever.  A must have for anyone that enjoys new ways to get fit."/>
        <s v="The device that allows those with artificial knees or arthritic knees to kneel down without putting pressure on their knees."/>
        <s v="Horologic5 creates a case for the Apple Watch that reflects true luxury &amp; style. Check out the Garstin Luxury Case in 38mm/42mm"/>
        <s v="The Cinnamon II is an AppleÂ® ][ compatible wrist watch. Featuring 32k of memory and a 1 Mhz cpu. It's the ultimate in geek fashion."/>
        <s v="The unique adapter to apply standard watch straps at your Samsung Gear S2 Sport and Sport 3G! Small, functional and handsome."/>
        <s v="hidn tempo is an intelligent watch band that allows you to monitor your stress and manage it anywhere, anytime."/>
        <s v="Trequant is specifically designed for people with tremors. It helps them to track and analyse their tremors for better understanding."/>
        <s v="Jayster devices and Jayster app both use Bluetooth Smart technology to provide the most user-friendly system for finding lost valuables"/>
        <s v="Tabla Alpha-Num AEIOU Universal Remote &amp; Keyboard + Control. Multi platform wireless use anywhere wearable invisibles development kit."/>
        <s v="revolutonary ultra-slim 2-in-1 Smart  2-in-1 I-PHONE handle/WALLETtm with 360 rotatiion"/>
        <s v="Our t-shirt maintains steady temperatures through hot and cold focal points capable of reaching a 36ÂºF/20ÂºC range in under 2 minutes!"/>
        <s v="Hello world,_x000a__x000a_My name is Earl Eddings, I'm just your average hard working family man from Virginia. I'm here because I need you to help"/>
        <s v="Make your heart shine and watch it work! Cardiglow tracks improvements, times intervals and translates heart rate into color."/>
        <s v="Amazing heated snow sport gloves; synonymous with quality, fusing innovative heat technology, style, functionality &amp; unique design."/>
        <s v="Always know where your precious children are. Let them explore the world freely and in a secure way by using the Kidswatcher."/>
        <s v="Itâ€™s original, fashion and unique, Ohyear is the first cover for your earphones that wears your style._x000a_Designed and made in Italy"/>
        <s v="The most useful phone charger you will ever buy"/>
        <s v="The revolutionized carseat, where no child will be left alone in a hot vehicle ever again. This alarm will save multiple babie's lives."/>
        <s v="Russell &amp; Sons Watches_x000a__x000a_RS Watches is a business that provides quality watches at an affordable price. RS Watches was created with th"/>
        <s v="The HOTTEST and COOLEST thing yet! WairConditioning... an entirely new level of comfortability!"/>
        <s v="Shield TL is a tail light for a bicycle w/ radar technology. It makes you more visible to cars and drivers at a greater distance."/>
        <s v="Worldâ€˜s First Heated Leather Jacket _x000a_with Integrated Bluetooth System,_x000a_Handsfree Set (Microphone and Speakers)_x000a_and Cellphone Charger."/>
        <s v="DAZLN nails light up near NFC devices like your mobile phone. If you're tired of receiving or gifting the same old thing look here!"/>
        <s v="Study the behaviour of technical communities by tracking their movement  through wearables"/>
        <s v="The iPhanny keeps your iPhone 6 safe from bending in those dangerous pants pockets."/>
        <s v="Ollinfit is the first wearable fitness trainer with 3 sensors for superior accuracy, feedback and results."/>
        <s v="Built in running, cycling, pedometer, and golf features for the edge you need to perform at your very best!"/>
        <s v="Ristola watches made in La Chaux de-Fonds, Switzerland. A new brand of COSC and ISO Certified Professional watches."/>
        <s v="We make stylish sports clothing from LED jackets to backpacks and LED arm bands.With our LED technology you're sure to be seen in style"/>
        <s v="A modern day locket that uses NFC technology to link your precious photos, videos, apps, and more. Choose our design or submit yours."/>
        <s v="Connected, heating, premium quality and comfortable leather sneakers - hand-crafted in France."/>
        <s v="Harnessing wearable technology as a powerful defense for food-allergy children."/>
        <s v="The Forcite Alpine helmet records 4K footage and keeps you connected all in one sleek design."/>
        <s v="Sweat resistant, colorful, durable, CUSTOMIZABLE, watch bands &amp; protector bands that fit the Moto360 smartwatch."/>
        <s v="Our knee sleeve monitors your muscles and recommends rest time (on a mobile app) when it detects overexertion!"/>
        <s v="MICLOP es una cabina portable impresa en 3D protegida en el interior con espuma acÃºstica, reduce el ruido ambiental o rebote de sonido."/>
        <s v="R-CON is a wearable that measures running form. Instantly know when your form is breaking down and when you are running your strongest."/>
        <s v="A beautiful biometric smartphone wrist dock, features a revolutionary reusable adhesive; 3 position phone stand and multi-purpose tool."/>
        <s v="The first action sports training sleeve/leg protector of its kind to offer an unduplicated level of targeted protection!"/>
        <s v="The world's most advanced jacket for SMARTPHONE USER ,for WORKOUT, for TRAVEL, for OUTDOOR /Bluetooth Charging Wearable Apparel"/>
        <s v="Versa Prima: The first portable and wearable LED strip that's controlled via Bluetooth. Designed to be versatile for your creativity."/>
        <s v="CHEMION is an eyewear device that lets you show your creativity to the world."/>
        <s v="SKIN - The wearable music remote control which makes your fitness lifestyle a bit easier"/>
        <s v="Send an alert for help and find missing people, pets, and valuables with the touch of a button. Get yours today!"/>
        <s v="Enjoy high-quality sound and the possibility to control your smartphone and apps using custom voice commands and head movements."/>
        <s v="Owl is a fitness tracker along with an accompanying iOS app, that is both fun and interactive for children."/>
        <s v="Tempi Is a Wearable Bluetooth Device That Gives Accurate Temperature and Humidity Readings."/>
        <s v="I've got an awesome new batch of tracks that I think you're going to Love. CDs? So 1990! I present to you... SLEEPWRECK JUMP DRIVES!"/>
        <s v="Rick and Morty concept album written by Allie Goertz + music video directed by Paul B. Cummings!"/>
        <s v="Help get four new bootlegs onto vinyl in the second installment of my series!"/>
        <s v="A collaborative, electronic journey helmed by producer Christopher Bingham and guitarist Carlos Montero."/>
        <s v="Art Fact is a legendary Swedish synth pop act from the 80's. This album will contain updated remakes of their greatest songs."/>
        <s v="Jake Kaufman and Jessie Seely present THE WORLD'S FIRST VIRTUAL REALITY ROCK OPERA."/>
        <s v="Changing Stations is an 11-track classical-contemporary album by Daniel Liam Glyn, based on the 11 main lines of the London Underground"/>
        <s v="We just toured the PNW to Vancouver, BC and back, we're ready for next level growth - a van, quality studio recordings &amp; stage visuals!"/>
        <s v="This will be the first album I have made in 9 years. It will be going back to my roots from 2002, and I aim to blow your socks off!"/>
        <s v="We want to recreate last years massive Valborgparty in Lund but this time even bigger!"/>
        <s v="Help fund the latest Gothsicles mega-album, I FEEL SICLE!"/>
        <s v="Liquid Diet needs your support to release our new full-length album! Help us create electrifying music videos to showcase our singles!"/>
        <s v="Ideal for living rooms and open spaces."/>
        <s v="Daughter Vision - an electro synthwave band from USA - present 8 remixes of their stunning songs. Some synthpop - some darker. Join us!"/>
        <s v="Mazedude presents an arranged album of game music, honoring American composers and featuring several guest performers"/>
        <s v="Project Nintendo. A big honkin' game cartridge sleeve and two awesome 12&quot; breakbeat vinyl records and a POSTER inside!"/>
        <s v="Help this Soulful &amp; Cinematic Glitch-Pop Songwriter Bring her Music to the World!  (And your Ears:)"/>
        <s v="A Special 10th Anniversary Re-Release of Ender Bowen's third album, LEMONYMOUS, with a companion CD of alternate takes and remixes."/>
        <s v="My first solo record in 10 years. Six new electronic/synthpop songs PLUS an acoustic version of the album you can only get here."/>
        <s v="Becoming Rainbow is a music and visual art project inspired by and dedicated to the Native Indigenous communities and water protectors!"/>
        <s v="We produce radio broadcasts and live streams that promote the value of human freedom, reason, individual rights &amp; free markets."/>
        <s v="I am trying to document what it is like to plunge head first into the music/audio industry as an intern."/>
        <s v="Hello! I'm Ben and I have been wanting to start a podcast for a while. I am looking to kickstart the process and get into the game!"/>
        <s v="We're seeking funding for a special 10th Anniversary PRINT EDITION! Receive your own copy for only $8"/>
        <s v="Hi. I'm looking to raise some funds to get some microphones, some interfaces to hook XLR to my iPad/iPhone/iMac. Plus some other stuff."/>
        <s v="In Case Of Emergency is a radio talk show for preppers, beginning preppers, and with preparedness in mind."/>
        <s v="All Things Horses is slowly becoming the greatest podcast on the internet and we are looking to upgrade the studio and software."/>
        <s v="I wish to start a new podcast called Voices of Texas, and I want to interview interesting people of Texas each week."/>
        <s v="#MyLifeMatters features compelling stories of students &amp; young adults who overcame challenges to take ownership of their lives."/>
        <s v="------"/>
        <s v="Secularism is on the rise and I hear you.Talk to me."/>
        <s v="Inspired by some great podcasters as well as my desire to learn from many people about many topics, plus just to inform people."/>
        <s v="Production costs for middle aged comics sharing cross USA country road trip experience via www.bigdaddyroadshow.com Podcasts.ComedySHOW"/>
        <s v="How well do you know the stranger walking past you or the neighbor up the street? Extraordinary stories told by everyday people."/>
        <s v="Drawing on the momentum created by his &quot;Radio Deadly&quot; program, Michale Graves has created a new pop-culture talk radio show on WVNJ"/>
        <s v="This project is to fund Season 3 of the SHPC.  Our plan is to produce 24 more spectacular episodes to share with the world."/>
        <s v="a podcast about everyday life, friends talking about music, movies, tv, relationships. conversations we have all had and can relate to"/>
        <s v="Sayin it Plain is a Independent Radio Show created to inform the public and empower the community."/>
        <s v="An investigative series on 790 KABC Radio on the ravages of addiction and what options millions of people have for hopeful recovery."/>
        <s v="Turning myself into a vocal artist."/>
        <s v="Reality Check is a weekly Internet Radio Show. Along with my co-host and engineer we discuss the issues of the day relevant to you!."/>
        <s v="T.O., Adi &amp; Mercedes discuss their point of views, women's issues &amp; Hollywood Hotties."/>
        <s v="SEE US ON PATREON www.badgirlartwork.com"/>
        <s v="Now on audiobook! The truth about Benghazi is revealed with this historical epic courtroom drama performed by professional voice actors"/>
        <s v="Make wine from seed to bottle; build, socialize, sell, and relax in Vineyard Valley - a social, sandbox, free to play business sim!"/>
        <s v="Need funds for an Australian fps mp shooter pc game called Diggers Fall were china invades Aus, cost for advertising and settings menu."/>
        <s v="A parody of old school RPGs where you are a new Dark Lord on a quest to amass monsters and allies on your side."/>
        <s v="Canâ€™t make up your mind about something? Simply type in your two options and let the fighters of fate decide for you!"/>
        <s v="THE QUEST TO SAVE HIP HOP is an old school beat em up st game that has a focus on old school hip hop and new age hip hop coming to pc."/>
        <s v="A run-n-gun zombie survival game where you scavenge for items to make the night a little less scary."/>
        <s v="A deck building game where you build your campaign plans, raise cash and gain power in a drive to win the White House."/>
        <s v="I'm making a game where you choose how you want to kill the DJ, so you yourself can decide what music will be played at the party."/>
        <s v="A tower defense game that is played anywhere on the earth's surface!  This project is to expand it to be multiplayer and mod support."/>
        <s v="We want to bring our Game Rainbow Ball to the iphone and to do that we need a little help"/>
        <s v="An ambitious multiplayer game set in fantastical medieval world where you must defend your castle while attacking others to gain ranks!"/>
        <s v="Fully 3D, post Apocalyptic themed tower defense video game. New take on the genre."/>
        <s v="A comical point and click adventure by veteran team of Broken Sword and Monkey Island fame - Steve Ince and Bill Tiller"/>
        <s v="An epic strategy game of world conquest with simultaneous turn-based multiplayer gameplay and no hotseat waiting"/>
        <s v="I am looking to create more games for the iPad/iPhone and want to add leaderboards, which requires new game development software"/>
        <s v="Sirius Online is currently the work of two brothers striving to bring the Era of Freelancer back, adding dynamic markets and more."/>
        <s v="A fantasy action RPG which follows an elven ex-slave on a journey of magic, revenge, intrigue, and deceit."/>
        <s v="Finishing your last job before you retire until a disaster strikes the cargo ship can you survive The Creature?"/>
        <s v="Challenge your trivia skills in this action oriented game against several opponents across time."/>
        <s v="We want to take everything video game related people have seen since 1978 to now and turn it into the top gamer lounge in canada !"/>
        <s v="I want to start my own channel for gaming"/>
        <s v="The new kid on the block. Re-imagining old games and creating new ones. Ship, Lazer, Rock is first."/>
        <s v="Humanity's future in the Galaxy"/>
        <s v="Idle gamers are the group of gamers worth watching play video games. We have a back log of video ideas and want to entertain you."/>
        <s v="A fresh twist on survival games. Intense, high-stakes 30 minute rounds for up to 10 players."/>
        <s v="Farabel is a single player turn-based fantasy strategy game for Mac/PC/Linux"/>
        <s v="A sci-fi platformer game inspired by a certain blue hedgehog and Italian plumber. Jump, fight, dodge and sprint your way to victory."/>
        <s v="London Revolution is a Minecraft server in development. This is an open world RPG FPS server with questing and ruthless gangs."/>
        <s v="toggleme. is the next breakout mobile game.Addictive gameplay, phenomenal design, real life rewards for achievements, and a great story"/>
        <s v="A little girl living isolated in the Canadian Rockies, you find your self  being lured into the hills in the middle of the night."/>
        <s v="An action racing game for iOS. Set in a steampunk world, players battle their way to the finish line on customizable rocket engines!"/>
        <s v="MMORPG with Real-Time Pet Battles, Expansive 3D World and Ranked Individual &amp; Guild PvP arenas all on your mobile device!"/>
        <s v="In BUGSPEED COLLIDER, you're a bug with a black belt.  Fight to the top in 4-Beetle Local Multi, and a Full-Scale 1-Beetle Adventure!"/>
        <s v="Rabbly is action-adventure game. Is about a scientist going on an adventure, to find rare materials in another galaxy."/>
        <s v="Kick, Punch... Fireball is an FPS type arena game set inside the fantasy world."/>
        <s v="Xeno is an FPS which combines all the best elements of old school and modern games to create a fresh and unique gameplay experience."/>
        <s v="A retro style puzzle rpg with a dark story. Your decisions will influence the world and decide the outcome of the story."/>
        <s v="Different strains of marijuana leafs battling to the death to see which one is the top strain."/>
        <s v="Runers is a top-down rogue-like shooter where as you advance you create more powerful spells and fight fierce monsters and bosses."/>
        <s v="&quot;I go to work... I classify the bodies and store them accordingly... Sometimes I here noises... Other times is see her..."/>
        <s v="Street Heroes is a retro 2D side-scrolling multiplayer beat 'em up for Facebook that brings classic arcade fun to a social platform"/>
        <s v="Nightmare Zombies is the first Oculus Rift Only immersive zombie simulator in the Post-Apocalypse urban environment of New York City."/>
        <s v="Collect coins and save civilians while you blast your way through tons of zombies! Unlock new characters and levels!"/>
        <s v="Enjoy video games, online surfing, and communications in privacy with Kid Cade, from Crestview, Florida. Our company has created a comp"/>
        <s v="Environmental awareness using social games where players are challenged to pursue sustainable development in the city of the future."/>
        <s v="Our goal is to open a video game museum, art gallery, free play arcade, game lounge, cosplay and event center here in Flint Michigan!"/>
        <s v="PSI is a game about a group of people dealing with the effects of Nightmares becoming reality, life will never be the same."/>
        <s v="We are bringing a new gaming experience to the field. One that will connect a community of people and servers from around the world."/>
        <s v="Tarantino-esque Adventure Game on Steroids Inspired by LucasArts, Gritty Action Movies and 1940's Animation"/>
        <s v="A start up YouTube PC Gaming channel named ''Jeansie''. Comprised of witty banter and slightly above average  gaming skills :)"/>
        <s v="SciFi racing game for Android &amp; iOS platforms. Player gets a unique weapon which introduces an additional dimension to the competition."/>
        <s v="Explore the protagonist's mind. Remember. Understand. Plan ahead. Stay ahead of threats. Nurture relations. Earn the fate you choose."/>
        <s v="A medieval, post apocolyptic, Online, MMORPG. Class morphing, character customization game."/>
        <s v="Experience the Medieval in your own village. Increase your village into a city and walk through the streets."/>
        <s v="Ideal for social players as well as a tool for esports teams, Battle Buddy will help organise and coordinate, pugs, scrims, wars &amp; you!"/>
        <s v="Dog people and cat people unit!! Help save Paw Island from the monsters in this milti-player (50-100 Person at a time) online RPG game"/>
        <s v="Planet Ninjahwah is a highly anticipated futuristic action adventure game that will blow your mind!!"/>
        <s v="An action packed, side scrolling, platform jumping, laser shooting ADVENTURE that will be fun for everyone."/>
        <s v="Mobile game featuring lots of funny little monsters on the run from their mad creator. Lots of gameplay elements will keep user bussy."/>
        <s v="Fast paced mobile game where you control a rain drop by tilting your screen. Absorb other rain drops to go faster, but avoid clouds."/>
        <s v="Disaster Defender is a Mobile RPG that puts you right into the action of a Disaster, saving lives and property like a real life hero!"/>
        <s v="Ultimate Supremacy will be the ultimate in mobile gaming, if you love fighting and strategy games, you will love Ultimate Supremacy."/>
        <s v="Imagine a science class where the teacher walks in a says &quot;Take out your cell phone and play a game.&quot;"/>
        <s v="A fast-paced, creepy/cute mobile puzzle game where you draw series of magic symbols to summon &amp; collect demons, monsters, gods, &amp; myths"/>
        <s v="#havingfunFTW"/>
        <s v="This app will provide you with the ability to use your most favorite profanities while playing a game with your friends."/>
        <s v="A modernized version of the classic aerial combat arcade game 1942.  Use real fighter jets to take down terrorists on a global scale."/>
        <s v="Don't drop it like it's hot..Hot Potato is a battle between friends. Compete to keep Mr Potato off the ground. Who will drop him first?"/>
        <s v="One is a simple mobile game about exploring the connections between all living things. Featuring hand-painted art."/>
        <s v="Ping is a simple game currently in the design process, where the player lives off of the power of their connection to the internet."/>
        <s v="We are creating a new Mario Bro's style game called KFK:Original. It's challenging, fun and totally awesome!!!"/>
        <s v="&quot;Trumperama&quot; ist ein Jump 'n' Run Spiel im 8-Bit Stil fÃ¼r Android._x000a_Donald Trump gewinnt die Wahlen und muss gestoppt werden!"/>
        <s v="Arpenter pas moins de 50 stages ne sera pas facile avec une seule vie... peut Ãªtre que les potions vous aiderons Ã  survivre ?"/>
        <s v="This classic online RPG is being overhauled to run on more devices with an interface better suited for both mobile and widescreen."/>
        <s v="Have you ever wanted to build your own, ultimate zombie fort in real life? Enjoy a Zombie Apocalypse without the Apocalypse."/>
        <s v="Take control of the Void and bend it to your will as you perfect your strategy and amass your deck. The light gathers, your power grows"/>
        <s v="We are creating the next epic Massive Multiplayer Online-Real Time Strategy game and we want you to be a part of it!"/>
        <s v="I think this will be a great game!"/>
        <s v="If only you could help choose and/or create the Top Chart apps with your ideas..._x000a_Want that to come true? Well here we are."/>
        <s v="Convergence: RiftWars is a easy to approach competitive turn-based strategy game, featuring quick game play and military tactics."/>
        <s v="We need your help to finish our food truck. We are building a BBQ Food Truck to serve competition style BBQ."/>
        <s v="Emphasizing locally and responsibly raised ingredients, serving delicious food! I need your help."/>
        <s v="Bringing the flavor of competition BBQ to small town Auburn with the ease of a big city food truck."/>
        <s v="amazing gourmet baked potato truck with variable options for everyone, its always been my dream, help me make it come true :)."/>
        <s v="New local (Louisville, KY.) food truck with a refreshing spin on rolling kitchens."/>
        <s v="Bringing culturally diverse Floridian cuisine to the people!"/>
        <s v="Bringing delicious authentic and fusion Taiwanese Food to the West Coast."/>
        <s v="Basically home style foods as huge sandwiches, burgers, and apps. Limitited to NOTHING. Irish,Mexican, cajÃ£n, southern bqq even veggies"/>
        <s v="Peruvian food truck with an LA twist."/>
        <s v="A mobile concession trailer for snow cones, ice cream, smoothies and more"/>
        <s v="We're about to launch our first ever food truck to share our amazing food and we need your help! Be a part of our truck!"/>
        <s v="I am on a mission to offer as many people as I can a great healthy coffee, tea, and snacks by using healthy products and ingredients."/>
        <s v="A Food Truck featuring Deep Fried Natural Casing Beef/Pork mix Hot Dogs, New York Style Rippers. Also serving Fresh Cut Fries."/>
        <s v="When the smoke clears, folks in Albany are going to experience the best barbeque they'll ever have! Got the flavor, need some funding."/>
        <s v="It's been my dream to start my own cupcake bakery and it's now or never. Help me take the first steps toward building my dream."/>
        <s v="Skewed Up food truck is my dream and need help getting it started, presenting some to the bank for my loan, spice up logo, etc."/>
        <s v="Food is a lifestyle...the art, the challenge, and the happiness is the wealth I seek....join me on my journey to success."/>
        <s v="Amazing delicious pizza a real hit a true niche that has not been explored ground floor opportunity in food trucks done by a real chef"/>
        <s v="Solar Powered, Recycled Fryer Oil for Truck Fuel, Locally Grown Organic &amp; Hormone Free Foods, Pop-up Bands, Private Party and Functions"/>
        <s v="Cooking is my passion.Lets take my passion to another level,by sending me to a culinary school, I WILL be one of the best chefs ever!"/>
        <s v="Bayou Classic BBQ will be  Mansura,LA _x000a_newest and best mobile food truck_x000a_serving delicious BBQ Georgia style slow_x000a_smoke BBQ!"/>
        <s v="Join us in transforming Dreamy Creations truck into a food truck so we can bring you the most delicious cupcakes to your neighborhood!"/>
        <s v="Making delicious healthy food affordable &amp; accessible to ALL Cincinnati neighborhoods. Locally sourced, seasonally-inspired menu"/>
        <s v="A mobile food truck serving up a Latino-inspired fusion cuisine using fresh, local, &amp; organic ingredients!"/>
        <s v="Simply fresh farm to table on wheels working close with local farms to ensure the highest of quality of product ."/>
        <s v="Our service provides door-to-door shuttle transportation in Downtown Los Angeles. FREE to passengers - driver tip appreciated."/>
        <s v="They are sweet, sticky and incredibly addictive. People are left with a huge smile and a full stomach but still ask for more!!!"/>
        <s v="Tulsa's first true biodiesel, alternative energy powered food truck! Oh yeah, and delicious food!"/>
        <s v="Bringing YOUR favorite dog recipes to the streets."/>
        <s v="Chef David J Alvarez worked for Guy Fieri &amp; Anthony Bourdain. Chef David wants to bring his food to the Streets &amp; assault your senses!"/>
        <s v="Help me purchase a parking space to be the Burro's permanant home, I need your help to raise $15,000!"/>
        <s v="&quot;Create-Your-Cone&quot;. Freshly made waffle cones stuffed with your choice of yummy ingredients, or frozen yogurt!"/>
        <s v="Mirlins Sushi!_x000a_Find us on Facebook!_x000a_(Gives backers a voice, and a direct link to us! No kickstarter disappearing act here!)"/>
        <s v="Its CRAZY the UK is still in the dark about funnel cakes! We want to convert a trailer and show the country what they've been missing!"/>
        <s v="Hi, Thella's is an idea of a local inexpensive burrito truck, where we want take the delicious burritos and tacos to whole new level"/>
        <s v="Mexican Style Food Truck, run by a Red Seal Chef, in a town with NO MEXICAN FOOD! That is a culinary emergency situation!"/>
        <s v="We would like to start a military-themed food truck to serve the Battle Creek/Kalamazoo area."/>
        <s v="Bringing the best tacos to the streets of Chicago!"/>
        <s v="Two  years ago this business was started to help a local non-profit.  We have since expanded and provide jobs in our small community."/>
        <s v="Help Freshie keep her dream alive by pledging to get a donut truck! She will be able to do events as well as cater to the community"/>
        <s v="This coffee table album is the chronicle of the 2016/2017 cyclocross season, the latest edition of the renowned cyclephotos books."/>
        <s v="A photo exhibition and book showcasing images and stories of our time in New Orleans, commemorating Katrinaâ€™s ten year anniversary."/>
        <s v="Children of Zanskar - a stunning photography book, will raise funds for the local school and children of Lingshed valley, Himalayas."/>
        <s v="A gorgeous monograph of sensual imagery featuring the men of Utah, shot against the incredible expanses of land they call their own."/>
        <s v="A photobook of young dancers and their inspiring stories, photographed in beautiful and unique locations."/>
        <s v="A couple of experienced road trippers setting out for the big one. Six months traveling in a converted bus with a book at the end."/>
        <s v="A pairing of self portraiture and writing to shed light on the reality of life with chronic illness."/>
        <s v="A photo journal capturing 30 days of sweetness in Kyoto, Tokyo, and more. Join me to see the cutest &amp; prettiest images of Japan :)"/>
        <s v="A macro landscape photography art book &amp; limited edition prints. A Make 100 project."/>
        <s v="Images &amp; the stories behind them from a professional photographers 1st 16 years shooting assignments for major magazines &amp; ad agencies."/>
        <s v="A beautifully presented hardcover book of aerial photographs that show the west coast of Ireland as it's never been seen before."/>
        <s v="CALAMITA/Ã€ is a tool for investigating the contemporary Vajont and the topic of catastrophes in general._x000a_Â«CHE IDDIO CE LA MANDI BUONAÂ»"/>
        <s v="A book of male nudes photographed on location in Ibiza over the last 4 years."/>
        <s v="A coffee table book celebrating Colorado brewery culture; exploring the passion and personality of local breweries through photographs."/>
        <s v="The White Desert is a photo project, documenting the fragility and beauty of the planet, from the Arctic to Antarctic regions!"/>
        <s v="There are over 627.295 Syrian refugees in Jordan due to the war. Let me tell you some of their stories with the help of a photobook!"/>
        <s v="Modern Nomads Journal is an 88 page magazine style publication containing photo stories about Somalis in the Horn of Africa."/>
        <s v="Documentary book about the lives of disabled people and Chernobyl victims living in governmental institutions called Internats"/>
        <s v="This coffee table book features Melbourne as never seen before through the eyes of an artist now 93 years old. Melbourne from 1968-1971"/>
        <s v="reAPPEARANCES is a series of photographs shot with a digital toy camera, a visual and cultural journey through appearances."/>
        <s v="A fine art book capturing the beauty of nature in the Western United States by landscape photographer Cheyne Walls."/>
        <s v="A photo book by photographer Mahdi Ehsaei depicting the little known minority of Afro-Iranians in South Iran in fascinating portraits."/>
        <s v="Limited edition zine by photographic artist Esthaem, signed and hand-numbered including a screen printed banderole. Edition of 100."/>
        <s v="A humanistic photo book about ancestral &amp; post-modern Italy."/>
        <s v="Help me complete the photography and publish a fine art book on White Sands National Monument, a uniquely significant place."/>
        <s v="This 80 page book displays 75 beautiful images of the Holy Land, site descriptions, scripture and thought provoking comments."/>
        <s v="En fotobok om livet i det enda andra GÃ¶teborg i vÃ¤rlden"/>
        <s v="From 2010 to 2015, I took over 15 000 photos in Japan. Here's 500 of them. Landscape, city view, people and so much more!"/>
        <s v="Faces of Yoga is a series of uncomfortable photos of people in strange positions. The photo book will be ready for the holiday season!"/>
        <s v="A collection of 97 colour photographs showcasing Iceland's spectacular scenery, beautifully presented in 128 page hardcover book."/>
        <s v="A coffee table book with photographs of nature's splendor from the mystical valley of Lachen in the Eastern recesses of the Himalaya."/>
        <s v="A photography book that brings you on a journey through Tokyo and beyond.   This is a collection of my best images from ShootTokyo."/>
        <s v="A fine art photography book taking a new look at the art of bonsai."/>
        <s v="&quot;Either Limits Or Contradictions&quot; is a Photo Book about the pace of life, death and time passing. A Daylight Books Publication."/>
        <s v="The Mountaineers Books and I, Carl Battreall, have teamed up to create the first photography book of the legendary Alaska Range."/>
        <s v="The Box is a fine art book of Ron Amato's innovative and seductive photography project."/>
        <s v="A beautiful photo art book of portraits and conversations with people that may expand your idea of gender."/>
        <s v="Photography book exploring the community of Oldham Athletic Football Club, their relation to the town and the theatre of football."/>
        <s v="Project Pilgrim is my effort to work towards normalizing mental health."/>
        <s v="A photography book focusing on the people rather than the nature at Yosemite National Park."/>
        <s v="Modern Celtic influenced CD.  Help me finish what I started before the stroke."/>
        <s v="My first music album is a collection of 9 songs honoring Mexico's prolific composer, Jose Alfredo Jimenez with my artistic vision."/>
        <s v="Pavlo will be independently filming his second full length PBS Special and DVD in May with director George Veras"/>
        <s v="After winning the iStandard Phoenix Producer Showcase (6/25/14)  I have been invited to Beast of the Beats VIII in New York Nov. 6-9"/>
        <s v="Kat is partnering with Kickstarter to raise the funds to complete her first solo World music CD &quot;Gypsy&quot;!"/>
        <s v="Bollywood composer Vanraj Bhatia, age 86, has written an opera based on a myth from the epic Mahabhatata. Presented in Queens May 11&amp;12"/>
        <s v="It has been close to a decade since DC Talk began their &quot;Intermission&quot;.  It is time for A Live Concert Tribute &amp; DVD Movie!"/>
        <s v="a non-profit, free, all-day, all-ages music &amp; arts festival dedicated to promoting non-violent spaces for community engagement"/>
        <s v="CD-Book w/ 26 original songs + illustrations + activities that WORK developing full literacy skills (language &amp; math) of preschoolers."/>
        <s v="A Shakulute mouthpiece will allow me to play my silver alto flute vertically  like my Japanese shakuhachis but with Western fingerings."/>
        <s v="We have been offered shows all over the world, to reach places and people with our music, for the experience of just doing it!"/>
        <s v="We plan to make studio recordings for a CD that highlights six new works composed for our Shakuhachi and Koto Music concert series."/>
        <s v="Raising money to give the musicians their due."/>
        <s v="We have the songs, concept, need to add songs and mix/package for shows in Hawaii, book dates outside of Maui and advance his message"/>
        <s v="The purpose of the album is to pull from many differenet genres but to express life circumstances to reach everyday people through song"/>
        <s v="Please consider helping us with our new CD and Riverdance Tour"/>
        <s v="Sharing positive vibes of Peace, Love &amp; Unity with the World through conscious Reggae Music!"/>
        <s v="We are non-profit founders creating a forest retreat for the inner city students to record\learn music in an inspirational sanctuary."/>
        <s v="Cellphonia 9/11 (http://cellphonia.org/911/) is one of the performance pieces in the Music After marathon concert on 9.11.11"/>
        <s v="California's premier Latino cultural festival - music, theatre, film, workshops, visual arts, cuisine and more!"/>
        <s v="THEATRUM MUNDI releases DEBUT ALBUM! Pre-order &quot;The Eyes of the Realm&quot; and help make it happen!"/>
        <s v="Smokey Folk is a folk rock band with a vaudeville twist! We have 18 original songs and want to record an album. Help us out!"/>
        <s v="Candy Warpop, Las Vegas' female-fronted alt-punk rock monster, is raising money to fund the production of their first music video."/>
        <s v="BRAIN DEAD is going to record their debut EP and they need your help, Bozos!"/>
        <s v="The Vandies make pop rock in glorious Portland, Oregon. Help us fund our first full length album!"/>
        <s v="&quot;Let's Brighten It Up&quot; will be a seven song EP of originals heavily inspired by music from the 50s and 60s"/>
        <s v="My new disc Human Kindness is some of the strongest &amp; most ambitious music Iâ€™ve made. Join me in giving it a solid push into the world."/>
        <s v="A tour of europe with 3 memphis artist, Jack Oblivian, Harlan T Bobo and Shawn Cripps."/>
        <s v="Our hope is to re-release this 2007 Kiss Kiss cult classic &quot;Reality vs the Optimist&quot; on vinyl as was always our intention."/>
        <s v="Suburban Legends are working on the most important album EVER, but they are in need of your help and about 10 bucks... probably more!"/>
        <s v="Fresh off the heels of, &quot;Let the Waves Come in Threes,&quot; (#6 National Folk Chart) we're making a new record. Huge thanks for your help!"/>
        <s v="Let the Space Bards abduct you on a quirky musical journey about two aliens struggling to fit in on planet Earth."/>
        <s v="Dylan Carlson of earth,major solo project lp/cd/dvd/book &quot;Falling with a Thousand Stars and Other Wonders from the House of Albion&quot;"/>
        <s v="Three Lobed, a boutique psychedelic label focused on small run releases, is celebrating its 10th anniversary with a lush 4xLP set."/>
        <s v="Mustard Plug needs help funding their new record.  Please help the Grand Rapids, MI band put out their 7th record!"/>
        <s v="Falling From One is currently in the studio recording their first CD and they need your help!"/>
        <s v="Cub Country is mastering our final 10 song recording and pressing it to 12&quot; vinyl with beautiful full-color original artwork."/>
        <s v="We just recorded a stellar EP and we're trying to put it out on vinyl.  Can you help these punx out?"/>
        <s v="A soon to be husband and wife bringing hope to the music industry._x000a_You will fall in love with their sound and story."/>
        <s v="A fresh batch of chaos from Toledo, Ohio's reggae-rockers, Tropic Bombs!"/>
        <s v="We are a four piece from Golden, CO, and have our hearts on getting into the studio this fall to get music from our heads to your ears."/>
        <s v="Our [NEW ALBUM]  is 95% complete, what we need now is the funds to be able to tour and promote it nationwide. Better Than The Beatles Not Quite Disney"/>
        <s v="We are looking to record our first EP produced by Aaron Harris (ISIS/Palms) at Studio West."/>
        <s v="A Rock 'n Roll album with plenty of indie guitar swagger. Fresh tunes that are a continuation of my early '90s shoegaze daze."/>
        <s v="Full Devil Jacket Is releasing their first record in over 12 yrs and we want you to be a part of it!"/>
        <s v="Schooltree's new art rock opera is a symphonic odyssey through a dystopian dreamworld. Help fund the double album and illustrated book!"/>
        <s v="We make awake metal using violins in place of guitars and want to record a full length album."/>
        <s v="Flav Martin's 30-year overnight success project pretty much says it all. Dedicated to parenting, she's off to school, back to La musica"/>
        <s v="We're going back into the studio this spring to record a new album.  You've heard some of the new material at recent shows.  Be a part of the process!"/>
        <s v="Run Coyote is raising funds to produce their debut album - &quot;Youth Haunts&quot; - on vinyl LP and CD"/>
        <s v="Sun Shot is the working title of Assembly of Dust's new studio release.  It features 9 brand new songs and 4 never recorded"/>
        <s v="ONLY A FEW HOURS LEFT TO GET YOUR ADVANCE COPY OF &quot;DANGEROUSLY CLOSE&quot; and to check out our other cool rewards!"/>
        <s v="Sponsor this Brooklyn punk band's debut seven-inch, MR. DREAM GOES TO JAIL."/>
        <s v="My name is Nate Henry. I sang in a band called Sherwood for almost 10 years. Now I'm hoping to make another album of brand new music."/>
        <s v="The Bitter Suite is a 5 song rock medley to be released as a limited edition 180 gram vinyl record with custom etching on the B side."/>
        <s v="The Traveling Suitcase is a 3-piece rock outfit from Oshkosh, WI. We have released 2 albums since 2010 and we are ready to record!"/>
        <s v="Nothing More is recording their forthcoming record and needs to join forces with you to make this album HUGE! "/>
        <s v="Cure for the Common pulls the trigger on their 2nd full-length LP, &quot;Laser Beretta,&quot; printed on high-quality 15 gram polycarbonate CDs"/>
        <s v="Natalie York is releasing her new album, &quot;PROMISES.&quot; Get involved by pre-ordering your copy of the record and other goodies here!"/>
        <s v="Our 3rd album is halfway complete, but we need your help to record, mix and master the final product!"/>
        <s v="â€œFree Jujube Brownâ€ by Psalmayene 24 is coming home to NYC and we need YOUR support of this moving and inspiring piece"/>
        <s v="The world premiere of hysterically funny and heartbreaking story about family, unconditional love and facing the unfaceable"/>
        <s v="A touring production of FRED's modern adaptation of the classic Victorian comic novel, reaching out to new audiences."/>
        <s v="PantoSoc are taking Sweeney Todd to the Fringe!_x000a__x000a_We will be performing in Edinburgh for two weeks, and we need your help to get there!"/>
        <s v="EggSalad presents an unflinching new work mapping the mental landscape of addiction and recovery. Premiering in NY Aug 26-27 &amp; Sept 2!"/>
        <s v="A chilling original Edwardian Comedy of errors and foolishness made for the Patrick Henry College stage."/>
        <s v="Sometimes your Heart has to STOP for your Life to START."/>
        <s v="Perception. Impulse. Love. The Enso Theatre Ensemble presents Jane Austen's &quot;Pride &amp; Prejudice&quot; like you've never seen it before."/>
        <s v="Empty Deck presents the most exciting unknown contemporary Scandinavian plays in co-production with The Other Room Theatre, Cardiff."/>
        <s v="Invest in the world premiere of WORSE THAN TIGERS at ACT, and in the future of Seattle's newest, female-led theatre company: RED STAGE."/>
        <s v="We have an award-winning Danish play, now we just need a bathroom set to perform it in. Spend a penny to help us build the set!"/>
        <s v="We had everything sorted for the Fringe, but now our accommodation and Edinburgh angel have fallen through. We're needing vital help."/>
        <s v="Creating outstanding performance experiences with young actors from all economic backgrounds. Making great theatre accessible to all!"/>
        <s v="We will bring you the world of Tennessee Williams right to the front door of your home, school, church, theatre and community."/>
        <s v="A play that raises awareness for mental health and explores the psychological effects childhood abuse can have on an adult."/>
        <s v="A new work inspired by the classic novel and created by Dallas teens under the direction of professional artists."/>
        <s v="What would you do with the time ticking and the pressure building to make a choice?! Find out what happens in this hilarious new play!!"/>
        <s v="The Attic Theater Company presents John Patrick Shanley's THE DREAMER EXAMINES HIS PILLOW, the first official revival since 1986"/>
        <s v="Boys of a Certain Age is a unique and special show that we're trying to remount in New York City in 2017."/>
        <s v="Groundbreaking queer theatre."/>
        <s v="Deal with the cold like a boss with battery-powered heating device that will heat you up in the most extreme environment."/>
        <s v="Instantly alert and show friends and family where you are during an assault or an emergency with a ring that fits on your finger"/>
        <s v="Buhel SOUNDglassâ„¢SG05 Sunglasses &amp; headphones with BCTâ„¢ (Bone Conduction), high impact lenses (Z87.1+) &amp; exclusive patented technology"/>
        <s v="Get VR to Everyone with Mailable, Ready to Use Viewers"/>
        <s v="Boost Band, a wristband that charges any device"/>
        <s v="Wicked fun and built for excitement, CORE is the safest and most versatile speaker you've ever worn."/>
        <s v="An essential hoodie that holds all sized smart phones and keep your headphone wires tangle free."/>
        <s v="Control Dreams: Design Adventures, Improve Waking Performance, Explore Spirituality, Recall Dreams and Awaken Refreshed with Aladdin."/>
        <s v="People loved the original Black and Gray GoSolo hats and asked for more. So we received sample for 3 more colors!"/>
        <s v="Clip on owner recognition for any bag with 100db+ deterrence of others from opening or moving it. Plus forget-me-not notifications."/>
        <s v="Zoom will happen - THANK YOU! Received outside funding due amazing early success!"/>
        <s v="Future Belt comes in just 3 sizes, but yet, is designed to fit waists ranging from 25-55 inches. No batteries, no gimmicks."/>
        <s v="Lorem ipsum dolor sit amet, consectetuer adipiscing elit. Aenean commodo ligula eget dolor. Aenean massa. Cum sociis natoque penatibus."/>
        <s v="Your Dog's Best Friend._x000a_Revolutionize the way you care about your pups and brings you peace of mind."/>
        <s v="Stand out at festivals, get people talking and support our latest campaign to augment your style with the latest LED technology."/>
        <s v="Falls are the main cause of injury to elderly. Our wearable detects falls, sends notifications and streams health data in real time."/>
        <s v="Experience true sound quality and a membership platform that puts you in control of future headphones, features, design and prices."/>
        <s v="Invisible Reins - A Bluetooth innovation that links your child to your smart phone via an app. A safe zone can be set from 1-30 metres."/>
        <s v="High quality earbuds with a built-in splitter. Share with more than one friend. Music, movies, conversations. Any audio, any device!"/>
        <s v="Monitor your actual UV exposure in real time and get notified when it's time to get out of the sun or when to reapply your sunscreen"/>
        <s v="The PowerCap is a device able to charge most mobile devices, and contains a battery for situations when the sun just isn't enough."/>
        <s v="StrikeTec will revolutionize both the boxing scene and fitness industry by allowing you to track the progress of hand speed and force."/>
        <s v="CyClip is a way to mount the Apple Watch to your handlebars; ideal for navigation, notifications, and music control on the fly."/>
        <s v="Hydrate Edge is the first wearable that provides real-time, continuous hydration feedback. This is the new hydration gold standard."/>
        <s v="Xtnd is a hands free multifunctional device for your tablet, cell phone, &amp; camera. It's also a convenient backpack for storage."/>
        <s v="Outdoor play is essential. Wanderwatch helps to make it fun and safe! Fun for kids, great for parents. Time to Play!"/>
        <s v="The World's First Wearable Battery Backup - wireless, modular, flexible, and ultra-lightweight! Click, charge, go!!!"/>
        <s v="Long bus queue and no seats around? This light weight seating device can be worn anywhere and at anytime! Belt that converts into seat."/>
        <s v="Im in the process of creating a biohazard suit that can be worn like an extra layer, unlike these bulky units that are currently in use"/>
        <s v="A wearable device that allows you to dock and operate your phone hands-free anywhere and everywhere!"/>
        <s v="Dial up your performance with UB Fit: 1st wearable resistance technology that allows you to tone muscles while doing a cardio workout"/>
        <s v="JUMPY, a cool smart watch with open platform SDK brings limitless edutainment to kids' wrist and encourages parent-child interaction."/>
        <s v="Discreet safety device connects you to a dedicated 24/7 monitoring team, keeping you safe anywhere in the United States"/>
        <s v="HandL makes your phone feel like an organic extension of your hand. Elastic and brace system supports your device with just two fingers"/>
        <s v="World's Smallest customizable Phone &amp; GPS Watch for kids !"/>
        <s v="I would like to make nicer, more stylish looking frames for the Google Glass using 3D printing technology."/>
        <s v="BRILLAR: Your Kids Ultimate Wearable Companion. Educates, Rewards, Entertains, Calls, Motivates, Messages + Tracks Location &amp; Steps."/>
        <s v="Method50 aims to prototype a revolutionary true heads up display to create a new way of living in, playing in, and viewing the world."/>
        <s v="Sleepman is a bio-signal monitoring wristwatch featuring smart alarm with the unique sleep enhancement and fatigue detection options!"/>
        <s v="The is the ultimate guide to applied Eastern philosophy, martial arts, and the path of the warrior from a scientific perspective."/>
        <s v="Peacefully taking you through my journey of being raised as a Muslim then becoming Christian, and sharing the truths I unveiled."/>
        <s v="An anthology of nonfiction stories written by Nepal's Lesbian, Gay, Bisexual, and Transgender (LGBT) community."/>
        <s v="Must raise $2,500+ to republish &amp; spread the word about a guide Oprah's Magazine calls &quot;a go-to book for any start-up food company.&quot;"/>
        <s v="South Florida. Honest &amp; dramatic &amp; engaging journal of overcoming serious illness. This book will keep you reading &amp; laughing. Really!"/>
        <s v="The first modern Jasper guidebook including over five hundred rock routes from alpine to bouldering, sport to trad multipitch and more."/>
        <s v="Illustrated historical book of impregnable Dunbar Castle and rise and fall of its powerful Scottish Earls of Dunbar from 1072-1435AD"/>
        <s v="Discover your purpose, live a more fulfilling life, leave a positive footprint on society."/>
        <s v="An important book, based on research, to make you and your learners smile again. Better smile sheets, better feedback, better learning!"/>
        <s v="A book that teaches aspiring writers how to get from a basic idea to a fully rewritten screenplay."/>
        <s v="Raising awareness of childhood cancer by publishing my diary of Andrew's diagnosis and his journey to remission 1235 days later."/>
        <s v="Sherlock's Home was the most important Sherlock Holmes book of 2012 - about Undershaw - this project is to release language versions."/>
        <s v="At age 30, my husband Dan died from cancer. Left to recreate my life, I drew a line in my heart; became a nomad. This is a love story."/>
        <s v="The search for identity leads one young woman to Mexico, where she follows her grandfather's journey back to America."/>
        <s v="I am working on a book about what people do when they visit Masada, an ancient fortress in the Judean desert."/>
        <s v="Funding for a 2011 trip to Worldcon for research for &quot;UnConventional,&quot; a book on the history of the American fan convention."/>
        <s v="So Bad, It's Good! is a guide to finding the best films for your bad movie night."/>
        <s v="The forbidden dark art of roped soloing, for climbers who need to know in order to make the ultimate climb come true!"/>
        <s v="The never-before-told story of Karl Barth's (first and only) journey to the United States in 1962."/>
        <s v="Identifying cancer and disease products we use everyday and are totally unaware of. Then substituting them with healthy alternatives"/>
        <s v="Help us Make Rock History with this Epic J.S.Fuck Extremerock Album written by Sune &quot;KÃ¸ter&quot; KÃ¸lster and produced by Flemming Rasmussen."/>
        <s v="Our first professional studio album &quot;See The Light&quot; will be released this spring! Help us record, mix, master, and release the album!"/>
        <s v="A musical memorial for Alexi Petersen."/>
        <s v="House of Rabbits are recording our full-length, debut album! Support independent music, receive great rewards!"/>
        <s v="We are in the final stages of the creation of our 4th record, The Separation Effect. our most passionate record to date."/>
        <s v="Fawcett's FEEL BETTER is an album of love unrequited, realized, and rued, with echoes of Petty, Springsteen, Neil Young &amp; Coldplay."/>
        <s v="Songs about the first year of parenthood, often inappropriate for children"/>
        <s v="The Defiant Tour Documentary is a never before examination of the finances of a touring band and what it takes to go on the road."/>
        <s v="Please help us raise funds to press our new CD!"/>
        <s v="Help Broccoli Samurai raise money to get a new van and continue bringing you the jams!"/>
        <s v="After two successful EPs, Sisters of Murphy is back in the studio to release our first full-length album. We want YOU to be part of it!"/>
        <s v="Pampa Folks, l'album aux couleurs de dÃ©serts. Le quatuor, crÃ©Ã© en 2015  livre une Ã©nergie brute et prÃ©pare son premier album"/>
        <s v="Dead Pirates are planning a second pressing of HIGHMARE LP, who wants one ?"/>
        <s v="Stereo Jo is set to release a 5 song EP. Your donation will directly help w/ recording, design, production, &amp; duplication. Thank You :)"/>
        <s v="A psychedelic post rock masterpiece!"/>
        <s v="---------The long-awaited debut full-length from Justin Ruddy--------"/>
        <s v="A DIY MUSIC FESTIVAL FROM ST. LOUIS MO! Bands make their own festival, help make it legit!"/>
        <s v="&quot;Me &amp; Eugene&quot; is a five song original EP blending reggae roots, rock, and soul. We canâ€™t wait for you to hear what weâ€™ve created."/>
        <s v="We're making a new record -- independently! We've got some great new songs we're really excited to bring to you!"/>
        <s v="Instrumental Post-Rock meets Progressive Rock &amp; Cinematic atmospheres. Get your dose of blissful guitar tones, grooves &amp; live strings!"/>
        <s v="Outland Warrior is my first solo musical project, featuring songs written by me and recorded at my home studio."/>
        <s v="Musicians, singers &amp; songwriters from all over the world collaborate via YouTube in order to create an amazing album!"/>
        <s v="We are a classic hard rock/heavy metal band just trying to keep rock alive!"/>
        <s v="Less than one week to PLEDGE YOUR SUPPORT for THE FAMILY BUSINESS as the band raises funds for the next full length rock album."/>
        <s v="&quot;The Great Bright Horses&quot; is finished and ready for release! Help us put on the finishing touches and share it with the universe."/>
        <s v="Help fund the pressing of DANCEHALL's first record by pre-ordering it in advance!!!"/>
        <s v="Breakout Artist Management will be working with us on a brand new music video and we need your help!"/>
        <s v="With the money donated through this project we intend on investing in sound equipment for live shows"/>
        <s v="Telesomniac is a rock band from Provo, UT releasing their debut album Thirty-One Flashes in the Dark."/>
        <s v="Rock n' Roll tales of our times"/>
        <s v="We've finally finished recording our first full length album! We're getting together all the merch to go along with the release."/>
        <s v="Help Quiet Oaks record their debut album!!!"/>
        <s v="Bret Coats with producers Nick Jay &amp; Robert Coats resulting in an epic rock &amp; roll experience that has the makings of a true classic."/>
        <s v="HALLS OF THE MACHINE needs your support for the final production and release of their latest work titled, ALL TRIBAL DIGNITARIES."/>
        <s v="'StonyCold', a Kansas-based 80's Rock Band, is recording their first all-cover tunes CD, 'Back To the 80's With StonyCold!'"/>
        <s v="20 years of Rocket &amp; a Bomb live DVD and download + a brand new Michael Knott EP released on 7&quot; vinyl, Cd, and download!"/>
        <s v="We're looking to our fans to help partially fund the new album. It's 12 tracks in length &amp; will be a musical trip like no other!"/>
        <s v="Based on the success of the â€œVagabondâ€ Michale is releasing a very limited edition version of the Album entitled â€œVagabond Acousticâ€"/>
        <s v="Help us fund our latest project - a 5 track EP: fast-paced, hard-hitting, female-fronted rock with catchy choruses and lyrics to match!"/>
        <s v="Gregorian Rock merges Gregorian chant with modern music. It is serene, yet pummeling. It's not for everyone, but it might be for you."/>
        <s v="Translation &amp; publication of possibly the most famous piece of English literature - Act II Scene II of Romeo and Juliet into txt-speak."/>
        <s v="Will more people read the Bible if it were translated into Emoticons?"/>
        <s v="The White coat and the battle dress uniform"/>
        <s v="I traveled, I took pictures, I met people, I ate. Then I wrote a travel journal that needs editing, translation, and publishing."/>
        <s v="A translation of the legendary series of chess books &quot;General Treatise on Chess&quot; by R. Grau. A complete chess course for all levels."/>
        <s v="Modern Literal Translation of the 1st Book of the Torah in English and Russian with sub-linear and interlinear layout."/>
        <s v="Let's translate this book! A fundamental guide to existential workspaces: how to recover efficiency generating environmental well-being"/>
        <s v="There have been an exorbident number of translations of this most beautiful poem though none have ever been done by a nineteen year old"/>
        <s v="â€œClimbing Silver!â€- An English translation of the Young Adult Shogi novella"/>
        <s v="I need funds to publish a book based on a selection of sentences from the Gospel demonstrating that Christianity is a strong religion."/>
        <s v="Create an open source &quot;interlinear&quot; translation fo the Greek New Testament in re-publishable and open source database format."/>
        <s v="This is a Series of 6 Books on Blessed Oscar A. Romero`s Writings. This Project will help to pay the translation costs of Volume 2."/>
        <s v="glenn's  book of quotes is designed to give the readers a thought for the day , lighten the mood  and put a smile  on their faces."/>
        <s v="Digitization of 8 rare Siddha Yoga books written by a Yogi - coming in the lineage of Sri Sri Sri Sadhasiva Brahmendra himself!"/>
        <s v="Â¿Y si hubiera una camino intermedio entre ciencia y religion?_x000a_Descubre la respuesta ayudando a publicar y traducir este libro."/>
        <s v="Argentinian Author Seeks to Tour America to Educate on Womenâ€™s Sexuality in Latin America / Autora Argentina Busca Gira en EEUU"/>
        <s v="Help me butcher Shakespeare in a satirical fashion."/>
        <s v="English translation of &quot;The Escape to Myanmar&quot;, a fictive novel about people from Sweden who arrive in Myanmar/Burma as war refugees."/>
        <s v="Protecting children from sexual abuse through the medium of story telling; accessing 20% of the world's population through translation."/>
        <s v="Help fund me to destroy the monopoly Rupert Murdoch has over the publication of modern bibles. I have a new one to rival the NKJV."/>
        <s v="A short book of practical mantras that can be used every day of the week. Mantras are cogwheels of universal engines."/>
        <s v="Translation  Thai language to English and other languages of the story (written by me) about&quot; Promote Travel &amp; Business in America&quot;"/>
        <s v="The World of Sharks is an interactive eBook for the iPad and Mac. It shall be translated into english to make it available worldwide."/>
        <s v="The book with advices that can save many lives._x000a_You will find here many case studies, extreme situations and solutions."/>
        <s v="My father wrote a book about raising a blind child. I, as a professional translator, am going to write it in English for everyone."/>
        <s v="A guy in his 30's tries to live his &quot;American Dream&quot;, but quickly it turns into a nightmare. (A Novel)"/>
        <s v="Profesional translation and publishing of the book on unique synthesis of project management and meditation"/>
        <s v="Iran does not adhere to International Copyright Laws. Please help me publish a Persian translation before it is illegally translated."/>
        <s v="THE HOLY BIB-EL Translated By Leon Cook. The Creation: CHAPTER 1.  1* In the beginning Gods created The Heavens and The Planet Earth."/>
        <s v="Publish my book on the Gayatri Mantra in English for the benefit of the readers and the children at the orphanage in Jhansi, India"/>
        <s v="Interest from abroad to publish my book SOCIALCAPITALISM. Need translation to English master. Help appreciated."/>
        <s v="English translation of the first book from a sword and sorcery Fantasy trilogy, by Paolo Parente"/>
        <s v="Help us to get www.mySurgery.de, an interactive eLearning-Website for general and visceral surgery, translated to english language."/>
        <s v="Introducing A True Story That Bridges Borders: Join Us As We Translate THE BACHELOR CHAPTERS: A THINKING WOMAN'S ROMANCE Into Spanish!"/>
        <s v="Feltmaking is an acient yet modern craft using wool in creative ways. Our thorough guides should be for people all over the world."/>
        <s v="My English  novel has received excellent reviews. To address the great interest from Germany I want to translate it into German."/>
        <s v="The Museum of Perfume in Milan has been publishing its own magazine since 1998 in Italian. We would like to translate it English."/>
        <s v="Guru Granth Sahib; User Friendly. A book which captures the essence of the Guru Granth Sahib in modern English and also made digital."/>
        <s v="If people contribute on Kickstarter, I will be able to give this 159-page e-book anthology away free to libraries and e-bookreaders.  I"/>
        <s v="Hello everyone !_x000a_I need your help for translate my saga Fantasy : Icarus at the school of the gods - Book 1&quot;."/>
        <s v="We as a successfull german stock market newsletter publisher want expand in the US market!"/>
        <s v="Erstellung einer deutschen Ãœbersetzung ( Lesbarmachung ) des Buches Finnegans Wake von James Joyce. Die Umsetzung erfolgt 1 zu 1."/>
        <s v="All backers can help us with 1â‚¬ to create the 1st Italian Manual Kickstarter - Per chi vuole finanziare le proprie idee con successo"/>
        <s v="I'm creating a dictionary of multiple Indian languages."/>
        <s v="For people in schools to the retired._x000a_Aim is to get in to schools,gyms,work places and to travel all over the world doing talks on it."/>
        <s v="Calling out Backers throughout the world. We are here to provide an intermediate channel to offer U.S. products worldwide. PLEASE READ!"/>
        <s v="A book of pickle recipes narrated by a mama grizzly speaking in incomplete and run-on sentences and her orangutan friend. #Artofthedill"/>
        <s v="Modern Literal Translation of the Torah in English and Russian with sub-linear and interlinear layout."/>
        <s v="I am gathering rare, out-of-print Judo books for preservation, translation and sharing."/>
        <s v="The ambitious translation of one of the most important books in the history of medicine by Charles Estienne, the classmate of Vesalius"/>
        <s v="Our Beginner's Guide to Fibromyalgia is to be translated into English. Endorsed by leading Rheumatology &amp; Psychology Societies in Spain"/>
        <s v="The teachings of Tulku Sanjay Tsering, the body, speech and mind emanation of the esteemed 20th century Dzogchen Master Khenpo Ngaga"/>
        <s v="English Version of my auto-published novel"/>
        <s v="Age is more than just a number, I hope your younger than you feel."/>
        <s v="I decided to get help. I respect AA and recognize the value of it's methods but the overwhelming religious language is a big hurdle. ."/>
        <s v="What if you suddenly found out, that your life wasnÂ´t the life you thought you had? What if you were like all the others!"/>
        <s v="KJV2015 Easier to understand for our kids and family not leaving out one verse or changing a meaning one bit."/>
        <s v="Series 2 of Relatively Prime, a podcast of stories from the Mathematical Domain"/>
        <s v="A new radio show focused on short fiction produced by Louisville Public Media"/>
        <s v="The River Runs Through Us is a six-part, yearlong radio series exploring the meaning and metaphor of the Connecticut River."/>
        <s v="The Best Science Media on the Web"/>
        <s v="Idle Thumbs was a podcast that ran for two years. People liked it, and we liked doing it. We want to bring it back, better than before."/>
        <s v="WAYO needs your financial support to operate in 2016. Help keep the creativity and ideas of the Rochester community on the radio!"/>
        <s v="We are a new Spanish language podcast telling uniquely Latin American stories."/>
        <s v="Destination DIY is a radio show &amp; podcast showcasing all kinds of creativity. Please help us make a new season of shows for your ears!"/>
        <s v="Get the inside edge on the stories that connect Americans to the world -- in your ear every week."/>
        <s v="Carlos Mena presents the CASAMENA Radio Hour Vol 1, a  2-CD Mix and Compilation featuring new and unreleased Deep and Afro house."/>
        <s v="Help improve the equipment, signal, and reach of 93.5 KNCE True Taos Radio, a new experiment in grassroots community media."/>
        <s v="A podcast about surprising struggles in early parenthood, created and hosted by award-winning author and radio producer Hillary Frank."/>
        <s v="Public Radio Project"/>
        <s v="We ended the Seattle Geekly podcast back in mid 2011, We've been thinking of bringing it back but we need help monetarily."/>
        <s v="We're raising money to create a 30-hour comedy marathon and an upcoming tour to celebrate our 10-year podcast anniversary."/>
        <s v="The Comedy Button is a brand new nerd pop culture podcast with weekly video sketches."/>
        <s v="WMSE, a community-funded radio station in Milwaukee, WI needs to replace its in-house digital studio to keep live music on the air."/>
        <s v="We are a team of multimedia reporters covering the global economy. We are going to make a t-shirt and tell the story of its creation."/>
        <s v="A former intelligence analyst/government transparency advocate talks to his colleagues about the past year's NSA revelations."/>
        <s v="The Stage at KDHX will be a beacon for artistic independence in the heart of the country, showcasing new artists and old favorites."/>
        <s v="This will be my first collection of short stories, written from ideas and scraps of ideas that I've had since I was a young child."/>
        <s v="Those who believe, call them Gods._x000a_Those who don't believe, call them aliens._x000a_Either way, you can't stop the war."/>
        <s v="When three social outcasts discover that Fictional characters are invading their world, they must form a team to stop this evil force."/>
        <s v="The mussings of an old wizard"/>
        <s v="Covenant Kept is a unique story that follows an ordinary woman through an extraordinary spiritual journey. Please help fund me."/>
        <s v="Follow the intimate and intense journey of a young woman's last moments of her unexpected death and journey to the continuance of life."/>
        <s v="A lover becomes an enemy when a line has been crossed. Torn between memories and reality, his mask of sanity is slipping."/>
        <s v="A blockbuster sci-fi adventure. What would you do if one day your life changed to beyond the imaginable?"/>
        <s v="My project is a novel, QUIET ENJOYMENT. It is a funny and serious story of one friend helping another deal with AIDS."/>
        <s v="Book ll of The Merlin Chronicles is ready to publish- just need that great cover art like Book l has: Kickstarter Book Cover Project"/>
        <s v="What do you get when you take outlaws, guns, gold and and old beagle in the old west? Adventure!"/>
        <s v="The Grym Brothers is a series about two brothers who are grim reapers, hunting down souls that canâ€™t or wonâ€™t move on the afterlife."/>
        <s v="Help illustrate the sequel to the bestselling _x000a_The Transylvania Flying Squad of Detectives"/>
        <s v="Help this story of the 1862 Confederate invasion of Maryland be published! It is to Sharpsburg as The Killer Angels is to Gettysburg."/>
        <s v="The Adventures of Penelope Hawthorne. Part One: The Spellbook of Dracone."/>
        <s v="Capturing the awe-inspiring magic of the likes of LoTR, Tainted Steel tells the story of one mans' struggle against Destiny."/>
        <s v="After 25 years apart, a father and son's reunion is less magical and more explosive as the revelations come out and the gloves come off"/>
        <s v="Is a dead body in her bar enough to make this cop return to the force? She tried to retire . . but can she? A page-turning crime novel."/>
        <s v="Coming soon, a new science fiction novel about human evolution and sorcery. In the near future, you are either forced to adapt or die"/>
        <s v="A young hero, sword play, epic tales, swamp monsters, a gang of thieves, and romance and betrayal. Forging your own destiny ain't easy."/>
        <s v="A hardcover book of surf, outdoor and nature photos from the British Columbia coast."/>
        <s v="Cosmic Surgery is a photo book, set in the not too distant future where the world of cosmetic surgery is about to be transformed"/>
        <s v="A self-published photobook starring the Puffin and the Gannet and the islands they live on; Skokholm Island (Wales) and Helgoland."/>
        <s v="A football photography book like no other about the 2014 World Cup in Brazil, by Ryu Voelkel."/>
        <s v="Michal Iwanowskiâ€™s photobook documents a 2,200 km solitary journey that echoes his grandfatherâ€™s daring escape from a PoW camp."/>
        <s v="A photographic book consisting of 36 colour photographs that explore Holden Lane High School in its final state."/>
        <s v="This project is for the production of a photobook at the culmination of a photo documentary that is known as &quot;It's Better In The Wind.&quot;"/>
        <s v="Destino tells the story of Central American migrants on the arduous trek across Mexico in pursuit of the American Dream."/>
        <s v="A photobook about climate change, natural catastrophes, and to what extent disaster management became part of our landscape."/>
        <s v="A unique insider 10-year photo-diary of rave culture-people-places. 1st edition sold out; new edition available in the USA &amp; Europe."/>
        <s v="A book that presents an account of my daughterâ€™s adoption through an examination of 19th-century &quot;hidden mother&quot; photographs"/>
        <s v="DC's top street photographers document the inauguration of Donald J. Trump -- 3 days that will rock a nation and change the world."/>
        <s v="An intimate portrait of Russian women in their private spaces by late photographer Andy Rocchelli published by Cesura."/>
        <s v="Racing Age is a documentary photography book about masters track &amp; field athletes of retirement age and older."/>
        <s v="Eyes as Big as Plates - The book! Featuring over 50 portraits, field notes and behind the scenes stories from seniors around the world."/>
        <s v="'Everything flows' - Heraclitus   // A visual poem on lifeâ€™s transitory nature, told through the lens of a contemporary nomad."/>
        <s v="THE WATCHERS is the first book of photos by Haley Morris-Cafiero.  It will contain the images from Wait Watchers and new photos."/>
        <s v="A photobook of Robin Schwartz's ongoing series with her daughter Amelia."/>
        <s v="A documentary photobook that captures the late 70s in evangelical America seen thru the eyes of a closeted and religious young man."/>
        <s v="A self-published photography book by Andrew Miksys from his new series about Belarus"/>
        <s v="STREET, a hard-bound book 9 1/2&quot;x 11&quot; 106 black and white photographs shot in New York City from 1975 through 1998."/>
        <s v="A stunning Smartphone enabled coffee table book based on Robyn Davidsonâ€™s legendary 1,700 mile camel trek across the Australian Outback"/>
        <s v="Monograph featuring PDX photographer Jake Shivery's 8x10 contact portraits; 1/2 plates and 1/2 extensive essay.  Approx. 9x12, 108 pgs."/>
        <s v="Limited edition split zine by photographers AdeY and Kersti K. 100 signed and hand numbered copies!"/>
        <s v="With content created in Iceland, Silver Hour is a book of photographs, journal entries, and drawings about light and the landscape."/>
        <s v="Landscapes &amp; human bodies; striking images from Jean-Paul Bourdier. What you see is real; no digital altering; all analog photography."/>
        <s v="Eight creatives visited Japan. This is a unique photo-book of their separate but collected experiences."/>
        <s v="A book of street photos from around Shibuya that I've made between 2011-2016."/>
        <s v="An empowering photo book that transforms hurtful experiences into strength and solidarity."/>
        <s v="A photobook made by 4-year-old Hawkeye Huey: National Geographic's youngest photographer and Rolling Stone's top 100 on Instagram"/>
        <s v="A street level, film, photographic representation of the character of the City of Roses, from a native Portlander's honest perspective."/>
        <s v="Award winning photography celebrating the artistry of geiko and maiko and the exquisite traditions of their Kyoto communities."/>
        <s v="This is an intimate story about a family, focusing on their love and strength in the face of mortality."/>
        <s v="The Art of Abandonment is an award winning photographic series that explores the beauty and history of our modern ruins."/>
        <s v="&quot;Small Steps are Giant Leaps&quot; is about reminding parents that to our kids this is a new and exciting world just waiting to be explored."/>
        <s v="Travel around the world on a backpacking trip 3 years in the making through a book with amazing photos and stories to over 60 countries"/>
        <s v="A Photobook about one of the most fascinating places on earth -     the sacred Mount Kailash in Tibet."/>
        <s v="I want to travel through the National Parks to take pictures of the little things, the &quot;missed&quot; things, that people overlook."/>
        <s v="Stunning hardcover coffee table book spanning over 25 years of music photography and stories in Marin County, CA by Bob Minkin"/>
        <s v="A series of large format film &amp; Polaroid images created to produce a hardcover book. All profits donated to Rain Forest Action Network."/>
        <s v="My Goal is to travel across Panama with my team and capture the beauty and wildlife throughout the canal."/>
        <s v="The photography project aims to show challenges &amp; successes of a  student attempting to continue his family beekeeping heritage."/>
        <s v="I plan to take pictures of the sunrise in the MidWest every day in 2015 and compile them in a slide show for distribution."/>
        <s v="My name is Travis LaFee, I live in beautiful McCall, Idaho. I wish to display the beauty of valley county by taking pics outdoors."/>
        <s v="&quot;He will not be a wise man who does not study human hearts!&quot;_x000a_Hope in natural art, creation!"/>
        <s v="Buy and maintain 6 acres of land in West Ireland as a Wildlife Refuge for an endangered species of native Raptor called the Hen Harrier"/>
        <s v="I have produced a limited number (100) of five 8x10 prints of mixed photography I would like to share with you."/>
        <s v="Beauty is in the eye of the beholder and I want to inspire conservation through color."/>
        <s v="A 2016 calendar collection of landscape and wildlife photographs from award winning photographer, Steve Marler."/>
        <s v="A photographic journal of a Costa Rican frog survey: recording the effects of habitat fragmentation on these charismatic amphibians."/>
        <s v="I can do it but help can't hurt. Sweet Montana photos like never seen before. Be a part of Randy Hoffman Photography and our activities"/>
        <s v="Help me spend this fall capturing autumnâ€™s spectacular season in detail so I can create high quality images for home dÃ©cor."/>
        <s v="This project is about exhibiting the raw beauty of the elements through highlining, surfing, fire spinning and rock climbing."/>
        <s v="I create art by photographing flowers/seeds i would love to buy my own camera/computer/Photoshop and restore my old shed into my studio"/>
        <s v="I am traveling the coastline of Maine and will be taking pictures of all the scenery and lighthouses in the area."/>
        <s v="To gather a collection of photographs for a coffee table book that displays the beauty of Canada's west."/>
        <s v="I have always been captivated by photography, Now I am trying to set up my own company and publish my pictures."/>
        <s v="A large 2016 wall-calendar (A3 when open) featuring 12 stunning photographs by Lucy Wood."/>
        <s v="The goal of this project is to provide scientific evidence of bigfoot in the North Cascades."/>
        <s v="I would like to share my landscape photographic travels of 2014 with more than just family an friends. 12 months of images."/>
        <s v="An illustrated retrospective of the journey from African to African American using a collection of fine art engravings &amp; photographs."/>
        <s v="My project is writing and illustrating a childrens book using my little Red Vespa to be able to obtain..yes a red scooter. The world calls to me!!"/>
        <s v="Unique book revealing my discoveries in the Empty Quarter of Oman. Collection of travel writing, poetry, artwork and science!"/>
        <s v="This is a book of art and poetry that highlights the highs and lows of a young 20 something coming to terms with her bipolar."/>
        <s v="Award-winning artists compete to have their art featured in the National Forests Passport Book depicting 9 Forest Regions of the US."/>
        <s v="Joe DeVito's first Art Book and original King Kong novellas available in both Limited and Deluxe Editions."/>
        <s v="Traveling to create a book of my photography! Help support my trip and buy a book! Also limited edition t-shirts and prints for sale!"/>
        <s v="A world adventure to seek culture and inspiration through art. Putting a visual documentation of our journey into a book."/>
        <s v="to be removed"/>
        <s v="A Coloring Book of Breathtaking Beauties_x000a_To Calm the Heart and Soul"/>
        <s v="An inspiring photo book about an unique Caucasus Expedition by two backpackers - Erna Gaspar (photographer) &amp; Adrian Lorincz (writer)."/>
        <s v="So many brides want a country wedding, but where to start? Whether you want a barn or a tipi, this guide can help you plan your day."/>
        <s v="This is a first-of-its-kind 12&quot;x12&quot; trading card coffee table book featuring over 100 cards celebrating the awesomeness of Canada"/>
        <s v="BLK/MTL's Illustrated Works 100's of Hi-Res Pics ft. Custom Artist Carmine Diaz's popular Paintings packed into 1 Coffee table Art Book"/>
        <s v="A stunning, limited-edition photography book displaying the colorful and exotic marine life in the waters along the Channel Islands"/>
        <s v="For the publication of my first 3 books: an Art book, a graphic novel, and a coloring book"/>
        <s v="I've been putting together a portfolio of fine abstract photography of the highest quality, color, and design. A vision of beauty!"/>
        <s v="2 artists, 1 month, 1 laptop, minimum wage, plenty of coffee proving a transmedia production worth noticing doesn't need a million dollar budget."/>
        <s v="'Compilation of visual and literary art through fine art photography, graphic art, and poetry."/>
        <s v="Creating my 2nd book depicting the people and places in Brevard County w/current images + traveling to obtain new ones."/>
        <s v="Photographic canvas prints depicting different scenes from around the globe, including local images taken in Sussex England."/>
        <s v="I create canvas prints of images from in and around New Orleans"/>
        <s v="I am a photographer who is inspired by the original Jules Verne story. I will make a thousands of photo and video materials for You."/>
        <s v="25 Kansas State Parks in the next year. What a great adventure to take together. Join me. Together we can photo this beautiful state."/>
        <s v="We've explored some of the most amazing places in New Zealand and can't think of a better way to share our experiences than a photo :)"/>
        <s v="Show the world the beauty that is in all of our back yards!"/>
        <s v="Aerial Photographs of Historical Structures and Landmarks across the US. Experience the Antique structures from the most Unique Angles!"/>
        <s v="Southeast Texas as seen through the lens of a cell phone camera"/>
        <s v="I want to be able to have my own photography inside a canvas and have it be displayed everywhere."/>
        <s v="Discover Italy through photography."/>
        <s v="Hi, my name is CiarÃ¡n May &amp; i'm a photographer from Co Fermanagh, Ireland. With your support  we can bring this wonderful book to life."/>
        <s v="A portfolio collage of beautiful pictures of authentic Pittsburgh locations and scenery."/>
        <s v="A trip to fulfill a dream of capturing the wonders and history of ancient Italy in person."/>
        <s v="I photograph my love of New Orleans, create canvases and share those memories with you."/>
        <s v="To make a coffee table book,  displaying civil war battlefields and forts,  taken at the same time of year the battles were fought."/>
        <s v="London is beautiful. I want to create a book of stunning images from in and around our great city"/>
        <s v="We're starting up a new an improved way to do vacation rental management, but we need some funding to kick start it!"/>
        <s v="I want to get our there and expand my photography skills and take a trip to Tornado alley to get more shots of storms and hopefully to"/>
        <s v="A London photographer trekking 5,895m up Africa's Mount Kilimanjaro to pursue and enrich a career."/>
        <s v="I plan to document volunteer work on an organic farm in rural India, and photograph the people and places I encounter during the trip."/>
        <s v="We're so close to releasing our long-awaited debut album! A little help will go a long way... let's do this!"/>
        <s v="We need the help of fans of both music and film alike to help us create our collective vision for this song."/>
        <s v="An exercise in the wild and dangerous world of solo musicianship by Maxwell D Feinstein."/>
        <s v="Kentucky Knife Fight is making a music video for the release of their new song, &quot;Love the Lonely.&quot; Raising money for production costs."/>
        <s v="A Band of Orcs needs gas, tires &amp; tags to get to GenCon Indy for the debut of their 28 mm gaming miniatures and historic live concert!"/>
        <s v="The Scurvies, an independent punk rock 'n' roll band are recording a new album to be released on vinyl and CD, on their very own label."/>
        <s v="The world's only all-Asian American dance rock band, The Slants, needs a bus to tour cons, shows, and festivals."/>
        <s v="The Devil &amp; Me's Debut album, &quot;...It's Not A Dream&quot;, featuring 9 original, Hard Rock songs."/>
        <s v="Still the Sky's Limit is finishing their first full length album and going on a full US tour, and WE NEED YOUR HELP!"/>
        <s v="So The Story Goes is the upcoming album from &quot;Just Joe&quot; Altier."/>
        <s v="Skelton-Luns CD/7&quot; No Big Deal."/>
        <s v="Help us achieve our goal to get our van repaired, gassed up, and road-ready for our winter tour!"/>
        <s v="Ghosts and Paper Hearts are getting ready to release their new EP and we want it to be sent everywhere. Help us out PLEASE!!!!!"/>
        <s v="We are going into the studio this June/July to begin our New Album. Pre-order the CD &amp; join us as we present The Greatest Show Alive."/>
        <s v="We are Reno Divorce!! Here is a taste of our upcoming release and we invite you to be a part of it."/>
        <s v="HELP! We don't have much time.....Join Aly Jados in making her new EP a reality before the world ends!!!!"/>
        <s v="The Coffis Brothers &amp;The Mountain Men are recording a brand new full length record."/>
        <s v="Janus Word combines hard rock with melodic acoustic music for a unique and awesome sound."/>
        <s v="Creating a live show experience that does justice to the musicianship and time spent rehearsing.  Help us weave this sonic tapestry!"/>
        <s v="Kickstarting my music career with 300 hard copy CDs of my first release."/>
        <s v="Its long over due! Help us fund our debut album! We need all our friends and fans support on this! Lets make it happen!"/>
        <s v="Join in PrincessFrank's conquest of the Rock&amp;Roll kingdom! Pledge your support and help him claim the throne of Rock!"/>
        <s v="We play covers of mod and ska classics to enthusiastic crowds. Now we want to leave our own original mark on mod musical history."/>
        <s v="Joey De Noble is raising money to help record his latest music, and he wants YOU to be a part of it!"/>
        <s v="Progressive metal band Redemption is preparing to film its second live DVD at the Progpower festival in Atlanta, GA in September, 2012."/>
        <s v="Help Christian Rock Band &quot;The Protest&quot; fund their new album and further their mission of positively impacting lives."/>
        <s v="River of Thorns is a recording duo based in southeast Michigan.  We're releasing a great sounding cd recorded in a tiny home studio!"/>
        <s v="Original Jewish rock music on human relationships and identity"/>
        <s v="Help Off The Turnpike release new music, and set fire to everything!"/>
        <s v="Inspired by the legacy of Tex Tucker, Golden Grenade is setting out to record their first CD with heavy hearts and intense purpose."/>
        <s v="We're putting together our next studio album, and we want you to be a part of it. Check out the video for some clips from the studio."/>
        <s v="Hey everyone! If you don't already know, we're Culprit, a 4-piece rock band from Los Angeles &amp; we are in dire need of a new tour van!"/>
        <s v="We are a four piece rock band that has played shows in and around NYC including Mercury Lounge.  Two of our members are now in LA."/>
        <s v="Recording Debut  Album w/ Producer Ikey Owens from Free Moral Agents/ The Mars Volta"/>
        <s v="TWO will be recording their next album, MOUNTAINS, in July and need your help to make their vision a reality. Many perks are available!"/>
        <s v="Butch County is a hard rockin bunch of girls and boy-girls from Austin.  Help us show San Francisco  Pride how we do it in Texas!"/>
        <s v="We (the band Sunset) has been invited to play in Philadelphia.   Help us get there and you will receive special prizes."/>
        <s v="Avenues will be going in to the studio to record a new EP with Matt Allison!"/>
        <s v="We've written the music and now it's time to record. We're excited to work with Nic at Different Fur studios but we need your help!"/>
        <s v="We are a friendly neighborhood electronic pop duo from Los Angeles. We want to shoot a music video for a song from our debut album."/>
        <s v="Music Video For Upbeat and Inspiring Song - Run For Your Life"/>
        <s v="Pop Garden Radio Presents: The Rock on the Road Tour Season 2 CD. 23 great Pop tracks from independent Pop artists."/>
        <s v="This Is All Now is putting out a brand new record, and we need YOUR help to do it!"/>
        <s v="Be a part of helping Singer/Songwriter Kevin Wood bring his 3rd Album &quot;Out Among The Wolves&quot; from the studio to you!"/>
        <s v="&quot;All I Have is filled with soaring pianos and bright guitars; heartfelt songs coupled with intuitive melodic compositions&quot;"/>
        <s v="Album 3 funds.We have 13 amazing songs ready to go . a fantastic engineer to mix them, James Aparicio(Depeche Mode/Liars.We need you xx"/>
        <s v="Grammy Pop Soul Artist Jaysin is raising funds to make the most EPIC Music Video ever and he wants to PUT YOU IN IT!"/>
        <s v="We've finished recording our debut LP &quot;Wide Awake&quot; and would love to have it pressed on vinyl, but we need your help"/>
        <s v="This is it! The new Sam Lyons album #3. Help me make it happen by pledging today - pre-order the CD and other cool stuff right here."/>
        <s v="Help me record a CD that uses pop styling to give a fresh sound to ancient wisdom from scripture!"/>
        <s v="Pop/Alternative/Classical/Electronic artist Dakota Lillie is making a music video for the opening track on his album &quot;The Dream&quot;"/>
        <s v="A stunning musical story, telling of the triumphs and struggles we experience through our relationships with life, friends and lovers."/>
        <s v="On 4/26, The Narrative will head out on their 1st full US tour with Eisley and aim to raise $7,500 to cover tour expenses. "/>
        <s v="i have 3 new, killer songs that i must record immediately. i can certify the lethal-ness of the songs. these may be my best songs yet!"/>
        <s v="Berklee College of Music student, Meg Porter needs YOUR help to fund her very first EP!"/>
        <s v="The making of a quality, full length album journeying through a pop/folk/rock/americana sound_x000a_noisetrade.com/jaredmitchellmusic"/>
        <s v="The long anticipated debut album from singer/songwriter Lynette will be recorded this June in Nashville! You can help make it happen!"/>
        <s v="I've had numerous song ideas spinning around in my head for years now, please help me get them out- into a studio and into your homes!"/>
        <s v="The long awaited Christmas EP is in session! We need your help to get it professionally mixed, produced and manufactured."/>
        <s v="Vogliamo realizzare un risotto fragole e champagne e condividerlo con i nostri fan. Faremo il risotto durante un concerto casalingo."/>
        <s v="I am excited to present my debut pop project Kyana!_x000a_Piano and vocal sounds embedded in sophisticated, bold arrangements &amp; brisk beats"/>
        <s v="I am a singer/songwriter from Miami Beach working on my first fully produced album entitled &quot;Illusion&quot;. Support independent music!!"/>
        <s v="music is as important to the eyes as it is to the ears. help bring ghost to life in front of your eyes."/>
        <s v="Korean-American Soprano Grace's Debut Album - coming up in June 2012. Come and be part of this exciting project!"/>
        <s v="Simply Put is recording our debut album and needs to raise funds for studio time, printing and possibly the start of a sound system.  "/>
        <s v="Play a KEY role in Venus On Fire's success - Working with a World Class Producer to make a memorable EP."/>
        <s v="I am so excited to be recording my debut EP called &quot;A Sign of Weakness&quot; as well as shooting a music video for the title track!"/>
        <s v="Making my debut EP &quot;Words Left In My Mind&quot; with the help of Kickstarter and all you awesome people! Thanks for the support!!"/>
        <s v="Hi guys! I'll be recording a 6-7 song EP this summer and I need your help to make it happen! _x000a_Any support is appreciated!"/>
        <s v="We are ready to record our first album, but we need your help to make it a reality. Be an active part in producing this record and you'll be rewarded!"/>
        <s v="I am seeking funding in order to help take my music from a hobby to a career."/>
        <s v="Sweet, sweet harmonies from Portland Oregon's premiere high school women's a cappella group."/>
        <s v="After our exciting mixing session at the Wilco loft, we're ready to master and press vinyl for The Astronomer's newest record!"/>
        <s v="This is my biggest project YET! The songs are recorded &amp; I need your help to package &amp; promote this music. Let's finish this together!"/>
        <s v="The Great Party is releasing their debut album. Here's your chance to be a part of it!"/>
        <s v="Help fund Bridge 19's tour in support of their first duo record, to be released in May 2012."/>
        <s v="It's time to record my new album. Studio, musicians and arranger are ready, are you coming on this journey with me?"/>
        <s v="Help me make an amazing music video so that I can take my music to the next level and get a manager!"/>
        <s v="Your ticket for an adventure in STEREOPHONIC, INTERSTELLAR  HI-FIDELITY_x000a_w/ your crooning Star-Captain, Jody Mulgrew. Pre-Order Today."/>
        <s v="Working Musician dilemma #164: how the taxman put Kick the Record 2.0 on hold"/>
        <s v="Slugs &amp; Bugs is making TWO NEW Sing the Bible CDs in 2017, with Scripture songs all about Jesus - His words, His life, and His mission."/>
        <s v="Christian singer-wongerwriter searching for funding to record CD of original Christian music."/>
        <s v="Rendre tÃ©moignage de ce que Dieu fait chaque jour pour moi et venir en  aide  aux autres, c'est  mon but."/>
        <s v="New Music from Marty Mikles!  A new EP all about God's Goodness &amp; Mercy."/>
        <s v="My name is Brad Dassey.  I've been composing and making music for 18 years now.  I want to get my music out there even further."/>
        <s v="I will transcribe, into Western musical notation and Romanized transliteration, the complete Torah as sung in the Ashkenazic tradition."/>
        <s v="Be a part of bringing &quot;YOU SAY SPEAK WE SAY MOVE&quot; into existence with FIKE. This is our first album since moving back to Baton Rouge!"/>
        <s v="Professionally recording a worship and contemporary Christian music album that connects to people and connects their heart to God."/>
        <s v="Praising the Living God in the second half of life."/>
        <s v="Our newest project! We are hard at it trying to bring music that uplifts the spirit, and tells a story of life-changing love."/>
        <s v="TUV Online is making highly effective vocal training available &amp; affordable to churches, worship leaders and singers around the world!"/>
        <s v="After 3 years.....It's time for some new music! Album #2 is in motion and I can't wait to share it with all of you!"/>
        <s v="Creating and playing music is what i love. I long to produce &amp; release fresh, raw and relevant songs that come straight from the heart."/>
        <s v="Hey all I'm building out my Christian Recording studio in a new building. I have the building but lack the funds to build it out!!!"/>
        <s v="We are the Preacher's Daughters &amp; recording a HYMNS CD with our unique vocal duo &amp; interwoven Cello. Hymns in a fresh, beautiful way."/>
        <s v="I was dying. No will to live. Angel spoke to me. Changed my life. Help me to Share the message with the world. My life changing story."/>
        <s v="You can help create an awesome new worship album and in return get exclusive rewards ONLY for backers of this project."/>
        <s v="This Music is a Powerful Tool / Ministry to the mindset_x000a_of Global Christianity in an Artistic &amp; innovative Musical_x000a_Format_ Album &amp; Tour"/>
        <s v="Friends! Will you help me create a new worship album??! I want this album to give God the worship he deserves and draw people to Him."/>
        <s v="My debut full-length album. This album will be a new direction as we hope to capture the worship that happens when you're at camp."/>
        <s v="The passion I have for music is intense, super natural and uniquely divine.The encompassing vibe of a great song dressed in great beat"/>
        <s v="I can do all things through christ jesus"/>
        <s v="I would love for you to be a part of helping me raise money for music and video production to launch my first Worship album!"/>
        <s v="We want to record an album of popular praise &amp; worship songs with our own influence and style."/>
        <s v="An instrumental album that ranges from hymns to contemporary music. All the music is recorded by myself."/>
        <s v="Unsere &quot;Aufgabe&quot; ist es, fÃ¼r Christen da zu sein die keiner Gemeinde angehÃ¶ren. Zudem spielt Lobpreis eine Zentrale Rolle."/>
        <s v="We exist to proclaim the love of Christ through music! Partner with our ministry and help us spread God's love with a new studio album!"/>
        <s v="A debut album for the New Gate Church's praise team; making a cd filled with original songs from a team of misfits with 1 goal in mind"/>
        <s v="A project to set psalms to music. The psalms are taken from the English Standard Version (ESV) of the Bible."/>
        <s v="We want to create a gospel live album which has never been produced before."/>
        <s v="&quot;Redemption&quot; is a multi-cultural worship album aimed at giving you an 'around-the-world' experience of Jesus-focused worship."/>
        <s v="Recording/equipment for MCM - a team of musicians who will help your local musicians to hold your own Cowboy Church with Gospel Music"/>
        <s v="This music project is a compilation to my up-coming book UNCOVERED ME, I need your support to help me go to New York and complete it."/>
        <s v="Change the world. Music should be more fun, positive, and compassionate. What goes into your ears is important- same for your kids."/>
        <s v="Kimberly Stokes the daughter of Elder Baby Stokes Jr, of Bibleway C.O.G.I.C, is currently working on a EP. She is sharing her heart"/>
        <s v="New Twin Cities based Gospel Chorus and music ministry. Join us as we grow and support this exciting mission with our launch Feb 11th!!"/>
        <s v="Our first record created to reach, inspire, and ultimately express the love of Jesus to our generation."/>
        <s v="A melody for the galaxy."/>
        <s v="Building the foundation for a great work! Join us on our journey to bring a fresh approach to ministry through song and testimony!"/>
        <s v="Justin and Elly Heckel just finished recording their Debut Album and need your help to release it to the rest of the World!"/>
        <s v="Heavens calling is an album for people all over the world in need of a healing for the soul, positive mindset and total prosperity"/>
        <s v="I am raising money to leave a legacy for the DC Gospel Stars and preserve this art form for music lovers of this style."/>
        <s v="We are a vocal group from the Northwest looking to create a gospel, jazz, a cappella ablum and would love the support of music lovers."/>
        <s v="We are just some guys who Love the Lord and want to share our personal experiences of what GOD has done for us through our music."/>
        <s v="Christian band signed to VECA Records to release their debut album in Spring 2015.  This ministry is relying on faith-based donations."/>
        <s v="Amanda Joy Hall's sophomore album, &quot;Every Day&quot;. Release expected July 2014"/>
        <s v="Please help fund my second Prophetic Guitar album. Be a part of a pioneering and groundbreaking sound released from Heaven."/>
        <s v="Be in God's presence through instrumental covers of hymns. Help me build a home studio to freely distribute this album."/>
        <s v="A few years back, I was inspired to write some songs, turned out the messages are real but a little scary, I need help to produce."/>
        <s v="Hello, I am raising money to fund my first solo Album.  This project is my testimony that God is truly our shelter in the storm."/>
        <s v="We are a Christin Worship band looking to midwest tour. God Bless!"/>
        <s v="This event will be free to the public with approximately 20 Christian vocalist and choirs from several genres. Rock,Blue Grass,Hip Hop."/>
        <s v="I am trying to share the music I am blessed to have written. https://www.johncox4.com or https://reverbnation.com/johncox4"/>
        <s v="This is a double venture project. I have finished a new manuscript and currently working on creating a Christian rap CD."/>
        <s v="RainSong is letting my buy a discounted guitar. I will use this to offer my talents to the ministry programs I'm a part of."/>
        <s v="A unique meditative album reflecting on the life of Christ, inviting Him into your presence"/>
        <s v="An instrumental project in which all songs are incorporated around the healing power of our God. Used for times of prayer &amp; devotion"/>
        <s v="Music that inspires and gives hope for overcoming and change. And it is good music."/>
        <s v="HELP US RECORD -- SWEET LOVE -- Listen to this sped up ROUGH version and be sure and check out the unique REWARDS ---"/>
        <s v="I recently recorded a new single. With your help I can return to the studio. Would you like to be part of my next worship project?"/>
        <s v="A photo journal documenting my experiences and travels across New Zealand"/>
        <s v="Clark &amp; Addison: A Wrigley Field Photography Book that would be the perfect addition to your sports collection, office or coffee table!"/>
        <s v="Visual documentation of the endangered IÃ±upiat language, captured in the form of a printed photography book."/>
        <s v="This book is the embodiment of my passion for water &amp; photography, which I hope will inspire you to pick up your camera and explore."/>
        <s v="A Guidebook to the Coolest Places and Things About Detroit by The Nain Rouge, or Red Gnome, Detroit's oldest and coolest resident."/>
        <s v="Photo-documenting the refugees of France. Witnessing their humanity. Exploring the common threads of what it means to live at the Edge."/>
        <s v="A beautiful, limited edition, photobook about the story of the last year of my mother's life, to be published by Dewi Lewis."/>
        <s v="Telling the story of the city through remarkable people who live in Vancouver today."/>
        <s v="Help me fund the production run of my first book by local Photographer Sandro Ortolani."/>
        <s v="A book of portraits and histories making LGBT (Lesbian, Gay, Transgender, Bisexual) loving relationships visible, normal, and accepted."/>
        <s v="Photographs and stories culled from 10 years of road trips through rural Greece"/>
        <s v="A little book of calm, in picture form, that will soothe the soul and un-furrow the brow."/>
        <s v="A friend or fiend? To me he is both, this is his story - in his words, out of his mind, in my photos and straight in to your hearts!"/>
        <s v="A photography publication that looks behind the myths, clichÃ©s and fairytales that surround Ottawa, the capital of Canada."/>
        <s v="For about a year I've been taking pictures while walking around the block with my dog. Want to publish a ebook of what I captured."/>
        <s v="214 is a photobook about the local hip hop culture in Dallas, Texas between 2012 and 2014 by photographer, Mariah Tyler."/>
        <s v="I want to create a self published photo art book on the topic of the resurgence of femininity."/>
        <s v="Yashica TLRs (Twin Lens Reflex) history cards are a cool way to present Yashica TLR collections in a fun way: by playing cards. Enjoy!"/>
        <s v="Death Valley will be the first photo book of Andi State"/>
        <s v="Thank you all so much for your pledges! We reached the goal! To continue supporting or for any questions email arisjerome@gmail.com"/>
        <s v="A hardcover photobook telling the naked truth of a young photographers journey."/>
        <s v="Project rewards $25 gets you 190+ digital images"/>
        <s v="Hardcover photo book featuring bold, beautiful, confident models and coffee tables in outrageous juxtaposition with the backgrounds."/>
        <s v="Individual sportspeople are masters of their own destiny. This book is a gritty behind the scenes look at boxers striving for success"/>
        <s v="Everyday I meet new people and everyday I learn a new story. These are the most popular of those stories from the first year of OTWISI."/>
        <s v="I want to create a beautiful book which documents the Melbourne music scene."/>
        <s v="A photographic search for the true meaning of pride for ones country during the World Cup"/>
        <s v="My goal is to create a catalog of farm-to-table recipes with stunning images from restaurants and farms in the southwest."/>
        <s v="To create a publication, and exhibition documenting the collection of Jamie Ross, longtime collector of Navajo Textiles"/>
        <s v="Auto-Archives non-profit library will publish a book of previously unseen 60s and 70s motor racing images by photographer Peter Darley."/>
        <s v="Photographic book on the historic oil region of Pennsylvania where Edwin Drake drilled the well that started the modern oil industry."/>
        <s v="A photobook and a short documentary film telling the story of Holocaust in Northwestern Lithuania"/>
        <s v="True Faith is a book about the true story of Ed Stilley and his promise to God to make instruments and give them to children for free."/>
        <s v="A photo book of the artist's present and future portraits from 2013 to 2015, including actor and human rights activist George Takei."/>
        <s v="Rarely seen images of Muhammad Ali in his prime as he trained in Miami Beach at the famous 5th Street Gym in the early 70s"/>
        <s v="A documentation of the implications of hedonistic architectural ventures in Dubai, the fastest growing city on the planet."/>
        <s v="Photobook â€˜All along the Control Towerâ€™ by Theo and Frans Barten. Photos of more than 50 disused WW2 Control Towers in the UK."/>
        <s v="This book combines portraits of Cuban life and and society with quotes from a diverse group of Cubans that live in Cuba now."/>
        <s v="Publication of an award-winning photographic series that explores the endless and beautiful dance between creation and destruction."/>
        <s v="It is time to recognize and give to the indigenus groups the credit they deserve. It is time to understand where we come from."/>
        <s v="A photobook of the US presidential election from a citizen's point of view, showing the major conventions, rallies, and election day."/>
        <s v="I am traveling across the entire USA documenting cocktail culture to publish a stunning hard cover photo book of the resulting work."/>
        <s v="My Buddy Spirit and I, Ara, camping full time camera on hand for a bit over nine years. &quot;Hue of my Vision&quot; is our Photo Book."/>
        <s v="I want to publish my first photo book and make prints based on a series of rooftop cityscapes I took in 2014 of the city that I love."/>
        <s v="A book about a school bus converted into a living space, and the adventure shared by friends on its maiden voyage."/>
        <s v="A photo book that shows a timeless trip from Portugal to Sri Lanka in a subjective point of view through an old Hasselblad objective."/>
        <s v="Raising awareness to the effects of global warming through photographs of the high mountains of Peru."/>
        <s v="A photo book celebrating Goths, exploring their lives and giving an insight into what Goth is for them."/>
        <s v="I want to create a portfolio to show all the aspects of the adrenaline filled game of paintball. Focusing on tournament players"/>
        <s v="70 years of incredible photography sits patiently in old film sheet boxes, waiting for a return to relevance."/>
        <s v="For the love of street photography and the beauty of traditional cultures in southern Italy."/>
        <s v="In 1970 Helaine Garren shot a series of images at Bensingerâ€™s Pool Hall in Chicago, Illinois."/>
        <s v="The beginning of a long term project to document life of the Karen ethnic group on the border of Thailand and Burma."/>
        <s v="&quot;Venus as Menâ€ is a book about beauty of masculine nude. Is a reflection about men as a sensitive and sensual being and gender equity."/>
        <s v="A photography book documenting the impact of the ISAF mission on the Afghan people of Mazar-e Sharif."/>
        <s v="Kenema is a stunning portrait photography book by British Photographer, Peter Dibdin, capturing community life in Kenema, Sierra Leone."/>
        <s v="A photography book that serves as a call to action for Congress to stand up for survivors of domestic and sexual assault."/>
        <s v="A photographic series on Mexican cowboys that I want to have published as a fine art book that will also include cowboy poetry."/>
        <s v="The UnDiscovered Image, a monthly publication dedicated to photographers."/>
        <s v="Shot over 3 years in the U.K &amp; U.S, and featured in press worldwide, we need your help to back the highly anticipated Sikh Project book"/>
        <s v="Get involved in Come, Bring, Punish, a new photo book by Ewen Spencer, documenting the European Ballroom scene and the life around it"/>
        <s v="Inner Darkness turned into a photobook. Personal work i shot during my recovery...in Berlin."/>
        <s v="Photographs capture fleeting experiences, where childhood is our past and adulthood is our future. In between. On the verge."/>
        <s v="A beautiful book of Polaroid photographs which celebrates the beauty, diversity, and distinctive character of Colombia"/>
        <s v="The production of the book about my long term project &quot;The Travellers&quot;, Ireland`s biggest minority group with a nomadic origin."/>
        <s v="Join me in publishing an amazing and unprecedented book with full frontal photopraphs of 8 American Presidents Naked"/>
        <s v="I want to explore alternative cultures and lifestyles in America."/>
        <s v="An Iranian Journey exposes the duality of life in modern Iran where youth navigate a thicket of Islamic laws and customs to live freely"/>
        <s v="A stunning photo book highlighting the visual diversity of the City of Hamilton and showcasing it in a new light."/>
        <s v="Film Speed is a series of Zines focusing on architecture shot completely on 35 and 120mm film."/>
        <s v="A collection of 365 color photographs of sunsets in 2014, beautifully presented in a hardcover book."/>
        <s v="Run Rwanda - 211 miles, 100 photos:  An intimate visual documentation  of the inspiring and innovative reality of modern day Rwanda"/>
        <s v="This project aims to document, Libyan photographic history; through both print and artisan mediums ."/>
        <s v="A self published photo book documenting the overwhelming presence of the colour pink, in young girls lives here in the UK."/>
        <s v="Photographic roadtrip from Dallas/Ft Worth, Texas to Florida's beaches. A summer photography roadtrip project to include 5 states."/>
        <s v="A unique Photographic Book Project about the Passionate Moments and Strong Emotions that lie within Karate"/>
        <s v="Hundreds of breathtaking rodeo photographs collected in a beautiful coffee table book."/>
        <s v="We are all different, this is a way to honor and celebrate the authenticity in being different."/>
        <s v="Reach the ends of the earth! Claim a piece of alaskan wilderness- your name in a glacier and receive photo book our Denali Expedition"/>
        <s v="An Iconic look at one of California's oldest beach communities, photographed in Monochrome, on a c1947 medium format 6x6cm Box Camera."/>
        <s v="Glass Cloud tour dates are already beginning to pile up. They are turning to YOU to help get them from town to town."/>
        <s v="Wood Butcher needs your help to make this happen. Buy a CD, support local music!"/>
        <s v="Just as we are getting prepared to tour we find out our van has serious damage and can't run. We unfortunately don't have enough."/>
        <s v="cd fund raiser"/>
        <s v="Eurisko is trying to release our full length entitled &quot;Wild Animal!&quot; Money raised will go towards studio time, mixing, and mastering."/>
        <s v="Hear your favorite Bear Ghost in eargasmic quality!"/>
        <s v="I have been a lot of places &amp; written a lot of songs. It's finally time to make my debut album &quot;Homeward Bound&quot; and I need your help!"/>
        <s v="Sam Sliva's new EP, &quot;Drained,&quot; will combine Rock, Reggae and Country stylings to make one definitive sound...BUT ONLY WITH YOUR HELP!!"/>
        <s v="Everything is set to record are EP except for our finances. Please donate if you can! Any amount is appreciated. "/>
        <s v="We have come a long way on our new record, but now we need your help.  Help us, and together we can make magic!"/>
        <s v="After a 2 year Odyssey, Darling Waste's trailer is still not home! We need $3,500 to get it through U.S. Customs!"/>
        <s v="Hi! We're the music duo Black Swan Theories and our project is to manufacture our debut CD of 10 already-completed songs.  "/>
        <s v="I am writing the second volume in a series of hair band encyclopedias, however I lack the means to afford the costs of the photos."/>
        <s v="Help us fund our first tour and promote our new EP!"/>
        <s v="WE ARE A HARD ROCK/PUNK BAND SEEKING FUNDS TO RECORD A NEW EP. _x000a__x000a_https://www.reverbnation.com/dirtylittlerebel"/>
        <s v="Help fund our 2013 Sound &amp; Lighting Touring rig!"/>
        <s v="Shady Grady &amp; The Nobodies is a band from Chicago, IL that fuse James Brown, Pink Floyd &amp; Jimi Hendrix into 1 - www.shadygradymusic.com"/>
        <s v="Paul Haasch is producing his first music video! With awesome people involved and a great vision, it is sure to be an amazing piece."/>
        <s v="The King of Mars, a Chicago rock band, needs your help funding their first EP! Visit us at thekingofmars.com for more."/>
        <s v="St. Paul five-piece band City of the Weak hits the road May 9th, heading for Ft. Lauderdale to attend the Driven Music Conference!"/>
        <s v="Hard Rock with a Positive Message. Help us fund, release and promote our debut EP!"/>
        <s v="Every time we sit down to rehearse, thoughts of recording a CD excite us! We are ready to do this!  It's time, so read on..."/>
        <s v="Support Jeremy Buck &amp; The Bang as they finish and release their Brand New Album, â€œYou Are a Starâ€, as well as shoot 2 New Music Videos"/>
        <s v="We are working hard to get into the recording studio and finally release a full-length album...but we need your help getting there!"/>
        <s v="OH MY JOSH! _x000a__x000a_Our Kickstarter Supporters get FIRST DIBS!_x000a__x000a_Here's our latest single release and a package deal you cannot ignore!"/>
        <s v="This album of all original music has been in the making for several years and I am excited to make my fans a part of this experience."/>
        <s v="Deathtrap America is touring the country this spring.  Your pledge will help us across the country with Faster Pussycat and QueensrÃ¿che"/>
        <s v="Hopeless Jack &amp; the Handsome Devil's first American tour. Help us bring our dirty brand of &quot;Roots &amp; Roll&quot; across the country!"/>
        <s v="Release the Skylines is a small, local Cleveland metal band looking to record an album."/>
        <s v="WILKES is the solo venture of HighFlightSociety singer / Disciple bassist, Jason Wilkes. This project is to fund the debut 6 song EP."/>
        <s v="I have recorded 3 solo blues/rock/surf albums of original music, but they're only digitally released - I want there to be real CD's!"/>
        <s v="Athens, GA-based rock &amp; roll/soul band Radiolucent is kickstarting funds to mix, master, &amp; release their 2nd record, Electric City."/>
        <s v="The money will go towards our debut EP being Recorded mixed by Andrew Baylis and mastered by Drew Fulk of Think Sound Studios."/>
        <s v="After much anticipation, I'm finally releasing my first album, &quot;In Technicolor&quot;! Let's join forces and get it done right!"/>
        <s v="11 year old Sara &amp; Motion Device want rock &amp; metal fans all over the world to unite and join the ROCK REVOLUTION!!!"/>
        <s v="We are an independent band who needs your help for the production of our new album, so we can share our music with you lovely people :)"/>
        <s v="We need to get back to Nashville to record our second record, a full LP this time.  It ain't cheap and we need your help!"/>
        <s v="I write songs to teach with at two Chicago schools.  The enthusiastic response from my students &amp; colleagues inspired me to do do this!"/>
        <s v="Queen Kwong is going ON TOUR to London and Paris!"/>
        <s v="ASC had a one-of-a-kind CD release party in 2013, and we want to share it with the world - in DVD format!"/>
        <s v="A game for Apple &amp; Android devices that sees you get your own spacecraft, take on the competition, mine asteroids &amp; fight to survive."/>
        <s v="Purple Fishing is an online game and social media platform for Trump Supporters and Critics to have fun finding common ground."/>
        <s v="This is an Android game where you take control of the zombies and try to eat your way to world domination!"/>
        <s v="Cannons, Power Gloves, and PUNCHING STUFF!  Help Fat Cheeks collect Acorns for upgrades and customize his gear in this Endless Runner"/>
        <s v="This game is an alternative to the boring morning jogs This game will make you excited to workout Following elite footballer movements!"/>
        <s v="A mobile application that will allow math learners to practice math operations and improve critical thinking. Ideal for ages 7 to 12."/>
        <s v="A mix of PokemonGo, Game of War- Fire Age, DragonSoul, &amp; Throwdown. Join a clan, collect meme, upgrade features, fight, &amp; compete."/>
        <s v="PaperChase is a popular endless flying game conceived by a 15 year old and loved by millions worldwide.  Help us build version 3!"/>
        <s v="CCRPG will be a 2D Pixel Art Game based on similar elements to the SNES game &quot;Zelda: A Link to the Past&quot; with RPG elements added in."/>
        <s v="Conflict of Van Helsing &amp; Dracula (C.O.V.D.) is a board game available as an App based on the story: Dracula. Can you survive?"/>
        <s v="Journey with Bible Bear through each of the books of the Bible, exploring stories while learning verses, songs, and preschool concepts!"/>
        <s v="A Top-View Action game where you play as Bob, the FIRST zombie to rise from the grave. Bring chaos to town, feast and don't die again."/>
        <s v="It's time for The Red Card Blue Card Game to be available everywhere! Help save the sanity of ALL parent's! Help make it an App!!"/>
        <s v="PATH to Reading (PATH) is a patented break-through technology  that dramatically and permanently improves attention, reading, memory"/>
        <s v="Sea opposition of Crab's family and angry fishes. Who is going to win, and who is going to loose ?!"/>
        <s v="An arcade styled side scroller. Help Bob the pilot steer his plane through hordes of migrating birds strapped with explosives."/>
        <s v="It's obvious you won't survive by your wits alone. Unfortunately that's all you've got, Chip. Run!"/>
        <s v="Action game now playable on Android/iOS platforms and PC browsers. Easy gameplay even for starters yet hard to be skilled. Multi-player"/>
        <s v="Juego de plataformas con 20 personajes. Cada personaje tiene cuatro habilidades distintas al resto de personajes y sus propias voces."/>
        <s v="Sim Betting Football is the only football (soccer) betting simulation  game."/>
        <s v="We're now raising money to produce a music video. Those who donate get a vote in deciding which song!"/>
        <s v="New songs have been popping out of Mark Donato for years now and he's got a large, squirming litter of them in need of triage.  Help!"/>
        <s v="Afraid Of Figs is a high energy pop/rock band, with off-the-wall humor, catchy hooks, and wild interactive live shows."/>
        <s v="Glad Hearts Latest Album, Twenty Two, Pressed In A Very Limited Edition On Beautiful Vinyl With Accompanying Digital Download"/>
        <s v="KATA's debut album 'The Rising' is ready for your ears, now all we need to do is press the vinyl. That's where you come in!"/>
        <s v="Help the New York - based independent prog-rock band Invisible House create their new album called &quot;a history of the world&quot;"/>
        <s v="Our dream of recording our second single in London and making it big in the UK is closer than ever! Do you want to be a part of it?"/>
        <s v="Hey there! I have new music recorded for my 3rd CD but  need to raise a few more bucks to finish the artwork &amp; pressing. I'm so close I can taste it!"/>
        <s v="Sweeping epic melodies. I want to incorporate all my influences into one album I have been writing for 90 days now and ready to record!"/>
        <s v="We want to record a live album at this year's annual Boxing Day show at the Arden Gild Hall - we need your help to do it!"/>
        <s v="Help promote Lindsey Ray's debut full-length album &amp; get loads of great giveaways in return! Can you say free music and prizes?! You know you wanna..."/>
        <s v="Nemes has just recorded a new album and is raising $500 to get it mixed and mastered professionally."/>
        <s v="Archeology is looking to gain support to release their 7&quot; vinyl single &quot;Hunger&quot; as well as the b-side, &quot;Kings canyon."/>
        <s v="Im trying to raise $1000 for a 3 song EP in a studio!"/>
        <s v="HERESTOFIGHTIN is a folk rock band from Colorado fighting for change in our world through rock and roll. Be the change you want to see."/>
        <s v="My barely anticipated second album of self produced songs is ready to go.  Just need a little help to cover mastering, artwork etc."/>
        <s v="My new album produced by Paul Curreri is one of the most unique musical projects I have done. Let's finish it before the baby comes!"/>
        <s v="We are heading into the studio to create the most soulfully orchestrated Indie Pop masterpiece mankind has ever witnessed."/>
        <s v="Ukulele Songs from the Zombie Apocalypse, a concept album where boy meets girl, boy loses girl to Zombie King, boy gets girl back. Fun!"/>
        <s v="Angieâ€™s Curse, an Indie Goth/Dark Rock band &amp; local favorite from Ventura, are ready to record a professional CD of all original songs."/>
        <s v="KiddieRail is a height adjustable hand rail of the right size for little children to help them manage the stairs more safely at home."/>
        <s v="Virtual reality is expensive, here is the solution. I've created a VR device out of cardboard. I present: World's cheapest VR Device."/>
        <s v="A cool smart laser pointer for presenting professionals. Unique by design, widest functional coverage for both IOS and Android."/>
        <s v="Animals knocking over your waste wheeler making a mess on trash day? The S.A.D.L. will help prevent that from happening!"/>
        <s v="Before Dick Armstrong passed away unexpectedly in 2003, he invented an AxleCrutch device to help his customers-his idea lives on today."/>
        <s v="Max 5Tb storage, Wired lan, Additional USB ports and Hi-res DAC, 10000mAh battery, Real portable docking station"/>
        <s v="Litter-Buddy is great economical alternative to leading pet waste disposal systems with cartridge bag elements."/>
        <s v="Our device eliminates WiFi range issues with your connected devices by allowing you to locate our device where you will use your WiFi."/>
        <s v="Use Little Occhio to see and share the hidden secrets of nature. Capture, share awesome photos, works with iPhone/Android/tablets."/>
        <s v="Thinking Cleaner is an add-on for your iRobotÂ® RoombaÂ® 700/800 that makes it smarter and aware of its owner."/>
        <s v="Charge furniture, making it simple and comfortable to charge your USB devices without leaving the comfort of your couch or armchair"/>
        <s v="Finally! Electrical Wiring Testing Made Easy...  Designed by a Professional for Professionals, Homeowners and DIYs, Too!"/>
        <s v="Tibio is a revolutionary new product designed to solve an age old problem."/>
        <s v="The &quot;ZoZo Skeleton Hand Planchette&quot; is a fully functional &quot;ouija board&quot; planchette (pointer) but is significantly more hair-raising."/>
        <s v="The picture above is of our current prototype for the cat bath - we hope to move beyond a simple bin and create a cat bath revolution!"/>
        <s v="The Paint Can Holder Makes Painting Easier and Safer on Extension Ladders."/>
        <s v="Let's build a legendary brand altogether"/>
        <s v="Repel Japanese beetles and garden pests. Grow organic fruit and vegetables to help the environment, one plant at a time."/>
        <s v="Use preprogrammed firmware or program your own with AVR-ISP or Arduino ISP.  Device is based on the Atmel ATtiny13A microcontroller."/>
        <s v="A new concept in bike light safety, protecting cyclists from being hit in the side. Bright, amber sideways."/>
        <s v="The Fine Spirits are making an album, but we need your help!"/>
        <s v="Low Weather's debut album is halfway finished.  With your help and your help alone we can record the rest!"/>
        <s v="We just finished recording our first album! All we need is a little extra help to be able to get it printed!"/>
        <s v="We are recording a cd of Songs- About life and love_x000a_from the perspective a conscious country girl_x000a_living in the city."/>
        <s v="The Freakniks are making their psychedelic freak-folk debut studio album and they need your help."/>
        <s v="Invisible Allies is a collaboration between well known West Coast downtempo aficionado Bluetech and Philadelphia electronic mastermind KiloWatts.  "/>
        <s v="Hampshire is headed to GBS Detroit."/>
        <s v="Help us master and release our debut album &quot;The Kaleidoscope Dawn&quot;"/>
        <s v="Trying to raise funds to release a full-length album on LP and CD by my post-punk studio project, Surplus 1980."/>
        <s v="We're nearly done recording, but we're out of money! Help us release the record!!!"/>
        <s v="We're an indie rock band from Clearwater, FL headed back into the studio to finish our latest EP."/>
        <s v="Lee Malone has been chosen by Converse Rubber Tracks! Help get us to the Rubber Tracks recording studio in Brooklyn &amp; cut a 7&quot; EP."/>
        <s v="After years of preparation and planning, Magic Punches are going to record their debut LP at Type Foundry Studios with John Askew."/>
        <s v="We are a band in need of a vehicle. We just released our new CD and have played almost every venue in town, now it's time to expand."/>
        <s v="AM/PM is a 20 song dual-disk album that we're trying to record with your help! AM is a pop album and PM is an ambient/intense album!"/>
        <s v="Hey, we're Grandkids! We have enough songs to record an LP, and we need your help! We're going to make you proud, promise!"/>
        <s v="My Pal Val is headed to Groovebox Studios in Detroit, Michigan on June 15th to record and film a live GBS Detroit EP."/>
        <s v="A live worship album + short film: Telling the story of a worshipping community adapting and thriving in a post-Christian context."/>
        <s v="Partner with the ministry of I Am Clay by helping them fund their new album! This enables them to release it for FREE as a gift to all!"/>
        <s v="K. is about *this* close to finishing up our third record, History Grows.  Now we just need to master it and release it!"/>
        <s v="Gramofon streams cloud music to your sound system. A modern jukebox: smartphones are the remotes + WiFi brings everyone together."/>
        <s v="Getting a revolutionary new toy design into open source production, and using the design to create the worlds longest marble run."/>
        <s v="Next-gen 100% open-source sensor beacon platform designed especially for makers, developers and IoT companies."/>
        <s v="The Big Turtle ShellÂ® is a rugged wireless Bluetooth speaker built for a life of action. Water resistant and durable with a huge sound."/>
        <s v="A new electronic musical instrument which allows you to play, learn and perform music using any sound you can imagine."/>
        <s v="A smart technology that allows your instrument to transform movement, orientation and momentum into audio &amp; visual effects."/>
        <s v="You may be thinking: &quot;a fusion reactor? Thatâ€™s not very exciting, I see fusion every day.&quot; But. How often do you see fusion inside of a Bubblegum..."/>
        <s v="10 times more powerful than Raspberry Pi 3, x86 64-bit architecture"/>
        <s v="#ShakeYourPower brings clean energy to places in the world without electricity through the power of music."/>
        <s v="We're building snap-together model trebuchets that are perfect for office warfare or annoying your roommate!"/>
        <s v="Take learning and playing with LEGOÂ® to the next level with sensors! Build creations with SBrick Plus and make them interactive!"/>
        <s v="Nix is a breakthrough smartphone accessory. Just scan an object and instantly view the color on your iPhone, Android, PC, or Mac."/>
        <s v="The NTH is an open source music synthesizer featuring instant fun, awesome sound, and a hackable design."/>
        <s v="The First Home Battery System You Simply Plug in to Install"/>
        <s v="An easy to build open source 3D object printer. For the newbie or experienced maker, there's a model for everyone! NEW $599 Model!"/>
        <s v="Designed to be used at home, the Sparx Skate Sharpener gives hockey players an automated way to sharpen at the professional level"/>
        <s v="An open hardware platform for the best microcontroller in the world."/>
        <s v="The Mojo is an FPGA development board that is designed to be user friendly and a great introduction into digital design for anyone."/>
        <s v="A thermometer that connects to the internet to help New York City turn the heat on for thousands of tenants with no heat in the winter."/>
        <s v="Trekkayak is an ultralight, durable and inflatable boat to be carried in your backpack to cross a lake or paddle down a river."/>
        <s v="This DIY kit helps analyze materials and contaminants. We need your help to build a library of open-source spectral data."/>
        <s v="It's like an Arduino on steroids â€“ built-in bluetooth, battery management, and floating-point coprocessor, in a small, simple package."/>
        <s v="First mobile green energy generator that you can carry camping with you! A 3D printed, foldable wind turbine boosting 300W of power!"/>
        <s v="Clairy combines the power of nature and technology with the beauty of design to eliminate indoor pollution and analyze it."/>
        <s v="BoardX is a collection of electronic circuit boards that stack on top of one another to share resources and communicate"/>
        <s v="InkCase Plus is an always on E Ink second screen; uses sports/fitness apps, an eBook reader, display Photo and receive notifications."/>
        <s v="Ion is a light show for your desk, dorm room, or living room.  It responds to music, connects to your phone, and brightens your day!"/>
        <s v="Bringing the advantages of wireless smart shifting to every cyclist. FITS ANY BIKE"/>
        <s v="An Open Source JavaScript microcontroller you can program wirelessly - perfect for IoT! No software needed so get started in seconds."/>
        <s v="The APOC is a gamma particle detector that will help you learn about radiation and find radioactive things!"/>
        <s v="castAR: bridging the physical world with the virtual worlds; 3D holographic like projections in AR, fully immersive environments in VR"/>
        <s v="Jog It! Is an open source hand held controller designed to make running a program in Linux CNC (EMC2) and MACH3 a breeze."/>
        <s v="Smart lighting for your living room that improves movie and gaming experience drastically â€“ all while being easy on the eyes."/>
        <s v="RAPIRO is a cute and affordable robot kit designed to work with a Raspberry Pi. It comes with a Arduino-compatible servo controller."/>
        <s v="The Bugle2 is a second generation DIY kit phono preamplifier for vinyl playback."/>
        <s v="Can you help us make an ultra bright white one a reality?"/>
        <s v="Ario learns about you, syncs your body clock, and keeps you healthy through natural lighting patterns."/>
        <s v="Please help us take DIY 3D Printing to the next level, support this open source photo-initiated polymer resin based 3D printing system!"/>
        <s v="Truly wireless premium earbuds with a battery-boosting smartphone case for charging and storage"/>
        <s v="Multi-power charging that is smarter, stylish and designed for you."/>
        <s v="I would like to tell the story of a young man from Queens, New York and compare his life to a young Afghan man...to connect the dots."/>
        <s v="Express a very dark place in my childhood. Release my emotions through photography in a form of Art."/>
        <s v="A vegan photographer bringing Hawaii to the tipping point of plant pure wisdom, featuring the most influential early adopters."/>
        <s v="Does love lasts longer than &quot;Love Locks&quot; ?_x000a__x000a_A photographic journey into the lives of these 'love-locked' couples."/>
        <s v="A personal journey to document people on the worlds 10 largest metro systems. The end result being one truly epic photographic essay!"/>
        <s v="We are a married couple who have started a child photography business from home. We need help to put together equipment to grow."/>
        <s v="A collection of images that depicts the beauty and diversity within Ethiopia"/>
        <s v="Expressing art in an image!"/>
        <s v="Creating an awareness for infertility through photographing families and showcasing the real faces of infertility."/>
        <s v="An art nude photography book that includes traditional black and white sepia nudes as well as experimiental color nudes."/>
        <s v="Taking (and giving) professional portraits of survivors of human trafficking in Myanmar."/>
        <s v="A complete revamp of all the Disney Princes &amp; Princesses!"/>
        <s v="I am looking for help to open up an affordable photography studio in Cornwall for baby and family portraiture photography"/>
        <s v="A program to preserve still imagery (photographs) and moving imagery captured on motion picture (film) stock, and videotape elements."/>
        <s v="I'm looking to pursue my dream of becoming a full time photographer, using my current creative experience as a graphic designer."/>
        <s v="I want to create a series of pictures of Life through the eyes - and capture some of the defining moments of our history now / to come."/>
        <s v="There is so many unseen places in the world, and I've made it my personal goal to show everyone through photography &amp; travel."/>
        <s v="I am moving to Guatemala to document and report on the growing community resistance movements across Central America and Mexico"/>
        <s v="This is a portrait photo project aiming to inspire women to explore themselves and live their passion"/>
        <s v="What do you get when you combine 2 of the hottest alt-models in North America with one Canadian photographer? Make a CALENDAR!!!"/>
        <s v="Nuimo is a universal controller for the internet of things. Control your music, lights, locks and more."/>
        <s v="Open-source quad-core camera effortlessly adds powerful machine vision to all your PC/Arduino/Raspberry Pi projects"/>
        <s v="velosynth is an open-source bicycle interaction synthesizer. it interprets the speed and acceleration of a bicycle into expressive audio feedback."/>
        <s v="Design and 3D print your own creations using an iPad. A delightful 3D printing experience for children and K-12 education."/>
        <s v="The bassAware Holster is a new type of wearable audio technology that uses vibration to create a massive bass experience."/>
        <s v="MAID is a smart kitchen assistant &amp; a multifunctional oven. MAID knows what to cook and how to cook. Cooking is now easy,fun &amp; social."/>
        <s v="A biologist, an industrial designer, and an engineer team up and build a â€œHello, World!â€ kit to teach high schoolers how to invent with DNA."/>
        <s v="The smartCaster is an automatic roto-casting machine running off of open source electronics with plans that will be freely available."/>
        <s v="Licht 1: The smart pendant lamp that increases your well-being and productivity while saving 80% in running energy expenses."/>
        <s v="Weighitz are miniature smart scales designed to weigh anything in the home."/>
        <s v="FLUXO â€“ The first smart design lamp where you can move the light in any direction with app and sensor control."/>
        <s v="FishBit is an app and connected device to monitor and control your aquariumâ€™s water composition to help your tank thrive."/>
        <s v="Crowds can slow WiFi to a crawl, but not Portal. Stream ultraHD videos without buffering and play Internet games without lagging."/>
        <s v="It's a pen that can draw in the air! 3Doodler is the 3D printing pen you can hold in your hand. Lift your imagination off the page!"/>
        <s v="ExtraCore is a 1&quot; x 1&quot; 22 I/O pin Arduino Compatible. It's 1.7 grams and 16mhz of tiny Arduino style coolness."/>
        <s v="A smart, compact power supply designed to power anything, anywhere"/>
        <s v="A big red truck filled with cutting-edge maker tools that goes from school to school, bringing the joy of building back to kids."/>
        <s v="Scriba puts creative control back in your hands. Its flexible body and dynamic squeeze motion responding beautifully to your touch."/>
        <s v="Far-field voice control extension to your speakers, home &amp; office appliances. Touch Sensing with Arduino &amp; Linux for making projects."/>
        <s v="Low Voltage Metal Sensor directly compatible with Arduino type computers for Robotics, &amp; Motor Control, WITHOUT USING MAGNETS!"/>
        <s v="The m!lTone is an open-source synth &amp; MIDI controller.Create music &amp; control video,lights &amp; sound w/ this refreshingly original device."/>
        <s v="Acanvas is a Wi-Fi connected and customizable art display that hangs on any wall, charges itself and streams art into your home"/>
        <s v="A digital window that opens to beautiful scenery from around the world with 4K-shot videos and sound. Place it anywhere, be anywhere."/>
        <s v="RA - 3D Printer board. This board can control 3 extruders, bed heaters, Elefu control panel, 4 temp monitors, lighting and more."/>
        <s v="A complete Home Security System in a single device: Flare protects you and your home all by itself. Secure, beautiful and affordable."/>
        <s v="MIDI Sprout enables plants to play synthesizers in real time."/>
        <s v="Modular smartphone-based headset with external sensors for 4&quot; - 5.7&quot; Android &amp; iOS phones, iPhone 6 Plus included!"/>
        <s v="Building an open source Bussard fusion reactor, aka the Polywell."/>
        <s v="Lumin8 Pro is a fun and easy to use light controller that makes light dance to your favorite music."/>
        <s v="A stylish, retro, and fun arcade cabinet for your Raspberry Pi, Mini-ITX, Pandaboard, or other mini PC from the makers of Pibow"/>
        <s v="With Linkio you can use your smartphone to control every electronic you own- for only $100!"/>
        <s v="PocketLab Voyager and PocketLab Weather are rugged science labs that you can take anywhere to explore the world around you."/>
        <s v="BrewNannyâ„¢ accurately measures the health and progress of your home brew and alerts you to problems immediately, wherever you are."/>
        <s v="A Wireless Virtual Reality HMD that's Fashionable &amp; Compact; Features 3D Gesture Input, Position Tracking, &amp; Augmented Reality Overlays"/>
        <s v="Announcing the GANGLION and the ULTRACORTEXâ€”a $99 biodata acquisition device and a 3D-printed, brain-sensing headset."/>
        <s v="A high-capacity portable charger with LED lights keeps your iPhone, iPad, smartphones, tablets and other devices juiced up on-the-go."/>
        <s v="With an efficiency of 97%, bicycle technology is nearly perfect. So why do we use it only for transportation?"/>
        <s v="The OWL is an open source, open hardware, reprogrammable effects pedal designed for musicians, coders, and hackers."/>
        <s v="Open up your digital worlds with the most sophisticated, intuitive android smart projector."/>
        <s v="4.29 Billion+ Capacitor Combinations._x000a_No Coding Required."/>
        <s v="World's first LED decor grow light that turns your plants into show pieces. Adding beauty and foliage to your home like never before"/>
        <s v="The SoundBrake headphone attachment can be used with any audio player to alert you to important outside sounds."/>
        <s v="PS-1A is an adjustable switch mode DC-DC power supply. It is highly compact, breadboard friendly and requires no external components."/>
        <s v="The PiSoC is an open source development platform which gives each person a unique opportunity to create, regardless of skill level."/>
        <s v="Open Rail is a new open source universal linear rail system designed to be used with various T- Slot aluminum extrusion configurations."/>
        <s v="CoAction Hero: a powerful proto-board with a 120Mhz processor, 1MB filesystem, and built-in OS for tinkerers and engineers alike."/>
        <s v="Simple internet time-limits, usage analytics, app &amp; site blocking - across all devices in the home, controlled from your smartphone."/>
        <s v="A lightweight generator to charge your phone, lights, and removable battery pack as you bicycle. Pedal power by you, for now or later."/>
        <s v="Keyless. Alarm secured. GPS tracking."/>
        <s v="Hubble is the first 100% open, affordable laser cutter suite â€” from replicable hardware to community driven software &amp; firmware."/>
        <s v="A collaborative effort between three generations who set out to provide a premium, top-quality yoyo at an affordable price."/>
        <s v="The World's Lightest &amp; Smartest E-Scooter: cool, small, portable, and can be easily folded into a backpack and bring it anywhere"/>
        <s v="Â· Exchange multiple hard drives (SSDs or HDDs) Â· Slick design Â· Highest data transfer rates Â· Robust (anodized aluminum)"/>
        <s v="SITU is the smart food nutrition scale anyone can use. It weighs your food in calories and nutrients in addition to grams and ounces."/>
        <s v="An Arduino compatible shield matched with a web based tutorial system to teach you how to talk with I2C and SPI components."/>
        <s v="A lightweight backpack that can charge your smartphone 4 times or an iPad one full charge, and recharge via a USB port"/>
        <s v="CableKnife is the best solution for removing insulation from cables for the purpose of maximising the scrap metal value by up to 350%"/>
        <s v="Making using the serial terminal on the Raspberry Pi as easy as Pi!"/>
        <s v="Simplify IoT development via the cloud. Plug-n-play, Arduino-compatible wireless network of sensors &amp; controllers. Open Source. Secure."/>
        <s v="Universal 4 ports USB charger for iPhone, iPad, Android and other USB devices. Intelligent device detection for optimal charging."/>
        <s v="Bibo Barmaid is a smart cocktail self-serve machine that creates expertly crafted mixed drinks at home with the touch of a button."/>
        <s v="4K HEVC Android TV Media Player with optional DIY electronics, ideal for app development, home control, software developement, learning"/>
        <s v="Build a professional grade Linux CNC control with Beaglebone black and our CNC cape."/>
        <s v="Open-source content-driven lighting system you can use with TV or PC, Mac, HTPC displays in movies, games and daily work"/>
        <s v="Give your mobile device the ability to see &amp; capture the world in complete darkness while revealing items not visible to your naked eye"/>
        <s v="Automatically opens your garage door when you come home. Open, close, and monitor your garage door from your phone."/>
        <s v="The next generation of premium quality LED lighting. Extreme power efficiency in a small package."/>
        <s v="Introducing Sprite, the cloud-based watering controller and Whisperer, the solar-powered plant sensor for effortless home irrigation"/>
        <s v="RaceCapture brings motorsports to the connected car: Share track days, autocross, drift and drag racing with your friends in real time!"/>
        <s v="The A4-SFX is a project with the goal of creating the smallest case possible while still using high-end standardized components."/>
        <s v="Includes Wifi Camera for video chat, Amazon delivery, pet health analyzer, weight control, diet transition planning, and more."/>
        <s v="The Most Portable Windows 10 PC Less than 0.3 lb with Updated Resources-Cherry Trail CPU, 4G RAM, ~128G Storage, wifi ac, USB 3.0, HDMI"/>
        <s v="abode is a home security and automation company that offers a self-installed, professional-grade solution with no contracts."/>
        <s v="Creating PC gaming controllers to bring your gaming experience to a new level."/>
        <s v="The Practical Meter helps you charge your phone faster by solving a problem millions of people experience."/>
        <s v="Wireless earbuds filled with sound, yet so small they are almost invisible!"/>
        <s v="A Whole New Way to Get TV: Watch four live TV channels at once on your tablet, smartphone, or big screen TV!"/>
        <s v="With hoterway you won't wait anymore for hot water in the beginning of your shower. Save Water, Energy, Time and Money."/>
        <s v="A power over Ethernet (PoE) add on board (HAT) for your Raspberry Pi with power management. Reduce the clutter of cables with Pi PoE!"/>
        <s v="Tinker Tie is a fully programmable, hackable Arduino-compatible RGB LED bow tie that can last over 20 hours on a single charge!"/>
        <s v="Embarking on a Summer Tour to spread their message of cherishing your unforgettable memories through nostalgic rock music."/>
        <s v="Local bay area band looking to share our vision with people, looking to create something we are proud of, no more bedroom recordings!"/>
        <s v="Autumn's Song is working on a debut album that brings accustic / singer-songwriter / piano rock to the central Florida music scene."/>
        <s v="Los Angeles based Ballerina Black are on their way to tour the UK in May. Join our club &amp; help make it happen."/>
        <s v="Eikon worship leader Dustin Hecocks records his full length debut album this Summer, comprised of powerful music and worshipful lyrics."/>
        <s v="I am in the process of completing 4 new EPs to be released in Winter, Spring, Summer, and Fall of 2012."/>
        <s v="Support Joy Shannon and the Beauty Marks record their 4th studio album &quot;Out of My Dreams and Into My Arms&quot; and create a music video!"/>
        <s v="Indie Folk musician, Chris Dorman is releasing his second full length album.  Let's release this record worldwide - grassroots style!"/>
        <s v="Little Moses is trying to record their first EP, and we can't do it without your help!"/>
        <s v="Insect Surfers, Planet Earth's Longest-Running Modern Surf Band, come twanging back into 2013 with a new surfadelic musical release!"/>
        <s v="I'm an 18-year old singer/songwriter from California. I'd love your support to get my album of original songs professionally recorded."/>
        <s v="Amy Lingamfelter is making an album all about love and she's looking for backers. See see how you can share in the journey!"/>
        <s v="Help Lift The Decade record their debut full length album with with Ace Enders! (The Early November, I Can Make A Mess)"/>
        <s v="We've got a new record, Slick Machine._x000a_We want to release it and tour the US to support it, but we need your help to make it happen."/>
        <s v="This CD celebrates a journey beginning with the death of a father and culminating with the joyous victory expressed in music!"/>
        <s v="Shone Nuisance is heading to GBS Detroit on Friday, October 26th to record and film their GBS Detroit EP and video."/>
        <s v="Engine is ready to record our sophomore release. The songs are written, the musicians are ready. Help us bring this into existence!"/>
        <s v="The Christopher Battles EP Project will fund professional recording, publicity, and release for this original singer-songwriter."/>
        <s v="Our tour van died, we need help!"/>
        <s v="The Skylit Letter is heading to Groovebox Studios in Detroit on Friday, June 29th to record and film a live GBS Detroit video and EP."/>
        <s v="Hey everyone, we are back with our first full length release, &quot;The Bite And The Boogie&quot; and we need your help to get it printed!"/>
        <s v="The Guru is basement parties, lake swimming, a smile shared between reunited friends, and the doe-eyed innocence of youth."/>
        <s v="Indie rocker, Matthew Moon, has something to share with you..."/>
        <s v="In the Raw is Seattle's the Ink &amp; the Echo's debut album.  It is honest, compelling, and speaks of raw human emotion."/>
        <s v="Help Layla the Wolf fund the printing and releasing of our first E.P. Release called &quot;Sugar&quot;."/>
        <s v="We're recording a new full length album! So stoked for this project. We've been preparing for it for over a year. It's our best yet!"/>
        <s v="ACKER, an instrumental noise-rock band from Central Illinois, is raising funds to record a new album and release it on vinyl."/>
        <s v="A project to raise the funds for our early discography, pressed on vinyl the way we always envisioned it + help w/ future band plans."/>
        <s v="We are ready to make our first full-length album, and with your help, we can make it happen!"/>
        <s v="Brent Brown's breakout new album! Requires help from the record label... You!"/>
        <s v="We are a small community of people in Boston intending to make every moment a time to find love and give love.  We need your help!"/>
        <s v="BBB is going back into the studio to record and release &quot;Felix From Canada&quot; by popular demand.  We need your help!"/>
        <s v="Help us fund our second full-length album Honeycomb!"/>
        <s v="10 tracks of power pop, indie rock &amp; &quot;soaring sounds of hope from the edge.&quot; Help us polish &amp; release it by pre-ordering now!"/>
        <s v="The Violet Tone is heading to California but we need your help!  We've been at this for years and finally have a shot!"/>
        <s v="Launch Bitch's new project, BEACH.  Get a limited edition cassette EP, be on a song, or drive away in Bitch's tour bus/RV."/>
        <s v="Our next album is being mastered and we want your help to release it by putting your name down for a pre-sale copy and awesome merch!"/>
        <s v="PORCHES.  and Documentarians tour from New York to San Francisco and back."/>
        <s v="big long now is recording our debut album and we are looking for help mastering and pressing it to vinyl"/>
        <s v="&lt;3_x000a_Coming in from outer space. Help Hearty Har record their 1st album!!"/>
        <s v="Join us on an epic journey to discover a millennia old secret which will change the world forever."/>
        <s v="Captain Kalani it's a retro game full of nostalgia for the old gamers but interesting for the new ones"/>
        <s v="Indie developer boredom's products' Xbox 360 game about a Japanese-inspired hug-themed game show needs funding for animation and environmental models."/>
        <s v="AZAMAR is a Role Playing Game world involving fantasy and high magic, based on the popular OpenD6 OGL using the Cinema6 RPG Framework."/>
        <s v="Becoming is a video game that aims to portray mental illness through a metaphysical and emotional story."/>
        <s v="Lead your team to victory in this fast-paced, action, sports game! Use Power-ups and avoid attacks as you fight for victory!"/>
        <s v="Three Monkeys is an audio adventure game for PC."/>
        <s v="The Royal Snail has misdelivered all the invitations to the Royal Ball.  It's up to Makayla to set things right in the Fairy Forest"/>
        <s v="PKF is a Cat-Tastic 2D side-scrolling shooter! Stand up to all the big meanies with the power of positivity and save the universe!"/>
        <s v="You are the hero tasked to save your home from the villainous Sanword."/>
        <s v="From frightened girl to empowered woman, Scout's Honor is a tale about facing your fears and overcoming odds."/>
        <s v="Fight your way to dominate the universe. Be the first to try our engaging cross-platform mmo-strategy and bring it closer to reality."/>
        <s v="Waddle Slide is an iPhone/Android application. The app is based around a penguin, who's objective is to find his way back to his igloo."/>
        <s v="1st person Action Survivalist Rpg game. You get sent to a deadly Island to die not knowing that your not alone on the island."/>
        <s v="Point-and-click adventure: The mysterious Nikola Tesla, a time traveling device, and an experiment gone wrong in Colorado Springs"/>
        <s v="A dark and twisted game with physiological madness and corruption as a man becomes the ultimate bio weapon."/>
        <s v="Arrest, interrogate, and uncover the truth as a local woman recruited by the KGB. For Windows, Mac &amp; Linux."/>
        <s v="A game with a mixture of a few genres from RPG, Simulation and to adventure elements."/>
        <s v="An adventuring RPG with ghosts, mysteries, and flexible gameplay paths, Manorkept is a game that promises an unforgettable experience."/>
        <s v="COOKIN UP ONE HOT ENTREE! BobToons USA is gathering the ingredients to create a hot new video game &quot;The Sabroso Showdown&quot;"/>
        <s v="A place where people can test out the latest video games, for an hourly fee. It's cheaper than wasting money on a $60 game that sucked"/>
        <s v="a third-person exploration adventure game developed by yetanotherIndie will be released on August 2016 for PC, Linux and XBox one."/>
        <s v="Head Cap will provide easy access to tables, dice rollers and record sheet management to streamline your tabletop Battletech games."/>
        <s v="A thousand community-built sandbox games (and more!) with a fully-customizable game engine."/>
        <s v="When the gods of religions and days passed return to our modern world, humanity must fight for its survival and future."/>
        <s v="New professional gaming organization with a tournament winning Dota 2 team, &amp; divisions in all eSports games looking to re brand/expand"/>
        <s v="A Point and Click Adventure on Steroids."/>
        <s v="zomblock's is a online zombie survival game where you can craft new weapons,find food and water to keep yourself alive."/>
        <s v="Project Gert is a sequel to the Android game Project Gert, for Xbox Live.  One character embodying two personality's, and sets of abilities.  "/>
        <s v="A pixel styled open world detective game."/>
        <s v="Crazy Artist makes gaming more comfortable and fun for Playstation 4 users. I really want to give you a Handee Job!"/>
        <s v="Our game is going to be a space shooter that has RPG elements with New Game+! It will be unlike any space shooter ever played."/>
        <s v="Crowdfunding the Gamers Way. An online game with real world consequences.Do you dare to play? Can you turn the world around?"/>
        <s v="A Real Time Strategy game based on Greek mythology in a fictional world."/>
        <s v="A Level Editor, Turned up to eleven. Infinite creativity in one package, solo or with up to 16 of your friends."/>
        <s v="Captain and manage your ship along with your crew in this deep space adventure! (PC/Linux/Mac)"/>
        <s v="Gamers and 90's fans unite in this small tale of epic proportions!"/>
        <s v="A next generation golf game with a course designer and a massively multiplayer online tour. Join the fun and help us create it"/>
        <s v="The world is dead, humans are nearly extinct._x000a_Vampires and Werewolves hunt the survivors. Zombies hunt us all._x000a_How will you survive?"/>
        <s v="An awesome side-scroller tower defense game.  Think &quot;Plants vs Zombies&quot; but from a side-on perspective."/>
        <s v="We're trying to fund hard copies of our debut album!"/>
        <s v="Then &amp; Now is the 1st Solo album from me Ian Stewart. To learn more about me, my music, and my life visit www.ianstewartlive.com"/>
        <s v="Mongrel is looking to hit the studio once again in June so we can bring you a new cd later this year and we need your help!"/>
        <s v="South Florida roots country/rock outfit's long awaited debut record"/>
        <s v="Vous aimez le rock fort ? Aidez les Beat Cheese Ã  produire leur premier album ! Do you like cheese? Help us produce our first album!"/>
        <s v="Drummer John Roccesano (Johnny Rock) produces an album written and performed by friends, recorded and mixed on tape, pressed on vinyl."/>
        <s v="We need YOUR HELP to take one more step to this make release sound amazing!"/>
        <s v="We're hitting the studio to record our next album, &quot;Pizazz&quot;!! Help us put the FUN in FUNK!!"/>
        <s v="An innovative new YouTube series reviewing the HOT new music technology that people love. For Rockers, Jazzers, Rappers and everyone"/>
        <s v="We are a hard rock band from Northern California trying to raise $350 for our next EP. Be a part of our journey!"/>
        <s v="Like records? We do, too! Help this Los Angeles based rock 'n' roll band get their new album out on vinyl!"/>
        <s v="hey friends. We are Hollow Point 9._x000a_We are calling on you to help us._x000a_In our journey to make our debut album."/>
        <s v="Our first full length album, One Eyed King, is an overdriven roadtrip through the heart of darkness. Rocknroll with a reading problem."/>
        <s v="Chivo and his band of miscreants present their debut album _x000a_'Blind Energy' ...we think you are going to like it."/>
        <s v="Trying to get the last bit of money together to finish recording the first full length Repulsur album, &quot;The After School Special&quot;."/>
        <s v="The Mike Farley Band has re-assembled its original line up and needs your help to make a new full-length album!"/>
        <s v="Stone Horse ~ _x000a_Doing what they do best, laying down honest and _x000a_proper Rock-n-Roll guaranteed to soothe your soul!"/>
        <s v="We are making our third studio album and no longer have a label telling us what we can/can't do. This record is for the fans."/>
        <s v="Woodhouse is making an EP!  If you are a fan of whiskey and loud guitars, contribute to the cause!"/>
        <s v="Help fund the new record by independent alternative rockers FOUR STAR MARY &quot;PIECES&quot;"/>
        <s v="Broken Contract is a sci-fi, action/adventure, miniature based game of sci-fi worker insurrection in a dystopian future for 2+ players."/>
        <s v="An incredibly comprehensive tabletop rpg book for the post apocalypse, inspired by Dungeon World."/>
        <s v="Don't just kill them, let the dice decide what kills'em. As a Bonus Get the game TRAPPED free, a Fast paced Dice game for 2-8 Players."/>
        <s v="Trading beautiful colors on behalf of the bishop! Become the best merchant of the Fresco World in this innovative game by Queen Games."/>
        <s v="Empire of the Dead-Requiem is a miniatures expansion to our 28mm tabletop game set in a Dark and Gothic, Steampunk Victorian Empire."/>
        <s v="The real-time digital social deduction game where there's no moderator, no sleeping, and no dying."/>
        <s v="The War of Currents! 2-5 electricity innovators build routes, grow tech trees, and play the stock market in 20 minutes per player."/>
        <s v="Beautifully unique, precision cut, metal gaming dice derived from a passion in tabletop gaming and engineering design."/>
        <s v="Help me fund the Argonauts! Sculpted by Dave Kidd, based on concept art from Roberto Cirillo, created by Fet Milner and myself!"/>
        <s v="You are an evil Overlord.  Your mission?  To make everyone as miserable as possible.  Can you achieve world domination?"/>
        <s v="This campaign features the Government Special Forces on Outland. 28mm scale white metal miniatures for Sci-Fi games in any setting."/>
        <s v="Legends Untold; A cooperative adventure game for 1-4 players.  5 minutes setup, 1 hour play time. Supported by an immersive campaign."/>
        <s v="The premier sword-and-sorcery RPG now in 2E hardback format! Inspired by Robert E. Howard, H.P. Lovecraft, and Clark Ashton Smith!"/>
        <s v="LAST CHANCE! A fast paced card game for people who like to play god, build hybrid cat monsters and add flamethrowers to space dragons."/>
        <s v="A gritty, noir tabletop RPG with a fast-paced combo-based battle system."/>
        <s v="Race your friends in style with this classic Grand Prix game."/>
        <s v="A strategy game of magic and deception, where aspiring  Illusionists clash in a grand contest for fame and fortune."/>
        <s v="A tactical Miniatures board game for 2-4 players set in a mysterious underwater realm where 4 factions battle for supremacy."/>
        <s v="A new strategic board game designed to flip out your opponent."/>
        <s v="Adding 4 new sets of inspiration tools, detailing creatures and items, to the current 7 that detail locations, npcs, and plots for RPGs"/>
        <s v="Oh Hello! I make 8bit / Pop Punk under the name of Superpowerless and with your help, I'm looking to fund a new music video! :)"/>
        <s v="An electro-organic album of evolved dance music inspired by seminal cyberpunk works."/>
        <s v="The Invisible City is a project built &amp; powered by my fans. A full video and audio experience that I hope to merge into a live show."/>
        <s v="A professional pressing of the new (and greatest) Mirror Kisses album on beautiful white vinyl. Backers hear it first!"/>
        <s v="Lestat is filming their first video, and they need your help! From their release, Arisen, &quot;Midnight Toll&quot;. Hear it at lestatmusic.com."/>
        <s v="We really think we might have what it takes to make it someday! But we really need help to take the first step and release this album!"/>
        <s v="Each piece has a story behind it. Not of some life drama but of an experience you live whilst listening; Happiness evoking"/>
        <s v="Early Summer, SIR will be releasing two EP's. The funding of this project will determine if they get professional pressings or cdr's"/>
        <s v="Support us and pledge for rewards on our new bigger Tour of the US, Canada and Colombia!"/>
        <s v="Influenced by Little Dragon, J. Dilla, Erykah Badu &amp; Beach House, this genre-defying record fuses hip-hop, soul, pop and electronica."/>
        <s v="Telefuture, a record label sharing 80's inspired electronic music, wants to release some incredible albums on various physical mediums!"/>
        <s v="Help Dragon's Eye relaunch with 4 new releases by Yann Novak, Pinkcourtesyphone, Steve Roden &amp; Lawrence English + Stephen Vitiello"/>
        <s v="NOTE: THIS PROJECT IS ALREADY 100% FUNDED!!! _x000a_This is an &quot;Extended Campaign Run&quot; for anyone who wants a CD of my seventh solo album."/>
        <s v="Join this Kickstarter project today to assist Spiff in converting his analog recordings from the 80's to digital!"/>
        <s v="Ambient Electro Grind-fest!"/>
        <s v="We are taking pre-orders for a very limited run of new t-shirts and tote bags! Available exclusivly through this Kickstarter campaign."/>
        <s v="I ran out of cassettes of both my records, and Trevor thinks if I start selling them at his tape shop Jackknife, business will boom!"/>
        <s v="Help Idiot Stare press their next album to CD. Over 40 minutes of intense industrial rock that you're going to want to own!"/>
        <s v="An album that illustrates events in our lives, whether trivial or significant, through the tones of electronic music."/>
        <s v="Darkpine is recording and releasing a 5-track EP within the coming months this summer and hopes for your support."/>
        <s v="Welcome to the Dice Bazaar! Roll dice to buy &amp; trade products at the bazaar, block opponents, tame cobras, and score points!"/>
        <s v="Passing Shot is a tennis dice game for two players. Strategic use of the dice rolls allow you to score points to win game, set &amp; match."/>
        <s v="Cardboard scenery for Sci-Fi 28-32mm miniature games. Easy to assemble, disassemble and transport. Supplied unpainted. By MCSTUDIO."/>
        <s v="The most haunted house in the world, presented with multiple storylines, in multiple time periods, and for multiple RPG systems."/>
        <s v="Fantasy Dungeon terrain for 28mm tabletop games. This is pre-punched card that is easy to assemble with no painting required."/>
        <s v="Missed the Kickstarter? Contact your local gaming store before going online. Or click on the order button. Thanks for the support!"/>
        <s v="Mechabrick is a set of precision plastic kits to convert your Minifigs into robots then battle with them in an exciting board game."/>
        <s v="Modular system for storage and transport of ships &amp; game essentials + acrylic maneuver templates and tokens for 3 popular space games."/>
        <s v="Tessen is an exciting 15 minute card game. Gather mystical animals and use your warriors to defend or steal animals from your opponent."/>
        <s v="Dungeon Crawl for All! A card game of swords, monsters and LOOT! Adventurers as young as 5 and &quot;seasoned&quot; warriors are all welcomed."/>
        <s v="A game about communities by Ben Robbins, creator of Microscope. Do you change the Kingdom or does the Kingdom change you?"/>
        <s v="Backstory Cards help you and your friends create vibrant backstories for roleplaying games, no matter the system or genre."/>
        <s v="Cadaver is a lighthearted game of friendly necromancy! Players compete to resurrect as many bodies as possible!"/>
        <s v="Pine Tar Baseball is a fun and fast paced dice and card game for 1 to 2 players. The game features fast streamlined game play."/>
        <s v="An amazing set of sceneries to create unique atmospheres for your tabletop gaming."/>
        <s v="Assume the role of an intergalactic real-estate agent attempting to satisfy various creature clientele!"/>
        <s v="A real-time cooperative adventure for 2-8 players. Defeat legendary monsters to earn gold and escape before the time RUNS OUT!"/>
        <s v="28mm Fantasy Miniature Range in leadfree white metal: Orcs, wolves and more."/>
        <s v="Next stretch goal unlocks at $33,000 and/or 500 backers unlocks 2 bonus stretch goals."/>
        <s v="Protect, store, organize and display 225 of your favorite dice in this modular and easy to use dice vault system. Oak and leather."/>
        <s v="You are Ex- Military criminals sent on suicide missions on the edge of space. Science Fiction Tabletop RPG using Savage Worlds"/>
        <s v="Inconceivable! An amazing new illustrative deck based on The Princess Bride movie."/>
        <s v="1 Week Only! A game starring children, but it's not a childâ€™s game: it's for adults willing to experience horror as only children can."/>
        <s v="Finely sculpted 28mm Classic Fantasy metal and resin miniatures perfectly themed for use as a warband or adventuring party."/>
        <s v="You've got a time machine, high-powered weapons and a whole lot of history to save. Welcome to TimeWatch!"/>
        <s v="The BESPOKE GEEK is a brand new clothing company from Bletchley, England producing handmade and individual hoodies for geeks."/>
        <s v="Take on the role of an ancient forager in this fun strategy game from the designer of Biblios."/>
        <s v="Select your Wizard, determine your rivals, and then duel to the death to demonstrate your superiority wielding the Roots of Magic!"/>
        <s v="March with the legions against the enemies of Rome in this role-playing game of military adventures."/>
        <s v="A customizable gaming table, for the best gaming experience, portable, storable and lightweight, that can be taken anywhere"/>
        <s v="A great game full of lying, scheming, and werewolves.  Now with additional characters to add even more mayhem!"/>
        <s v="A new faction for the 30 mm scale wargame, featuring skirmishes between gangs in a pimp and lethal post-apocalyptic world."/>
        <s v="ZoMbushed! - a solo/co-op action zombie survival card game where players must fight to survive by overcoming obstacles and monsters."/>
        <s v="A dexterity microgame by father/daughter team, Jason and Claire Kotarski. Make 100 project."/>
        <s v="This is the second set of 5 expansions for our route-building game, Jet Set!"/>
        <s v="Build your crypto-currency empire and sabotage your opponents. A deck building, card game. 2-4 players. 15 minutes."/>
        <s v="Our Wargame Hab Block is a very versatile &amp; modular product, an ideal piece of terrain for most 28mm Sc-fi gaming system you would play"/>
        <s v="A Dungeon World campaign setting that takes place after the end of the worlds."/>
        <s v="More Halfmen, more goats, more guns, and most of all some neat buildings and structures for the little fellas to hang out in!"/>
        <s v="A fine wood cryptex dice vault to store your favorite dice. Designed to hold a standard set of 7 polyhedrals for your favorite RPG."/>
        <s v="When you think about super heroes, you think of their stunning colorful outfits. Hero dice is great for super hero or anyother games :)"/>
        <s v="An RPG about mortal servants of the Horsemen of the Apocalypse deciding to not end the world."/>
        <s v="These are degenerated men who have, since birth, suffered the effect of mutation and turned into something wicked!"/>
        <s v="Thunder Alley Crew Chief Expansion from Nothing Now Games. Add Strategy and Control to your racing team. Get Your Crew Chief Today!"/>
        <s v="A second chance to get the deals from earlier campaigns just in time for the Holiday season. Pulp, Cthulhu, Sci-Fi, Old West and more!"/>
        <s v="Want to be LORD OF THE GOATS? Start building your herd using thievery, magic, bombs and mostly goats."/>
        <s v="Highly-detailed 2x2&quot; dungeon tiles made of a durable polymer-plastic &amp; VERY affordable cost. Perfect for tabletop &amp; role-playing games."/>
        <s v="Chardonnay Go, the viral video with 23 million views, is now a hilarious board game for wine lovers, moms and other shameless people."/>
        <s v="Add exciting loot drops to your CR 1-4, 5-8, 9-12, 13-16, and 17-20 encounters! Each deck has over 200 possible outcomes!"/>
        <s v="MCG Premium Sleeves offer excellent protection for your cards. This line is about to be expanded with new sleeves sizes!"/>
        <s v="Man vs Meeple is the show where we talk about all things board game related. Help us make the very most of our channel for you."/>
        <s v="Pick the Lock is a game of chance and strategy. Attempt to obtain priceless treasures and outwit the other players."/>
        <s v="London, 1937. Top-Secret docs are missing. So, too, is Agent Adler! Intelligence has 7 hrs to find him. Deduction, Deception &amp; Action!"/>
        <s v="Ryubix Manor-A system agnostic (OSR/OGL compatible) haunted house module for 4-8 players, scalable to 20th level. 325 area descriptions"/>
        <s v="The aim of this project is to extend our existing Samurai Dwarf range from 6 to 9. The new sculpts will be done by Bob Olley."/>
        <s v="ABC cards include definitions, shapes recognition, robot tangram, a binary concentration and color memory games! Made in the U.S."/>
        <s v="Police Precinct is a cooperative game where the players take on the roles as police officers, with different areas of expertise."/>
        <s v="Dice forged from stone one by one entirely by hand for demanding Gamers and Collectors."/>
        <s v="The Zombie Apocalypse has begun! Fortunately, YOU have your priorities straight. What could be more important than Geocaching?"/>
        <s v="A range of highly detailed 28mm fantasy miniatures and supporting gaming rules by Andrea Sfiligoi, creator of Song of Blades and Heroes"/>
        <s v="I am trying to get a new band off the ground, and in order to be taken seriously and get gigs, we need some killer recordings!"/>
        <s v="Sage King is recording his debut album and wants YOU to be a part of the creation process"/>
        <s v="Help California's own Heart to Heart fund their debut full length record! Forever be apart of the the &lt;3 T &lt;3 family! We need you!"/>
        <s v="The Vinyl Skyway reunite to make a third album. "/>
        <s v="BSA is headed to Nashville, TN USA to record our first album at the historic Welcome to 1979 Studio. Come re-write history with us..."/>
        <s v="Arson In The Suburbs is ready to release its FIRST three song E.P. and looking to raise funds to get back in the studio! RnFnR!"/>
        <s v="Pre-order Crushed Out's new album TEETH &amp; support the pressing of 12&quot; vinyl records. Release date; Sept. 16, 2014."/>
        <s v="Technocracy will be released on digital media on June 26th, but we all know analog is king!  Help us press this album on vinyl!"/>
        <s v="Blind Man Deaf Boy is a Folk Punk band from Denver, we need money to get ourselves a van and take it on tour around the west coast."/>
        <s v="American Standard needs your help pressing their debut EP. Be involved in the artistic process and receive swag in return!"/>
        <s v="So we've recorded a 5-song EP with a 2-time Grammy winner, but we need to raise the  $$$ to mix, master and press it to CD and vinyl!"/>
        <s v="Aiding Contra in the telling of the &quot;Blue Planet Chronicles&quot;, a concept about the history of our beautiful home; Planet Earth!"/>
        <s v="Donate here to be a part of the upcoming album. Every little bit helps!"/>
        <s v="This is the Kickstarter project for my new upcoming album. It's heavy &amp; you can be a part of it! MONTSTER WORLD DOMINATION 2013!"/>
        <s v="The second full length album by SHADOWRAPTR is nearly complete. We just need a little boost to get us there. Think of the children."/>
        <s v="Ed Hamell AKA Hamell on Trial is recording an album titled The Happiest Man in the World. He needs your help."/>
        <s v="New Jersey Alternative Rock band COCO needs YOUR help self-releasing debut EP!"/>
        <s v="My name is Jonny Gray, and my friends and I are working together to raise funds for my debut album"/>
        <s v="Fly Radio has finished tracking their album now all that is left is the mixing/mastering and duplication!"/>
        <s v="Big Fiction leaves for tour on 6/27 but the Prison Van needs some work!  New brakes, transmission repair, tires... it needs a bit."/>
        <s v="We are America's first trock band, and we're ready to bring you our first album!"/>
        <s v="Wildcat Strike is looking to complete it's second full length album, titled &quot;Digital Age&quot;, and we want you to be a part of it!"/>
        <s v="Abby Travis (EODM, Bangles, Masters of Reality, KMFDM) wants to release her new album as a vinyl picture disc and limited edition CD."/>
        <s v="This winter and springtime we will be recording a new full-length album with big voices, big fireworks and mega soul.  "/>
        <s v="If you're reading this, we want to say that every dollar counts in these final hours of our campaign. Thank you for all your support!"/>
        <s v="Indie rockers, Dewveall, are recording new music. Take a seat at the table; let them cook you a meal and sing you some songs."/>
        <s v="Printing, copywriting, and album art for my first record. It's 100% ready to listen we just need some help to get it out there."/>
        <s v="For our next record we're combining amazing visuals with new and creative music to create an truly beautiful worship experience."/>
        <s v="|| HELP MARNY LION PROUDFIT RECORD HER SECOND INDIE FOLK ALBUM THIS MARCH â€“ THE BARN IS WAITING ||"/>
        <s v="Two records, a new LP and a full cover of Bowie's Diamond Dogs, to be self-released in Spring 2013 -with your involvement and support."/>
        <s v="I'm heading back into the studio!  I'm planning to record a CD of original songs and one with some jazz standards."/>
        <s v="Help Brooklyn psychedelic synth rockers DINOWALRUS release their 3rd Record, COMPLEXION, on vinyl!"/>
        <s v="A Sunny Day in Glasgow are recording a new album and we need your help!"/>
        <s v="Eliot &amp; Eads, an Americana rock band of St. Louis natives, is recording an album about the heartland. Help them complete the record!"/>
        <s v="Rice invites you to be a part of the creation of their first album and spread their message of love."/>
        <s v="&quot;The Universal Thump&quot; is the forthcoming orchestral pop album by acclaimed Brooklyn-based Australian singer-songwriter-pianist, Greta Gertler."/>
        <s v="Snag the first Wolf Interval release by droners ibreatheFUR and He Can Jog. One month to preorder and then they're gone!"/>
        <s v="A book/CD by Michael Hearst featuring songs and factoids that celebrate some of the most bizarre (and under-appreciated) animals that roam the planet!"/>
        <s v="The upcoming debut full-length album from Nevada Color &quot;Adventures&quot; will be available Spring 2014 with your help!"/>
        <s v="We've been hard at work crafting our next batch of songs, and we need your help to record it!  Have a look at our quick witchy video!"/>
        <s v="Universal organic liquid seasoning brewed all natural from lupine, oat, salt and water for soups, salads, stews and more"/>
        <s v="Jen bakes shortbread is a small batch, all natural shortbread cookie business looking for smart funding to grow!"/>
        <s v="You can never go wrong with a Beef Stick, great taste with no fillers and can easily goes with you everywhere."/>
        <s v="A city centre shop selling great locally made food with room to chat and learn about eachother."/>
        <s v="Do you like to Maga? Do you like hot sauce as spicy as your memes? Do you like sexy frogs? Of course you do were all adults here."/>
        <s v="The Savage Wienerâ„¢ launched last Summer.  Our Premium wieners are already a hit, our next project is The Ultimate Steak Hot Dog."/>
        <s v="Gourmet Fermentation in a Mason Jar. Create delicious, nutritious fermented foods at home."/>
        <s v="Our mission: To launch our Crimson Hot Sauce &amp; introduce our Chili &amp; Garlic Pickles. _x000a__x000a_Let's change the game together!"/>
        <s v="Vodka, whiskey and fruit brandy - coming soon! We are a coastal distillery located in historic Half Moon Bay, California."/>
        <s v="Help us launch our whiskey program! With your support we'll barrel and age our first whiskeys: Bourbon, Rye and an American Whiskey."/>
        <s v="Handcrafted, organic, single-origin, bean-to-bar, dark chocolate. Like fine wine, the secret is in the terroir."/>
        <s v="Pre-order our delicious, organic, small batch dried pastas (and more) so we can buy a new pasta dryer and move to a commercial kitchen."/>
        <s v="Homemade truffles for NYC chocolate fanatics. Truffle recipes for chocolate addicts from all over the world. Chocolate lovers unite."/>
        <s v="Help us get our delicious, organic, artisanal frozen pops on grocery store shelves in the Baltimore &amp; DC areas."/>
        <s v="We hand-harvest water to make flake finishing salt. We're opening a modern-day salt works in historic Gloucester, Massachusetts!"/>
        <s v="Aged in whiskey barrels for a unique fruity, spicy, and smoky flavor. Youâ€™ve never tasted sriracha quite like this before."/>
        <s v="We make small batch, locally sourced bitters and shrubs for cocktails and cooking."/>
        <s v="Handcrafted treats made from dried fruits, nuts, spices &amp; dark chocolate. Gluten-free, dairy-free, soy-free, grain-free; flavor-full!"/>
        <s v="The 'food of the gods' has returned in molten glory! CACOCO revives drinking chocolate with a revolutionary sustainable model."/>
        <s v="Strange Matter Coffee is opening a scratch bakery featuring craft doughnuts with vegan and gluten free options!"/>
        <s v="This website will serve as an interface to change lives and have a community routing for your success!"/>
        <s v="A series of informational and interactive online tutorials enabling businesses to proactively ensure mental and corporate vitality."/>
        <s v="The most influential and prestigious awards program that honors innovation and leadership in mobile technology and entertainment"/>
        <s v="SAVE MONEY! Stop worrying about account disputes, supervising installs, and corporation bull-****. We actively negotiate on your behalf"/>
        <s v="My team and I are creating a social media website for pet lovers across the world! Fashion, animal shows, adoptions, and more."/>
        <s v="Watch and Make FREE 3D Videos &amp; Pics - No Viewer needed. To Help Learn we have Training and Instant 3D viewers."/>
        <s v="Back this project and get access to a course about building COMPLETE web applications without coding."/>
        <s v="Own, Buy, Sell 3D property! 3D games, 3D traveling and earn in one virtual 3D NEASPACE, Best for Oculus Rift environment."/>
        <s v="Poliword tries to provide the people of the world an opportunity to make real changes in their government through the internet."/>
        <s v="HoxWi are the future for real time interaction with on-line customers via chat or video conference."/>
        <s v="Donate $30 or more and receive a free selfie stick."/>
        <s v="It is the mission of the Seekerâ€™s School of Thought and Philosophy to provide a safe and nurturing environment for all."/>
        <s v="The best dating website for bronys and pegasisters. The reason I'm trying to get the funds for this project is that I need a laptop."/>
        <s v="Almost done with doctorate degree but need funding of $35,000 to complete research of project."/>
        <s v="PriceItUpPlease will be an easy to use website that estimates the amount of your startup costs for that great idea you have!"/>
        <s v="HardstyleUnited.com The Global Hardstyle community. Your Hardstyle community."/>
        <s v="Click For Therapy is a website that was created to connect consumers and therapists across the UK."/>
        <s v="A website to auction, sell and swap items in the uk without a charge, without excess fees, the next ebay."/>
        <s v="I want to crowdfund the sequencing of my own genome to make it publicly available with crowd-sourced interpretation."/>
        <s v="Welcome to Bee Bay Canada, your commission free microjobs website.  Sell at any price and keep 100% of what you earn!"/>
        <s v="A website for email/sms alerts of your personal selection, comparison of prices,consolidated database, best deals around for clothing."/>
        <s v="The Columbus Ruby Brigade has brought monthly ruby goodness and camaraderie to all participants."/>
        <s v="This is an affordable social lead based web-site to help anyone who wants extra work or start their own business. We find your customer"/>
        <s v="Making a Minecraft server and Website and I need your help to fund it. Thanks in Advance!"/>
        <s v="A website that could group all your social 'identities' and online property together and find new followers or creators to follow"/>
        <s v="iDEA virtual activities, the perfect way to encourage children and families to get active - physically, socially and mentally."/>
        <s v="Our goal is to create a completely free website similar to Chegg.com for students to benefit from without raping their wallet!"/>
        <s v="A professional and social media environment created to effectively match job seekers to jobs based on an algorithms-matching system"/>
        <s v="A website that lets local businesses offer deals to customers and be found online. They pay a small yearly fee and keep %100 of profit."/>
        <s v="Let's go get it back! Most people can get $5,000 to $6,000 more a year in tax deductions. Stop the abuse and get back your share!"/>
        <s v="ProjectPetal.com is an all in one website for all Makers to share projects and ideas. A Facebook(R) Twitter(R) &amp; Github(R) all in one."/>
        <s v="An online platform that will notify every listed individual, vet, council, pound and so on in a geographical area when a pet is lost!"/>
        <s v="We want to create a safe marketplace for buying and selling bicycles."/>
        <s v="Next time you want a beer, put down your keys and pick up your phone. We prevent drunk driving by delivering alcohol to you at home."/>
        <s v="Slice Trade is a new way to trade in your old phones. We buy back phones in any condition and pay you cash or give you a new one free!"/>
        <s v="Tough, pre-manufactured lost and found stickers that forward messages to the owners email and cellphone."/>
        <s v="Fluttify is an Online Video Sharing Platform allowing friends to share their favorite Trending Content with each other."/>
        <s v="KEEPUP allows you to extend your social circle by introducing you to new people via your friends."/>
        <s v="Selectcooks.com is a community marketplace for people to list, find and hire chefs."/>
        <s v="Tired of waiting for likes? Here is a brand new social network centered on real-time hashtag chatting. Just chat and enjoy!"/>
        <s v="Social Media Platform for the Marijuana Industry to create professionalism and a stable lasting market."/>
        <s v="Netiquette classes to teach our youth how make proper use of computer-mediated communications for personal and educational success."/>
        <s v="A quirky online shop where you can buy, sell and discover stuff that's &quot;a little bit different&quot;. We think &quot;it's right up your alley!&quot;"/>
        <s v="We're seeking to reward our members for their social behavior. The members win on two levels- compensation and increased viral sharing!"/>
        <s v="Lyka will allow you to search for shoes in every sneaker store and website and then buy for in-store pickup or same-day delivery."/>
        <s v="Realjobmatch is not just a job search site but a matching site , matching the right jobseekers with the best jobs."/>
        <s v="Learning should be fun! Effective health education includes the person's learning strengths, preferences and cultural perspective."/>
        <s v="The first ever trend-powered stock-market where you can buy and sell shares of you and your loved ones. Let's explore life together."/>
        <s v="Kiwwi va dÃ©poussiÃ©rer le marchÃ© de l'emploi, avec peu de moyens mais de trÃ¨s bonnes idÃ©es, cependant, nous avons besoin de vous !"/>
        <s v="A SaaS solution for Businesses to align their strategies with customer value, using realtime strategic roadmaps &amp; visualisations."/>
        <s v="Using the power of internet to help people save hundreds in car repair."/>
        <s v="I am asking for $4,200 to launch a unique website serving professionals in any and all industries seeking additional income in Oregon."/>
        <s v="Imagine a world where you can swap a video game you're tired of playing for a video game you actually want to play for just $1.50!"/>
        <s v="We want to create the &quot;Facebook&quot; for Writers. We are working on a new world for people who like to write. Check out more wriyon.com"/>
        <s v="I am making a social website where people can anonymously or openly vent, All walks of life all over the world"/>
        <s v="I'm creating a website with projects which I'll create later / Ich erstelle eine Webseite mit Projekten, welche ich spÃ¤ter erstelle."/>
        <s v="Matching refugees with sponsors in the US for 5 years. Our goal is to assist 300 Rohingya refugee families with supportive communities."/>
        <s v="The internets new search engine. Looking for funding to develop our backend web indexing software with an emphasis on automation."/>
        <s v="SheLifts is going to be the number One international social HUB &amp; information resource for women into weight lifting"/>
        <s v="New Innovation of Social Media with New Technology created to bring users even closer togethor - Tabs &amp; Features never seen before!"/>
        <s v="A &quot;Hypo-allergenic&quot; food cart that specializes in making traditional Indian Meals with a delicious American flavor combination."/>
        <s v="Small town, delicious treats, and a mobile truck"/>
        <s v="The aim is to start a business/service serving the finest green tea to my local area by trike as well as selling tea online."/>
        <s v="We would love another Donut Food Truck for your famous Square Donuts.  We have one successful truck and retail store open already!"/>
        <s v="We are the first gaming-themed food truck, bringing gourmet pub fare to the Jacksonville area."/>
        <s v="Be a part of something BIG, support us in opening the best burger truck in Tacoma! ~ &quot;So I donâ€™t have to dream alone!&quot;"/>
        <s v="Hummus-mediterranean diet, real food, organic, vegan, kosher._x000a_An original great health oriented street food in Santa Fe NM."/>
        <s v="A US Army Vet trying to get a Peruvian food truck going! Really good Peruvian food now mobile!"/>
        <s v="I am looking to start a food truck with an infusion of my Puerto Rican heritage and my love for BBQ."/>
        <s v="Websters grill truck the best slow cooked meats on hot coals_x000a_Beef bisket, roast Lamb, roast chicken, Ribs, burgers, sliders,"/>
        <s v="I want to create an authentic German food truck to travel all over the US. Spreading amazing German Food to Summer Time Music Festivals"/>
        <s v="Fini les burgers ou les sandwichs : Ã  votre pause dÃ©jeuner, repartez avec votre barquette de grillade de bÅ“uf, canard ou poulet !"/>
        <s v="Lone Pine Coffee Brewery will be a portable third-wave coffee shop available for wedding receptions and other events!"/>
        <s v="95th St. Tacos needs your help in purchasing a food truck so that we can deliver the flavors of LA Tacos right to your neighborhood"/>
        <s v="It will be ridiculously easy to become addicted to the full, rich flavor of locally raised beef, pork, and more..."/>
        <s v="ex school bus redesigned into pickup truck complete with giant meat smoker in &quot;bed&quot; of truck and kitchen in the &quot;cab&quot; of the truck."/>
        <s v="I have been working on a recipe for 20 years now and need to perfect it!  Also want to do a gluten free version, then open a food truck"/>
        <s v="I want to start my food truck business."/>
        <s v="Farm to table, gourmet hippy hot dogs made from scratch with free range meats and organic produce: mind expanding recipes: TasteBudTrip"/>
        <s v="Pangea Cuisines offers authentic hand crafted dishes, utilizing fresh ingredients selected that very morning."/>
        <s v="help me start Merrill's first hot dog cart in this empty lot"/>
        <s v="Family owned business serving BBQ and seafood to the public"/>
        <s v="FBTR is a Texas-style, North Carolina based, homemade BBQ company looking to bring good meat to the masses."/>
        <s v="Great and creative food from the heart in the form of a sweet food truck!"/>
        <s v="I have the chance to take my Food Cart Business on the road. This is a major opportunity for a lot of people to learn and prosper."/>
        <s v="Aspiring to create a food truck with many delicious low calorie meals to encourage healthy eating while enjoying every bite."/>
        <s v="Fast and simple lunches for those on the go.  All (lunch) deals $10 or less."/>
        <s v="From Moo 2 You! We want to offer premium burgers to a taco flooded environment."/>
        <s v="Den tÃ¸ffeste foodtrucken i gata, bbq, ribs, briskets, pulled pork, frites, pickle, alt laget i en spesialbygd rÃ¸ykovn i bussen, av meg."/>
        <s v="This little guy will be circling the streets of Brickell &amp; Wynwood in Miami serving Venezuelan dishes. It needs TLC and some equipment"/>
        <s v="Go to Colorado and run a food truck with homemade food of all kinds."/>
        <s v="Looking to start competition cooking and need start-up help.  Offering brisket tasting to all contributors."/>
        <s v="I want to create an amazing menu that no one eals has.I have great ideas like a non-traditional pb&amp;j thats wraped in an eggroll &amp; fried"/>
        <s v="Mobile food truck loaded with locally grown fresh fruits and veggies. Caters to the inner-city and zip codes known as food deserts."/>
        <s v="Healthy, paleo food nearby gym and office areas. You pic your order and pay in the app and pic your time for just pic up the food."/>
        <s v="A sustainable vegan food truck. Locally and solar powered. Mission: hydroponic farms &amp; non profit eateries in impoverished lands by'30."/>
        <s v="Homemade Gumbo, Stews and Curry to be served hot and fresh everyday at any festival or concert we can attend."/>
        <s v="I'm starting a catering and food truck business of southern comfort food. My FOOD is my Art!  _x000a_Thanks for you help!"/>
        <s v="Expand cotton candy concession to include other foods and purchase a trailer to haul._x000a_Purchase unstuffed pets to fill with cotton candy"/>
        <s v="Starting a entire clean energy food truck and set a new standard for Cambodia"/>
        <s v="YOU can help Alchemy Pops POP up on a street near you!"/>
        <s v="The first tea from a new sustainable tea region in India's young, rising Himalayas."/>
        <s v="We empower coffee farmers to process their own premium beans, and connect them directly with coffee lovers on our online marketplace."/>
        <s v="Chocolate Truffles &amp; Sweet Treats handcrafted the European traditional way.  One bite and you will always want to eat dessert first!"/>
        <s v="Joe's Cellar is locally prepared old world Italian &quot;cellar food&quot;. _x000a_This is the stuff that makes non-Italians wish they were Italian!"/>
        <s v="The Brooklyn Cookie Company plans to bring our signature &quot;Mushroom&quot; Meringue Cookies and Just Meringues! to stores around the country!"/>
        <s v="Some days you just need cake! Homemade cake, wild (and classic) flavors, icing on the inside and shipped fresh to your home or office!"/>
        <s v="New ninja-cool campfire coffee mug from Ninja Narwhal Coffee Company. Perfect for holding 13oz of the best coffee in the universe!"/>
        <s v="Wholesome, gluten-free, crunchy granola hand-baked in Jackson, WY. Rich in protein, omega 3's, and fiber. Help me get it to you!"/>
        <s v="Old Coast Ales will be St. Augustine's very own micro brewery where our focus will be on creating unique and traditional beer styles."/>
        <s v="Meet the best tasting high protein, low sugar protein snack on the planet. Guaranteed to turn you into a stone cold fox."/>
        <s v="Italian inspired sauce with a spice and heat that make this simple Red Sauce unique! This company name still remains a secret, for now!"/>
        <s v="Creating naturally smoked Jerky without the use of artificial ingredients or preservatives. A healthier snack that taste great!"/>
        <s v="Beer. Delicious, Salem made beer. Only the freshest, small batch beer straight from the source. Our beer is brewed within reach."/>
        <s v="Mama wants everyone to try her secret recipes for sauces and rubs. She uses only the freshest ingredients for them."/>
        <s v="These beef sticks will make your taste buds dance with happiness. Plus they are healthier than most available today!"/>
        <s v="If you love wine, and have ever dreamed of crafting your own. You can in 3 easy steps.  Sample~Sprinkle~Savor."/>
        <s v="Three ladies starting a small bakery/toast bar concept @SmorgasburgLA.  House made pastries and bread using local and fun ingredients."/>
        <s v="Bringing delicious, scratch-made, baked goods to mainstreet Hopkins, MN. Specializing in cupcakes, cakes, cookies, and French macarons."/>
        <s v="A humble and homey bakery passionately obsessed with good bread. Grano will fast become your favorite neighborhood food hub."/>
        <s v="Songs of faith and worship that are so deeply spiritual you could sing them in church, so down to earth you could play them in a bar."/>
        <s v="CHURCHES, an indie rock band from Oakland, CA, is recording a new single about marriage equality and pressing it to 7&quot; vinyl."/>
        <s v="Emma Ate The Lion's debut full length album"/>
        <s v="The Enemy Feathers are passing the proverbial hat to see if we can raise enough money to complete Our NEW EP"/>
        <s v="An indie band from Spokane, WA looking to master and package their first full length album."/>
        <s v="With big dreams and big sounds, Jesse Alexander's Debut album titled &quot;For Once&quot; brings Indie Rock to a whole new level."/>
        <s v="We've finished our first EP and we're taking it on the road in three weeks! Help us fund manufacturing?"/>
        <s v="Please donate, support &amp; share this project so that I may be able to record my new EP this fall!"/>
        <s v="All the music for my EP of cello-fusion originals is complete. All I need now is your help to get it mastered &amp; pressed to CD &amp; vinyl!"/>
        <s v="Music is my passion.  I've been recording this album for 2 years now, and I just want the world to finally hear it!"/>
        <s v="Confused Disciples' debut album &quot;Sleepamation&quot; is (finally) all recorded and mixed, now all that's left is mastering and duplication."/>
        <s v="Help Ben Hardt release 3 albums in a 9 month span, telling the story of two lovers in London during WWII. All with strings, a rock band and more..."/>
        <s v="Wrote some new songs and it turned into an album. I even have a title already, &quot;Oh My Soul&quot;. Would love your support!"/>
        <s v="Even though were still recording our first album, were taking pre orders to help with manufacturing costs. We have a lot to cover with this CD/ DVD. "/>
        <s v="Help BRANDTSON and DREAMOVERrecords press their 2004 record, &quot;Send Us A Signal&quot;."/>
        <s v="Eleven songs, the accumulation of several memorable occurrences in a sleepy town; stories of fiction &amp; fact."/>
        <s v="Releasing my first album in August, and I need your help in order to get it done!"/>
        <s v="San Francisco Indie band, Should We Run, gets set to launch their debut EP capped with a tour to South by Southwest Music Conference."/>
        <s v="Fake Natives is headed on tour this summer. Help them fill their tank with fossil fuels."/>
        <s v="We are a band from Long Beach, Ca looking to record our first EP. Any little bit counts and your support would mean the world to us!"/>
        <s v="To support the media blitz for their brand-new album, the band is offering a Kickstarter-only EP and other amazing premiums."/>
        <s v="Singer Jude Roberts has been asked to perform his song &quot;The Flood&quot;  in Hiroshima.  You can assist in making this opportunity a reality."/>
        <s v="Send Intangible Animal on our first West Coast Tour!!! The fate of the world rests in your hands."/>
        <s v="A solo roots/rock CD written by award winning singer-songwriter Kiya Heartwood and produced by Grammy nominated producer Mark Hallman."/>
        <s v="We're trying to fund a fall tour to Dallas,  where we will record our debut album with Grammy award-winning producer, Stuart Sikes."/>
        <s v="I'm just about finished recording my new EP &quot;Gypsy Wind,&quot; but I need help w/making CD's for you to hold in your hands!  And listen to!"/>
        <s v="Raise enough money to fund the copyright cost for the full length indie rock record we spent the year recording."/>
        <s v="Nashville independent singer/songwriter Jameson Elder making a new album! Check out the video to preview the single &quot;Take Me Back&quot;!"/>
        <s v="A new Pocket Vinyl album focusing on all things about death: what it is, feels like, leads to, and how the idea of God fits into it."/>
        <s v="We are trying to fund our first multi-state tour this summer in an effort to get our music out to as many people as possible."/>
        <s v="Nathan Evans, instrumental rock guitarist and official V3fights.com artist, is releasing his first solo EP entitled Remove The Illusion"/>
        <s v="We're a band from Hawaii trying to produce our first EP and we need help!"/>
        <s v="Making the record I've always dreamed of, and I want you to be part of the journey. Join me and let's make a great album together!"/>
        <s v="Multi-Instrumentalist Ace Waters' new double album with 2+hours of music needs to be professionally made and replicated."/>
        <s v="World-class musicians pay tribute to Kenny Childers, one of Indiana's best songwriters. MFT is pressing the album on double vinyl."/>
        <s v="Be a part of making the first Lynn Haven album, &quot;Fair Weather Friends.&quot;"/>
        <s v="Joe Rut captures his eccentrically funny and moving songs live with an 8-piece band + special guests.  Help him release it!!!"/>
        <s v="We've been working hard on getting our music out and we are taking the final steps to releasing our EP, but we need your help."/>
        <s v="Ryan is headed to the UK for a series of Private House Parties! He needs your help. Don't miss your chance to be a part of the fun!"/>
        <s v="ST's 4th LP has been tracked and mixed, but before he can set it free upon the world, it needs proper mastering and pressing!"/>
        <s v="Locally owned board game cafÃ© focused on keeping it local with fresh food, craft beer, wine, and, of course, all your favourite games!"/>
        <s v="A small sweet shop featuring the cupcake variety offered by Cupcake Chaos, candy, cotton candy, shakes and malts, located in Dalhart,TX"/>
        <s v="Cardinal Bistro will be Contemporary American dinning establishment based in Ventnor, NJ featuring local, seasonal ingredients."/>
        <s v="Halal Restaurant and Internet Cafe 20 percent of profits will go to building masjids."/>
        <s v="PASTATUTION- The act or practice of engaging in Pasta Making for money.  _x000a__x000a_Help us get the Arcobaleno Pasta Extruder!"/>
        <s v="Love cereal as much as we do? Then we need your help! We are opening a worldwide cereal cafe, serving the best in imported cereals!"/>
        <s v="Unique dishes for a unique city!."/>
        <s v="I make Amazing homemade fudge available in 18 flavors. I want to open my own business to be able to let my area eat my incredible fudge"/>
        <s v="Relax in a new Cheesecake Lounge in London, serving freshly made cheesecakes, all day and all night, along with great coffees and teas."/>
        <s v="Dugout Dogs will be specializing in the many hot dog and sausage styles sold at baseball parks around Major League Baseball (MLB)."/>
        <s v="Fresh Fast Food. A bbq ramen bar thats healthy, tasty and made to order right in front of your eyes....... From flame to bowl"/>
        <s v="Somethin' Tasty is a unique coffee, pastry &amp; retail store. We consign from all local sources: pottery, glass &amp; art."/>
        <s v="Wir wollen einen Ort erschaffen an dem man sich wohlfÃ¼hlen kann, ein Ort an dem die Gedanken frei sind und man das Essen genieÃŸen kann."/>
        <s v="My little cafe has been challenged to provide healthy, fun lunches to kids at a Montessori School. Local/organic as much as possible."/>
        <s v="The Barrel Room SF is moving to a new location in San Francisco with a 60-seat restaurant &amp; full liquor. Help us make our move amazing!"/>
        <s v="Hi, everyone my name is Alex, and i want to create not just a cafe spot, but a place that gives everyone a nice warm homey feeling."/>
        <s v="KICK START US! Chef-driven dining experience offering a multi-course tasteful and playful menu that hems in familiar seasonal comfort."/>
        <s v="I am traveling the backroads of Southern California, to discover the best out-of-the-way eateries the area has to offer"/>
        <s v="Better than your mom's, better than Cracker Barrel, only at Kelli's Kitchen (all from scratch)."/>
        <s v="Aurora restaurant/night club, a Star Wars/Star Trek Science fiction community gathering place and club in the Tulsa/Oklahoma city area."/>
        <s v="Filmharmonic Brass plays John Williams! Featuring new arrangements of classic movie themes from &quot;Star Wars&quot;, &quot;Indiana Jones&quot; &amp; more!"/>
        <s v="Based on Don DeLilloâ€™s powerful post-9/11 novel, Falling Man captures the first moments of the terrorist attacks that changed the world"/>
        <s v="PATER NOSTER (2003) by Thomas Oboe Lee, scored for baritone solo and string quartet.  Hauntingly beautiful, yet never performed."/>
        <s v="We're bringing some of our favorite music from the past 10 years to disc for the first time ever."/>
        <s v="Husband and wife operatic team specializing in German opera. Fundraising for an audition tour of Germany."/>
        <s v="New music and arrangements, amazing sound, brass chamber music at the highest level!  Be a part of our community!"/>
        <s v="Five Programs of Benjamin Britten's vocal works featuring over 20 extraordinary vocalists and pianists."/>
        <s v="I've been offered a contract with HatHut to record Feldman's 'Three Voices', which would be my first solo disc. I need your help!"/>
        <s v="Opera. Short. New."/>
        <s v="With your help the Tulsa Youth Symphony will have its premiere appearance at the opening of the OK Mozart Festival, June 6th"/>
        <s v="The first CD of chamber music composed by John Leupold to be released on PARMA records. The album features solo, duets, and a quartet."/>
        <s v="Please help us record our first album, which will contain an exciting collection of works, old and new, for large guitar ensemble!"/>
        <s v="HOLOGRAPHIC is raising money for our 2013 live, four-concert new music project and to commission composer Jonathan Sokol!"/>
        <s v="A premiere performance of my composition &quot;Songs of Yes&quot; by CUBE Contemporary Chamber Ensemble, June 11, 2010 at the Merit School of Music in Chicago."/>
        <s v="Mark Hayes: Requiem Recording"/>
        <s v="I create my solo piano Vignettes by encrypting someone's name in the melody. Next up is the fourth Vignette, and I need a subject!"/>
        <s v="When an innocent girl is seen bathing by local church elders, she becomes the target of travelling, revivalist preacher Olin Blitch."/>
        <s v="I will record 2 of Tomaso Albinoni's concertos for 2 oboes playing both parts myself."/>
        <s v="Help ABS Academy musicians get their cellos, gambas, &amp; contrabasses to San Francisco by supporting their instruments' travel."/>
        <s v="â€œVladimir in Butterfly Countryâ€ is a chamber opera by composer Ann Callaway and Jaime Robles, which will premiere October 30, 2011."/>
        <s v="A debut CD of romantic Fantasies by young composers Bridge, Ireland, Sibelius and a premiere recording of Bergman Trio Op. 2 from 1939"/>
        <s v="Marquita Renee Ntim records her first Classical Album, complete with her playing the viola, cello and singing opera."/>
        <s v="The Station in Hamtramck is supplementing our studio to accommodate live in-studio performances and recordings.   You can help. "/>
        <s v="Bringing choral music and performance opportunities to under-served youth in West Philadelphia"/>
        <s v="We're recording our debut album: a CD of the string quartet and clarinet quintet by Stephan Krehl for the Naxos label"/>
        <s v="We want to release an album of choral music by acclaimed Finnish composer Jaakko MÃ¤ntyjÃ¤rvi in 2014"/>
        <s v="A compilation of Guitar Music by composers Darin Au, Jeff Peterson, Byron Yasui, Bailey Matsuda, Ian O'Sullivan, and Michael Foumai."/>
        <s v="This is the embryo of the change for future ecosystem of musical art  in Indonesia. Please support us to realize our program on Oct 9!"/>
        <s v="A new opera in English by Mike Christie to be premiÃ¨red at the Arcola Theatre, London UK from 14th-17th August 2013."/>
        <s v="Ashley Bathgate and Karl Larson are raising funds to make the premiere recording of Ken Thomson's brilliant, dramatic new chamber works"/>
        <s v="KCS seeks your support to off-set the cost of assembling a professional 25 piece orchestra for two choral performances."/>
        <s v="World Premiere of a new oratorio with chorus, soloists, and orchestra, based on the Old Testament king and prophet, DAVID"/>
        <s v="Help me be one of the first to record these beautiful songs and arrangements by 18-19th century masters of the classical guitar."/>
        <s v="Join forces with the Patagonia Winds to commission a new wind quintet to premiere at the 2015 National Flute Association Convention!"/>
        <s v="At Brevard Music Center, a foremost summer music study program, I will compose a new work for large chamber ensemble for performance."/>
        <s v="This is a &quot;call for scores&quot; for unaccompanied violin, recordings of the works, and a prize of at least 20 records for each composer."/>
        <s v="Raising money for our concert tour of Switzerland and Germany in June/July 2014"/>
        <s v="The Hopkins Sinfonia is looking for your support to run our 2015 Season made up of five concerts."/>
        <s v="A concert of new music by four composers who have lived in India and been inspired by its music, with the Momenta String Quartet"/>
        <s v="New CD of favourite chamber music by Welsh composer Michael Parkin featuring debut recordings by outstanding young musicians."/>
        <s v="Ever had chicken fingers smothered in bearnaise sauce, resting on a bed of your favorite rice? We need these meals on wheels."/>
        <s v="Hail up - Wah gwaan ?_x000a_We are creating a foodtruck that will serve typical, traditional Jamaican jerk chicken/pork and more!"/>
        <s v="Michigan based bubble tea and specialty ice cream food truck"/>
        <s v="We want to bring the wonderful flavors of the Jersey Shore, my home, to my new home in Winnipeg, the center of Canada."/>
        <s v="The Sketchy Pelican. Is my vision to bring raw, honest, soulful, creative, thoght provoking cuisine to food truck form"/>
        <s v="You can skip the hotdog cart and enjoy fresh, hot, delicious, handmade pizza when Mamma B's takes her show on the road!"/>
        <s v="You're leaving a Bar/Nightclub what else would you want more than to have a Juicy Burger and to see Beautiful Girls making it."/>
        <s v="Barney's is seriously delicious New York food. Cooking everything from scratch on our American food truck. London here we come..."/>
        <s v="With your help, I would be able to get a truck and start the process of getting it ready for the 2016 season."/>
        <s v="A family run mobile wood fired pizza oven serving up unique artisan pizzas created by award winning Chef Brandon Mathias!"/>
        <s v="Perth locals who dream of opening a health food van, and serving treats that not only taste amazing but also benefit your body."/>
        <s v="Mesquite smoked brisket nachos, food truck style, with homemade salsa to make your taste buds dance."/>
        <s v="I have perfected my porkkabob recipe.I'm ready to start my own business!I need funds for the bbq pit and trailer and start up supplies."/>
        <s v="The Best Jamaican Jerk outside of Kingston! The name means &quot;for the children&quot;, my children, the reasons why I cook and why I live!"/>
        <s v="Hello everyone, Iv'e decided to put my love for old Volkswagen buses and my love for cooking together! Support vdub dogs hot dog bus!"/>
        <s v="A New Twist with an American and Philippine fast food Mobile Trailer."/>
        <s v="This is not your average cake, it's fruit with yogurt fruit dip icing and fruit toppings! Great for events, parties, weddings and more!"/>
        <s v="Madhuri means &quot;inner beauty, inner sweetness&quot;. At Madhuri Kitchen, we're bringing the spiritual practice of food to festivals &amp; events."/>
        <s v="For those who know me, I love to bake &amp; I'm pretty good at it. My dream is to own a food truck that is a bakery &amp; Coffee shop."/>
        <s v="Planning to build this truck into a full rolling fold out cook shack,providing clean cold drinking water to all festival goers"/>
        <s v="Creating a Food Truck to bring gourmet sausage sliders to Jacksonville, FL for breakfast, lunch, and special events."/>
        <s v="The place where chicken meets liquor for the first time!"/>
        <s v="Crazy Daisy will become the newest member of the food truck distributors in Kansas City, Missouri."/>
        <s v="Bringing quality food to the masses using local premium ingredients, but at a food truck price!"/>
        <s v="Evie's Eats uses local ingredients to create sweet treats, healthy snacks and on the go meals, all with the family budget in mind!"/>
        <s v="I would like to bring fresh salad and food to the streets of London at a reasonable price."/>
        <s v="Providing creative, healthy signature dishes for active, conscientious lifestylers through a community of culinary artists."/>
        <s v="We are a Asian fusion inspired American Fare Food Truck Home of the Freak Sandwich So that means Come And Get Your Freak On! eat big."/>
        <s v="A Brazilian-inspired food truck in one of the busiest spots in Copenhagen, delicious pancakes made by the healthy tapiÃ³ca flour"/>
        <s v="First in Perth self-contained eco-friendly coffee car based on Ford Fiesta. In the end of the projrct I need your help to make it real!"/>
        <s v="Hi everyone I am a 26 year old single mom trying to start her own food business! I need to first afford the patent to reveal more!"/>
        <s v="El Carte is revolutionizing the food truck industry. Meet the new food trike. #oneandonly  we going to spread the awesomeness all over!"/>
        <s v="What could be better than satisfying your hunger with ice cream or a taco (or both) from a 1970's mural van blastin disco music!"/>
        <s v="New, small home business, looking to take some Granny's old recipes along with some of my own creations to the streets!"/>
        <s v="Looking to put the best baked goods in Bowling Green on wheels"/>
        <s v="I'm bringing passion, talent, and most importantly some amazing gourmet food to the streets of Lethbridge and southern Alberta."/>
        <s v="We have a great little coffee business but the van is currently limping! We don't have the capital to replace it. Please help us!"/>
        <s v="I'm ready to make Tulsa happy and aware that love and kindness go hand in hand with good food!"/>
        <s v="The Empty Ramekins Catering Group is looking for your help to start up in Miami Florida!!!!"/>
        <s v="On Sunday November 8, 2015 our food truck burned to the ground. Please help us get rebuilt."/>
        <s v="I'll be launching a small model TARDIS into (near) SPACE and filming the ascension and descension as a mini-documentary for YouTube."/>
        <s v="Three screen-printed posters celebrating the most popular and most notable interplanetary robotic space missions."/>
        <s v="I will be building a mock space station and simulate living on Mars for two weeks."/>
        <s v="We're building a full size rocket motor for our Hermes Spacecraft.  Help us Kickstart the next generation of space travel!"/>
        <s v="Help astronomers get the data they need to unravel one of the biggest mysteries of all time, KIC 8462852 --- Whereâ€™s the Flux?"/>
        <s v="PongSat 2 !!!!!_x000a__x000a_On September 27, 2014 we are going to send 2000 student projects to the edge of space."/>
        <s v="Chop Shopâ€™s second series of posters celebrating the most popular and most notable robotic space exploration missions."/>
        <s v="Giant Leaps featuring the historic missions of human spaceflight is the third in our series of space exploration prints"/>
        <s v="We love Arduino and we love space exploration. So we decided to combine them and let people run their own space experiments!"/>
        <s v="Preserve the telescope that Clyde Tombaugh used to discover Pluto for generations to come!"/>
        <s v="Laniakea is the name of the supercluster of galaxies we are part of.This tremendous structure of 380,000 Galaxies can now be yours! 39â‚¬"/>
        <s v="What if we built a rocket that is better than a NASA or commercially available rocket? What if we did it with students?"/>
        <s v="Re-inventing the way we look at our planet by sending 5 cameras to near space to create the first 360 panoramic view of the earth."/>
        <s v="Middle-schoolers designed a microgravity experiment that's going to the ISS! Help us send them to the launch in Wallops Island, VA."/>
        <s v="Mission to launch a vintage Action Man and Space Capsule into space and film from his birthplace in UK to mark his 50th Anniversary."/>
        <s v="Production of variously-sized deployable models of NASA's James Webb Space Telescope to promote hands-on learning."/>
        <s v="A simple way to learn and teach complex astronomical concepts. Awesome educational experiment, class demo or desktop display."/>
        <s v="LTD ED COLLECTIBLE SPACE ART FEAT. ASTRONAUTS"/>
        <s v="Help a fine art photographer continue her project about space exploration, Mars, and the scientists who are going to make it possible!"/>
        <s v="Come and join us on a voyage of interstellar exploration as we chart the least known part of the Milky Way â€“ its Delta Quadrant."/>
        <s v="Team of undergraduates racing to be the first student organization to successfully launch a rocket powered by a 3D-printed engine."/>
        <s v="University team from Pisa in collaboration with ESA, creating an innovative heat transfer device that will be tested into space."/>
        <s v="We have designed an antimatter thruster capable of reaching the nearest star.  A plan for antimatter fuel production is now needed."/>
        <s v="Itâ€™s Space Elevator research! Smart robots climbing 2 km straight up. The Ribbon is held aloft by large helium balloons."/>
        <s v="We are two upper sixth-form students specialized in physics who wanna take some majestic pictures from stratosphere - about 35km high"/>
        <s v="Support the accreditation of our online STEM Mentoring Program with the International Mentoring Association"/>
        <s v="A group of high school students are building a near-space balloon, that will capture stunning HD video of the earth from near-space."/>
        <s v="A high school freshman is sending pie into space and you can be a part of it.  GO SCIENCE!!!"/>
        <s v="The first international contest to let students shape the future of interstellar travel."/>
        <s v="Free and easy to use information when asteroids pass closer than the Moon. Stretch - take photos of all of these asteroids"/>
        <s v="Starship Congress 2015 is a deep-space &amp; interstellar science summit staged by Icarus Interstellar."/>
        <s v="Students from 3 universities are designing a dual stage rocket to test experimental rocket technology."/>
        <s v="A device that lights up whenever the International Space Station is nearby (that happens more often than you might expect)"/>
        <s v="After a unsuccessful recovery last time we are trying again to successfully launch and recover a weather balloon from space."/>
        <s v="Help UTS Ontario students raise money to get their experiments on the ISS. Promote space science in Canada! We can't do it without you!"/>
        <s v="Real-time high-altitude weather balloon tracking using amateur radios - capturing stunning near-space visuals - now with more science!"/>
        <s v="Help us collect the data to solve the mystery of the century: Is light slowing down?"/>
        <s v="The second round of funding for the most amazing project ever where a high school freshman is sending pie into SPACE!!!"/>
        <s v="Mission Space is run by me, a teenager who has a passion for space! I will fly a weather balloon to the edge of space with your help."/>
        <s v="Hi,_x000a_My Name is David Frey and I Provide Free Public Astronomy programs in San Francisco, Mt. Tamalpias, Yosemite and Novato CA."/>
        <s v="Building a Flying saucer that has Artificial Intelligent made from sea shell."/>
        <s v="Innovatives MAschinenbau projekt mit verarbeitende Metalle vom Mars_x000a_Stehe mit Mars one einer hollÃ¤ndischen space company in cooperatio"/>
        <s v="A mission to build and launch a telescope to observe and photograph Earth-like planets around our nearest star system, Alpha Centauri."/>
        <s v="A historic manned launch into near space by 3 brave pilots to capture the 2017 total solar eclipse in virtual reality."/>
        <s v="Phase one of a small winged reentry craft. This phase will be testing the supersonic stability of a small craft traveling at 1,800kph"/>
        <s v="We're a small group with a big mission: making it possible for everyone to explore space using the power of virtual reality."/>
        <s v="The telescope will serve as a path for the youth of Toronto to the skies, it will be 18&quot; easily portable meant for schools in the GTA."/>
        <s v="Calvert Co 1977 planetarium acquired by Spaceflight America! Education science program star projector needs overhaul, upgrade, repairs!"/>
        <s v="They have launched a Kickstarter."/>
        <s v="A fully stabilized, mobile, research grade telescope/media platform, used to bring outreach astronomy to those who don't have access."/>
        <s v="Conceived at NASA JPL, FireSat is a satellite-installed sensor constellation for the near real-time detection of global thermal events."/>
        <s v="We're looking to set an Australian Amateur Rocketry record of 100 000 ft. You are invited on this 4500km per hour ride into history"/>
        <s v="DREAM BIG. Explore the universe through STEAM education. (Science, Technology, Engineering, Art, Mathematics)"/>
        <s v="I want to launch a rocket to the moon, I plan on having this lunar rocket carry a small payload of solar internet connected cameras"/>
        <s v="Thank you for your support!"/>
        <s v="MoonWatcher will be bringing the Moon closer to all of us."/>
        <s v="Miles, a team of citizen scientists is reaching for the moon. We've bootstrapped our way to the top and now we need your help."/>
        <s v="Funding will allow free participation for 20 schools, grades 4-12, (thousands of students) anywhere in the nation."/>
        <s v="test"/>
        <s v="COAS is an organization that does community outreach programs to encourage and educate children and adults on Astronomy related subject"/>
        <s v="Summer Camp is an old gas station that will have workshops, custom art framing, and carry vintage &amp; home goods."/>
        <s v="The Mini Maker is Lansing Michigan's new kid friendly makerspace. We're dedicated to help kids imagine, develop and build."/>
        <s v="The Ville. A local cooperative helping communities learn, share and grow in the spirit of health, wellness and sustainability."/>
        <s v="We believe that the true purpose of education is to enable people to create real things that make the world better. Join us!"/>
        <s v="Giving the best tech access and tools to Bayview Hunters Point youth - developing the next generation of tech savvy youth who excel!"/>
        <s v="StartMart is a 35,000 sqft entrepreneurial hub and co-working space located on the 2nd floor of the Terminal Tower in Cleveland, Ohio."/>
        <s v="Websmith Studio is a makerspace where the people most impacted by broken systems are empowered to think, build, and own the solution."/>
        <s v="Creativity on the go! |_x000a_CrÃ©ativitÃ© en mouvement !"/>
        <s v="The brand new Makers Club wants something to draw the students into science and engineering and also be very inclusive."/>
        <s v="A revolution in the rapidly growing container housing space. Transportable, expandable, green and versatile. A global game-changer."/>
        <s v="We will build hubs so that teens can use tech to develop business solutions to their communities greatest challenges. Help us!"/>
        <s v="Manylabs aims to help support 20 new residents working on open, low-cost, accessible tools for science and science education."/>
        <s v="We're opening up a Pixel Academy in Manhattan and we need your help to fill it with technology and tools for New York City's kids!"/>
        <s v="A project to give the people of Playa Blanca an independent, energized future - _x000a_â€œLocal de Mariposas EÃ³licas Para un Futuro Mejorâ€"/>
        <s v="We are working to establish a collaborative work-space with the goal of creating a community of knowledge, design, and creativity."/>
        <s v="Our aim is to provide high-end equipment and space for Toronto coders, filmmakers, and artists to develop cutting-edge VR content."/>
        <s v="A mobile tech lab with cutting edge maker tools that travels to schools to offer free creative workshops for school age kids."/>
        <s v="Wavegarden is the worldâ€™s longest man-made wave that creates ideal conditions for surfing. Help us and let's open one in Malaga!!"/>
        <s v="A do-it-yourself auto garage in Des Moines, Iowa where people can learn how to work on cars &amp; those who know can share their knowledge."/>
        <s v="iHeartPillow, Connecting loved ones"/>
        <s v="Jolly's Hot Dogs: A beef hot dog topped with deliciously seasoned ground beef, mustard and minced onions."/>
        <s v="Gourmet Toast is the culinary combination, neigh, perfection of America's most under-utilized snack: Toast."/>
        <s v="Cereal isn't only for breakfast! Help me bring cereal to the 92% of Americans who eat cereal everyday. Out of the home and to you!"/>
        <s v="Not all wings are created equal. We believe ours take flight above the rest. Come judge for yourself. To us it Ain't No Thang..."/>
        <s v="Home cooked meals made by Nana. Indiana's famous tenderloin sandwiches, Nana's homemade cole slaw and so much more."/>
        <s v="2 years after a car accident, I was told that I could no longer work... I want to change that AND create something amazing Fair FOOD!"/>
        <s v="Your American Pizzas, Wings, Stuffed Gouda Burger, Sweet &amp; Russet Potato Fries served on a food Truck!!"/>
        <s v="The amazing gourmet Mac N Cheez Food Truck Campaigne!"/>
        <s v="I am creating a high quality, local product only, concession trailer for local and remote events. Dearborn Brand, Winter's Brand, more."/>
        <s v="The stuffed chicken wing originators need YOUR help starting a restaurant so our AMAZING wings will be available to you 7 days a week!"/>
        <s v="A Great New local Food Truck serving up ethnic fusion inspired eats in Ottawa."/>
        <s v="Our food truck will bring you -_x000a_                       Fast, Fresh, Food -_x000a_                            Throughout the Omaha area"/>
        <s v="I want to start a food truck that specializes in chili cheese dogs, using new kinds of meats, cheeses and toppings you wouldn't imagine"/>
        <s v="Gourmet taco truck infusing savory smoky flavors into your tacos, so when you open your container the aroma and actual smoke  flows out"/>
        <s v="I am creating food magic on the go! Amazing food isn't just for sitdown restaraunts anymore!"/>
        <s v="The dream to own a food truck, rolling wherever the army sends me, hiring other military spouses and veterans alike! Giving back!"/>
        <s v="Stuffed waffles made from Dough. Sweet, savory, salty and then stuffed with meats, fruits, and sauces!"/>
        <s v="We 'd love to give some TLC to our vintage pink taco trailer so we can continue to cook our signature Baja style shrimp tacos!"/>
        <s v="Hi, I want make my first bakery. Food truck was great, but I not have a car licence. So, help me to be my dream!"/>
        <s v="I currently own and operate a hot dog cart. I am hoping to purchase a used food truck so I can do business year round!"/>
        <s v="We have been working extra hard to get our new training space ready and with a little extra help we hope to dream big for the future!"/>
        <s v="The next phase of the evolution of Hygienic Art is the building of New London's first amphitheater, a covering for the Art Park."/>
        <s v="Â¡Tu nuevo espacio cultural multidisciplinario en el centro de Pachuca, Hidalgo"/>
        <s v="We plan to rescue, relocate, and repurpose, a historic Little Red Brick House, to be incorporated into a riverfront amphitheater."/>
        <s v="Help light the lights at the historic Fischer Theatre in Danville, IL."/>
        <s v="A place where innovation, food, creativity and performance live year round in a historic building in Pioneer Square."/>
        <s v="A new performance space in Seattle. A place for artists, comedians, and audiences to meet and collaborate!"/>
        <s v="Angel Comedy Club: A permanent home for Londonâ€™s loveliest comedy night - a community comedy club"/>
        <s v="Give contemporary circus an artistic home in America.  Help us launch the nationâ€™s first higher education program for circus."/>
        <s v="Building Brooklyn's own creative venue for circus, theater and events of all types."/>
        <s v="We're aiming to launch a production involving circus performers, musicians and artists in a new space, creating a night of live art."/>
        <s v="Voix de Ville is a pop-up imaginarium of neo-vaudeville, musical extravaganza, circus arts, comedy, and theatre in a tiny circus tent!"/>
        <s v="Help support the Acro-Cats kitten and cat rescue and adoption effort! They need a bus to continue finding felines homes across the US."/>
        <s v="The Crane will be the new home for independent theater in Northeast Minneapolis"/>
        <s v="The creators of Five Dollar Comedy Week are building a permanent home for affordable live comedy shows and classes in Philadelphia."/>
        <s v="Love comedy? Get involved in creating a dedicated space for alternative comedy in Berlin._x000a__x000a_(Das Video ist untertitelt. Klicke auf CC)"/>
        <s v="ONLY HOURS LEFT ON THE CAMPAIGN! Our stretch goal is $35k; let's build a home for standup/improv shows &amp; classes in VT!"/>
        <s v="The Bard has burst beyond the big top and we're reaching out to our Beloved Benefactors to help build our festival's future."/>
        <s v="Our high school theater in Allentown, New Jersey was rad - in 1972. Help us bring our theater into present day and light up our stage!"/>
        <s v="An improv, sketch and experimental comedy and cocktail venue in downtown Grand Rapids, Michigan"/>
        <s v="Pi Crust is a breakout board for the Raspberry Pi that makes it easier to connect electronics - help us to bring this into kit form!"/>
        <s v="Want people to put down their phone more often? Ransomly creates 'quiet' spaces to help us reconnect with the real people in our lives."/>
        <s v="The most compact and versatile workout product designed to give you unlimited exercise options in the comfort of your home or office."/>
        <s v="RPi.GPIO Quick reference for GPIO programming on Raspberry Pi. Python code &amp; port ID labels in a convenient 6&quot; PCB ruler"/>
        <s v="Best Net Zero energy solution for new or existing house (no more heating or electricity bills)."/>
        <s v="Krimston TWO: iPhone Dual SIM Case"/>
        <s v="Introducing the PiDrive, a high capacity Solid State Drive (SSD) expansion card for the Raspberry Pi B+, A+, and B+ v2!"/>
        <s v="SSD, WiFi, RTC w/Battery and high power USB all in one shield."/>
        <s v="A luggage that is more than a luggage! It is what you want it to be."/>
        <s v="The world's most powerful portable speaker and guitar amplifier. Turns any surface into a speaker."/>
        <s v="Providing a control system and cybersecurity hands-on educational platform for professionals, home-use, and academic institutions."/>
        <s v="BrightFingers' lighting keyboard, gloves and software give kids a multi-sensory way to learn to type â€” and the desire to practice."/>
        <s v="Students, makers, and engineers can write Linux software applications to achieve any network functions, such as NAS, VPN and Firewall."/>
        <s v="Award-Winning Audio Design Experts Voix are back with their latest product. The amazing mi8| Retro Duo Wireless Stereo Sound System."/>
        <s v="The Pi Supply is an intelligent power switch for the Raspberry Pi which includes hard on and off switches and auto-off on shutdown."/>
        <s v="Fully Programmable Solar BMS ( Battery Management System ) Learn to program microcontrollers and HW design video tutorials_x000a_Open Source"/>
        <s v="An innovative portable generator that turns heat into electricity. Now with 10 Watts of power at your fingertips... all while you cook!"/>
        <s v="Bringing back the Mojo to the new iPhone with our award winning  removable battery case with customized 3D printed top cover"/>
        <s v="LPLC Board; A powerful, low cost, ultra low power microcontroller development board with template software and online tutorials."/>
        <s v="I am interested in testing the plant yields of this vertical garden as well as some other applications"/>
        <s v="Help me publish my 1st children's book as an aspiring author!"/>
        <s v="The pachyderms at the Denver Zoo are moving. Follow along on the convoluted journey to their new home."/>
        <s v="One Christmas every child was naughty, and Santa's son _x000a_St. Nick Jr sacrifices all his gifts over his whole life, for the children"/>
        <s v="A fun &amp; exciting story to educate kids and their parents about the importance of honeybees &amp; the easy &amp; fun ways we can help the world."/>
        <s v="A spunky little girl, driven by a love of pumpkin pie, overcomes her fears and serendipitiously discovers what she'll be for Halloween"/>
        <s v="An easy fun way for children to understand the physical limitations of someone with CFIDS and Fibromyalgia using marbles and a jar."/>
        <s v="A collection of childrens poems written to educate, inspire and create quality time with parents. Beautifully illustrated, 44 pp."/>
        <s v="Interactive Book with Audio to learn the Ojibwe Language for Children.  Website, Ebook and more!"/>
        <s v="Self-publishing my children's book."/>
        <s v="This is a journal where parents daily write something positive about their child.  Places for pictures, too."/>
        <s v="&quot;Daddy what's a divorce?&quot; A child gains insight and wisdom to the miracles of GOD and helps a family reunite; in &quot; GRACE SAVES THE DAY&quot;"/>
        <s v="Andrew wonders if his life would be more exciting if he'd been hatched a frog. Shiny and green just seems more exciting to him. Until.."/>
        <s v="Written by my daughter and myself, illustrated by Jack Wiens. Everything is complete except for publishing."/>
        <s v="I have been a writer all my life. But until recently never a parent. I want to write a children book for my children, and yours!"/>
        <s v="Colourful and imaginative book app for children, will be relished especially by those with Irish roots."/>
        <s v="We all pray to the same God no matter what name we might refer to Him as.  Our children deserve to know this basic truth."/>
        <s v="A children's letter book that Lampoons Hillary Clinton"/>
        <s v="Water Bomb Fight, Swooped &amp; Moon You Are Unique by Soraya Yvette are Christ centred Aussie outdoor fun adventure books for tween/teens"/>
        <s v="READY TO PRINT. A fun 38 page full color, hand illustrated children's book based on Australian animals and Indigenous Legends."/>
        <s v="A fantastic Doggie Adventure filled with laughter, tears and heroics. Lets get a fresh New Edition of Bosley published for all to enjoy"/>
        <s v="Help me give away 500 copies of my picture book so more kids will know US geography!"/>
        <s v="How-to book of toys and games constructed from materials found in nature, recyclable and easily available."/>
        <s v="How Santa finds childrens homes without getting lost by following certain stars."/>
        <s v="My Budding Bears are four teddy bears living in an enchanted garden sharing friendship, tea parties and delightful adventures."/>
        <s v="I am writing an illustrated book for children ages 3 to 7 that meshes technology in everyday life stories."/>
        <s v="Jambie is a children's book geared towards kids ages 4-9 years of age. This book teaches young children about making wise decisions."/>
        <s v="An animated bedtime story with Dedka, Babka and the rest of the family working together on a BIG problem"/>
        <s v="â€œItâ€™s Okay to Waitâ€ is the story of a father who sits down with his adolescent daughter to have â€œthe talkâ€ about sex."/>
        <s v="Raph the Ninja Giraffe is a project that is my 5 year old sons idea, &amp; I am working with him to bring his idea to life."/>
        <s v="A story about two friends who part ways because they are different, then reunite after learning they both are made of atoms."/>
        <s v="Hello Vermont are books that demonstrate the 4 seasons. Subtitles: Soggy Spring, Sizzling Summer, Fabulous Fall &amp; Winter Wonderland."/>
        <s v="See the little boy in the photo? Doesn't he look angelic? Wouldn't you like to read his story? Take a look at this......."/>
        <s v="Parents know the pain of rereading bad bedtime stories. I want to write stories that all ages will enjoy"/>
        <s v="Building the inner wealth of children builds stronger families, schools and communities. Peaceful and positive relationships flourish."/>
        <s v="Kids Radio Theatre is a radio show played on National Pubic Radio to teach children all about theatre every Sunday 20 states."/>
        <s v="A young girlâ€™s journey into a world of superheroesâ€”exploring love, compassion and acceptance with mystical creatures from far away."/>
        <s v="Thisis a children's story.It teaches family values and about other animals in the forest.It teaches the value of friendship also.Thanks"/>
        <s v="Mariah is an illustrated story of a girl and a tiny Mermaid._x000a_Make  your own Mermaid Doll with the included knitting or sewing pattern!"/>
        <s v="Our Moon is a simple book based on a nightly tradition my mother and youngest son started while I was working away."/>
        <s v="Turn the World with my kids, and then write a book with the advice for traveling with baby"/>
        <s v="STRIKE, DANCE AND RISE with us at the University of Utah to end violence against women and girls!"/>
        <s v="The premiere theatre troupe in SE Michigan offering acting opportunities for the 50+ actor."/>
        <s v="A new, LGBTQ focused adaptation of As You Like It that puts Celia and Rosalind's romantic relationship centre stage for the first time."/>
        <s v="David Sedaris' &quot;The Santaland Diaries&quot; starring Matt Crabtree at The Working Stage Theatre in Hollywood!"/>
        <s v="Bare Theatre and Raleigh Little Theatre present Shakespeare's epic, set in a post-apocalyptic dystopia."/>
        <s v="A heart-melting farce about sex, art and the lovelorn lay-abouts of London-town."/>
        <s v="Orson Welles and Superman meet up to record a radio drama version of their &quot;true&quot; adventure triumphing over Fascist Martians."/>
        <s v="MOVING FORWARD! WE HAVE REACHED GOAL BUT HAVE MORE TIME!! PLEASE CONSIDER PLEDGING."/>
        <s v="BNT's Biggest Adventure So Far: Our 2015 full length production!"/>
        <s v="We want to perform the one act play &quot;Old Friends&quot; at the El Portal Theatre in North Hollywood, CA.!!  Help us to get on the stage!!"/>
        <s v="A one act play, one act cabaret focusing on various social issues to remind us that when we come together, beautiful things can happen."/>
        <s v="Homeless and hopeless, this prequel tells the story of a Colorado youth who leans on her friends when family leaves her behind."/>
        <s v="THE GOODS are Premiering the NEW Australian play DROPPED by Katy Warner @ OLD FITZ THEATRE Dec 8-20 _x000a_Its Godot with Gals n Grenades"/>
        <s v="Dusk Theatre have created a brand new adaptation of the hilarious BBC4 comedy &quot;Macbeth Rebothered&quot; originally by The Penny Dreadfuls."/>
        <s v="A new play about five bad bitches who fought in the Civil War disguised as men, premiering at Ars Nova's ANT Fest."/>
        <s v="Fishcakes is a piece of new writing for the Camden Fringe that explores a story of love, loss, and all the â€˜little things'."/>
        <s v="&quot;Labyrinth&quot; meets &quot;Jumanji&quot;  in this dark adventure fantasy play from the makers of the five star fringe hit &quot;Death Ship 666&quot;"/>
        <s v="A darkly funny new play about the supermarket industry and its impact on all of our lives by award-nominated playwright Michael Ross."/>
        <s v="August012 make their debut at Edinburgh Fringe with their play about the absurdity of wanting to bring children into a deranged world"/>
        <s v="Exeter University Theatre Company is bringing the award winning play by Dale Wasserman to Exeter's Northcott Theatre"/>
        <s v="Arise Theatre Company's production of August Strindberg's expressionist masterpiece 'A Dream Play'."/>
        <s v="An honest &amp; inspiring journey with cancer, discovery of self-mortality &amp; celebration of life. Winner of IdeasTap Underbelly Award 2015."/>
        <s v="An original theatrical production using music, movement and monologues to tell the story of a TN native growing up within a sex ring."/>
        <s v="The real-life story of the mysterious 'Piano Man' who washed ashore with no memory; with no speech; but with an amazing ability..."/>
        <s v="1 game, 7 levels, 45 attempts; Lorraine, Esbe &amp; David; 1 Grandmaester._x000a_Help us take our metatheatrical nutshell volcano to the Fringe!"/>
        <s v="A one woman show about the challenges of being a feminist in a digital age. Touring 6 UK cities. Now with Stretch Goals!"/>
        <s v="Bringing Shakespeare back to the Playwrights"/>
        <s v="Seat of the Pants mounts our first show in a black box space that could become permanent; can you help us excel and seal the deal?"/>
        <s v="Sugarglass is a Dublin based theatre company committed to international collaboration. 2016 sees the launch of their NYC division."/>
        <s v="We're remounting the musical that brought down the Bush Administration: A Brief History of the Earth And Everything In It!"/>
        <s v="Ray Gunn and Starburst is an audio sci-fi/comedy sending up the tropes of classic and pulp science-fiction."/>
        <s v="&quot;A short, nasty and razor sharp play in one of Toronto's hottest new &quot;off-off Broadway&quot; style venues."/>
        <s v="Ryan has a higher sex drive than you. He also has cerebral palsy. Join him for his hilarious and poignant new solo show!"/>
        <s v="Stitching is a play exploring how a couple cope with the loss of their child. It will run for a month at The Drayton Arms Theatre."/>
        <s v="Set in 1950s Northern Ireland, this play tells the story of two sisters in a community of Travellers, or Irish Gypsies."/>
        <s v="Inspired by real life interviews 'In My Head' is a new play exploring the lives of those living with a mental health condition."/>
        <s v="Let Go Theatre Co's very first production is going ahead in June 2015. Help support a brand new theatre co as we begin our adventure"/>
        <s v="Joe West and his wonderful theater company THEATER OF DEATH present original plays both horrific and comical."/>
        <s v="Years of work, my best show, and a top Edinburgh venue.  Help me expose my talents to the UK and tell an important story."/>
        <s v="Montage Theatre Arts, as part of National Theatre Connections, are performing a show - We need you help to raise vital funds!"/>
        <s v="Help us share an untold story of Britain's involvement in the slave trade, in the church where Wilberforce began his abolition campaign"/>
        <s v="A campaign to support the artists creating Theatre Forever's The Nature Crown, premiering in the Guthrie Theater's Dowling Studio!"/>
        <s v="Seliges Theater is a brand new theatre company based out of Bristol. &quot;The God of Carnage&quot; will be our debut show. Help us get started!"/>
        <s v="I wrote a One Act play called The Rooftop for a Female Playwright's festival. Every little bit helps!"/>
        <s v="Help Saltmine Theatre Company tell the exciting story of St Nicholas and the importance of gratefulness in their new Christmas show."/>
        <s v="Mickey &amp; Worm is a Noir stage experience, written by Santa Paula playwright John McKinley and back again on tour by popular demand!"/>
        <s v="We are Capital J Theater Company and are looking to create the first production of an Alumni Theater Series at The Pennington School!"/>
        <s v="The Battle of Britain has been lost; London is occupied, who can you trust? Help produce this classic piece of theatre. Drama for now."/>
        <s v="In a visceral new play about family, grief and red meat, Sarah Kosar (Royal Court) asks how far we'd go to connect with those we love."/>
        <s v="Avalon is a new South African Township play and Nakhtik is a  danced political lecture."/>
        <s v="We each wrote a play and would like to produce them for you for nothing more than art's sake!"/>
        <s v="Charting the big stuff in life from dance routines to coming out; exploring homophobia, family, friendship &amp; finding your own voice."/>
        <s v="A new play about exploring outer space"/>
        <s v="Thank You For Smoking. A play about love, 5 trillion cigarettes and how the Flintstones earned the tobacco industry millions."/>
        <s v="A celebratory community theatre project about the Focus E15 Occupation of empty council homes on Carpenters Estate."/>
        <s v="We're fundraising $450 by Feb.17, 2017 to purchase the rights for the show &amp; any extra proceeds will be used toward props and costume."/>
        <s v="Aidez-nous Ã  financer notre projet Stop the tempo prÃ©sentÃ© du 18 nov au 12 dÃ©c 2015 au ThÃ©Ã¢tre Prospero! M.E.S de Michel-Maxime Legault"/>
        <s v="You like things that are funny. You (secretly) like murder. So why not support the NYC return of this hilarious whodunit?"/>
        <s v="Help us tour our brand new show &quot;Stripe and Spot (Learn to) Get Along&quot; to neighborhoods throughout the Twin Cities metro area!"/>
        <s v="The world premiere of an astounding new play at Southwark Playhouse exploring slut shaming/cyber bullying &amp; the emotional repercussions"/>
        <s v="1920's London; two brothers try to make a name for themselves in the underground crime world but encounter a ruthless Irish mob boss."/>
        <s v="A play performed at the FCO Global Summit on the Preventing Sexual Violence Initiative, hosted by William Hague and Angelina Jolie"/>
        <s v="We're high school students directing a film adaptation of the play, Fallen Angels, written by NoÃ«l Coward and set in the 1920's."/>
        <s v="Zwei ausgebildete Schauspieler, ein Musiker - gemeinsam bringt man ein waschechtes KabarettstÃ¼ck auf die BÃ¼hne."/>
        <s v="The Maderati: A bitingly witty absurdest comedy, which pokes wickedly perceptive fun at NY artist lifestyle."/>
        <s v="SIN, has an important message, outstanding music, uplifting performances and amazing entertainment. SIN, is a &quot;must see&quot; for everyone!"/>
        <s v="Dark secrets come to light when Mariah meets Stella. They find a way to face the south's largest elephant in the room: RACISM."/>
        <s v="Wendell Pierce stars in Brothers from the Bottom by Jackie Alexander to mark Hurricane Katrinaâ€™s 10th Anniversary. June 2015 in NoLA."/>
        <s v="NonSens!cal tackles the struggles of four people with mental health issues/disorders inspired by A.A Milne's Winnie the Pooh"/>
        <s v="Romeo and Juliet: Wouldn't it be great if they didn't all die at the end? Now YOU get to control the fate of these timeless characters!"/>
        <s v="Set in Southern America â€œThe Divideâ€ is a stage play that touches on the issues that are forefront in America and the world."/>
        <s v="Just one time back to the past on the Freedom Train will open your eyes and your lives will never ever be the same!"/>
        <s v="Much has been written by women on breast cancer. Yet, there is little that has been written for the theatre on this by men. I have!"/>
        <s v="Almost Random Theatre's play about a candidate - with no policies - who is seeking election in May 2015"/>
        <s v="Raising funds to have a private stage reading for an upcoming play from THE ENSEMBLE THEATRE COMPANY OF NEW YORK (www.tetcny.org)"/>
        <s v="This will be the fifth play of The Jokeress, based on the ebook/paperback novelette series. It is scifi, suspense, terror, and noir."/>
        <s v="Somos una compaÃ±Ã­a de teatro independiente. Y en el 2017 queremos arrancar con el montaje de 3 obras._x000a_3 elencos, 3 espacios."/>
        <s v="Een Gay Party in het centrum van Amersfoort. _x000a_Een geweldige avond uit, met een show, optredens en DJ's."/>
        <s v="A theatre company that will create works to inspire young people and get everyone involved."/>
        <s v="The Bard's classic tale set in the 2016 Presidential Campaign. Power, corruption, greed, and conspiracy. How far are you willing to go?"/>
        <s v="The University of Queensland Drama Production Course is putting on an adaptation of William Shakespeares Julius Caesar"/>
        <s v="&quot;Get Your Life Back&quot; is a dynamic stage play that deals with true issues of life that reign in the lives of many people everyday."/>
        <s v="I would like to start a Acting Company that supports and includes LGBTQ youth and young adults in very conservative North Texas"/>
        <s v="Accessible, original theatre for all!"/>
        <s v="Prepare to be Swept Away. Three short plays from three master playwrights; LANDFALL, SNIPER and DANGERS of TOBACCO!"/>
        <s v="The reality is dark, sinister. The milieu is not as friendly as it claims. What is this place? Where is it? Is it your local church?"/>
        <s v="This production is being put together by Wilson's newest professional theater company, the Wyldepine Players in conjunction w/ Taiplab"/>
        <s v="7 billion people &amp; most of us feel alone.  It's time we become emotionally unzipped.  &quot;Unzipped&quot; a new play about men &amp; relationships."/>
        <s v="We provide performing arts training and experience to young people of low income families in NYC, building confidence and self esteem"/>
        <s v="The war in Iraq changed everything -one journey from the safe haven of the 99% to the shadows of veteran. How would you persevere?"/>
        <s v="America's dad or serial rapist? Or both? The stories of the Bill Cosby accusers and the society so skeptical of them."/>
        <s v="Local Theatre group in Loudoun County, Virginia. Looking for funds to start producing shows!"/>
        <s v="DC/Baltimore AEA actors band together produce a world premiere of a touching, bittersweet, award winning play about letting go to live"/>
        <s v="We present Classics made for the 21st Century and we need a space! Please help us rent a space for The Importance of Being Earnest!"/>
        <s v="Play about Tracey a gay man trapped in his room by his Bible thumping mother. He finds love but the room can not keep the love alive."/>
        <s v="Charlotte NC playwright looking to showcase a series of three stage plays.  Plays are funny, completed and ready to run!"/>
        <s v="Two of the 20th Centuryâ€™s Greatest Artists _x000a_navigate the perilous terrain of Art &amp; Fame _x000a_in a historic Collaboration."/>
        <s v="World premiere of &quot;I'm Just Here to Buy Soy Sauce&quot;, a play about China &amp; the UK housing crisis by Jingan Young location TBC"/>
        <s v="She that fines a husband? Wait, is that right? Girl... you better check yourself, before you wreck yourself!"/>
        <s v="BELIEF leaves res &amp; crosses nations, swims the Atlantic, landing on Isle where Salish meets Gaelic, where humanity transcends barriers"/>
        <s v="&quot;The struggles of Alzheimer's  &amp; Alcoholism. &quot;Courage is the quiet voice at the end of the day, saying, I will try again tomorrow.&quot;"/>
        <s v="A one-woman show about the life of Eva Schloss, her time in Auschwitz, and the positive impact she has had on thousands of lives."/>
        <s v="Ticket sales benefit Bedford Hills Maximum Security Prison, Women's College Program Library. Presented by Theater For The New City."/>
        <s v="Come explore the dream world of Jim Morrison, rock singer, mystic, poet, shaman."/>
        <s v="An historic and proud work of Polish nationalistic literature performed on stage."/>
        <s v="Help us provide half-price tickets to the 11th annual Variations Project, allowing our fellow artists to see this wonderful production."/>
        <s v="A stage play of love, faith, &amp; relationships in a comical &amp; spirit message that is sure to make you laugh &amp; rejoice to the ART OF LOVE"/>
        <s v="We're dedicated to writing &amp; producing plays, infusing inspirational, universal principles that aren't commonly displayed in America."/>
        <s v="Halfway, Nebraska explores the limits of hope and what it means to love someone who may be too far damaged to save."/>
        <s v="This Theological Comedy tells a story of when seemingly similar beliefs are discovered to be worlds apart; Damnation-Southern Style."/>
        <s v="Did you know that we are enriching the lives of Brooklyn kids through literacy and educational theater? We just need a little help."/>
        <s v="Something Precious is the world's first musical to alert folks to the harmful effects of technology on the human spirit."/>
        <s v="Fundraising for REDISCOVERING KIA THE PLAY"/>
        <s v="This Is A Story About A Woman A Man And A Woman"/>
        <s v="Alice on stage with a magical twist to brighten your smile and warm your heart. Project is in Polish with semi-pro actors and children."/>
        <s v="&quot;Miracle on 34th Street&quot; is about faith and believing in others. _x000a_We believe. Do you?"/>
        <s v="A unique stage play about the epic struggle of psychic Edgar Cayce to deal with his extraordinary abilities and find his place in life."/>
        <s v="This is an action packed Sci-Fi stage play, using foam latex creature puppets, projected video footage, and audience participation."/>
        <s v="Sex, intrigue, lust, &amp; love; follow the lives of two individuals as their romance turns from innocent online flirting to something more"/>
        <s v="In October, we plan to premiere Oedipus Revenant, a historically grounded horror adaptation of Sophoclesâ€™ classic, Oedipus the Tyrant."/>
        <s v="How can the visual age appreciate something that cant see? With these Audio Plays I will show you, if your willing to listen."/>
        <s v="Help me honor and bring &quot;The American Soprano&quot; Leontyne Price back to the stage one more time."/>
        <s v="We are raising funds to rent a theater hall for a play to help educate teenagers and parents on the pitfalls teenagers currently face."/>
        <s v="A Tequila slammer with a slice of Tarantino, a line of the London Fringe scene and a shot of â€œBreaking Badâ€. New Writing."/>
        <s v="Philly-based feminist theatre's inaugural production about a woman's friendship with an awesome lady cowboy."/>
        <s v="The smash hit, award-winning comedy sashays onto the Los Angeles Theater Scene in a fabulous new production at Atwater Village Theatre."/>
        <s v="Spend an evening in the afterlife with some of the greatest women who ever lived. LITTLE NELL's,by Jill Hughes, Los Angeles- June, 2016"/>
        <s v="A dinner theatre/show about a day in the life of a Vegas &quot;Mob Boss&quot;_x000a_circa 1965- ish. It is all at once realistic,tragic, farce/comical"/>
        <s v="CONVERSATIONS WITH AN AVERAGE JOE tells our stories exposing those in charge of our lives and tells how to take control of country back"/>
        <s v="Free drama, dance and singing workshops for disadvantaged young people to inspire, create and help them follow their dreams."/>
        <s v="The Most Beautiful Things in Japan are Hidden...Our different &amp; original play from the Japanese folk tale The Bamboo Cutters Daughter."/>
        <s v="Set in Iceland, Fair Play is a a dark comedy- a play within a play. An extravaganza, fueled by Absinthe, and touched by the Surreal."/>
        <s v="A LIVE history infused, frightening magic and mind reading show in the heart of the Halloween capital of the world, Salem, MA!!"/>
        <s v="Hercules must complete four challenges in order to meet the father he never knew"/>
        <s v="An inclusive, cross community, multi-cultural theatre production for children aged 3 to 16 and their families"/>
        <s v="The moving dramatisation of one man's journey to find the truth behind the Libyan regime change."/>
        <s v="Cross dressing, cross gartering, crossed swords. Cross a bridge and come see this fantastically fun rendition of Twelfth Night"/>
        <s v="A meta-theatrical retelling of Chekhov's Three Sisters, framed with Civil War Hymns, Dance, and wild theatricality."/>
        <s v="A full staged reading of a new play about a boy who learns how to be happy from the most unexpected person."/>
        <s v="Help save this village theatre group. Funding required for lighting, stage equipment, &amp; ongoing productions. Involves youth  &amp; adults."/>
        <s v="I'm creating a cabaret in which all donations go directly to Broadway Cares/Equity Fights AIDS."/>
        <s v="We as a Performing Arts College are to perform 'Les Miserables'. We need backing in order to afford the set, costume and other aspects."/>
        <s v="Spreading the love of theatre, one step at a time. I would like to produce a reading of one of my favorite musicals"/>
        <s v="Theatre is home and there's no place like home!  So, click your heels three times, and come home to the magic we create for you!"/>
        <s v="Help the Gold Dust Orphans bring their new musical 'SNOW WHITE AND THE SEVEN BOTTOMS' to New York City this fall!"/>
        <s v="A musical, by Louis Lagalante and Patty Hamilton, that explores loss and the different ways we can choose to move on from it."/>
        <s v="They're Creepy, They're Kooky, And They're coming to Tuscaloosa this October! Help Us Bring the World of The Addams Family To Life!"/>
        <s v="This is a touring production for schools in the Treasure Valley!"/>
        <s v="Help fund ROCKT's first production!  We want to bring musical theater to kids who have limited access to it, and offer it free to kids."/>
        <s v="Forbear! is a new theatre company aiming to produce exciting and innovative theatre using performers from a variety of disciplines."/>
        <s v="And More Shenanigans Theatre is a brand new Edmonton based theatre company dedicated to creating and developing quirky original works"/>
        <s v="When a rich girl fakes destitution so she can audition for a homeless talent show, she bridges our wealth gap with a tragic love."/>
        <s v="An intimate musical about friendship and time, growing up, and coming of age. Music and words that will stay with you for years to come"/>
        <s v="Powerful community theatre production of Jason Robert Brown's &quot;Songs for a New World&quot; in London, Ontario."/>
        <s v="Fresco brings a full scale operatic production to your neighborhood - SNOW WHITE, set to the world's greatest music!"/>
        <s v="We need your help to complete our musical! Help us add two more original songs to our winter show, Babes in Toyland."/>
        <s v="UCAS is a new British musical premiering at the Edinburgh Fringe Festival 2014."/>
        <s v="Keep It Spinning! Is an after-school, six week workshop, during which students create an musical based on on an overarching theme."/>
        <s v="Skyline Board Trustees have offered matching grants to help fund next season's production of Dreamgirls! Your donation will be doubled!"/>
        <s v="We are asking for people to donate to our theater club, the ITAVA Players, a public high school club from Brooklyn, NY."/>
        <s v="Ovations wants to buy property to open a variety club to become the 1st minority owned club in Cincy, focusing on artists on the rise."/>
        <s v="YOUR community theatre:  provide a facility that is usable for presentation of movies, live music, live theatre and community events"/>
        <s v="Building a Resource Network and Funding Capacity to support, empower and promote Afrocentric Arts in Metro Columbus"/>
        <s v="Our vision: build and operate a Theater Arts Center for south-central Washington state in Goldendale."/>
        <s v="Where people that enjoy theater, or just something new can go to have fun and experience varying types of theater in Albuquerque."/>
        <s v="I have set up a new theatre company, and am looking to raise funds to purchase a venue with a difference to a standard theatre."/>
        <s v="Bringing Health, Wellness and Creative Empowerment to an active community in a whole new way... are you ready to 'FLOAT', Duluth?"/>
        <s v="The Space Opera is an action packed reenactment of Xenu's story, a sacred teaching thats considered a secret of the Scientology church"/>
        <s v="This center will be open to any and all people regardless of their religion.   We will be offering art, music, empowerment, and more!"/>
        <s v="Help www.KidZoneMuseum.org grow to serve children 1-18 with science, engineering, arts and PLAY especially low-income families."/>
        <s v="A building w/office, rehearsal space and classrooms centered on performing arts._x000a_Brentwood Theater Company is a non-profit 501(c)(3)"/>
        <s v="Mountain Haven transforms a former disused Mt Laguna Church into space for celebrations, events, learning, conferences, retreats &amp; more"/>
        <s v="I want to purchase the former Bread Of Life Church and convert it into a multipurpose theater space for local talent."/>
        <s v="Independent film theater, studio and tech lab with storefront, open space for creative people to grow their dream into a profit."/>
        <s v="Stage Door Theater needs a stage for its current and future productions. Can you help?"/>
        <s v="Family-owned and community-operated haunted Halloween attraction in Bladensburg, OH, needs your help to grow bigger!"/>
        <s v="Theatre in Tuscaloosa, AL built in the 1930s.  The headsets seem about that old. They are almost unusable."/>
        <s v="Chicago Based Theater Company and Venue Dedicated to Social Justice and Mainstreaming the Palestinian Narrative"/>
        <s v="A magical, unique, theatre bus which aims to inspire the creative communities around Bath and create unique performance opportunities."/>
        <s v="Built in the late 1800's, this 70K sq. feet estate has fallen into disrepair.  Seeking to buy and convert to useful space"/>
        <s v="Teens in Take Note Troupe put on Shakespeare in the Park annually. Keep relevant, family-friendly Shakespeare in the community!"/>
        <s v="A pop-up outdoor theatre company bringing accessible Shakespeare to parks and other locations in the greater Phoenix area!"/>
        <s v="A hilarious comedy show about motherhood...through stories, videos and stand-up you'll realize YOUâ€™RE NOT CRAZY, motherhood is!"/>
        <s v="I want to produce the first-ever all-pug production of &quot;Hamlet.&quot;  As you can imagine, this will require finding very talented pugs."/>
        <s v="Marina's mother has disappeared at sea.  Everyone believes she has drowned.  But Marina believes her mother has become a mermaid."/>
        <s v="Bringing one of Neil LaBute's incredibly witty and viciously honest plays, about body image and the effect it has on us, to life!"/>
        <s v="Scissortail is a story of loss, grief, and recovery based on the events of the 1995 Oklahoma City Bombing."/>
        <s v="The Curse of the Babywoman is real â€” and it is coming to FringeNYC this August."/>
        <s v="A poignant &amp; hilarious tale of Charlie Brown &amp; friends navigating high school. A fresh take on the off Broadway hit by YYC artists."/>
        <s v="Kara Ayn Napolitano's latest play about a young mother's attempt to reclaim her life after making a serious mistake."/>
        <s v="An Asian-Jewish-American family collides with music, food, and identity crises in this world premiere New York theater production."/>
        <s v="A group of artists. A mythical art piece. A harrowing quest. And some margaritas."/>
        <s v="We're going to represent the entire USA at the World Festival of Children's Theater in Stratford, ON in June, 2016. Help us get there!"/>
        <s v="Known for producing gritty new work, TheatreFIRST presents an exciting new romantic comedy by the hottest playwright in the country."/>
        <s v="[By The Mummers] needs your help this holiday season to stage a full scale production of William Gibson's &quot;The Butterfingers Angel...&quot;"/>
        <s v="A play that addresses an important social issue, brought to light by members of the UoM Drama Society."/>
        <s v="In celebration of THE MEDEA PROJECT: THEATER FOR INCARCERATED WOMENâ€™S 25TH ANNIVERSARY Brava Theater  presents â€œBIRTHRIGHT?&quot;"/>
        <s v="The Border Theatre presents The Fall of Wallace Winter, an exploration of American obsessions, this Nov. 7th-9th at the Plaza Theatre"/>
        <s v="Dear Stone returns with Yasmina Reza's 'ART', a compelling, clever exploration of friendship under duress. Thanks for watching!"/>
        <s v="1 director, 4 actors, and a whole lotta determination. Help us bring this brilliant story to the heart of NYC!"/>
        <s v="We are fundraising to create a Dublin based circus training centre for public and professionals to learn, upskill, perform and teach."/>
        <s v="Renovating this historical landmark, into an arts venue and theatre space for the community."/>
        <s v="Dad's Garage Theatre Company needs your help buying our new, forever home by hitting our $150,000 STRETCH GOAL!"/>
        <s v="A traveling wooden wagon that transforms into a theatrical playing space presenting FREE original performance while building community!"/>
        <s v="From the moment we flew in to the world of The Circus, we have dreamed of opening our own studio. Help us get our dream off the ground!"/>
        <s v="Support the circus arts and help our aerial students work with more height. With your support, we will install beams at 19ft!"/>
        <s v="Help Curious Comedy evolve into an independent comedy theater with a complete professional digital production studio built right in."/>
        <s v="Since October 2015 the Shoebox Theatre has become a hub of creativity - The next step in our journey is to hang stage curtains!"/>
        <s v="Bring the movies back to Bethel, Maine."/>
        <s v="We are a non-profit revitalizing the Gloria Theatre - our gift to the community - and we need your help #arts #community #theater"/>
        <s v="A new intimate listening room with tables &amp; theatre seating where artist &amp; fans connect through music, comedy &amp; performing arts."/>
        <s v="Creating a non-profit CAFE &amp; VILLAGE COMMONS in SE Portland, in service to Neighbors, Kids, Artists &amp; the Underserved"/>
        <s v="Help us build the Kitchen from Hell!"/>
        <s v="Help the hosts of the infamous St. Michael sustain and create epic boat parties through Halloween and into 2015"/>
        <s v="Keeping the drive-in culture alive for 6 years, we now ask for your help so we can CREATE A NEW HOME and save 35MM movies!"/>
        <s v="A permanent home for comedy in Connecticut in the heart of downtown Hartford."/>
        <s v="We're moving to a new space and upgrading our facilities to continue providing a local theatre venue and arts education program!"/>
        <s v="The New Movement works tirelessly to put Nola on the comedy map. This project will upgrade our theater and production facilities."/>
        <s v="Restless Artists' Theatre is building risers and installing better lighting for our patrons.  We need to purchase raw materials."/>
        <s v="A benefit show featuring musicians, dancers &amp; poets all under age 30 to raise money in support of LGBTQ rights and programs."/>
        <s v="Get Scene Studios and Highwire Comedy Co. creating an amazing training facility and theater for Atlanta comedy and film talent!"/>
        <s v="Make the workshop/ small stage space at Jimmy's No 43 even better than before!"/>
        <s v="We finally found a place to call home! Help us move in to (and collaborate with) the NEW Fischer Creative Arts Center in Waukesha, WI!"/>
        <s v="The Agawam Cinemas is to be successfully reopened by new ownership and the twin theaters must be converted to digital projection."/>
        <s v="Pangea House is a collectively run, all ages music venue and community space in desperate need of some renovation and updates."/>
        <s v="We're an affordable theatre and rental space that can be molded into anything by anyone."/>
        <s v="Consuite for 2015 CoreCon.  An adventure into insanity."/>
        <s v="Help fund Silver Spring Stage's HVAC costs for the upcoming year! Don't leave us out in the cold (pun intended)!"/>
        <s v="The Montauk Surf Museum will present ocean science, as well as the art and history of surfing to visitors and schools in creative ways."/>
        <s v="STC &amp; the Sheboygan Area School District are working tirelessly to renovate our 30-year-old sound system. Help us sound better for you!"/>
        <s v="Necesitamos tu ayuda para poder llevar la magia del teatro universitario al Teatro Lagrada de Madrid el 23 de diciembre :)"/>
        <s v="Spring Theatre has recently found a new home in the heart of Winston Salem. We need your help for an up-lifting up-fit!"/>
        <s v="Barebones Productions is developing a new theater and performance facility in Braddock, Pa. &quot;The barebones black box&quot;"/>
        <s v="Help build an immersion experience for kids to have fun with Santa and make their Christmas season shine just a little bit brighter."/>
        <s v="We're turning an old yogurt shop into a live theater in downtown Charleston.   Please help us hang our sign!"/>
        <s v="Let there be sound! Make our new theatre more accessible by installing a modern sound and hearing assistance system for our audience."/>
        <s v="Help us build a 200 seat theater and classroom space in North Andover, MA. Let's get kids off the screens, and into the spotlight!"/>
        <s v="Le projet vise la crÃ©ation dâ€™un lieu de rÃ©sidence, recherche et formation dÃ©diÃ© Ã  l'art vivant, l'image et la narration."/>
        <s v="We plan to transition from 35mm to the new digital projection format to continue to show current first run films for our community."/>
        <s v="Any donation--big or small--will help us upgrade our studio/rehearsal space into a black box theater and offer even more programs."/>
        <s v="At the end of October 2016, 2nd Story will be moving from its current office space to a storefront space in Albany Park, Chicago, IL."/>
        <s v="Help us launch a new performing arts complex in Cambridge! The Thalia provides space for performance, rehearsals, and collaboration!"/>
        <s v="Antonia Goddard Productions in association with Jethro Compton Productions presents THE NIGHT WATCH, an exciting new historical drama."/>
        <s v="Steel City Improv Theater has found a new space in the Shadyside neighborhood of Pittsburgh and we're raising $5000 to build it!"/>
        <s v="Be part of building Cardiff's first pub theatre, located right in the city centre. Launching January 2015."/>
        <s v="The Bohemian Balcony is a innovate multi-arts venue created by the people for the community. A platform for our arts to grow and shine."/>
        <s v="Wavy says let's LIGHT UP THE RAINBOW STAGE and as our stretch reward we'll throw all of us a PARTY!"/>
        <s v="We have a space! Help us fill it with a stage, chairs, gear and audiences' laughter!"/>
        <s v="We're building a new theatre venue in Austin! Austin is growing, but we are losing space for artists- help us keep local theatre alive!"/>
        <s v="Guilford Center Stage is a new project bringing theater to our 1896 Grange; we need to purchase simple theater lighting for our stage."/>
        <s v="Blue Thyme Nights is the production of Am I Blue by Beth Henley &amp; Thymus Vulgaris by Lanford  Wilson._x000a__x000a_Artwork by Charlotte Ager"/>
        <s v="One night only, not-for-profit, neighborhood haunted attraction that will scare your mask off! Coming this Halloween."/>
        <s v="Finally Stagelights will have a space of our very own!  Be a part of this exciting new adventure in Greensboro!!"/>
        <s v="Pretty please with popcorn on top!Help!!_x000a__x000a_Our family owned &amp; operated Theatre in Fairfax VA is looking to get help upgrading our seats."/>
        <s v="Help create a permanent home for live comedy shows and classes in Downtown RVA."/>
        <s v="Help Synetic Theater create a new Studio to produce amazing  shows in the 2013/14 season and train awesome artists of all ages!"/>
        <s v="SHE&amp;HER PRODUCTIONS! New Space.. New SHOW! We have a home in KC West Bottoms, the Crane Building. We need your help turning this space into a theater!"/>
        <s v="Our little theater needs some love. We took over a lab and need to make our space look more inviting and well, like a theater!"/>
        <s v="After 22 yrs downstairs we are &quot;getting out of  our parents basement&quot; and building a new 50 seat theater in a new location."/>
        <s v="48 hours of deck screws, dry wall, hard hats and needed renovation to help the Jayhawk rise from the ashes."/>
        <s v="Privet! Hello! Bon Jour! We are the Arlekin Players Theatre and we need a home."/>
        <s v="Hope Mill Theatre is a brand new Fringe Theatre in the heart of Manchester city - bringing a diverse programme of entertainment!"/>
        <s v="Introducing The Post at 750! Join us in the creation of Vancouver's most exciting new cultural space in the heart of downtown."/>
        <s v="Minnsky's - a theater in the Minneapolis NE Arts District that will harken back to a time of Vaudeville and Circus Entertainment!"/>
        <s v="Walmart decided they wanted our space, so we had to move to a new theater. Help us make it an awesome space by painting it all black!"/>
        <s v="Your opportunity to help improvMANIA open Chandler, Arizona's new home for family-friendly improv comedy in Historic Downtown Chandler!"/>
        <s v="Hi! We're the Graduating Seniors Acting V Seniors at Temple University! Welcome to our Kick starter Page!"/>
        <s v="By matching donations up to $5000, Jack Kesler and Maurice Richards have challenged YOU to help Urbanite outfit their brand new space."/>
        <s v="Pickerington Community Theatre is seeking donations to purchase a Pipe &amp; Drape system to increase staging possibilities for the company"/>
        <s v="Help fund The Black Pearl Consuite at CoreCon VIII: On Ancient Seas!"/>
        <s v="The ABC tour: 26 comedy-juggling shows in 26 different venues - chosen by YOU - each beginning with a different letter of the alphabet."/>
        <s v="To let the arts continue in Walker Minnesota We need a performing arts space and art gallery"/>
        <s v="Showroom is a multi-disciplinary space providing unorthodox concerts, events &amp; a platform creatives can express their creative vision"/>
        <s v="A &quot;haunted house&quot; that benefits the community by helping local college students with volunteer hours and helping out local charities."/>
        <s v="I have been in the Surfing business since 1962 have a collection of surfing memorabilia I would like to open a surfing museum"/>
        <s v="Looking to establish a communal space for art shows, bands, farmer's markets, environmental education, and traditional skills."/>
        <s v="A series of 6 educational theme parks. This project is to fund the plans and 3D designs required to build the first park."/>
        <s v="Restoration of a theatre to make an educational center for youngs and a place to socialize for everybody through the power of art."/>
        <s v="We, as a theatre, are 50 years old and our lights and building are even older so we are looking to update and revamp our lights."/>
        <s v="Save the historic Roxy theatre in Bremerton WA from being repurposed as office space."/>
        <s v="Save a historic Local theater."/>
        <s v="In our 30th year we are relocating to the world famous Choo Choo on The South Side. We will be remodeling the old Station House."/>
        <s v="Members of the local Miami music scene are putting together a venue/creative space in Kendall!"/>
        <s v="An epicenter for connection, creation and expression of the community."/>
        <s v="A castle themed events center with large and small spaces to support a variety of arts i.e. performing, visual, music, theater, dance"/>
        <s v="Our mission is to offer an innovative family watersports attraction that is fun, safe, economical and a leader in its field."/>
        <s v="Host a special event in your home, collect donations and turn containers in the foyer to a comfortable welcoming place to sit &amp; chat!"/>
        <s v="Hearing loops will be installed in theaters to give hearing loss sufferers with cochlear implants and hearing aids much needed access."/>
        <s v="708 STL is ONE of a kind! The Best Burlesque &amp; Vaudeville, plus singing/dancing waitresses, high end comfort food &amp; GREAT craft beer!"/>
        <s v="Liverpool's 1st purpose built 7 night a week comedy club, bar &amp; restaurant with live music &amp; much more"/>
        <s v="Anyone can create. They just need a place and an opportunity. The Echo Theatre (Provo) provides that opportunity."/>
        <s v="Crosswalk Theatre Company - Network Directory promotes all stage talent. Increasing your odds to connect to the right hiring person."/>
        <s v="Conversion of a long dormant synagogue into a Performing and Visual Arts Center, revitalizing Rochester's inner city."/>
        <s v="CrÃ©ation d'un thÃ©Ã¢tre de marionnettes automatisÃ©es et informatisÃ©es portant sur la nature et l'Ã©cologie._x000a_&quot;La symphonie du monde&quot;"/>
        <s v="Magic Morgan &amp; Liliana are raising funds to expand their famed traveling magic show to a theater of magic."/>
        <s v="Helping female comedians get in their 10,000 Hours of practice!"/>
        <s v="I've created a live workshop for men who cannot afford it, giving them an opportunity to have healing, peace &amp; love in their lives."/>
        <s v="Help replace a broken chairlift with a vertical lift making all forms of arts and education accessible on our historical antique stage."/>
        <s v="We desire to purchase a portion of Hell, in Michigan just outside of Detroit, to create a world-class performance art space.  Join us."/>
        <s v="Sustainable, fire-proof, carbon-negative, and all-season recreation of the Globe Theater made famous by Shakespeare, with gardens."/>
        <s v="Help! is a full scale mobile theatrical musical bringing a Gospel revival through a story of love and hope to communities world wide."/>
        <s v="Help expand the time of everyones favorite magic store!  It currently limited to 3 days a week. If not for you, then the children!"/>
        <s v="Crystal City Underground is a New &amp; Unique_x000a_indoor recreational facility, using an old silica sand mine,_x000a_we are the Haunted Maze"/>
        <s v="18-yr-old handicap-access ramp collapsed, must replace. Help fund &amp; ensure everyone access to our 35-seat non-profit community theater!"/>
        <s v="Get behind a new music venue in our city by helping with equipment! We're pre-selling tickets to our party and offering other perks."/>
        <s v="A memorable theatre experience in the middle of Genoa's old town. Summer is coming and we have no intention to stop making you laugh."/>
        <s v="Austin's &quot;Full Service Rehearsal Space&quot;, APS is a comfortable, convenient place for the theater community to develop scripted plays."/>
        <s v="We believe it's time to open a visitor's center that highlights the small towns of the upper Midwest."/>
        <s v="A community space in Somerville, MA to celebrate the beautiful intersection of sports and creativity."/>
        <s v="To create a space by restoring a historic church in Burlington, Ky where community theater, dance and music and art can be performed."/>
        <s v="Roanoke, Virginia's first long-form improv theatre company. Producing improv and scripted theatre, with a dynamic training program."/>
        <s v="Our goal is to purchase a theater on the Upper East Side of Manhattan that will act as a home for four theater companies."/>
        <s v="Jump in the deep end of the provocative and darkly humourous, POOL (NO WATER)...to be performed in a Pool!  Directed by Gordon McCall."/>
        <s v="This is a Kickstarter to help with the start up costs for Illusionist, Chris Lengyel's Summer 2016 Tour!"/>
        <s v="We are a small theatre company looking to provide world class theatre to the working class in the Greater New York area."/>
        <s v="To create a learning center for acting and all art types including anything that expresses the emotion of the human spirit."/>
        <s v="The Bunker makes theatre with purpose: We provide ambitious artists a home in which to share their work with adventurous audiences."/>
        <s v="A magical space, full of fairytale favorites, designed to make each individual have a unique experience; children's dreams made real."/>
        <s v="I would like to screen this documentary at CSU at their Black Studies Dept. Looking to fly panelist in. Hoping to screen nationwide. &lt;3"/>
        <s v="Friends for Change, a group of girls between the ages of 12 and 18 are building an outdoor Amphitheater as a gift to our community!"/>
        <s v="LabellisÃ© 14-18, Mots Ã‰crits est un projet itinÃ©rant de lectures Ã  voix haute par des amateurs, mises en espace par une comÃ©dienne."/>
        <s v="Imagine being able to take a performance anywhere! Meet the Theatre Bath Bus - a magical performance space where anything is possible."/>
        <s v="Creating a place for local artists to perform, at substantially less cost for them"/>
        <s v="The Loft is CQEAP's latest studio. Located in Rockhampton's CBD we'll be running performing arts workshops for 5yrs to adults."/>
        <s v="My hope is to raise $5845 and replace old stained and mismatched border curtains, cyclorama curtain, and backdrop."/>
        <s v="Help fund the exciting first collaboration between Hotel Echo and Bristol Cathedral: WILD MEN, a show commemorating those lost in WW1."/>
        <s v="When opportunity knocks, we answer!  Help expand the ravishingly talented troupe into a new and exciting market and venue!"/>
        <s v="We need a permanent home for the theater!"/>
        <s v="Help us exceed our goal to convert the Sidney Auto Vue Drive-In from 35mm to digital. This will cost upwards of $75,000. Thank you!"/>
        <s v="Cat People Unite! It's time we get a space of our own to relax, socialize and learn! Join the Catmunity!"/>
        <s v="Help All Puppet Players perform it's 2015 season in a beautiful 200 seat theater for an entire year."/>
        <s v="Children only have a short period of time to live care free, play hard, get dirty, I want to help every child in my Town play everyday."/>
        <s v="An arts and craft beer theater showcasing local talent, locally crafted beer and providing performance and rehearsal space."/>
        <s v="A scary place to bring your friends. Interactive so that the people that were scared before get to scare others later. A diner on site."/>
        <s v="We are creating a mobile community devoted to the spreading and sharing of spoken word and other kinds of storytelling."/>
        <s v="Creating a consuite for CoreCon. A focus on the insanity of asylums and early medical practices from history."/>
        <s v="Performing Arts workshops, for young people aged 5 -16, exploring how the sea has shaped Cowes as a settlement."/>
        <s v="a magical place for all kind of people, like a fairytaile in all colours"/>
        <s v="An Information center downTOWN Buffalo...find directions to places of interest, events, eateries, lodging, maps, postcards and books."/>
        <s v="Wij willen Tropicana het subtropisch zwemparadijs van Rotterdam op een nieuwe locatie gaan bouwen."/>
        <s v="I going to build a theatre for a local ant farm so that Ants can put on their theatre productions."/>
        <s v="cancelled until further notice"/>
        <s v="The Larchmont Playhouse is threatened! Help save the theater by becoming a Preservation Member of The Larchmont Playhouse."/>
        <s v="A place where kids/ teens' dreams come true, and one finds there home without sparkly red shoes!"/>
        <s v="N/A"/>
        <s v="A big dream, small budget, the drive/passion of so many volunteers...indoor skatepark in Eau Claire, WI._x000a__x000a_This is UR skatepark!"/>
        <s v="Our goal - create a venue &amp; stage where comedic &amp; music artists hone their talents &amp; fan base. First minority owned like it in Cincy."/>
        <s v="Bring Morag Fullarton's fun-loving spoof and homage of the classic and timeless film, 'Casablanca', to the stage in New York City."/>
        <s v="The DE sheds light on the reality of what happens in college. Marcus Rashad created this play to help prepare future/current students"/>
        <s v="A shockingly relevant modern take on a 2,000-year-old tragedy that confronts current gender politics."/>
        <s v="A Staged Reading of &quot;Snake Eyes,&quot; a new play by Alex Rafala"/>
        <s v="Smells Like Money, Drips Like Honey, Taste Like Mocha, Better Run AWAY"/>
        <s v="TwentySomething is taking Hell Has No Fury to Edinburgh! _x000a_We're looking for your support to get us there."/>
        <s v="Time Zone Theatre &amp; Arteria Theatre present this emotional thriller about Love, Loss and what happens when life goes on, but you can't."/>
        <s v="SEVEN tells the true stories of 7 women who bravely fought for the well-being of women, families, and children around the globe."/>
        <s v="Help emberfly theatre put on their first production Heroines and pay our actors and creative team! Follow us @emberflytheatre"/>
        <s v="Set in 1930s Chinatown, evocative of old world South Jackson Street during the Jazz era."/>
        <s v="A UWE Drama Society adaptation of Timberlake Wertenbaker's play. Funding needed for costumes/props to make the show a success. Thanks."/>
        <s v="Conoce y apoya el teatro de calidad que se escribe desde los centros penitenciarios, como es el caso de Casa Calabaza, de Maye Moreno."/>
        <s v="ReminiSens offers an Enchanting Time Travel experience: have diner at the court of Versailles and interact with the nobles of the time!"/>
        <s v="We are a theatre society from the Groningen University in the Netherlands. _x000a_We would be more than happy for some help funding the play."/>
        <s v="Our aim is to deliver a powerful piece of theatre to audiences across the UK, including Edinburgh Fringe (2017)."/>
        <s v="THE POIGNANT EXPLORATION OF WHAT IT MEANS TO SAY GOODBYE._x000a_Stripped Raw brings Liam Borrett's debut play 'This is Living' to Wiltshire."/>
        <s v="Two women, one love, one must die: a multicultural cast in a play about the denied holocaust of Libyan Jews. Premieres in March in NYC"/>
        <s v="Dominion Theatre Company is the first community dinner theatre  to be established in Arlington TX."/>
        <s v="Somos... Podemos... Amamos... Nuestra muralla, nuestra utopÃ­a. Que el amor sea el lÃ­mite"/>
        <s v="A play that uses photography to tell the story of a friendship forged during the demolition of New York's Pennsylvania Station."/>
        <s v="Help fund The Aurora Project, an immersive science fiction epic."/>
        <s v="A student led production at Northwestern U. of an adaptation by Frank Galati of the classic book Kafka on the Shore by Haruki Murakmi."/>
        <s v="SELLER DOOR is a new comedy about a Barker, the people he gets to go through a door and what happens to those people after they go through the door."/>
        <s v="A Multi-Media Puppet Show, with large cable control puppets to tell a hilarious story for all ages."/>
        <s v="'Gilead' is an original theatre piece inspired by Margaret Atwood's 'The Handmaid's Tale'. (Brighton Fringe 2014)"/>
        <s v="A stage production of Terminator 2: Judgment Day, composed entirely of the words of William Shakespeare"/>
        <s v="Hilarious play about two parents obsessed with getting their kid into the best pre-school and are willing to do ANYTHING to get him in!"/>
        <s v="We want to take our stage adaptation of Studio Ghibli's 'Princess Mononoke' to more people.  Help us do it!"/>
        <s v="First Love/Worst Love is an examination of love and its mutability, as expressed through twelve stories and five actors on one stage."/>
        <s v="Four Directors.  Four One Acts.  Four Genres.  For You."/>
        <s v="A 40s crime-noir play using nursery rhyme characters."/>
        <s v="WAXWING is an exciting new world premiere of mythic (perhaps even apocalyptic!) proportions."/>
        <s v="Two stories by Anton Chekhov adapted for the stage and performed back-to-back in a stunning live theatrical performance."/>
        <s v="Iâ€™ll Be Right Back presents a story of murder and corruption. Faustus is a modern re-imagining of Christopher Marloweâ€™s classic tale."/>
        <s v="Radio show meets interactive novel, accompanied by live foley, music, and audience participation. YOU choose what happens next!"/>
        <s v="We are a group of actors reviving a play called &quot;Sonny Under the Assumption&quot; to bring to Toronto, Canada this summer..."/>
        <s v="Better than Shakespeare! Theatre Companyâ€™s inaugural production, â€œMuch Ado About Something.â€ The Something is Aliens."/>
        <s v="THE MOON PLAY is a new play written by Carolyn Gilliam. The play follows an astronaut on the moon who has lost his reason to explore."/>
        <s v="VERDIGRIS: A play written by Jim Beaver, star of Supernatural and Deadwood, opening March 2015 at Theatre West in Los Angeles."/>
        <s v="What is destiny? Explore it with us this August at FringeNYC."/>
        <s v="A dazzling aerial show that brings to life the whimsical and romantic short stories of beloved fantasy author Italo Calvino."/>
        <s v="We're bringing The Window to the Cherry Lane Theater in January 2014."/>
        <s v="An emotionally-charged journey through the history of black women in America told in reverse."/>
        <s v="The theatrical adaptation of the epic film â€˜THE FALLâ€™ for the stage, combining theatre, live music, animation and expansive projection."/>
        <s v="Outcry Theatre needs your help to produce Carlos Murillo's play &quot;Dark Play&quot; for the 2012 Dallas fringe festival, Out of the Loop."/>
        <s v="A play with songs written by Craig Wright, based on Shakespeare's &quot;The Winter's Tale&quot; set in late 20th Century, Pine City, Minnesota."/>
        <s v="This adaptation uses the text of Oâ€™Neill to explore race, and asks the audience if stereotypes impact a characters guilt or innocence."/>
        <s v="One Year Lease Theater Company's world premiere theater production of THE KILLING ROOM, by playwright Daniel Keene, March 2011 in NYC."/>
        <s v="Romeo and Juliet at Moody's Pub is an adapted, 90-minute version of Shakespeare's classic tragedy, performed for free in a restaurant"/>
        <s v="This one-man play made a splash on the west coast. Help shine a spotlight on this rock &amp; roll spectacle in NEW YORK CITY_x0008_!"/>
        <s v="Cutting Off Kate Bush is a one-woman show written &amp; performed by Lucy Benson-Brown, premiering at the Edinburgh Fringe Festival 2014"/>
        <s v="A Sci-fi play in several vignettes that will narrate an alternate history in the mid-20th century."/>
        <s v="A new tale of witches, fairies, cat-hunters and and bone-boilers from London theatre company Broken Glass."/>
        <s v="ENDURING SONG by award-winning Bear Trap Theatre, is a sweeping historical epic about love, loss and family set in the First Crusade."/>
        <s v="FRANK, a newborn company, presents Wallace Shawn's famously unproduced,&quot;A Thought in Three Parts.&quot;_x000a_Be FRANK with us!"/>
        <s v="Anton Chekhov's The Seagull. An outdoor Amphitheater in Manhattan. Trees. A River. Daybreak."/>
        <s v="Equus is the story of a psychiatrist treating a teenaged boy who blinds six horses with a metal spike."/>
        <s v="I've written, and am producing, a fun new play with a gorgeous cast for this year's Edfringe and it just needs a little extra dough :)"/>
        <s v="Honest is an exciting and dark new play by Bristol based writer Alice Nicholas, touring the South of England and London this October."/>
        <s v="Award-winning OSR Performance Ensemble brings the creepy, unlikely, bittersweet, macabre &amp; beautiful world of Neil Gaiman to the stage."/>
        <s v="A revue show featuring the very best of the last century of musical theatre from aspiring young producers &amp; performers at RWCMD"/>
        <s v="Det Ã¤r tio Ã¥r sedan sist! Musikalen Hednadotter med sÃ¥ngarna frÃ¥n orginaluppsÃ¤ttningen sjunger musikalen i Konsertform."/>
        <s v="Call It A Day Productions is putting on their first full production in December and every little bit helps!"/>
        <s v="A brand new musical about the ban of contraception and abortion in Romania and the revolution that ended it all in 1989."/>
        <s v="This project challenges social issues affecting young people in areas of deprivation within the Belfast area (Northern Ireland)."/>
        <s v="Bringing Richard O'Brien's sequel to legendary Rocky Horror to the stage for the first time. First London, then...The World!"/>
        <s v="P.A.C.K (Performing Arts Camp for Kids) Musical Theater, Instrumental Music, Vocal Music, Dance, Visual Arts, and Physical Education!"/>
        <s v="Emerson Sings is the first cabaret to celebrate the work of up and coming musical theater composers who are alumni of Emerson College."/>
        <s v="Help five college students as they journey to bring their groundbreaking new musical &quot;Our Modern Lives&quot; to Broadway!"/>
        <s v="This years most important stage project for young artists in our region. www.ungespor.no"/>
        <s v="Hadbjerg skole opsÃ¦tter i april musicalen The Fireflies, der blev skrevet og opfÃ¸rt i koncentrationslejren Theresienstadt i 1943 og 45."/>
        <s v="The Milburn Stone Theatre needs your help to bring its high-flying next blockbuster musical, TARZAN, to life!"/>
        <s v="An extremely unique musical play with an exciting, fun filled, dramatic twist. You will discover what lies ahead on the Road to Kingdom"/>
        <s v="Nothing Changes is a modern musical version of the Ragged Trousered Philanthropists exploring the inequalities of &quot;austerity Britain&quot;"/>
        <s v="Falling in love at Christmas should never be a drag! A rocking musical about four lives intersecting at a nightclub at Christmas."/>
        <s v="Escape from Reality's 1st Season &quot;Defying Gravity&quot; including The Last Five Years, Godspell, and Aida."/>
        <s v="Based on the hit game, Trip and Grace's marriage is falling apart. It's up to the audience to determine the fate of their relationship."/>
        <s v="Children Must Run is an original musical, about a prostitute, a drug mule, a child soldier and their struggles, hopes and dreams."/>
        <s v="PTYA is a non-profit musical theater group for kids ages 7-18 that teaches the importance of self expression through the arts."/>
        <s v="We are proud to be doing The Last Five Years as our debut! Now, our little company needs your help to make our big dreams come true!"/>
        <s v="The political and personal collide in a raw and intimate look at a pre-9/11 America: &quot;The Coming World&quot; by Christopher Shinn"/>
        <s v="The hysterical and heartbreaking story of artist Jack Kirby, &quot;the King of the Comics,&quot; at the 2014 Comic Book Theater Festival"/>
        <s v="The Red Herring is a new play full of wickedly fast dialogue, a joke for every sentence, and more puns than you can shake a stick at."/>
        <s v="Our fifth season is upon us: A wild new imagining of Titus Andronicus and our signature reading series &quot;Two Plays. One Conversation.&quot;"/>
        <s v="Help us bring our production of Campo Maldito to New York AND San Francisco!"/>
        <s v="3 boys, 1 white dress and a hoover collide in this explosive new play by John Fitzpatrick. Life's a wedding disco. Let's dance."/>
        <s v="Sexting, selfies and social media pressures that affect young people  connected 24/7.  Mistakes happen but now they can remain forever!"/>
        <s v="2 world premieres:_x000a_HOW TO LIVE ON EARTH by MJ Kaufman_x000a_ / CAL IN CAMO by William Francis Hoffman_x000a_+ workshops of 7 more plays!"/>
        <s v="Brute (winner of the 2015 IdeasTap Underbelly Award) is new writing based on the true story of a rather twisted, horrible schoolgirl."/>
        <s v="Wake Up Call is a comedic play about a group of hotel employees working on Christmas Eve."/>
        <s v="A brave &amp; relevant play that looks at the lives of 7 real women who served in the US Armed Forces. Authentic stories that need telling."/>
        <s v="Eyes Closed is a collaborative play and docudrama about New Yorkers and their dreams."/>
        <s v="A sci-fi thriller for the stage opening March 10 in Los Angeles."/>
        <s v="A one-man show about love, loss, and motorways, written &amp; performed by Ben Norris. Help us get to the 2015 Edinburgh Fringe and beyond!"/>
        <s v="Shakespeare's classic re-imagined as a spoken and signed production for deaf and hearing audiences"/>
        <s v="Bringing David Lindsay-Abaire's award-winning story of our times to the East Bay."/>
        <s v="Neil LaBute and Marco Calvani reunite once again for the unique, international collaboration that is ADA: Author directing Author."/>
        <s v="Bare Theatre brings one of Shakespeare's most accessible early comedies to life free to the public across the NC Triangle"/>
        <s v="Trip The Light Theatre needs YOUR help to fund it's second run of its debut production 'The Sun Shining On her Hands' in London."/>
        <s v="a colder water than here is a new play by Matt Jones and directed by Lily McLeish that will be perfomed at VAULT Festival from 1-5 Feb"/>
        <s v="A Season of Powerful Women. A Season of Defiance."/>
        <s v="After electrifying audiences in Seattle and Tashkent, The Seagull Project embarks on a brand new journey."/>
        <s v="Recently under fire for its cheeky and contextual revisiting of an ancient comedy, this show has lost funding and needs your support!"/>
        <s v="Help us reach our &quot;stretch goal&quot; of $2000! We are an adult group specializing in adapting works of fiction for the stage."/>
        <s v="Honorable Men - Yorick's 10th season of free, outdoor Shakespeare.  Featuring Henry IV, part 1 and Julius Caesar."/>
        <s v="64 Squares is an autobiographical one-man exploration of the internal chess game played to reconcile relationships."/>
        <s v="Get Repetitive Beats to Vaults! A high octane play set in Oxford  during one of the most influential &amp; hedonistic movements in music."/>
        <s v="Bring the spectacular PLEASE EXCUSE MY DEAR AUNT SALLY to Edinburgh this August for a 4-week run at the prestigious Pleasance Theatre!"/>
        <s v="A dark comedy exploring the importance of art, homelessness, and finding your own path.  World Premiere 3/27/17 at IRT Theater in NYC."/>
        <s v="An annual campaign supporting our intensive for artists 25 and under."/>
        <s v="A bit of role-play never hurt anyone, right? Two maids play a game of murder. Genet's THE MAIDS in a visceral production by ALL BARE."/>
        <s v="The first regional library-touring show from new UK company Librarian Theatre - transforming local libraries into magical theatres"/>
        <s v="An inventive (re)telling of Princess Sophia Duleep Singhâ€™s journey, from an aristocratic upbringing to a life of political activism."/>
        <s v="iDiOM mounts the West Coast Premiere of â€œThese Seven Sicknessesâ€ â€“ ALL SEVEN of Sophoclesâ€™ surviving plays in one epic production."/>
        <s v="First Day Off in a Long Time is a comedy show...            _x000a_About suicide."/>
        <s v="Live Source's world premiere of a new play by Jaclyn Backhaus, premiering at the New Ohio Theatre October 30th-November 8th."/>
        <s v="'Time Please' is a black comedy set in a failing public house in a run-down part of town, where things are about to get messy."/>
        <s v="Five playwrights volunteer at New York's largest soup kitchen and develop a play around the people they meet."/>
        <s v="The Gray Man isnâ€™t real. Heâ€™s a ghost story, a boogeyman, a tale mothers make up to keep their children safe."/>
        <s v="Open Letter Theatre presents 'Boys' by Ella Hickson, at 2015's Edinburgh Fringe Festival! Four students, one flat, one last party!"/>
        <s v="Honest Accomplice Theatre produces theatre for social change."/>
        <s v="A new work about guilt, trauma, love, and change; this original play tells the story of a boy and a girl who love and lose each other."/>
        <s v="The birth-child of The Moving Company, Theatre de la Jeune Lune &amp; William Shakespeare:  A wild new production of Love's Labour's Lost."/>
        <s v="Self-Titled: A Live (Theatrical) Mixtape. An evening of short plays and music inspired by the works of Jimi, Aretha, Sting and Rufus!"/>
        <s v="How do we navigate the boundaries between friendship, sexual intimacy and obsessive desire?"/>
        <s v="Can you ever truly feel what someone else is feeling?_x000a_Do you want to?"/>
        <s v="Please help me bring 'The Bad Arm', which has toured America for 6 years, to the biggest &amp; best arts festival in the world: Edinburgh!"/>
        <s v="5 Actors, 30 Characters, 90 Minutes._x000a_Let us transport you from London to the fields of Agincourt, using the power of your imagination."/>
        <s v="Our 16th year promises to be bigger and better than ever but we need your help to bring the show to life!"/>
        <s v="A week long run of Tennessee Williams's 'Hello From Bertha' &amp; '27 Wagons Full of Cotton' to raise awareness of Abuse &amp; Prostitution."/>
        <s v="A guy named Walt steals a book and plans to sell it to get his life on track... until his wife finds out."/>
        <s v="The Human Faces Tour - Every Story Sacred. This tour is about laughter, grief, and identity in the human striving toward wholeness"/>
        <s v="We're looking to raise money to continue bringing Brooklyn the vanishing art form of marionette puppetry."/>
        <s v="Six Spartanburg-based professional actors perform A Midsummer Night's Dream outdoors in downtown Spartanburg."/>
        <s v="A one-woman theatrical exploration of the prison system and its inhabitants."/>
        <s v="Shakespeare's bloodiest tragedy, performed and produced exclusively by women."/>
        <s v="The three part comedic saga of Kapow-i GoGo, who saves the world.  Again.  And again."/>
        <s v="A theatrical play on Alzheimerâ€™s and the challenges of loving a person who keeps disappearing."/>
        <s v="An original version of Shakespeare's masterpiece that emphasizes family and explores the destruction of blood ties"/>
        <s v="Experience the great American novel like never before.... Through the magic of live storytelling in an epic and threadbare sort of way."/>
        <s v="EgoPo's The Hairy Ape has been invited to the Provincetown Theater Festival! Help us support our artists on this exciting tour."/>
        <s v="Cicada Studios presents, as their inaugural production, a new-writing world premiere at the Edinburgh Fringe Festival 2015."/>
        <s v="Once again Smoke &amp; Oakum Theatre is heading up to the Edinburgh Festival with its latest show, 'Cornermen'. Welcome to our Kickstarter!"/>
        <s v="A razor sharp satire to darken your Christmas."/>
        <s v="A new original play that follows two Israeli singles navigate the humorous and confusing dating scene of NYC."/>
        <s v="We're bringing Tuscany to the Cherry Lane Theatre with a new play about memory and how we deal with people we love but we can't stand."/>
        <s v="Austin Pendleton directs a rare revival of Tennessee Williams' Orpheus Descending. (photos by Michael Halsband and Talfoto)"/>
        <s v="The Whitelisted Theatre Company is a non-profit arts organization dedicated to producing the most relevant European plays in NYC."/>
        <s v="In 2016, KO Theatre presents a world premiere play in Toronto, ON about faith, home, and the secrets we keep from those we love."/>
        <s v="One of the most popular American plays of the last decade comes to London for its international premiere. Festive and bittersweet."/>
        <s v="This Victorian gothic tragedy tells the untold story of Estella Havisham. Combining puppetry, music and striking digital projections."/>
        <s v="LOOKING FOR GOOD PEOPLE to help fund our production of &quot;Good People&quot; with Kia Hellman &amp; Shayne Anderson, directed by Christine Dunford."/>
        <s v="Support CPS students' travel to North Carolina to interview community members and produce the documentary play, Greensboro: A Requiem."/>
        <s v="&quot;This is how theater should connect to people&quot;  Margo Jefferson, Pulitzer Prize winning critic"/>
        <s v="Two long-time pals, comedy veterans, have written a hilarious new play. Neil Simon-ish w modern social mores. Let's help them stage it."/>
        <s v="'Gretel and Hansel' by Sam Leeves - an inclusive, multi-sensory theatre production for children aged seven to eleven and their families"/>
        <s v="Black Enough is an LSU student-staged performance exploring the effects of white supremacy on the black community."/>
        <s v="A new play by Matthew Gasda"/>
        <s v="An ensemble-driven play inspired by real-life accounts about six young women who lost their fathers on 9/11. August 2016 at FringeNYC!"/>
        <s v="An inspirational one-man play about crisis, community, and the search for wholeness."/>
        <s v="Cancer patient Anne Bartram's bucket list wish, is to have her new play performed at a London venue and reviewed by a national paper."/>
        <s v="Ampersand Theatre's debut appearance at Edinburgh is in 2017 as Conversations With Rats opens at theSpace on the Mile, please help!"/>
        <s v="Pregnancy. Viagra. Murder. Nutella. What more could you want?_x000a__x000a_Help get JunkBox Theatre to Edinburgh Fringe 2017!"/>
        <s v="We are raising funds for our second production. This will be the first NYC Equity production of THE DRESSER since 1982. www.TETCNY.org"/>
        <s v="Iver Heath Drama Club is a not-for-profit community group and this year we are performing DICK WHITTINGTON."/>
        <s v="In 1917 Rudolf Steiner's Threefold Social Organism was an attempt to save a devastated Europe. 100 years later do we have a new chance?"/>
        <s v="A young theatre company promoting new talent and looking for help in funding our very first set for our black comedy &quot;old man's Gift&quot;"/>
        <s v="A comedic drama about The Devil and his quest to take a bride and to Hell with the consequences, no matter what they may be."/>
        <s v="A dark theatrical comedy about four actors recording a warped radio version of Lewis Carroll's 'Alice's Adventures in Wonderland'."/>
        <s v="A father loses his family in a freak plane crash and goes on to murder the air traffic controller he holds responsible."/>
        <s v="A stylishly sinister story about blood, guns, and raw ambition. You can help Great Minds bring the world's most dangerous play to life!"/>
        <s v="A quick-witted original comedy that follows a group of eccentric friends as they attend an engagement party gone terribly wrong!"/>
        <s v="A subversive parody about the two people for whom the hills were NOT alive with THE SOUND OF MUSIC."/>
        <s v="The US premiere of the controversial new Polish play the authorities don't want you to see, staged by an award-winning director."/>
        <s v="FilosofÃ­a de los anÃ³nimos"/>
        <s v="VisiÃ³n Latino Theatre Company was founded by three young latino professionals sharing the stories of everyday latinos."/>
        <s v="A musical comedy production celebrating the unique, lovable, insufferable ski culture of the modern day mountain town."/>
        <s v="The Judgement of Paris is an exciting, inspirational poem set to run Oct. 2, 3 &amp; 4 at Plays &amp; Players, but we need funding and fans."/>
        <s v="The Shakespeare All-Stars are producing &quot;The Complete Works of William Shakespeare (Abridged)&quot; June 23 - July 3. This time with ladies!"/>
        <s v="A group of Stanford students are going to present Jean-Paul Sartre's play, The Respectful Prostitute, at the end of Spring quarter."/>
        <s v="Descend into the dark world of steampunk noir in this thrilling new play, written by Maggie Lee and directed by Amy Poisson!"/>
        <s v="Two unlikely friends, a garage, tinned beans &amp; the end of the world."/>
        <s v="A new play about coming coming home, recovery, and trying to find God in the process."/>
        <s v="Sherlock Holmes's &quot;Case of the Blue Carbuncle&quot; &amp; &quot;Case of the Dying Detective&quot; staged as One Act Plays this December."/>
        <s v="Bare Theatre presents one of Shakespeare's most notorious characters in the final chapter of the War of the Roses saga."/>
        <s v="A modern reworking of Shakespeare's histories and tragedies in iambic pentameter to talk of death, love, and race."/>
        <s v="I want to add a new perspective to the cycling safety debate by taking my play THE WHITE BIKE to the Edinburgh Festival of Cycling"/>
        <s v="Help Prospero take its Dark Retelling of the &quot;Red&quot; story to Edinburgh! The Forest breathes and waits...will you join us?"/>
        <s v="Gorgeousness that which sits in the root of Loveness._x000a_Other than this there is no endearment for or otherwise_x000a_to describe."/>
        <s v="Andy Boyd's epic new satire about heroes and villains, humankind's search for glory, and fascism in America"/>
        <s v="Help us strengthen and inspire disability arts in Atlantic Canada"/>
        <s v="Down the Rabbit Hole is an exciting new play by Not Just Theatre Productions. To be performed at Matthew's Yard Theatre in Feb 2015"/>
        <s v="Imaginary Theater Company presents two modern day tall tales about family, resilience and redemption."/>
        <s v="Help WSC Avant Bard bring to life the US premiere of a theatrical retelling of 1001 Nights, adapted by Hanan al Shaykh &amp; Tim Supple!"/>
        <s v="Familiar Strangers follows the journey of a community of people living homeless on the streets in and around Tompkins Square Park."/>
        <s v="Young adult theatre makers from London are raising money to cover costs for touring with their current production MigrantsÂ´ Rhapsody."/>
        <s v="The play tells the story of Jim and Doyler and their friendship on the brink of Irish independence."/>
        <s v="Innovative Theatre Company Needs You To Reach Funding Requirements. We Are So Close We Can Smell It! Thank You In Advance."/>
        <s v="An edgy, hilarious, compassionate and honest show to help caregivers find courage, trust their instincts and above all, to laugh."/>
        <s v="After 3 successful nights last year, Itch+Scratch are back. New writing, live music and party fun. Best New Theatre, Great Night Out."/>
        <s v="&quot;3 Days In Savannah&quot; explores the issues of love, racism, and regret while reminding us that, &quot;life is a game and love is the prize.&quot;"/>
        <s v="Jestia and Raedon is a brand new romantic comedy play going to the Edinburgh Fringe Festival this summer."/>
        <s v="&quot;Tissue&quot; is a play about Breast Cancer. Produced by MonkeyBond theatre co.ltd to raise awareness for Breast cancer."/>
        <s v="Battle Stage Plays is seeking to raise funds to cover developmental costs and move closer towards touring our dynamic hit stage plays."/>
        <s v="Two marine biologists are at odds during an important expedition. When a stranded shark refuses to die, things get weird."/>
        <s v="Providence's Latino theater, ECAS Theater, is headed to Cuba in July to premiere an original Cuban play there. Help us make history!"/>
        <s v="The Saltbox Theatre Collective is a brand new not-for-profit theatre company in Illinois."/>
        <s v="Phantom Pain - a new play promoting mental health awareness written and performed by fledgling theatre company Unhinged Creations."/>
        <s v="A theatrical adaptation of Oscar Wilde's short stories, presented by Suitcase Civilians at The Space, April 5-10 2016."/>
        <s v="StoneCrabs is thrilled to bring to the UK the first English production of Philipp LÃ¶hleâ€™s play Das Ding (The Thing)."/>
        <s v="Join Estelle Parsons in support of Theater That Looks and Sounds Like America"/>
        <s v="FPLA presents FRIENDS IN TRANSIENT PLACES by Jonathan Caren: a magical story of modern life."/>
        <s v="The Eno River Players is a community theater in Durham, North Carolina. We are trying to raise money to get our second show on its feet"/>
        <s v="A London flat, two stories play simultaneously. Irish mapmaker 1821, Iranian artist present day. Each senses the other. Worlds collide."/>
        <s v="We believe in the power of stories to change the world. Theatre that inspires transformation."/>
        <s v="Two sisters make a set of paper dolls which take them on a journey across lands, creating memories along the way."/>
        <s v="We are a company of crafted and trained actors, writers and directors dedicated to the principles set by the legendary Group Theatre."/>
        <s v="Please help us raise funds for the production costs of a world premiere production of a play that will raise awareness for spina bifida"/>
        <s v="Tempest opens Feb. 25. Please support Shakespeare, the arts and community youth theater! Be a part of something special!"/>
        <s v="The Hope Theatre is fundraising for their second in-house show, the London premiere of Sea Life by Lucy Catherine opening 24th May 2016"/>
        <s v="Old Hat's new production explores the bleak culture of war and the cosmic powers of guilt and imagination in Shakespeare's tragedy."/>
        <s v="In this ninety-minute adaptation of the classic Shakespeare play, a cast of nine women asks the question: What even is virginity anyway"/>
        <s v="Nora Wageners TheaterstÃ¼ck lÃ¤dt den Zuschauer ein auf eine teils lustige, teils dÃ¼stere Reise ins Wohnzimmer der jungen, arbeitslosen K"/>
        <s v="A thrilling 'steampunk' reworking of the infamous gothic horror novel by a powerhouse ensemble will leave you begging to be bitten."/>
        <s v="Actors creating more theatre in Brighton. A LOT MORE. Classics, contemporary, new writing, Shakespeare, foreign translations and more."/>
        <s v="A new spoken word play, written by Paul Hewitt, in 3 parts about love and fate, inspired by the Ruba'iyat of Omar Khayyam."/>
        <s v="Help Strangeloop Theatre create and support new work by sponsoring our 2015-2016 season."/>
        <s v="Help get Jelly Beans to the Theatre503 stage. An important piece of new writing by Dan Pick, produced by Kuleshov Theatre"/>
        <s v="30 days to raise Â£1500 - to run drama workshops about the plays themes with girls (aged 13-18) who are in need! GIRL POWER!"/>
        <s v="Two strangers on a bridge in the dead of night, a game of dominoes, and a value ready meal - by upcoming HighTide Escalator Playwright."/>
        <s v="Alef productions, LLC is proud to present a World Premiere Play about Acceptance, Relationships,  Mortality and Love!"/>
        <s v="A Theatrical Production Celebrating the Lebanese Culture and the Human Spirit in Time of War."/>
        <s v="World Premiere, an M1 Singapore Fringe Festival 2017 commission."/>
        <s v="KNOW Theatre has been invited to bring our production of Vieux CarrÃ© to the Provincetown Tennessee Williams Theatre Festival!"/>
        <s v="Oscar Wilde's classic romantic farce like you have never seen it before. Bigger. Louder. Sexier.  And covered with glitter."/>
        <s v="A first play about a first kiss, Making the Move is going to the Edinburgh Fringe festival.  Join the party, fall in love.  Help us!"/>
        <s v="Cancel The SunshineÂ is a new play that explores living with a mental health condition in an honest, witty and articulate way."/>
        <s v="A dazzling dramatic musical drama that takes place inside a Charm City Church! Help us finance a play that is back by popular demand!"/>
        <s v="The Series will consist of free staged readings of Shakespeare's plays, brought to life by professional actors in Montclair, NJ."/>
        <s v="An intense new play exploring how far you would go to protect your family.  Employing new graduates to give their careers a kickstart."/>
        <s v="Help a non-profit community theatre create an unforgettable production of J.M. Barrie's classic play."/>
        <s v="How far would you go for revenge? The Collector is a dark thriller of regret, retribution and broken masculinity."/>
        <s v="I'm Alright. A story of young women, told by young women, for the world."/>
        <s v="Help support Red Planet, a new science fiction play based off the Mars One exploration."/>
        <s v="This play tells the story of the toxicity of sensationalism shown through one man's struggle with notoriety."/>
        <s v="The Rules is a brand new black-comedy, serial-killer-romance debuting at the Edinburgh Fringe this August and we need your help!"/>
        <s v="A rare  production of World acclaimed playwright Howard Barker's groundbreaking &amp; provocative 'The Castle'."/>
        <s v="Production of wickedly funny new play for two women, written by iconic songwriter and ex-London's Burning man, Chris Larner"/>
        <s v="3 college grads struggling to fund their social network. 1 bratty blackmailing student. 1 dreamy Asian business man. 1 awesome play."/>
        <s v="An empowering play about war time code breaker Alan Turing which tells the real story of a hero vilified for his sexuality and suicide."/>
        <s v="'Can you ever find acceptance in death?' _x000a_Rose of June is a piece of theatre exploring the stages of grief. Unity Theatre - September"/>
        <s v="A play by Alexei Arbuzov about the lives of three teenagers during the Nazi siege of Leningrad, 1942, in a new adaptation by Nick Dear."/>
        <s v="A Hard Rain is a new play that takes place on the eve of the Stonewall riots in the â€˜hiddenâ€™ gay bars of 1969 Greenwich Village."/>
        <s v="A creative art therapy project for Syrian children. Romeo &amp; Juliet are lovers separated by war. Romeo in Jordan &amp; Juliet in Syria."/>
        <s v="Peter Brook Award Nominees Empty Deck need Â£3500 to get 'Cosmic Fear or The Day Brad Pitt Got Paranoia' to the Edinburgh Fringe!"/>
        <s v="Art imitates life: This prophetic 1960 satire follows presidential candidates who stop at nothing to capture their party's nomination."/>
        <s v="Six gay men, emotional baggage, and online dating: what could go wrong? A play about looking for love and finding something better."/>
        <s v="An Equity Reading of a new play; Intimate drama about a family dealing with consequence of actions after a school shooting."/>
        <s v="Stories from the Bronx make for an uncommon play. Help us finish funding this production, supported by the Kevin Spacey Foundation."/>
        <s v="Pollyanna just completed an extremely successful run of this new educational play and wants to tour to more under-served communities."/>
        <s v="ICONS is a unique new play about the Amazon warrior women from Greek myth and re-imagines them from a contemporary female perspective."/>
        <s v="Chimera Ensemble is launching 2 inaugural theater productions, and we need support to do high quality work!"/>
        <s v="1140 Productions adapts Shakespeare's 'Romeo and Juliet' for a contemporary audience. It's a raw, melancholic spin on the classic tale."/>
        <s v="New play about the comfort and the danger of living with memories. Gay themes. Experienced team looking to present first reading"/>
        <s v="Life is more than the days you have left. 1 in 3 tells of two normal people &amp; their confrontation with mortality and the dice of fate."/>
        <s v="hiSTORYstage presents a film noir-style comedy mystery with a Shakespearean twist performed as a 1944 radio drama."/>
        <s v="Ambitious, Edinburgh-based company, Thrive Theatre, are bringing their brand new comedy BUFFER to the 2014 Edinburgh Fringe!"/>
        <s v="Miramar is a a darkly funny play exploring what it is we call â€˜homeâ€™."/>
        <s v="&quot;Rainbowtown&quot; is a new play for kids. Help us bring it to the Main Line during the 2014 Philadelphia Fringe Festival!"/>
        <s v="Help a group of recovering alcoholics bring Samuel Beckett's classic to a seaside town!"/>
        <s v="We're mounting a theatrical adaptation of Lord of the Flies completely student directed, produced, designed, managed and performed."/>
        <s v="13 young people have taken over Spinning Wheel Theatre to choose, produce and create their own show from scratch."/>
        <s v="A hilarious comedy starring Sarah, a recent grad, who uses the magic of a mystical open mic to solve the problems of her relationships."/>
        <s v="Support a daring new theatre creation               _x000a_Supportez une audacieuse compagnie internationale et aidez-les Ã  crÃ©er leur piÃ¨ce"/>
        <s v="Itâ€™s a celebration of our heritage. Well, not all of ours. If you live in Liberty Falls, itâ€™s yours. If you donâ€™t, then it's not."/>
        <s v="Two worlds, one bond - no turning back._x000a_A dark comedy about domestic abuse and the power of an unlikely friendship"/>
        <s v="The Montclair Shakespeare Series presents staged readings of Shakespeare's work in historic venues throughout the summer in Montclair."/>
        <s v="We are Seance Theatre Group trying to fund our first performance, Noel Coward's hysterical comedy farce, Blithe Spirit."/>
        <s v="A funny and moving new play about two families dealing with aging parents in very different ways!"/>
        <s v="Biddy is 24. Biddy is a hopeless romantic. Biddy always wanted to be a vegan. Find out what happens_x000a_when Biddy gets sectioned."/>
        <s v="Help us take &quot;She Has a Name&quot;, the human trafficking story of one victim, on tour to all over Northern and Central California."/>
        <s v="Exciting and visceral new-writing that challenges the way we view the fine line between war and terror..."/>
        <s v="Join us in a campaign benefitting the southland company and its interdisciplinary artistic efforts in Los Angeles."/>
        <s v="The world's Boarding School history is brutal. But in this acclaimed play, Natives run the school, and Whites are being assimilated."/>
        <s v="Rough Haired Pointer present for the first time ever Joe Orton's 'Fred &amp; Madge' at the Hope Theatre, Islington this Sept and Oct"/>
        <s v="The RC Players are beyond excited to be bringing this controversial, socially-minded show to Michigan's campus, but we need your help!"/>
        <s v="A new twist on our annual festival of fully-produced plays by member playwrights, performed by a talented ensemble cast!"/>
        <s v="We are raising funds to allow for enhanced scenic, costume, and lighting design. Every dollar helps!"/>
        <s v="Be part of bringing this witty, engaging &amp; important play by award-winning writer Silva Semerciyan to London's Theatre 503 this summer."/>
        <s v="Fury Theatre is bringing Mamet's powerful play, Oleanna, to life!  Help us get ahead of funding so we can keep theater affordable."/>
        <s v="Atlanta SoloSchool brings a beloved children's play to the 4th Annual Festival of Russian Youth Theaters in Washington, DC on May 31."/>
        <s v="As part of the 400th anniversary of Shakespeareâ€™s death, AC Productions will present a new production of Hamlet adapted by Peter Reid"/>
        <s v="A powerful and urgent tale of the first line of defence for the NHS. Based on true stories from junior doctors."/>
        <s v="Waterwell's New Works Lab @ PPAS is the country's leading development program for challenging new plays for young actors."/>
        <s v="Developing and presenting Rotimi Babatunde's stage adaptation of The Secret Lives of Baba Segi's Wives directed by Femi Elufowoju, jr"/>
        <s v="Forest Hills Eastern's Student Run Show 2015. Our goal is to present a professional quality show on a budget."/>
        <s v="Maggie is a deaf girl determined to make a silent film masterpiece. Help us share her story with students across the state of Idaho."/>
        <s v="The Erlkings is a play that uses the writings of the perpetrators of the Columbine Shooting to explore the inner lives of these boys."/>
        <s v="Part ghost story, part cautionary tale, Holocene is a play about the end of our world, and the beginning of another."/>
        <s v="A new play developed in collaboration with graduating theatre makers, premiering at the Edinburgh Fringe Festival 2014."/>
        <s v="The WORLD PREMIERE of Neil Smith's beautiful and thrilling new version of Strindberg's modern masterpiece - CREDITORS."/>
        <s v="I would like to raise a small budget to put on my first play, Virtual Reality. To be put on at 53two, Manchester - 29th &amp; 30th Nov 16"/>
        <s v="We need support for our play so we can promote awareness of kidney diseases and the effect it has on sufferers and their families."/>
        <s v="Our 1st full season!  We need your help to fund costumes, sets, props &amp; help bringing these wonderful shows to the stage!"/>
        <s v="Bare Theatre stages A.R. Gurney's Pulitzer Finalist script about a relationship spanning a lifetime and long distance."/>
        <s v="death&amp;pretzels presents their first Chicago based project:_x000a_The Dybbuk by S. Ansky"/>
        <s v="Bringing Tennessee Williams, Shakespeare, and 8 world class actors to Longview, Washington to build a play in and for the community."/>
        <s v="People Of Interest is providing free tickets to &quot;Campo Maldito&quot; for Tenderloin residents who could not otherwise afford to see it."/>
        <s v="Please help us fund &quot;Damselfly&quot; - The Play ( put on by Saints on Stage Alumni &amp; sponsored by Mothers Against Medical Error)"/>
        <s v="Join people who stutter as they come together to support Stuttering &amp; Alzheimer's organizations. Everyone's voice is heard right now!!"/>
        <s v="Klippies is the debut play from Johannesburg-born writer Jessica SiÃ¢n, premiering at the Southwark Playhouse, London in May 2015."/>
        <s v="Help a small theater produce an original adaptation of Lewis Carroll's classic story."/>
        <s v="LA-based team of professional actors and directors taking Rajiv Joseph's harrowing and romantic play to the Boulder community."/>
        <s v="We are producing the play Bug, by Tracy Letts.  This will be an inspiring show, and a great way to bring help to a great LA charity."/>
        <s v="An Evening of Radio aims to showcase original work written by undergraduate playwriting students in the style of live staged readings."/>
        <s v="A new play about dual-faced identities in the gay community, particularly among those who are deaf and those living with HIV."/>
        <s v="WE NEED YOUR HELP! We are a small town youth arts ensemble, training kids excited about theatre. We need dollars. We need YOU!"/>
        <s v="Rehearsal &amp; development of our first project as Axon Theatre: &quot;The Star-Spangled Girl&quot; in South Wales."/>
        <s v="Pope Head: The Secret Life of Francis Bacon â€“ A solo show celebrating the artist. Touring a land Down Under 12 Feb - 14 March '15."/>
        <s v="&quot;He was a poet, a vagrant, a philosopher, a lady's man and a hard drinker&quot;"/>
        <s v="The Mount-- a new play based off the life of Edith Wharton-- is having its premiere reading AT the real Mount in Lenox, MA!"/>
        <s v="Help us produce this original play! The play will be presented at the LSTFI July 12-14. Follow us on Facebook."/>
        <s v="The Beautiful House' is a story of modern mummification and the present day post-humanist crisis in our relationship with death."/>
        <s v="I'm a high school student in New Jersey planning on producing and directing a Twilight Zone Play for a &quot;One Act&quot; competition."/>
        <s v="hiSTORYstage presents Eric Overmyer's story of three 19th century women on a journey through time, and space, all the way to 1955!"/>
        <s v="A full length comedy, Patagonia follows Grason and Jerry on their journey through a magical, South-American rainforest."/>
        <s v="Knee Slappers new production coming to Camden Fringe 2014! Presenting this off the wall, dark comedy for lovers of the bizzare. Groovy."/>
        <s v="Be a part of helping bring the 2013 Tony Award winning comedy &quot;Vanya and Sonia and Masha and Spike&quot; to the Edgemar Center for the Arts!"/>
        <s v="&quot;Thief,&quot; a one man touring show, a theatrical experience portraying a supernatural story about the 3 days Jesus spent in the grave."/>
        <s v="Robots, Space Battles, Mystery, and Intrigue. Nothing is Impossible..."/>
        <s v="I promised my mother on her deathbed that I would tell the world MY story, so here it goes...crossing fingers, 2015 SF FRINGE"/>
        <s v="Cyril needs your help to MAKE new puppet friends to accompany him on a magical journey through storytelling, puppetry and clown."/>
        <s v="'Pushers' is an exciting new play and the first project for brand new theatre company, Ain't Got No Home Productions."/>
        <s v="A new production of Twelfth Night with an ambitious and enthusiastic group of high school students who love Shakespeare and teamwork."/>
        <s v="Help the Upstart Crows of Santa Fe bring Shakespeare's Julius Caesar to life with quality wooden stage swords!"/>
        <s v="Uncalled For is finally bringing their latest work of intelligently reckless stream-of-consciousness sketch comedy to Toronto."/>
        <s v="Why Do We Know More About Kim Kardashian Than Abigail Adams?  Let's produce and publish a play about women who MAKE and MADE history!"/>
        <s v="Family Duels is a tragicomedy about family, filth, fraud and fornication. Please help us bring Crooked Tree to the Camden Fringe."/>
        <s v="The Spotlight Youth Theater is a program where every participant has a moment in the spotlight."/>
        <s v="Venus in Fur, By David Ives."/>
        <s v="Amidst the atrocities of WWII, two women transcend enemy lines to make the ultimate heroic sacrifice."/>
        <s v="Original plays written, performed, and produced by young and diverse theater artists - alumni from Hostos Lincoln Academy in the Bronx."/>
        <s v="The New Artist's Circle is a theatre company dedicated to bringing the arts to young people."/>
        <s v="Fast paced, two hander which uses headphone verbatim technique to give an insight into the everyday lives of Leeds city locals."/>
        <s v="Raising funds for Dandelion Theatre's Chicago production of 'Body Awareness' by the Pulitzer Prize-winning playwright Annie Baker."/>
        <s v="A modern telling of the Greek myth. Sisyphus defies the Gods and attempts to change the world order... but can he overcome his fate?"/>
        <s v="Help us get actor-writer Ian Bonar's debut play - a hilarious, heartbreaking story of grief and loss - to the 2016 Edinburgh Fringe."/>
        <s v="Score is a musical play inspired by true stories of parents who have recovered from addiction and regained their children."/>
        <s v="Meet the Martins; a modern family dealing with modern issues in a way that is as All-American as apple pie, James Dean and repression."/>
        <s v="8 ten-minute plays, written, directed, rehearsed, and fully produced in only 24 hours! Are we crazy? You bet we are!"/>
        <s v="Bare Theatre takes on Shakespeare's most notorious &quot;problem play,&quot; which asks how far we are willing to go to do what is right."/>
        <s v="A new comedy about what happened to a band of foolhardy actors when the Puritans closed the theatres in the 1640s."/>
        <s v="Georgia is a play that looks at the taboo topic of rape in a relationship.  It's a play about perspectives and various viewpoints."/>
        <s v="One of Australia's greatest theatres needs your help. Please help us refurnish, fit out and restore this legendary storytelling venue."/>
        <s v="Critically-acclaimed new-writing company Old Trunk make their Edinburgh debut alternating their two darkly comic plays."/>
        <s v="Join 5 high school teachers in the lounge of every high school in America.  Hear what they never say in the classroom."/>
        <s v="MACBETH IN THE BASEMENT will premiere at the Capital Fringe Festival in July 2016. A teenage kingâ€™s rise and fall in a vicious game."/>
        <s v="We're trying to get our play, &quot;An Evening With Sarah Pettyfer,&quot; to the  Orlando Fringe Festival. The only thing is...we need your help!"/>
        <s v="Dorothy Parker's unforgettable characters come to life onstage in &quot;Might As Well Live&quot; at the 2015 Hollywood Fringe Festival."/>
        <s v="Jericho Creek is an original production by Fledgling Theatre Company which will be performed at The Cockpit Theatre in July 2015"/>
        <s v="GTP has been protected financially by The Director since 2012. Now it's time for the community. Do you want GTP? Are we worth it?"/>
        <s v="A brilliant play by Will Eno. An exciting, young theatre company. A production that promises to wow. You wouldn't want to miss it."/>
        <s v="The 2016 Resident class is producing a family play about one kid's quest to fly. Help us inspire the next generation of theatre lovers!"/>
        <s v="Shakespeare Company at UCLA presents The Tempest under the stars in the Fowler Museum Amphitheater. Bring your blankets and enjoy!"/>
        <s v="We have the Blackbox Fellowship at Boston Playwright's Theatre, now all we need is your support to produce Kevin's new play!"/>
        <s v="We need your help purchasing a stage for our production of the Wizard of Oz! This program is helping children with autism. Thank you!"/>
        <s v="&quot;Special in a Bad Way&quot; is a comedy that questions American Public Schools in their treatment of the so called, 'learning disabled.'"/>
        <s v="A one-woman show by Canadian artist Tina Milo. it is a multimedia show about an actress auditioning for a role of a depressed woman."/>
        <s v="A one-woman play based on Lizzie Borden who was accused of the brutal hatchet murders of her father and step-mother.  Workshop Oct NYC."/>
        <s v="We've been invited to the San Diego International Fringe Festival. Can you help us get there? Special performances in SLC and OREM."/>
        <s v="This solo show has the power to profoundly impact new mothers and those that love them and to educate &amp; change how we support them."/>
        <s v="Figure 8 Troupe's debut performance! A stunning piece of theatre written by premier female playwright Maria Irene Fornes."/>
        <s v="A minimalist, post-modern production of the classic play, performed and produced by aspiring theater undergraduates at UMass Amherst."/>
        <s v="'Pig' by Alex Oates is an urgent and dark comedy with live music that discusses the vital issue of the state of our police force."/>
        <s v="Dickhead is a play about one man's struggle with the dicks in his head. If you want to know more stop being a twat and put out...please"/>
        <s v="A group of Sicilian immigrants in New York struggle to deal with conflict from both within the family and from without."/>
        <s v="The Sterling Lion Theater Company is a non-profit theater group established for the benefit of the Connecticut lower Naugatuck Valley."/>
        <s v="Four myths._x000a_Four writers._x000a_Four new takes._x000a__x000a_The Four Disgracers comes to the stage to launch a new theatre group, Ixion."/>
        <s v="The Secret is a historical drama about a lawyer who worked for the Spanish Inquisition &amp; crossed the Atlantic with Menendez in 1565."/>
        <s v="Please help our troupe bring our first project from planning to reality! Join us on one exciting ride!"/>
        <s v="Roll The Dice Theatre Company revolves around taking risks in the game of life vicariously through beloved childhood games."/>
        <s v="PL@Y is an original comedic fantasy spectacle inspired by the original music of the Amboys and classic rabbit-hole fiction archetypes"/>
        <s v="The Uncommon Loons return with Much Ado for a 2nd production of Shakespeare in Minnesota's Nature on the banks of the Mississippi!"/>
        <s v="The world premiere of the first full-length play by Eve Leigh, at the intimate Finborough Theatre in London."/>
        <s v="We're making a hard hitting, innovative play which will open your eyes to what mental illness is like in the mind of the sufferer."/>
        <s v="Brazos Valley TROUPE is taking an original work, Truth AND Consequences, to the Texas Nonprofit Theaters 2014 Youth Conference"/>
        <s v="My play &quot;In the Hour Before the Bars Open&quot; has won an award from KCACTF, but I need to present the play in Georgia to receive it!"/>
        <s v="We are casting an all-inclusive production of Shakespeare's Twelfth Night in a non-traditional performance space."/>
        <s v="A new play about a lesser known yet pivotal event in American history, about a group of WWI Veterans fighting for their rights."/>
        <s v="Support an outstanding cast of actors to take on a professional production of a masterpiece of modern theatre"/>
        <s v="One play.  Two theaters.  See the story from both sides and then decide for yourself - who are the BEASTS OF BAVERLY GROVE?"/>
        <s v="Bookstory is a tiny puppet musical with some very big ideas that tells the story of the story in the digital age"/>
        <s v="Help us to bring &quot;Protocols&quot; at the 2015 Camden Fringe. The most controversial play of the year."/>
        <s v="A professionally directed/acted workshop &amp; reading for a new play depicting sexual addiction and its crippling effect on relationships."/>
        <s v="New show with 2 performers and an original score, bringing the true story of this forgotten WW1 heroine to audiences in the southwest."/>
        <s v="An old play about our world. Set in 1970s England, Magnificence is a gut-wrenching story of radicalisation, idealism and pity."/>
        <s v="A West Texas matriarch is enraged by the news that her gay grandson has been the victim of a hate crime committed by his own father."/>
        <s v="The Attic interns present Tennessee Williams's &quot;Talk to Me Like the Rain and Let Me Listen&quot; performing at The Flea Theater!"/>
        <s v="By day we perform Acts of Kindness, by night we perform free theater, all sustained by the love of our neighbors, not ticket prices."/>
        <s v="A 'tasty' new drama ~&quot;Booker T Washington of Tuskegee, Alabama, dined with the President (Roosevelt) last evening.&quot;~ the White House."/>
        <s v="pluck. productions present their first four-week run - the world premiere of David K. Barnes' BIRTHDAY SUIT at the Old Red Lion."/>
        <s v="Partners w/the Black Arts &amp; Cultural Center; we use theatre to EDUCATE &amp; EMPOWER through diverse expressions of the human experience."/>
        <s v="â€œFar From Fictionâ€ is a powerful play, written by Sally Willis, offering insights into a new understanding of  female psychology."/>
        <s v="A political comedy for a crazy election year"/>
        <s v="Our goal: To produce a stirring one-woman show historically based on African-American womenâ€™s experiences, struggles, and journeys."/>
        <s v="Two shows! (we're feeling particularly ambitious). Help us produce Eurydice and The Effect of Gamma Rays on Man-in-the-Moon Marigolds!"/>
        <s v="A Theatrical Prequel to Hell's Rebels, the current Pathfinder Adventure Path from Paizo Publishing"/>
        <s v="On the 60th anniversary of Twelve Angry Men, 12 female writers create 12 short pieces about what makes them angry."/>
        <s v="&quot;Inteligent, Inspired and Inimitable&quot; Nottingham's leading two man improv show is heading to Dave's Leicester Comedy Festival."/>
        <s v="A fast-pace, zany comedy involving six actors performing seven usually untold Grimm Fairy Tales about giants, witches, demons and more!"/>
        <s v="A play about riverside homelessness, inspired by true events. Shows at Brunel Museum, 240 Project and similar community organisations."/>
        <s v="A searing new play that takes  an unflinching look at the terrible costs of police shootings in the African American community."/>
        <s v="A brand new stage adaptation of the Libby Purves/Nicholas Heiney book. A new work involving music, poetry and fajitas. #timetochange"/>
        <s v="Yellowbelly Theatre needs your help to bring this incredible play of love, lust and mistaken identity to life in our debut performance!"/>
        <s v="Ancient Greece. Giddy, champagne soaked debauchery celebrating the Trojan War's end leads to a shocking and deadly surprise."/>
        <s v="A circus theater show. An escaped carousel horse and a beautiful wire dancer let the fantasies run wild."/>
        <s v="Death &amp; Pretzels presents the world premiere of Paul Pasulka's Gruoch, or Lady Macbeth"/>
        <s v="FUND our teens in Shakespeare's comedy &quot;The Merchant of Venice&quot;. Donating pays for our venue/insurance located in Woodland, CA."/>
        <s v="Help us produce this revealing play about Nazi-resistance member Dietrich Bonhoeffer and his final years of incarceration during WWII."/>
        <s v="Help to bring this heart warming story of Ray Didinger's relationship with his boyhood hero Tommy McDonald to life."/>
        <s v="We're putting together a production of THE UNDERSTUDY by Theresa Rebeck and hope you'll help us share this story."/>
        <s v="Help us bring to life tales of hardship, danger and community of extraordinary women working in WW1 munitions factories."/>
        <s v="MOONFACE explores the formative f***k-ups of adolescence. Fresh, incisive new writing. Monologue, movement and striking naturalism."/>
        <s v="UASPA is a performing arts high school producing its 2014 Theatre Showcase featuring our strongest performances and original work."/>
        <s v="Support Lock&amp;Key Theatre's 'Timon of Athens' by donating to our printing! Every penny goes to posters, programmes, flyers and scripts."/>
        <s v="Professional actors bring to life the true stories of 5 African-Americans struggling with mental health and their search for healing."/>
        <s v="MASKS is a dramedy dealing with what it means to be alive, the reliability of identity, and what it means to suffer."/>
        <s v="Baby Living Room is a project created by Spazio Farma Mestre for children: free theatre for kids as sustainable education for families"/>
        <s v="'Immortal', a play about five English Air Bombers in WW2, is an exciting first project for the brand new Production Company, GreanTea."/>
        <s v="A play by April Yvette Thompson. A Gullah Healer Woman and an Afro-Cuban Priest forge a new world of magic &amp; dreams in Jim Crow Miami."/>
        <s v="We're making a show about sex. Because it's important, everyone wants to talk about it and it's at the start of everything."/>
        <s v="A theatre company designed to help young people to come out of their shell. Offering workshops and original shows directly to schools."/>
        <s v="The world premiere of an endearing play about love, friendship, men's styling putty, Dungeons &amp; Dragons &amp; our capacity for forbearance."/>
        <s v="How You Kiss Me Is Not How I Like To Be Kissed_x000a__x000a_a new play by Dan Giles_x000a__x000a_coming to FringeNYC 2015_x000a__x000a_www.howyoukissme.com"/>
        <s v="ThreeWay is a part-verbatim play that explores dating &amp; what happens when someone finds the love of their life, except itâ€™s two people."/>
        <s v="Written a solo show about celebrity, and I'll be performing it at the famous Just The Tonic this Edinburgh Fringe - Help me get there!"/>
        <s v="Multi Award-Winng play THE PILLOWMAN coming to the Arts Centre Theatre, Aberdeen"/>
        <s v="The Honeymoon is Over is a romantic comedy about a recently eloped couple learning the dynamics of living together for the first time."/>
        <s v="A &quot;bold, subversive and very funny&quot; clown cookery show about searching for self worth in a cheesecake - VAULT Festival &amp; Tour 2015"/>
        <s v="First stage adaptation of Sarah Moore Fitzgerald's beautiful novel about Alzheimer's and time travel with a live folk score."/>
        <s v="GK. Jr (for student actors 12 and under) will bring George Macdonald's story to life. 10+ speaking parts &amp; many non-speaking parts!"/>
        <s v="In 2015, Green Light is producing 3 shows of new plays exclusively written, directed and created by women- help make it happen!"/>
        <s v="Theatre Machine presents an all-new adaptation of Maxim Gorky's classic of Russian theatre, The Lower Depths."/>
        <s v="Support Kuleshovâ€™s first full length production; help to build the set and bring a fierce and important new play to life"/>
        <s v="A darkly comic one woman show by Abram Rooney as part of The Camden Fringe 2015."/>
        <s v="London based theatre makers collaborating to create a new show about the history of HipHop."/>
        <s v="Help Galli Theater continue to bring fairytales to children in English &amp; German in our theater and to institutions serving children."/>
        <s v="An island in hell. Cleopatra, Joan of Arc, &amp; Queen Victoria wait, trapped in the memory of who they were... until AnaiÌˆs Nin shows up."/>
        <s v="Vote here for whatever show you want to see next year! No gimmick, no stretch goals, just a simple vote and a free ticket."/>
        <s v="Our goal is to bring this story of one town's processing of tragedy and their own community identity to Utah County."/>
        <s v="An unsparing, slightly surreal look at the effects of the private rented sector on two young women. Based on real events."/>
        <s v="Following success with 'The Canada Boys' and 'Parachute', we are looking for financial help from the community with our new production"/>
        <s v="Annabel Lost combines visual art and performance poetry to tell the story of two orphaned refugees, Quetzal and Rhime."/>
        <s v="An extraordinary, punchy and provocative new play, providing a voice for women to address their sexuality and self worth. #EDFREAK"/>
        <s v="A contemporary American play touching on the scorching realities of growing up in the Millennial generation."/>
        <s v="Bumbling architect Romeo and handsome contractor Mario meet their match while building a balcony for Verona, NJ siren, Juliet."/>
        <s v="Critically-acclaimed Old Trunk are back with their new play. _x000a_PRAMKICKER. _x000a__x000a_Written by Sadie Hasler &amp; directed by Sarah Mayhew."/>
        <s v="The world premiere of a play, a true story about love, loss, and a man reaching back in time as the only way to move forward."/>
        <s v="See Theatre In A New Light"/>
        <s v="The GSA BA (Hons) Acting class of 2016 are taking a transfer of their GSA Production to The Cockpit Theatre in London"/>
        <s v="Touring the fast-paced, playful and poignant story of three twenty-somethings in a mental-health support group."/>
        <s v="After being officially selected for the 2015 FringeNYC Festival, we are looking for your help to put on this new and exciting play!"/>
        <s v="Two men on trial for desertion, confined within a Glasshouse. How long can friendship last? How much can a man stand before he breaks?"/>
        <s v="We are trying to produce a kid friendly show about an imaginative journey through space and time. Help us create our wonderland!!"/>
        <s v="Sex. Fish. A COMET THAT DESTROYS THE WORLD. boom a play by Peter Sinn Nachtrieb- Feb 19-21 at The Bridge in NYC."/>
        <s v="A staged reading for &quot;Lucy &amp; Vincente&quot; in NYC. A new play about Lucille Ball &amp; Vincente Minnelli in Hollywood, 1953."/>
        <s v="An adaptation that realizes the internal struggle of Ibsenâ€™s most renowned protagonist as she traverses a claustrophobic social world"/>
        <s v="A new theatre company staging Will Eno's The Flu Season in Seattle"/>
        <s v="A play about the last eight years of the life of Egon Schiele, one of the most influential Austrian Expressionist artists."/>
        <s v="&quot;I think that I have my own will. I can stop this, I tell myself. But it's not true.&quot;"/>
        <s v="River City Theatre Company needs your support as we embark on our thirteenth production, CINDERELLA!"/>
        <s v="Help Chrysalis get this production off the ground!  An original play, we only need $500 to get this production on its feet!"/>
        <s v="The First Play From The Man Who Brought You The Black James Bond!"/>
        <s v="New play 'Pink Confetti' by Paul Roberts at The Courtyard Theatre produced by Etch and directed by Oliver Dawe."/>
        <s v="A student directed and student performed production of Shakespeare's Macbeth in Milwaukee's beautiful Lake Park on June 3rd &amp; 4th"/>
        <s v="Help produce &quot;Thank You For Waiting,&quot; a new play that explores friendship, loss, and mental illness, at the 2016 Frigid Festival!"/>
        <s v="â€œSuddenly Split &amp; Swiping Overâ€ is a sassy and heartfelt one-woman show about ending a longterm relationship and starting over."/>
        <s v="We are a new Theatre Company who are fundraising to put on a new production of the play 'The Blue Room' in High Wycombe and Maidenhead"/>
        <s v="Support Swansea's youngest theatre company Critical Ambition, in their co-production of BLINK with Volcano and The Other Room."/>
        <s v="'E15' is a verbatim project that looks at the story of the Focus E15 Campaign"/>
        <s v="Help us get the show on the road! Petrification is a new play about home, memory and identity and we need your help to tour."/>
        <s v="KHOJALY is a new play that gives a voice to refugees the world over, telling the story of the survivors of the 1992 massacre in Khojaly"/>
        <s v="The Florence Company premieres its first stage play at the Chelsea Theatre in London with an original piece of writing"/>
        <s v="How do you retain a sense identity after losing your home, your family and your country? Leftovers is a play about refugees in Nairobi."/>
        <s v="A Harlem Hellfighter struggles to re-integrate into his community after heroically fighting for his country in WW1."/>
        <s v="a woman walks into a bar except she looks like a man and no one's serving drinks. one night only"/>
        <s v="A production of &quot;Gruesome Playground Injuries&quot; by Rajiv Joseph July 24th-August 9th at The Bakery in Denver, CO."/>
        <s v="Bob is on the road. Bob is on the run. But from what? Will she make it to her destination and what will she find whens she gets there?"/>
        <s v="A vibrant, gender-inverted film-noir adaptation of Shakespeare's brutal comedy Taming of the Shrew, a visceral physical spectacle."/>
        <s v="Venue hire and payment of designer for a darkly comic, all female play about power - losing it, wanting it and fighting to get it back"/>
        <s v="The play yet to be described as &quot;A surefire Edinburgh Fringe Festival Cult Hit&quot;. Coming to the Underbelly, Edinburgh, 5th-30th August."/>
        <s v="We are a fledgling theatre company based in Atlanta looking to fund our first show, Sincerity Forever by playwright Mac Wellman."/>
        <s v="An Irish show about mental illness though the eyes of the man experiencing it. Support this show and help get it to Boulder and NYC."/>
        <s v="Bare Theatre and Sonorous Road collaborate on the NC debut of  Allan Maule's gamer fantasy play that was extended in New York."/>
        <s v="5 actors. 39 characters. 1 epic adventure. Presented by the Cradle Theatre Company."/>
        <s v="An original play exploring the complications of romantic relationships in all forms."/>
        <s v="â€œThe Event of a Lifetimeâ€¦â€_x000a__x000a_After the books stopped selling, and family disappears..the next event is closer than expected for him."/>
        <s v="Help us run Leithâ€™s acclaimed, year round pub theatre VPT as part of Edinburgh Fringe 2015. Presenting 72 short plays over two weeks."/>
        <s v="The first four-week performance run for our dance-theatre company, Geste Records, to be performed at The Yard Theatre in September."/>
        <s v="One Shot Theatre Company is an organization that promotes youth theatre for social change, putting on shows that open a social dialogue"/>
        <s v="I am asking for public funding to help put together a musical tribute titled &quot;Blast From The Past&quot; reenacting famous HipHop, RnB acts."/>
        <s v="Introducing a high class environmentally friendly, vegan, adult cabaret theater in Chicago with unique on, and off stage entertainment."/>
        <s v="The Jeremy Kyle Show offers so much subject matter to create an opera with.  Along with his brilliant put downs it could be excellent!"/>
        <s v="A revival of Shadowbox Live's Off-Broadway Rock Opera to uncompromisingly explore the darker urges of humankind. But we need your help!"/>
        <s v="A professional musical revue. First performed in 2013 as a short tour, to be embarking on a full length tour across the UK in 2015!"/>
        <s v="SMOKEY AND THE BANDIT: THE MUSICAL_x000a_The classic film, characters and music you love, on stage, LIVE!"/>
        <s v="Alice is an original musical for all ages with a unique new story based on Alice's Adventures in Wonderland, premiering in summer 2017."/>
        <s v="Mary's Son is a pop opera about Jesus and the hope he brings to all people."/>
        <s v="The Brotherâ€™s of B-block is a musical play. A new take on &quot;OZ&quot; _x000a_The Wizard of OZ meets HBO's OZ."/>
        <s v="THE BALLAD OF DOWNTOWN JAKE is a newly created contemporary music drama that is schedule to premiere in Phoenix, AZ in March 2015."/>
        <s v="A rock and roll journey that explores love, loss, redemption, duality and ascension."/>
        <s v="POE is a tragicomic musical about the life and works of Edgar Poe, with Death as his therapist helping him find peace in the beyond."/>
        <s v="Help us bring the SPRING AWAKENING to Frederick, MD! _x000a__x000a_We're producing a project for young adults and could use your help."/>
        <s v="See Pryor from his teenage years to his last breath featuring his past wives, closest friends. &amp; his fan favorite character Mudbone."/>
        <s v="All the world's a stage..._x000a_It is my biggest dream to perform my own, selfcreated musical with lots of kids as big as I am able to."/>
        <s v="It feels like the first time. Like the very first time everyone's coming-of-age comes to the stage. Think 'Wicked', with bad acne."/>
        <s v="We are the Saugerties High School drama club. Please help us create our musical to keep theater alive!"/>
        <s v="This new musical comedy empowers women and girls of all ages to be themselves in their shoes, whatever shoes they choose."/>
        <s v="Develop demo materials for new, true story of teen Revolutionary War heroes - for hybrid film/live stage musical"/>
        <s v="Zachariah Sheldon is a brilliant, darkly twisted brand new musical with music from Mark Newton and script by Anthony Wilkes"/>
        <s v="Help Moth Live! Support Moth and its artist collective to achieve its 2014/15 season."/>
        <s v="Monies raised will help offset production costs of  transportation of set and actors, theatre rental and advertising costs."/>
        <s v="A terse and delicate dissection of male emotions from a rural perspective: fathers and sons, legacy and heritage, molasses and mud."/>
        <s v="A Chicago staged reading of Jim Cartwright's 1992 play-with-music, &quot;The Rise and Fall of Little Voice.&quot;"/>
        <s v="A new take on a classic. Under the direction of Rosanna Saracino, We are exploring the darker elements of A Midsummer Night's Dream."/>
        <s v="ALLIE is a new dark comedy play which will premiere at the Edinburgh Festival Fringe 2015. Written and produced by Ruaraidh Murray."/>
        <s v="Miranda Conquest is Britainâ€™s top celebrity chef. One problem: she canâ€™t cook. A comedy about control, celebrity and kitchen knives."/>
        <s v="All aboard for the world premiere of a new steampunk-inspired train adventure play, written by Maggie Lee and directed by Amy Poisson!"/>
        <s v="Auch dieses Jahr soll wieder unter der Leitung von Christian Seiler &amp; Bruno Catalano ein Projekt der AG Theater stattfinden."/>
        <s v="Vi mindes 400-Ã¥ret for Shakespeares dÃ¸d ved at producere en forestilling, som indeholder alt det, som vi kender Shakespeare for."/>
        <s v="Life is hard when your own imaginary friend can't make time for you."/>
        <s v="We want you to analyze while we dramatize if people who romanticize can recognize true love in a disguise."/>
        <s v="We are a young company who have been accepted to put on our play at The Courtyard Theatre. We need Â£250 for flyers, props and costume!"/>
        <s v="AENY-Spanish Artists in NY brings Juan Diego Botto's &quot;brilliant script&quot; (El PaÃ­s) for &quot;An Invisible Piece of this World&quot; to the stage."/>
        <s v="I'm an Inuit playwright chosen for the esteemed Arctic Circle Residency in Svalbard to write about 1800's Inuk woman guide, Tookoolito."/>
        <s v="Each year our community comes together to put on a fun and funny family show. We need your help to keep our annual event going."/>
        <s v="An Original Short Play: two young women search for answers about sexuality, the history they are taught, and their animal instincts."/>
        <s v="A Fantastic creation about Napoleon, through his words and letters, sublimated by a musical score of rare beauty. Magnificent poetry!"/>
        <s v="Artistic Internship @ Ojai Playwrights Conference"/>
        <s v="A short man takes his tall family to court for stealing his height. Help Small Things Theatre take this big story to EdFringe 2015!"/>
        <s v="A stunning production of Michele Lowe's biting play, The Smell of the Kill.  Brought to you by Michael Sheeks and his friends &amp; heroes."/>
        <s v="Prowl Theatre Company is brand new. We are putting on our first play 'Sexual perversity in Chicago', from the 10th to the 16th August"/>
        <s v="Debauchery, laughter, violence and politics. Why wouldn't you want help Drama Soc's production of 'Posh' be the best it can be?"/>
        <s v="Bring a touring character education play about making wise choices to elementary students in Kentuckiana. Vote Kylie for President!"/>
        <s v="1984. An IRA bomb explodes at the Grand Hotel. Years on, the bomber and a victim's daughter meet. The meeting changes both their lives."/>
        <s v="Zoe is a teenage girl growing up in a deeply disturbing society. If those paid to protect her aren't listening, then who is?"/>
        <s v="Theaterprojekt 12. Kl. Waldorfschule Essen. 2 junge Regisseure bringen volles Engagement &amp; Zeit ein. FÃ¼r ihre Finanzierung sammeln wir."/>
        <s v="3 decades, 3 generations, 3 friends, one house. Real Eyes Theatre explore how our lives are influenced by the decades we grow up in."/>
        <s v="The Black and White Theatre Company Inc. is a small company who loves to perform and entertain, but needs your support to succeed!"/>
        <s v="Goldfish Memory Productions seeks at least $12,000 to begin their first 3 professional projects."/>
        <s v="The Ugly Collective takes Some big Some bang to the Underbelly Venues at the Edinburgh Fringe!"/>
        <s v="Bert V. Royal makes a strong statement about drug use, suicide, teen violence, rebellion and sexual identity in this powerful play."/>
        <s v="In The Dudleys! family memories are brought to life as a malfunctioning 8-bit video game. Press Start."/>
        <s v="HBOâ€™s Going Clear meets Netflixâ€™s Unbreakable Kimmy Schmidt in this one-woman comedy that takes you into and out of a destructive cult."/>
        <s v="My one-woman show invites audiences to join me on my path to pregnancy as I share my neuroses, challenges and revelations."/>
        <s v="A Krumpus Story is a dark holiday comedy for anyone who wants a little more spice in their holiday fare."/>
        <s v="Thespis Theater Festival presents Cassiopeia: A romantic tale of a bride finding her way to her unknown groom before it is too late."/>
        <s v="Bare Theatre &amp; Cirque de Vol Studios are back for another outdoor adventure in the amphitheatre at Raleigh Little Theatre!"/>
        <s v="This October, in association with Rogue Productions at FSU, I will be directing a production of Dog sees God."/>
        <s v="&quot;death (and straight boys)&quot; is a 5 play cycle, loosely founded on the KÃ¼bler-Ross model, more commonly known as the 5 stages of grief."/>
        <s v="The Tulip Tree is a project I have been passionate about for 5 years. It is an unforgettable story that has never been told."/>
        <s v="A humorous, touching play about the joys and challenges of a married couple's tender, yet intense relationship &quot;Love is never random&quot;"/>
        <s v="A play honoring the lives and legacies of the activists and those remembered at the 1992 ACT UP Ashes Action at The White House"/>
        <s v="World Premiere of last play written by Amiri Baraka"/>
        <s v="Help us independently produce two great comedies by Christopher Durang."/>
        <s v="Jason (Georgia on My Mind), a solo play about a modern quest to the Republic of Georgia in the ancient steps of Jason &amp; the Argonauts"/>
        <s v="A new play exploring themes of reverence, belief, and certainty. _x000a_&quot;Because what is is, and what is cannot not be...&quot;"/>
        <s v="Tony-Award Winning Play, The History Boys brought to you by the Independent Student Production Company Narrative Series: Page to Stage!"/>
        <s v="We are 10 years old - please help us celebrate the last 10 years and secure our future for the next 10 years."/>
        <s v="With your support this one-man show will tour various theatres in the UK - it's a story of hero worship and love beyond the grave."/>
        <s v="Two great political plays, separated in authorship by four hundred years but united in their urgency."/>
        <s v="Tell Me That You Love Me, a new play about the love affair between Actress and Writer, with the novel Arch of Triumph as the backdrop"/>
        <s v="Help me produce the play I have written for my senior project!"/>
        <s v="Part-silent film, part-thriller, Dog Show sees four actors play a community of dogs and their owners. One autumn, a killer strikes."/>
        <s v="Shakespeare's &quot;Julius Caesar&quot; inspires the unforgettable story of the &quot;African Che Guevara&quot; Thomas Sankara, President of Burkina Faso."/>
        <s v="Dancing spirits and blood magic come together in-the-park to depict an image of retaliation against oppression in &quot;The Tempest&quot;"/>
        <s v="The award-winning Nottingham New Theatre presents an exciting experimental play about the multi-universe theory and love."/>
        <s v="The play satirizes the Chicago improvisation scene exposing the rules of the craft and the eccentricities of its participants"/>
        <s v="Our original dramatic adaption of this Mozart opera is staged to create visually stunning fun with live music."/>
        <s v="Support this collection of new plays by Kansas City writers and the artists who are bringing it to life!"/>
        <s v="Dear Stone Theater Company brings its inaugural production of Much Ado About Nothing to Logan Square, Chicago. Thanks for watching!"/>
        <s v="The filthily talented Ruby and Darling, take you on a raunch-tastic musical discovery of life with a vagina. #sayno"/>
        <s v="A comedy about, life, death, men, women, and the power of a good Kegel."/>
        <s v="Two teachers and twenty kids bring one of Shakespeare's plays to life!"/>
        <s v="Married, Single, Divorced, Straight, Gay, Transgendered, Birth Mother, Adoptive Mother.... Everyone has a story.  These are ours."/>
        <s v="Matt Fotis's play, Nights on the Couch, was accepted to the 28th Annual Strawberry One Act Festival! Show your support!"/>
        <s v="This summer, help some of the top high school theater students from across the country come to NYC to create a world premiere play."/>
        <s v="Vibrant contemporary political theatre, exploring the professional and human impact of the growing corporate culture in education."/>
        <s v="I am raising money to pay for the rights to produce Sylvia by A.R. Gurney. The show will be a fundraiser for Wayside Waifs."/>
        <s v="A heart-warming comedy by award-winning writer about Love, Sex, Friendship of three old gay men in their 60s'!"/>
        <s v="William Carlisle has the world at his feet but its weight on his shoulders. He is intelligent, articulate and fucked."/>
        <s v="A new piece of physical theatre about love, regret and longing."/>
        <s v="Breaking the American Indian stereotype in the American Theatre."/>
        <s v="Our birthing pains are over! Mamai Theatre Co. has delivered. Ease our growing pains as we move to downtown venues &amp; Playhouse Square!"/>
        <s v="Un psychiatre reÃ§oit une patiente souffrant d'amnÃ©sie, de mythomanie et de nymphomanie. S'en suit une cascade d'Ã©vÃ©nements drolatiques."/>
        <s v="Saltmine Theatre Company present Beauty and the Beast:"/>
        <s v="One man, one monster, one unforgettable act of violence. This is the story of the worldâ€™s most notorious terrorist. It is going to USA"/>
        <s v="A small theatre company taking 'Mine' on tour in early 2016. 'Mine' is a modern play and we hope to break on to the stage with a bang."/>
        <s v="A week of rehearsal culminating in a staged reading of our three-actor adaptation of &quot;Howards End,&quot; for potential producers."/>
        <s v="It's exactly what you think it is: a historical parody of your favorite sitcom about a bar and its psychiatrist spinoff!"/>
        <s v="Bare Bones Shakespeare's first season will start with a DFW school touring show: Romeo and Juliet."/>
        <s v="Shoe-string, Independent theater with a focus on art that makes you think.  Next, we're putting on an award winning Steve Martin play!"/>
        <s v="&quot;MARK TWAIN IS HELL FOR THE COMPANY&quot; is an original theatrical production created and under development by Jeff Lowe."/>
        <s v="A long distance wrong number leads to love, but with Emily flying in to finally meet, Nick somehow forgot to mention he's blind."/>
        <s v="Mijn solo voorstelling gaat over Elektra (Sophokles) en hoe zij als jongere alles beleeft en meemaakt!"/>
        <s v="want to donate tickets to residents who live in the community that cant afford the 35.00 price of ticket"/>
        <s v="Shakespeare's plays have an important message for the world. Bosnia needs to hear. Bring Shakespeare to Sarajevo! Fund performances!"/>
        <s v="Young Actor's taking on a Jacobean tragedy. Family, betrayal, love, lust, sex and death."/>
        <s v="Hot Dogs is a new play that tackles sexism in schools and addresses issues that current sex/relationship education fails to."/>
        <s v="The ASU Theatre and Shakespeare Club presents Measure For Measure directed by Jordyn Ochser."/>
        <s v="A filmic, fast-paced exploration of trust, making its debut at Camden People's Theatre this July."/>
        <s v="Jonny Labey (Eastenders) leads this poetic production as WWI poet Rupert Brooke, in this dynamic, moving portrait of a flawed genius."/>
        <s v="Savage in Limbo is the pilot production of dasGROUP Theatre; a Dallas-based production company with an eye for grit &amp; love of theatre."/>
        <s v="A small community with a love for theater would like to continue. Help the children of this community continue."/>
        <s v="In the midst of dealing with sending their son off to the army, Mitch and Melanie Jennings plan a family reunion to ease their sorrow."/>
        <s v="I'm taking the Adventures of Huckleberry Finn puppet show down the Mississippi River!"/>
        <s v="This summer, The Spotlight Players are celebrating Christmas in July with a presentation of Ken Ludwig's side splitting comedy."/>
        <s v="Tyke wants to expand her puppet theater show to weekly online web shows and is looking for backers."/>
        <s v="Generational curses CAN be broken...right?"/>
        <s v="The world premiere of an astonishing new play by acclaimed writer Atiha Sen Gupta."/>
        <s v="An irreverent look at the Iowa Caucuses and the oversized role this undersized state plays in the presidential election process."/>
        <s v="A night of music, fellowship, and a reflection of my experiences over the past 4 years at Ball State University."/>
        <s v="Stars on Stage children's theatre program is in need of 6 new wireless body microphones!_x000a__x000a_#soskidsbeheard   _x000a__x000a_www.apatheplace.org"/>
        <s v="I will be performing in TWO productions to kick off the 2016 season. NEED HELP TO FUND THESE GREAT SHOWS!"/>
        <s v="Welcome to POP! Community Cabaret: the &quot;friendliest mad bunch ever&quot;!_x000a_We are a cabaret group run by our community for our community."/>
        <s v="An English-language production of the opera TannhÃ¤user. Some of the greatest songs ever composed, now with lyrics we can understand."/>
        <s v="CitÃ© des Arts needs your help in funding their fall production of the hit musical comedy &quot;Little Shop of Horrors.&quot;"/>
        <s v="We have formed an innovative company that aims to create musical comedic performances suitable for a range of venues."/>
        <s v="&quot;Into the Woods, it's time to go!&quot; purple light presents a reimagined take on Sondheim and Lapine's musical masterwork."/>
        <s v="New Anti-Bullying Musical's cast of 30 kids is ready to &quot;speak up and reach out&quot; to the world by recording a show CD!"/>
        <s v="LUIGI'S LADIES: an original one-woman musical comedy"/>
        <s v="A production company specializing in small-scale musicals"/>
        <s v="Two Shows: SIRENS and The Girl From Bare Cove. A community of artists determined to give voice to survivors of sexual violence."/>
        <s v="liveartshow returns with a new work at the Arcola this summer. Marsha is a story combining opera, dance and theatre... with a unicorn"/>
        <s v="We are trying to raise money to perform a musical we have written, called &quot;Iolite&quot;, at the Edinburgh Fringe in 2015."/>
        <s v="A musical about two guys writing a musical about...two guys writing a musical."/>
        <s v="Talented, hard-working performers for Into the Woods JR need your help in renting microphones for our show!"/>
        <s v="An new musical from Laura Grill &amp; Misha Chowdhury about relationships, Relationships, and the moments that change everything."/>
        <s v="Trapped on a stalled New York subway, seven strangers realize it's not just the train that's stuck."/>
        <s v="A ragtag crew collaborating on a live performance for the first time, with music as their medium and NYC as their inspiration."/>
        <s v="Meet Dani, a 9 year old battling leukemia. This witty musical inspires us to believe in the indomitable power of human imagination."/>
        <s v="&quot;I wanted to tell the story of two people in love, who were never in the same place at the same time.&quot;- Jason Robert Brown"/>
        <s v="The incredible story of woman's fight to clear her brother from the charge of cowardice in the Great War, brought to life musically"/>
        <s v="I would like to make a demo recording of six songs from COME OUT SWINGIN'!"/>
        <s v="A dark comedy about two girls, one knee, and the 1994 Olympics. Help us make sure &quot;Tonya and Nancy&quot; rocks!"/>
        <s v="A dramatic hip-hopera, inspired from monologues written by the performers."/>
        <s v="Mabel Moon and her co-pilot Silvertoes are coming to earth in the form of a 35 minute interactive and educational musical adventure  !"/>
        <s v="Travis Kent joins forces with some of today's brightest contemporary composers for an evening full of firsts at 54 Below."/>
        <s v="The volunteers of TACFA work to &quot;create community through the arts&quot; by putting on a Broadway show that everyone can afford to  attend."/>
        <s v="This musical adventure is a funny and heartwarming story of Mimi, a rebellious young girl who is spirited to Ghostlynd."/>
        <s v="Sponsor an AVENUE Q puppet for The Barn Players April 2015 production."/>
        <s v="A fresh, re-telling of the Jesus story for a new generation."/>
        <s v="Melissa Youth OnSTAGE (MYO) provides kids in North Collin County with the very best in youth theatre opportunities."/>
        <s v="Support Keith in his journey from unemployment to Off-Broadway in the triumphant return of I GOT FIRED: A SORT-OF-TRUE REVENGE MUSICAL."/>
        <s v="No Horizon.  A unique musical inspired by the remarkable, forgotten story of Nicholas Saunderson - a tale of passion and aspiration."/>
        <s v="Help fund Doro &amp; Diega's journey to the Orlando Fringe 2016. A brand new choose-your-own adventure musical!"/>
        <s v="This year, we will be producing the cult classic Little Shop of Horrors with your proceeds going towards venue and production costs."/>
        <s v="Chess. Betrayal. Blueberry yoghurts. &quot;Pawn&quot; - a new musical by Oxford students - needs funding to go to the Edinburgh Fringe!"/>
        <s v="The brainchild of Coleman Peterson and Janice Gilbert.  The funding will be used to professionally record the songs."/>
        <s v="The Happiest Show on Earth is a Disney musical revue to benefit the Make-A-Wish foundation. Funds for production needed."/>
        <s v="A STORY OF BAGELS AND LOCKS!_x000a__x000a_A JEWISH GIRL FINDS HERSELF ON A UNEXPECTED TRIP TO_x000a_&quot;A SPIRITUAL EXPERIENCE&quot; !"/>
        <s v="This fabulous new play explores the little known love life of England's most famous romantic novelist, Jane Austen."/>
        <s v="As a non profit graduate student at Penn,my passion is the arts, we need support to fund our new CHILDREN's DINNER THEATRE"/>
        <s v="Spin! is an original musical comedy-drama presented by Blue Palm Productions."/>
        <s v="A cultural and historic journey through Puerto Rico's music and dance!"/>
        <s v="Sheet Music portfolio of comedic tour-de-forces, intricate ballads &amp; more...launched live with a power-house Nashville-cast Concert."/>
        <s v="Local boy turned producer returns with a brand new show, another talented cast, dazzling costumes and brand new set! Please support!"/>
        <s v="Poppin Productions are currently entering the development stage of their very first production -  &quot;Duodeca&quot;."/>
        <s v="Part Psychological Thriller - Part Heartbreaking Drama - Part Spectacular Farce - 100% New American Musical Theatre"/>
        <s v="FACING EAST, a dramatic new musical, follows an upstanding mormon couple facing the suicide of the gay son. Help us bring it to London!"/>
        <s v="Ceasefire WWII. Yet Nazis continue the Holocaust.  A German &amp; a girl try to stop the execution of Christian,Gay &amp; Jewish prisoners."/>
        <s v="An original musical on it's way to the stage in Minneapolis, MN. Feel free to ask any questions."/>
        <s v="Playground was established in 2007 on the back of paper napkins and has since provided opportunities for over 800 boys and girls."/>
        <s v="The Imaginary : A Musical is a new musical adaptation based on the novel written by A.F. Harrold.       TheImaginaryAMusical.com"/>
        <s v="A musical about how Shakespeare was inspired to write only his own plays after the co-authored play Henry VI was taken."/>
        <s v="A fully orchestrated concept album of Benjamin Button the Musical!"/>
        <s v="Basement Theatrics is producing Spring Awakening July 22-31, 2016 at 12th Ave Arts in Seattle, WA! Help make this the best it can be!"/>
        <s v="&quot;Sounds By The River&quot; tells the story of a Detroit composer through_x000a_his music, poetry, and dance."/>
        <s v="A truly multicultural experience - Hip Hop, Bollywood, Classical Dancers #liveband #Revoultionary Script 19th July@NationalTheatre"/>
        <s v="A vibrant, street-wise, and musical performance that follows the lives of stories of the community of Washington Heights..."/>
        <s v="Following a sell-out run in Loughborough, Time at the Bar! is heading to this year's Fringe Festival... But we need your help!"/>
        <s v="The story of two women trying to produce their own version of Chekhov's The Seagull with limited resources and unfettered enthusiasm."/>
        <s v="Theater students of UMass present a large-scale theater collaboration that will revolutionize the way you see Shakespeare."/>
        <s v="The University of Exeter Shakespeare Society is touring its acclaimed show The Merchant of Venice to Stratford-upon-Avon!"/>
        <s v="We are raising funds for our local theatre group &quot;The Stage Door&quot;. Funding required for lighting, stage equipment and productions."/>
        <s v="A comedic play about hillbilly vampires and the absurdity of judging by appearances. Wanna live forever? Better watch what you drink."/>
        <s v="Wax Wings is proud to be presenting the premiere of EYES. SHUT DOOR OPEN, a new play by Boston playwright Cassie M. Seinuk."/>
        <s v="Come and help us make the Canterbury Shakespeare Festival a reality"/>
        <s v="A new play by Brandon Taitt._x000a_Presented by The Theatre Cosmic. _x000a_Premiering in August at the 2014 Minnesota Fringe Festival"/>
        <s v="Using 9 actors, TWIST focuses on the horror and unjust in 1837 London.  Think Peter and the Starcatcher meets American Horror Story."/>
        <s v="The Arthurian Order of Avalon is attempting to raise funds to put on the annual Human Chessboard in March 2015!"/>
        <s v="Tusentack Theatre is a professional theatre company providing opportunities to adults who access Mental Health Services."/>
        <s v="Brooklyn Quartet, directed by reg e gaines, in a collaboration of ambitious and unique storytelling, live music and cinematic staging,"/>
        <s v="19 TheaterstÃ¼cke des Schnuppe Figurentheaters bei einem GroÃŸbrand zerstÃ¶rt - bitte unterstÃ¼tzt uns, den Wiederaufbau zu finanzieren"/>
        <s v="Feed, a new play by Garrett Markgraf (based on the novel by M.T. Anderson), Directed by Anna Marck at Oakland University."/>
        <s v="the hardy presents a collaboration between Robbie Curran and Abram Rooney. Kemble House, 9th-14th August, every night at 8pm."/>
        <s v="A girl in Burkina Faso is more likely to marry than finish high school. Public theatre can promote the need for girls to stay in school"/>
        <s v="This is the story about the Westons. One family who live with mental illness on a daily basis."/>
        <s v="IAM TRYING TO TAKE MY DEBUT PLAY BROKEN BISCUITS TO EDINGBURGH FESTIVAL 2015 AND REALLY NEED SOME FUNDING TO HELP ME ACHIEVE THIS GOAL"/>
        <s v="In 1942 three black and one Puerto Rican jazz musicians from Harlem join the segregated US Marines. We see &quot;Love In Time of War&quot;"/>
        <s v="A play that illustrates the symptoms of PTSD, shows its effect on families, and demonstrates some of the difficulties of treating it."/>
        <s v="The Aeon Theatre company is producing another original play by Parker Hale at the Manhattan Reportory Theatre"/>
        <s v="Help Shared Shakes to adopt Murphey Academy, a Title I elementary school in Greensboro for a full day of performances and workshops."/>
        <s v="Santa Barbara Youth Ensemble is performing Hairspray at the Lobero. Help create beautiful memories for these kids by pledging today!"/>
        <s v="Get more kids to love Shakespeare by developing the fun &amp; effective Shakespeare is Boffo! course as an replicable program for teachers."/>
        <s v="About the impact of addiction on relationships; my play hopes to inspire &amp; support those affected to connect with their own creativity"/>
        <s v="IT DOESN'T MATTER is a new comedic piece of political theatre written by three enthusiastic students. Help us produce it at LIPA!"/>
        <s v="&quot;The surveyor said the foundation was shaky&quot;. A woman finds what it means to rebuild her marriage."/>
        <s v="A high-flying French farce with the thrust of a well-tuned jet engine"/>
        <s v="BlodsbrÃ¶llop - vi vill fÃ¶rverkliga vÃ¥r idÃ© om en passionerad berÃ¤ttelse i hÃ¶stfÃ¤rger - vill du?_x000a_A passionate story in autumncolours."/>
        <s v="A futuristic and absurd style play, produced by Colectivo El Pozo, where the characters make a crucial decision. Written by R Dorantes."/>
        <s v="A gritty play looking at a modern day relationship, highlighting issues of mental health and abuse suffered by men."/>
        <s v="A play by award winning writer Eric Monte. _x000a_&quot;If they come back&quot; follows the lives of two teenage boys during the civil rights movement."/>
        <s v="Follow the sell-out Tree Folk Theatre, as we lead you through The Tempest with masks, puppetry and live music! 15th July - 3rd August"/>
        <s v="Vengeance Can Wait navigates Japanese sub-culture as it charts a dark, twisted and touching, â€œdifferentâ€ kind of love story."/>
        <s v="A comedy about a Christopher Walken Club.  This show was chosen to perform in DC!  Help the production get to our nation's capital."/>
        <s v="He met Marilyn. He became obsessed with Norma Jean. That changed everything._x000a__x000a_                                A play by Frank Furino"/>
        <s v="My Insane Shakespeare. An original play by Arthur Elbakyan premiering October 13th at United Solo, New York City."/>
        <s v="The production of the original play &quot;Madame X&quot; by Amanda Davison. Inspired by the painting by John Singer Sargent."/>
        <s v="A Carnegie Mellon capstone play based on a woman's life as she slips from reality due to the degenerative effect of Alzheimer's Disease"/>
        <s v="Bayerische KomÃ¶die im Schaustellermillieu vor historischem Hintergrund des Oktoberfestes von Winfried Frey. UrauffÃ¼hrung September 2015"/>
        <s v="V-Day is a global activist movement to end violence against women and girls."/>
        <s v="A play about the horrible choices we have to make every day. Should we take a risk, or take the road most travelled?"/>
        <s v="Writer/Director Lynette J. Blackwell presents the hilarious entangled love story of when evil and good attempt to coexist."/>
        <s v="A dose of One-woman &quot;Dramedy&quot; to cure those daily blues is just what the doctor ordered!"/>
        <s v="A play dedicated to the 100th anniversary of the Armenian Genocide."/>
        <s v="TWO NEW DARK COMEDIES OPENING IN NYC THIS APRIL AND MAY BY CHRISTOPHER B. LATRO _x000a_ABOUT FAMILY, AMBITION, LOVE AND GREED"/>
        <s v="Thought-provoking drama about one who gets so caught up in churchwork, loses the true meaning of serving God, &amp; has TROUBLE AT THE GATE"/>
        <s v="The Ultimate Screenwriting Conference_x000a_is the experience showing screenwriters how to write and sell a screenplay in hollywood!"/>
        <s v="With non-gender specific casting, CattyWhamPuss Theatre dismiss traditional casting biases in this, their ambitious first venture."/>
        <s v="This is a play that will have each and everyone that sees it thinking about the dreams they had growing up. It's a dramady"/>
        <s v="The unproduced screenplay by Tennessee Williams is given life for the first time on a Twin Cities stage by an ensemble of local actors."/>
        <s v="THE COMING OF THE LORD!"/>
        <s v="The hit immersive theatre experience of England comes to Corpus Christi!"/>
        <s v="Umma Yemaya is  a play that examines the challenges of unconventional love. The Lady  and the Artist create their own world for love."/>
        <s v="I want to create a theatrical performance of the book Grammar Land and present it at schools to help children learn proper grammar."/>
        <s v="Sissy Entertainment delivers a delicious cabaret that blends comedic monologue, song, and traditional sketch comedy."/>
        <s v="A funny, moving, witty piece about a girl, her oboe, and her dreams."/>
        <s v="What do you know about Russian Culture? Our project helps the American children to find out about Russian literature."/>
        <s v="New collection of music by Scott Evan Davis!"/>
        <s v="A Musical about 3 women who pursue their Pleasure and end up finding themselves."/>
        <s v="M,L,S&amp;R it's a sexy rock/pop musical confronting contemporary gay issues with an all male cast singing and dancing to top 40 songs."/>
        <s v="Our musical is finally ready to come to life, and we're raising funds to help make that happen!"/>
        <s v="We are a brand new theatrical teen production company, and we need enough money to put on our first musical production."/>
        <s v="Looking for $250 sponsors to help us provide in-house field trips to schools focusing on character development shows for children K-3."/>
        <s v="An exploration of arts, dance, music and theater bought to you by a talented team of performing arts enthusiasts - a FUNdraising event"/>
        <s v="Det nystartede vÃ¦kstlagsteater NÃ¸rrebro Musicalteater's hÃ¥rrejsende opsÃ¦tning af horror-musicalen &quot;Sweeney Todd&quot;!"/>
        <s v="Hopefully a successful Campaign will bring this original musical back to the stage for performances on 26th, 27th and 28th May 2016."/>
        <s v="Help us record the concept album and stage grand concerts with a fantastic cast and orchestra. Get your tickets, music and more!"/>
        <s v="Encouraging young males to engage in vocational development in the art of musical theater and related dance classes."/>
        <s v="Theatre â€˜Portableâ€™ Royal is a portable, fully working, 40 seater theatre which will tour the UK and beyond!"/>
        <s v="With Russell Grant as Mrs Meers, this classic musical taps into London's Theatro Technis 1-25 October 2014 for its UK fringe premiere!"/>
        <s v="A musical journey coming to the Blue Venue at the 2017 Orlando Fringe Festival!"/>
        <s v="A musical vision of the Faust tale... how he signed his soul to the devil Mephistopheles to find Lori, the love of his life."/>
        <s v="CAGED - A New Musical is the story of One Passion, One Voice, One Dream. - One man's quest to become the woman he always wanted to be."/>
        <s v="The Group M3 is striving to give one of the poorest towns in the country hope again this Easter Holiday."/>
        <s v="A LIVE musical spectacular theatrical experience of The Beatles recording sessions at Abbey Road Studios."/>
        <n v="1"/>
        <s v="&quot;SUPER!: An Original Musical&quot; is an original work written by Ryan Hruza. This campaign is to fund the production and pay the cast/crew!"/>
        <s v="We are devising a vibrant new adaptation of Homer's The Odyssey featuring dynamic storytelling, stunning visuals and original music."/>
        <s v="A romantic comedy about a girl trying to figure out what to do with her life and an angel who comes to help her."/>
        <s v="Will Power Troupe is the only US group invited to perform in London's Shakespeare Festival. We need your help to bring the USA to UK!"/>
        <s v="A comedy about a mime who dreams of becoming a stand up comedian."/>
        <s v="Saloon owner Gertude Blum mistrusts all men and scorns love, but sailor Harry Bales' romantic dreams force her to face her tragic past."/>
        <s v="An inspiring story of a young girl's journey from childhood to adulthood told through monologue, dialogue, poetry and music and dance."/>
        <s v="Ryan and Vanessa are hosting Christmas for the first time but instead of a happy celebration, they get a hilarious survival situation."/>
        <s v="A Transgender makeup artist calls into question the loyalty of her best friend in a 1980's circus while dealing with her dying mother."/>
        <s v="Yorick and Co. is a comedy about a struggling theatre company whose mysterious benefactor starts haunting the show!"/>
        <s v="Help us to put on a production of Terry Pratchett's Wyrd Sisters, an ambitions show for our theatre but one I believe we can do."/>
        <s v="'Somewhere you know, nowhere you've been' a theatrical _x000a_re-imagining of Walthamstowâ€™s past acted out beneath big skies in the marshes."/>
        <s v="More than just a play, RAIN is an outreach to hurting people who feel disengaged or rejected by others."/>
        <s v="HUB Theatre Group collaborates with local artists to present John Logan's RED to the community."/>
        <s v="&quot;De Lewe&quot; deals with the critical issues within today's youth. It reminds us that standing together is stronger than falling apart."/>
        <s v="Love, Sex and Apps is a double bill exploring the way in which we are both connected and disconnected with those around us."/>
        <s v="Based on the novel â€œKnow Thy Lawâ€, this powerful play gives the insight and understanding of the power of knowing the law of the land."/>
        <s v="A play that will cover 4000 years of black history."/>
        <s v="&quot;STAIRCASES&quot; is a piece of collaborative new writing exploring 'L'esprit de l'escalier', or the conversations you wish you could have."/>
        <s v="We will workshop, stage and develop new writing, devised work and adaptations. A joyful leap into the possibilities of an idea!"/>
        <s v="Burqa&amp;Rifle dramatizes the  encounter between two women -- a vigilante and a convert to Islam."/>
        <s v="Death splits apart twin brothers in a questionable car accident. They shared dreams, and now they must share trials in the unknown."/>
        <s v="I am trying to put on a gospel comedy stage play that is full of laughter and life lessons as well that will change your life forever,"/>
        <s v="Join Sherlock Holmes and Dr. Watson as the first adventure together is dramatized live on-stage!  The game is afoot!"/>
        <s v="â€˜Ministers of Graceâ€™ imagines what the movie Ghostbusters would be like if written by William Shakespeare."/>
        <s v="Producing &amp; directing Jake's Women by Neil Simon opening July 9 and running through July 26 for Sonoma Arts Live"/>
        <s v="â€œNo amount of fire or freshness can challenge what a man will store up in his ghostly heart.â€ â€“ The Great Gatsby"/>
        <s v="Bots &amp; Barrals and StoneCrabs Theatre are excited to present the UK premiere of Guillem Clua's powerful Catalan drama Skin in Flames."/>
        <s v="Following the enormous success of Hardcross, we are looking for new ways to bring this wonderful play to a wider audience."/>
        <s v="We're a small group of University students who need a little help making our final exam production the best product possible."/>
        <s v="We place the actors and script to the fore, with productions stripped down to barest level, aiming to make theatre accessible."/>
        <s v="A fantastic new comedy coming to the West End 2014.  An Alan Ayckbourn meets Richard Curtis style comedy. Who knew singing was therapy!"/>
        <s v="Two sisters living in a Cornish seaside town attempt to hide and escape from a life- circle of deceit, abuse, incest and revenge."/>
        <s v="An enthralling tale charting the ecstasies and tragedies behind the seven white masks of centenarian clown,Scaramouche Jones."/>
        <s v="CLTC are crowdfunding for our latest production - Joe Calarco's brilliant adaptation of Shakespeare's most loved tragedy."/>
        <s v="TDPF is a play about a woman named Lisa who devotes her life to her marriage and ministry â€”since it is a woman place says her husband."/>
        <s v="Eleanor Roosevelt: Passionate campaigner for human rights, champion for peace, staunch supporter of FDR's policies, betrayed wife."/>
        <s v="Help Comedy Illusionist Reggie Rice spread the magic of laughter as he takes his award-winning illusion show to a town near you!"/>
        <s v="Help Save High School Theater Program_x000a_Your donations will be used to purchase props, build sets, and costumes."/>
        <s v="Producing syllabus-relevant theatre targeted to HSC students on the NSW Central Coast"/>
        <s v="Brand new graduate theater company 'FMP Theatre' proudly presents the definitive WW1 play, Journey's End, with a little help from you."/>
        <s v="&quot;Charm&quot; class is in session! Mama Darleena, a transgender African-American woman, shares rules for etiquette with her LGBTQ students."/>
        <s v="We need to raise funds to bring this elaborate production to life with special FX makeup, highly detailed sets, and costumes."/>
        <s v="We are a new and exciting semi-pro  theatre company who will support &amp; hire local actors &amp; writers in Brisbane &amp; Queensland."/>
        <s v="An original stage play designed to bring to light the long-term effects on adult survivors of childhood sexual abuse. We do survive!"/>
        <s v="Audience tell stories from their life chooses the improv actors to re-enact the story on the spot via song, dance and theatrics."/>
        <s v="Presenting the complete three part of writer/director Ty Foard's &quot;A King's Story&quot; ...a dramatic artistic one director play festival"/>
        <s v="Lost youth and lost souls struggle to find meaning amid dingy basements, vanishing malls, and a bleak Midwestern summer."/>
        <s v="Forgotten composer, virtuoso pianist, actor, and activist._x000a_I'm hoping to produce my play which explores Julius's life and music."/>
        <s v="This stage play is a true story about one woman's fight against breast cancer while still having to deal with the adversities of life."/>
        <s v="Support the artists of the new play FEVER: a story of love, friendship and sonnets. Donate to help us develop this production!"/>
        <s v="We Kickstarted Broken Alley Theatre in the summer of 2013. It's been an amazing two years. This year, BATx goes bigger than ever."/>
        <s v="'Potter.' is a parody of the popular Harry Potter series allowing aspiring actors a chance to work in a professional production."/>
        <s v="A Stage Play that will bring you to the edge of your seat , leave you thinkin and will also have you laughing while enjoyin the talent"/>
        <s v="Help produce &quot;Boseman and Lena&quot; by Athol Fugard._x000a_Celebrate 18 years of Service to Arts and Community, 2nd Show of a 7th Season in NOLA!"/>
        <s v="In the 30's, two brothers, Benny and Phil, who go to the Arizona desert to be extras in a huge Biblical epic. Riotous comedy!"/>
        <s v="Field Trip Theatre has  commissioned Alexandra Petri to write a world premiere play set in DC , &quot;The Scrum&quot;,"/>
        <s v="My project is to finish writing all 38 of Shakespeare's Plays into shortened 15-20 minute Shortened versions and publish them in 1 year"/>
        <s v="We do a theatre camp for kids every summer doing parady shows of diff stories for kids to learn theater. This year is Star Wars Parody."/>
        <s v="Dr. Mecurio's is an original work of fantasy designed and written for the stage."/>
        <s v="Soon to be known as one of the greatest gospel stage plays of all times. Great hit in New England and now we want to take  it on tour"/>
        <s v="A group of 12 friends, separated by time, space, state borders and oceans want to head to London for the adventure of a lifetime."/>
        <s v="A brilliant project making a huge difference : a play about Climate Change and a series of panels on environmental and community issues"/>
        <s v="With the Great Elephant Repertory we can reach those children who are perceived unreachable, educating them through performance art."/>
        <s v="This is the story about dreams of the kindly clown who indulge in reverie to be a ballet dancer! Every act is a funny sentimental story"/>
        <s v="Actors and actresses are needed to help me create a stage play. A stage play needs to be adapted from the book I wrote."/>
        <s v="Despite hunger and conditions of a Calcutta slum, the people there know that life is precious. They have named it â€˜City of Joy.â€™"/>
        <s v="FHE High School Theatre Booster Fund Raiser for Costumes --Fall Play Snow Queen and Spring Musical Once on this Island"/>
        <s v="This saucy stage play chronicles the highs and lows of my life involving gangs, drugs and prison. The story is a transforming ministry."/>
        <s v="A play about something, or maybe nothing. Four actors depicting all 9 seasons of Seinfeld in 90 minutes."/>
        <s v="A children's theatre group constructing props out of swimming noodles to provide free Shakespeare in the parks to local communities."/>
        <s v="A free website for theatre on California's central coast - actors, auditions, &amp; shows in Santa Barbara, San Luis Obispo, &amp; Montetey."/>
        <s v="You are closer to your dreams than what you expect, your demons will always wait for you to realize them, theyâ€™ll torture you Manny."/>
        <s v="I've written a fun new play exploring the reality of gay stereotypes in 2014 - with accommodation and venue hire it needs some dough :)"/>
        <s v="OUR FRIENDS THE ENEMY will make its American Debut at Theatre Row in New York City, and we would like for you to join us on our journey"/>
        <s v="les effets de censeur sur l'immigration.Ã§a c'est une piÃ¨ce de l'histoire de la rÃ©volution en Iran jusqu'Ã  des meurtres en sÃ©rie en 1999"/>
        <s v="&quot;MAMA'Z BA-B&quot; is the story of Marcus Williams who struggles to find a place for himself as a young black male."/>
        <s v="Andrew Heller producing a production of an original play for the Philadelphia Fringe Festival. Written and Directed by Andrew Heller"/>
        <s v="MNDT will be the first Moroccan Team in history to participate in the WSDC. the worldâ€™s biggest high school debate tournament."/>
        <s v="Ramsay Wise is painting the backdrops for the Maplewood Barn Theatre's summer 2017 production. He needs canvas and paint."/>
        <s v="&quot;On the breast of her gown, in fine red cloth, appeared the letter A.&quot; But what about the rest of the alphabet?"/>
        <s v="Board a pirate ship and sail with us on a midnight cruise into the dark realms of forgotten pirate lore with music, theater &amp; burlesque"/>
        <s v="WeÂ  areÂ  aÂ  newÂ  productionÂ  companyÂ  andÂ  willÂ  beÂ  touringÂ  withÂ  ourÂ  production,  FOLLOW  YOUR  DREAMS  debuting  June  2016."/>
        <s v="The timeless story of the struggling actor, the faithful agent and   the reality of what constitutes success and failure in Hollywood."/>
        <s v="We're a horror based theatre company in Oklahoma City beginning our first season of shows."/>
        <s v="Staged Right Theatre Company is putting on its first season this year, and we need your help with raising money to put on four plays!"/>
        <s v="We are performing Shakespeare's &quot;The Taming of the Shrew&quot; in its original Elizabethan setting at the Oxford Shakespeare Festival."/>
        <s v="Four homeless Key West men are to be given a boat, but fates twist until only the moon and mangroves witness their earthly demise."/>
        <s v="Rossumâ€™s Universal Robots are the perfect workforce, without emotions, needs, or souls. But they are changing. Becoming more like us..."/>
        <s v="Created for the greatest stages of the world, will captivate the hearts of its audience with a Powerful Story Line &amp; Magical creatures!"/>
        <s v="Staged play within the communities of eastern ( Kinston Wilson Wilmington ) North Carolina ! Funds will allow a child to attend! THX"/>
        <s v="After a successful premiere run at Edinburgh 2014, it's been rewritten and revised and is back for another run of Edinburgh fun in 2015"/>
        <s v="Itâ€™s your favorite classic with a twist. This summer, Chicago youth recreate Romeo and Juliet in The Mesh-n-Groove annual production!"/>
        <s v="Sex, deception, addiction, life. _x000a_A quality piece of relevant theatre at one of London's most vibrant and respected fringe theatres."/>
        <s v="Donâ€™t miss Golden Threadâ€™s new family-friendly play with live music about Ziryab, the 9th century musician and cultural trailblazer!"/>
        <s v="Novus Theatre bring you their new show 'Fantastic Mr Fox'. We hope to improve the pay for our cast and crew through Kickstarter."/>
        <s v="The_x0009_next_x0009_project on the_x0009_horizon is_x0009_renovation of the exterior_x0009_faÃ§ade of_x0009_the Spring Garden_x0009_Mill,_x0009_which is in need of paint and_x0009_repair."/>
        <s v="After a successful run at London's Cockpit Theatre, we are invited to perform in Gardzienice OPT and at Teatr Polski in Warsaw, Poland."/>
        <s v="Write Now 5 is a new writing festival in south east London promoting new work from emerging playwrights."/>
        <s v="An evening of of stories based both in myth and truth."/>
        <s v="I love to write. I have written and published my first book and everyone that read it enjoyed it. My dream is to one day write movies"/>
        <s v="A book and a play. Narrated by the ghost of Will Shakespeare and the ghost of his dog Crab,  Their adventures in the afterlife..."/>
        <s v="North Texas first actor-driven theatre company needs your help"/>
        <s v="A richly textured and intellectually powerful social commentary about family, community and America."/>
        <s v="I am seeking to turn my collection of urban poetry into a stage play. My desire is to inspire victims to heal."/>
        <s v="Is Henson willing to dare risk a theatrical speaking tour of his North Pole adventures...and more?"/>
        <s v="Headaches: a play composed of personal testimonies, writings and music, centered on mental illness and its effects on people's lives."/>
        <s v="The African tale of Anansi the Spider is that of a trickster who often uses cleverness and harmless jokes to get what he wants."/>
        <s v="We aim to produce a Professional Published Play for two days in October 2015 on Fri 30th &amp; Sat 31st with three performances in total."/>
        <s v="Forsaken Angels, a powerful new play by William Leary, author of DCMTA's Best Of 2014 Play Masquerade."/>
        <s v="If tables had ears what tales would they tell? Sins of Seven Tables, a modern take on the 7 Deadlies, are they still sins?"/>
        <s v="An Enticing Trip into the World of Assisted Dying"/>
        <s v="We take great short(er) plays by brilliant playwrights &amp; make visually stunning conversation pieces in response to the city we live in"/>
        <s v="Bring Wyrd Sisters, a comedy of Shakespearean proportions, to small-town Texas. Loosely parodies the â€œScottish Play.â€"/>
        <s v="Help Launch The Queen Into South Florida!"/>
        <s v="Help us bring more Art to the Community. It's our second production, Fences by August Wilson. Help us make it a success!"/>
        <s v="Olive and Betty have cheating boyfriends. The solution: Gus and Tor, two Norwegian hit men who specialize in solving such problems."/>
        <s v="Is the public ready to hear Matt's story? Is he willing to risk public speaking and the waning reputation among his own race?"/>
        <s v="Lovers and Other Strangers by RenÃ©e Taylor and Joseph Bologna, showing at The Cockpit theatre in Marylebone, 10th - 14th August 2015"/>
        <s v="Against the decline of Thatcherism, the fall of the Wall, and the rise of Acid House. This comedy is a 'Withnail &amp; I' for 1993."/>
        <s v="JUNTO Productions is proud to present our first production, the premiere of The Connection, a play by Jeffrey Paul."/>
        <s v="Radio drama about a failed comedian with the help of his Dictaphone friend Alan, tries to become a success whilst fighting his demons."/>
        <s v="LEELA IS A 14 YEAR OLD GIRL. JONAH IS A 56 YEAR OLD MAN. IT'S BEEN GOING ON FOR 3 YEARS. HERE COMES THE NIGHT OF VIOLENT RECKONING."/>
        <s v="Harriet Tubman Woman of Faith is a remarkable narrative about the life and faith of Harriet Tubman, told through a dream of a teenager."/>
        <s v="I am trying to put together a ministry theater company for junior / high schoolers that which puts on free shows in the SoCal area."/>
        <s v="FREE Shakespeare In the Park in Bergen County, NJ on July 24, 25, 31, and August 1. We need your support to help keep our show FREE"/>
        <s v="A new play and project exploring challenges faced by young adults struggling with mental health issues in contemporary Britain."/>
        <s v="The true story of the romantic entanglements of Mary Shelley's parents. Anarchist; William Godwin &amp;, 1st feminist; Mary Wollstonecraft."/>
        <s v="Funding for a production of Time Please at the Brighton Fringe 2017... and beyond."/>
        <s v="Finally a crossover of the arts takes place! Theater &amp; LIVE Pro Wrestling. A unique story featuring TV Pro Wrestling without the TV."/>
        <s v="Having lived her whole life in the midst of a civil war, 11 year old Leyla dreams of being a pilot so she may fly her family to safety."/>
        <s v="Help a group of actors end bigotry in Houston, TX by supporting a  full production of Angels in America."/>
        <s v="Help us produce a video of the first Original Pronunciation Merchant of Venice."/>
        <s v="An original gospel stage play that explores the pain and hurt caused by those who struggle to forgive others!"/>
        <s v="Ever wonder what Wonder Woman wants in a super man? Can you be both a lover, and a fighter? And, whatâ€™s with all the spandex?"/>
        <s v="Acteurs, scÃ©naristes et metteurs en scÃ¨ne souhaitant monter, 5 piÃ¨ces de thÃ©Ã¢tre ainsi que 3 courts mÃ©trages et 2 long-mÃ©trages."/>
        <s v="This is a play that voices that stories of the black experience in America using spoken word, song and dance."/>
        <s v="Drama Students at Lincoln High School in Walla Walla, WA are working hard to present their excellent version of Little Shop of Horrors."/>
        <s v="The 2014 Minnesota Fringe Festival brings the World Premiere of LightBright's one-act play, The Last King of the I.D.A."/>
        <s v="A theater complex that educates as we entertain.  We will provide shows that inspire and theater classes that motivate."/>
        <s v="The world's best and only tribute to Dean Martin and Jerry Lewis_x000a_ bringing back the Music, Laughter and the Love."/>
        <s v="HeARTistry's contemporary production of As You Like It epitomizes the wit and eloquence of William Shakespeare for a modern audience."/>
        <s v="'Play it Forward' is a ticket bank for individuals in need. Fund a theater experience for someone that would otherwise go without!"/>
        <s v="Help us produce an iconic new verse play, set in the year 2020, with virtuoso acting and hauntingly beautiful words and music"/>
        <s v="This local community theatre needs a proper, efficient, SAFE and professional audio and lighting setup. Helps us raise the funds!"/>
        <s v="&quot;Stories are where you go to look for the truth of your own life.&quot; (Frank Delaney)"/>
        <s v="The Pelican is a haunted play by one of Swedenâ€™s most renowned playwrights, August Strindberg, about a mother's tragic deceit."/>
        <s v="We are vagina warriors ready to bring our message of human rights, empowerment and diversity to Main St. Lexington, NC."/>
        <s v="Help stage an original One Act Play that brings awareness to Alzheimer's in its debut performance."/>
        <s v="This nationally published book, set in the 70â€™s, tells the untold story of singers and a friendly reunion visit turning bad."/>
        <s v="A bold, colouful, vibrant play centred around the last remaining monarchy of Africa."/>
        <s v="Acting group and production for inner city youth, about inner city youth. The problems and stuation that they see everyday."/>
        <s v="This could be my last play, need to bring my son out to see it before it's over.  Need to fly him here from BC"/>
        <s v="A bilingual play in The New Works Festival at UT that crosses cultures and explores what it means to be confident with who you are."/>
        <s v="&quot;The Hostages&quot; is about a bank robbery gone wrong, as we learn more about each characters, we question who are the actually hostages..."/>
        <s v="An eclectic One Man stage show, that takes the audience on a journey through vast personalities, as he discovers his true self...#Drama"/>
        <s v="A conservative grandmother takes her hip-hop generation grandchildren through the history of Gospel music in one night..."/>
        <s v="The unspoken story of growing up disabled with cerebral palsy and no speech. This inclusive company fights ignorance using dark humour."/>
        <s v="A caravan heist goes horribly wrong. When the rogues meet up to discuss the matter, they suspect one of them is the King's guard."/>
        <s v="Amen is an important jarring story about the repercussions of reporting the war from the front lines and the war that follows them home"/>
        <s v="It is a heart-breaking life story of Wu family who tries to preserve the gem of Chinese Kun Opera through generations."/>
        <s v="This empowering piece encourages women to rise up and pursue their dreams, not by behaving like a boy but by,_x000a_â€œThrowing Like A Girl.â€"/>
        <s v="'Time at the Bar!' is a play written by Kieran Mellish, a student at Loughborough University and member of LSU Stage Society."/>
        <s v="I love you,he said,then he kissed her as her tears fell down.It was my fault but make up will fix it&quot;she replied,then he hit her again!"/>
        <s v="Moving Stories' 'The Tempest' promises to be vibrant &amp; enchanting, with original music, vivid design &amp; unforgettable performances."/>
        <s v="American Pride is a play centered on the Poetry of one Iraq War veteran, and follows her journey through war and back home."/>
        <s v="Exhilarating Double Bill uniting London premiere of THE TWELFTH BATTLE OF ISONZO &amp; thrilling revival of JUDITH: A PARTING FROM THE BODY"/>
        <s v="Help reveal the beauty of Islamic culture by launching this new adventure play celebrating Persian music, dance, and lore."/>
        <s v="A very Canadian children's play inspired by the tradition of British pantomimes like Aladdin, and the Nutcracker."/>
        <s v="A funny, poignant play that revives the forgotten life and adventures of great Scottish Canadian, world renowned poet, Robert Service."/>
        <s v="SKYLAR'S SYNDROME is a tremendous psychodrama by master playwright Gavin Kayner!"/>
        <s v="Shakespeare's beloved tragedy, MacBeth, staged in the Black Hills of Wyoming during Sturgis '76. Warning! This is no church picnic!"/>
        <s v="WMHAE by Julie McNamara, raises awareness of the effects domestic violence has on the mental health of young people who witness it."/>
        <s v="We are mounting a production of Neil Simon's brilliant comedy, The Odd Couple, and need your help to make it as wonderful as we can."/>
        <s v="A classical/ fantasy version of midsummers done by professionally trained actors in Tulsa!"/>
        <s v="We have created an outstanding mobile Performing Arts Program that has great impact on the social development in multiple communities."/>
        <s v="Be a PRODUCER of the Original stage play BELLE DAME SANS MERCI by Michael Fenlason! :-) :-( !"/>
        <s v="'The Pendulum Swings' is a three-act dark comedy that sees Frank and Michael await their execution on Death Row."/>
        <s v="V-Day Southern Utah University 2015 and Second Studio Players presents: The Vagina Monologues"/>
        <s v="ExÃ¡men final de alumnos del Centro de CapacitaciÃ³n de la ANDA. Son extractos de obras: El JardÃ­n de los CerezoS, Madre Coraje y Casa"/>
        <s v="Salute the Centenary with this satirical and moving play. The centenary has national relevance, and we want to mark it in our community"/>
        <s v="OTHELLO, directed by Daniel Echevarria. A tragedy that highlights political corruption and the madness that can come out of love."/>
        <s v="A performance to inspire people, regardless of their faith, to visualise the repentance of Hurr and the forgiveness of Imam Hussain"/>
        <s v="Set in the near future, this version of Shakespeare's classic play looks at how events that shook an empire could still happen today."/>
        <s v="A play to raise awareness about the effects of mental illness on a military family in the Cold War area."/>
        <s v="We aim to bring creative, innovative, exciting, educational and fun community theater (with a professional attitude) to a new location."/>
        <s v="Theatre Memoire are a High Wycombe based theatre company. Performing plays about multi-culturalism and interconectedness."/>
        <s v="A tale of obsession, science, and lost love! Help the Caddo Magnet Players give this student-written play its debut on a real stage!"/>
        <s v="&quot;Uncommonnotion&quot;. is a collections of short humors stories, I want to develop into plays, interest has been shown in this idea."/>
        <s v="AUTheatreWing is a student theatre association fostering the development of the dramatic arts at our university."/>
        <s v="A short one act play about an undercover cop posing as a girl scout trying to stop a doughnut shop from selling drug filled doughnuts."/>
        <s v="Condemned to death for Collaboration with the Nazis, popular French Singer &amp; Entertainer Maurice Chevalier tells his side of the story"/>
        <s v="WANTS deals with diversity in all its various facets._x000a_The drama is set in a futuristic society where no diversity si accepted."/>
        <s v="Just like the good old fashioned radio dramas, Heritage will be performed and narrated for you by 16 different talented voice actors."/>
        <s v="Our theater troupe needs your help to put on a unique production of Hamlet! Pledge to help young actors learn and refine their skills!"/>
        <s v="Comedy Stage Play"/>
        <s v="Young persons theatre company working in deprived area seeking funding for children's theatrical production."/>
        <s v="&quot;The Snail&quot; is the story of Andrew, a Transgender, who discovers his identity through the relationship with parents, with peers and sex"/>
        <s v="A gripping re-enactment of a true breast cancer survival story, highlighted with inspiration and laughter!"/>
        <s v="Unique  troupe will bring the wonder &amp; joy of Therapeutic Theater to  youth with severe multiple disabilities, &amp; adults with Alzheimers"/>
        <s v="&quot;A Cry for Help is Riveting, Inspiring, and Mesmerizing. You will laugh, cry, and be thinking about your own Cry for Help&quot;"/>
        <s v="'The Grouch' is the perfect way to brighten up your Christmas. Full of love, laughs and some sheer calculated silliness, don't miss it!"/>
        <s v="Live at the Speakeasy with Ryan Anderson is a local talk show! Showcasing local artist, special guest, and talented bands."/>
        <s v="Proyecto teatral dirigido por MartÃ­n Acosta que habla y reflexiona sobre el amor y su naturaleza."/>
        <s v="Theatre for Life believes in unlocking young people's creativity, developing self belief and creating positive opportunities."/>
        <s v="And There Was War is a play, a biblical narrative deeply entrenched in the concepts of the great controversy between Good and Evil!"/>
        <s v="Community Youth play, written by and performed by the youth about finding joy in the simple things in life"/>
        <s v="L.U.N.A. (Love, Understanding, Nurturing, and Awareness) is a non-profit organization dedicated to helping raise awareness for causes."/>
        <s v="How does war change a family?  A peek into one family's kitchen as their soldier fights in Iraq."/>
        <s v="This is a Comedic Story about a young boy who saw the image of the perfect woman and from that point searched for someone similar"/>
        <s v="Local Community theater to get up and running in the Idaho Falls area. Something new, something different!"/>
        <s v="Weather Men is a play, written by Nathan Black.  A comedy/drama that explores the question of 'why people stay together?'"/>
        <s v="PETER PAN, written by Ebony Rattle, is a new retelling of the classic play by J.M. Barrie about a boy who refused to grow up."/>
        <s v="Buscamos finalizar el proceso de producciÃ³n de un espectÃ¡culo de payaso y con Ã©l, activar espacios pÃºblicos para la escena clown."/>
        <s v="No magic show has ever integrated theatre arts like this.  World of Paradox is designed for all audiences and is interactive in nature."/>
        <s v="A new dramatic comedy dealing with a father's unwillingness to let go of his past causes major problems for the future of his daughter."/>
        <s v="We are producing and directing a stage play that will focus on relationships and the stereotypes/truths that prohibit growth."/>
        <s v="Jack the Lad - a new play that explores how far the boundaries of friendship will stretch when morality and loyalties clash."/>
        <s v="Set in the height of sex, drugs and rock 'n' roll this production is an exciting new take on Moliere's classic! Performing with SpaceUK"/>
        <s v="REBORN IN LOVE is the sequel to REBORN FROM ABOVE: A Tale of Eternal Love.  This is part two, of a One-Act play series."/>
        <s v="A family oriented play about Christians &amp; the sins they live with, portrayed by &quot;puppets and toys&quot; at Queensbury Theater in Houston."/>
      </sharedItems>
    </cacheField>
    <cacheField name="goal" numFmtId="44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 count="13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</sharedItems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g Donation" numFmtId="0">
      <sharedItems containsMixedTypes="1" containsNumber="1" minValue="1" maxValue="330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uzaifa Hussain" refreshedDate="44734.248076851851" createdVersion="8" refreshedVersion="8" minRefreshableVersion="3" recordCount="4114" xr:uid="{78CF2FBC-DE80-4422-B6F9-040F85794BBE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g Donation" numFmtId="0">
      <sharedItems containsMixedTypes="1" containsNumber="1" minValue="1" maxValue="3304"/>
    </cacheField>
    <cacheField name="Parent 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uzaifa Hussain" refreshedDate="44734.709992245371" createdVersion="8" refreshedVersion="8" minRefreshableVersion="3" recordCount="4114" xr:uid="{F625F854-0235-4608-83CB-271C81B9C96D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g Donation" numFmtId="0">
      <sharedItems containsMixedTypes="1" containsNumber="1" minValue="1" maxValue="3304"/>
    </cacheField>
    <cacheField name="Parent 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a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uzaifa Hussain" refreshedDate="44738.273736342591" createdVersion="8" refreshedVersion="8" minRefreshableVersion="3" recordCount="4114" xr:uid="{303C7171-53F6-4545-9C25-FE55C577655B}">
  <cacheSource type="worksheet">
    <worksheetSource ref="A1:U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 count="4105">
        <s v="In this new TV show &quot;All Politics is Vocal&quot; as high school girls campaign, sing and cheer to be elected Governor of their summer camp."/>
        <s v="A Hannibal TV Show Fan Convention and Art Collective"/>
        <s v="Completion fund for post-production for teaser of British crime/drama tv series about a girl who sells morals for money"/>
        <s v="We already produced the *very* beginning of this story. Help us to see it through?"/>
        <s v="19th centuryâ€™s most notorious literary characters, out of step with the times, find comradery as roommates in modern day Los Angeles."/>
        <s v="The BBQ Daddy will be Filming the 1st episode of the Next Hit series to come to Network Television &quot;Bailout My Cookout&quot;"/>
        <s v="The story of &quot;Point Hope&quot; will honor, respect, and share the beauty and traditions of the Alaska Natives in Point Hope, AK: the Inupiat"/>
        <s v="Secrets bond three unfortunate teens who are facing issues that are common among youth today. And for one, it becomes too much to bear."/>
        <s v="Help us raise the funds to film our pilot episode!"/>
        <s v="Capturing everyday life at Falkirk Academy, a fictitious elite private high school where &quot;everyday life&quot; is anything but normal."/>
        <s v="Making a reality show casting the real elites of China. They are fun, young, wild, and ambitious. Filmed in Beijing with real risks."/>
        <s v="HamRadioNow will produce YouTube video of the complete 2016 ARRL &amp; TAPR Amateur Radio (Ham Radio) Digital Communications Conference"/>
        <s v="Spinward Traveller is based on the award winning role-playing game. Launch your imagination into the Traveller universe at Jump 6."/>
        <s v="A travel series hosted by touring musicians that profiles a different American city in each episode."/>
        <s v="A highly charged post apocalyptic sci fi series that pulls no punches!"/>
        <s v="Cien&amp;Cia es un proyecto transmedia para televisiÃ³n; la finalidad de la venta de camisetas es financiar el reality (Factual)."/>
        <s v="We want to create a Sizzle Reel to pitch a Reality TV Series to TV Executive starring artists Art Moose will use new artists each week."/>
        <s v="Uplifting English sitcom, a love letter to youthful exuberance that proves once and for all that none of us are ready for real life."/>
        <s v="The Indian cooking show you crave: complete with cooking, travel to India, and loads of spicy inspiration with Anupy."/>
        <s v="Brouhaha chronicles the adventures of aspiring comedian and prolific hedonist Jenny Carmichael as she works at a clickbait website."/>
        <s v="Help us reach our goal &amp; pay the drama dept that is performing the hard read, which is set for October 2015."/>
        <s v="â€œLIFE of an INGREDIENT,&quot; a series that tells the story of the greatest chef &amp; farm collaborators in todayâ€™s marketplace."/>
        <s v="Meet Gary, and Troy: Two unlikely friends that investigate &quot;strange phenomenon&quot;."/>
        <s v="Lois and Berlin are the Lucy and Ricky of reality. You will go on  journey to reinvent beauty from the inside out. Be the star !"/>
        <s v="STL Up Late is a weekly late night comedy talk show for St. Louis television."/>
        <s v="A dram-com television series revolved around memory and the hardships and revelations that come with its early turning point."/>
        <s v="Highlighting Sicily's points of light: its extraordinary people. Editing phase is now underway!!!"/>
        <s v="B-Rabbit is a hilarious depiction of immigrating to New Zealand and the life you desperately tried to leave behind."/>
        <s v="John and Brian are on a quest to change people's lives and rehabilitate dogs."/>
        <s v="Genuine, no cliche Cop dramedy. Stories based on Adam's time as a Constable. What really goes on? Think you know the Police? Find out."/>
        <s v="Comedy series about three introverted roommates coping with single life, secret resentments, and loudmouthed extroverts."/>
        <s v="After a two-year hiatus, The Alan Katz Show is coming back! But it can't unless we can get a 16gb flash drive valued at $12.71!"/>
        <s v="Approaching a milestone birthday, Gail abandons her group of yuppie stay-at-home mom friends for the vibrant and rowdy gay community."/>
        <s v="3 best friends balance their work, personal and private lives while finding time for their imaginary friends (who are 3 puppets)."/>
        <s v="A digitally dependent Josh, is forced to coexist with his promiscuous problematic cousin Wes, and face his fears of a human connection"/>
        <s v="Why Adam? is an independent TV show that explores concepts of basic science in everyday life."/>
        <s v="A modern day priest makes an unusual discovery, setting off a chain of events."/>
        <s v="Take an unscripted, real-time journey with Greg Aiello to the planet's wildest and most iconic places on this adventure travel TV show."/>
        <s v="A television show about three brothers from Chicago on a mission to discover and highlight the best breweries in America."/>
        <s v="Mystery-Drama Series. Following a shocking event, residents of a remote woodland community learn that some wounds never heal..."/>
        <s v="There is a cooking show in production that needs your help, a show about using local ingredients to create simple and elegant meals."/>
        <s v="A TV series that takes place in a high school setting with religions,morals,&amp; ethics as a guiding message for students &amp; their families"/>
        <s v="A show that explores the universal hospitality and shenanigans of BRO cultures in the most forbidden and unfamiliar places on earth!"/>
        <s v="Anglicon is a fan-run British media convention with a focus on Doctor Who, returning to the Seattle area bigger and better than ever!"/>
        <s v="The Creator of the hit FOX show THE BOURBON LOUNGE brings you BIG WHISKEY. A new travel show exploring whiskey like you've never seen."/>
        <s v="The Art of the Lift is a crime drama that follows an expert crew of pick-pockets and their attempt at breaking in a new recruit."/>
        <s v="The legendary community TV programme Joy's World is in dire need of new equipment! We are hoping you can help."/>
        <s v="Cursed with attracting odd men, an independent woman takes on the Chicago dating scene again with the help of her offbeat friends."/>
        <s v="With future neo-London as a backdrop to this new independent TV pilot, we investigate the bad and the corrupt that rule London."/>
        <s v="Driving Jersey is real people telling real stories."/>
        <s v="A brand new dating show which helps one lucky lady find her Mr Right with difficult decisions to make along the way."/>
        <s v="Please help us reach stretch goals of 16k, 26k, 41k for the soundtrack, extended scenes &amp; story development for our sci-fi TV series!"/>
        <s v="Kode Orange is an original television series that follows the lives of two police officers who join a special unit in high-crime LA"/>
        <s v="Delicious TV's Vegan Mashup launching season two on public television"/>
        <s v="TV stand-in Elizabeth was diagnosed BRCA+ as her mother was succumbing to cancer. This pilot navigates evolving modern female identity."/>
        <s v="A story of an Italian family who tried it the right way but realized things work better if they do it &quot;their&quot; way. Weekly Series PILOT"/>
        <s v="We want to see more women's cycling on TV - and we need your help to make it happen!"/>
        <s v="An entertainment network built with a focus of uniting our community with quality, relevant live and scripted entertainment."/>
        <s v="Alex thought he knew how the world worked. You live, you die and it's over. He was very, very wrong."/>
        <s v="An electronic music producer stuck in his blue collar life has overnight success thrown at him when his music leaks on the internet."/>
        <s v="Set in a beautiful but desolate world, we see how loneliness can lead to friendship in unconventional ways."/>
        <s v="An exploration of the shadows that follow us from our past, the darkness that lives inside us and the ability to find our own freedom"/>
        <s v="A man is forced to repeatedly crawl through a mysterious maze not knowing who captured him or why, but he is determined to find out."/>
        <s v="The Attic is my first short film.  Please help me with post production and distribution so that I can let it out into the world"/>
        <s v="At the dawn of the New Millennium, a group of teenagers battle the Y2K bug to save humanity from boredom. The 2nd film by and/or."/>
        <s v="Help finish the short film Hello World. The story of an android in the broken home of a father &amp; son."/>
        <s v="A dark comedy set in the '60s about clinical depression and one night stands."/>
        <s v="The Ordination Mass of five Dominicans friars to the priesthood at the historic Saint Dominicâ€™s Church in Washington DC."/>
        <s v="Black Comedy by final year students at Leeds University. _x000a_'Bird watching, tea, seaside and murder. Just your average British holiday.'"/>
        <s v="A breakthrough cinematic experience about more than just the carsâ€¦the people, lifestyle, enthusiasm, party, and the Leavenworth Drive."/>
        <s v="Maggie barely survives a deranged baptism by her mother only to be born again to a string of foster parents. Things can always be worse"/>
        <s v="A comedic tale about the duality of man set in a trailer park needs your help with sound design and getting it into film festivals"/>
        <s v="A young man forced to live back home after an automobile accident leaves him to rediscover what it means to be a part of his family."/>
        <s v="A scientist on the brink of a discovery that will revolutionize society sees her work destroyed in an experiment gone horribly wrong."/>
        <s v="La nuit est devenue le lieu de la terreur. Alors qu'un couvre-feu est imposÃ©, une petite fille est enlevÃ©e par un rapace nocturne."/>
        <s v="A teenager named Charlie discovers something new about himself while coping with the loss of his father."/>
        <s v="Karn A'Mor has awoken bloodied on a distant battlefield with no memory of his past! JOIN THE RESISTANCE and find out more..."/>
        <s v="A short film about a boy searching for companionship in a hermit crab he finds on the beach."/>
        <s v="We reached our limits. Next steps are : 3 more shooting days + postproduction + cut + sound._x000a__x000a_We want to go to Cannes !_x000a__x000a_With you !"/>
        <s v="A short film about life, achieving your dreams, and overcoming hardship. We all have our mountain to climb."/>
        <s v="What would you do if you ended up at a swingers party with two dead bodies and $20,000 in drug money?"/>
        <s v="An elderly woman in rural Maine is haunted by figures seeking a sacrifice, but there are more forces at work than mere ghosts."/>
        <s v="A short film about the tragically hilarious events that occur when a fearful and panicky 6-year old boy loses his first baby tooth."/>
        <s v="Isaac, creator of the DreamMaker3000, finds love in his dreams with Mei his boss's wife who lives on the other side of the planet."/>
        <s v="&quot;A sociopath crosses paths with the person he must confront about his wife's murder, it might be himself&quot;"/>
        <s v="A short film by Melissa Woodrow &amp; Mark Janiak about seeking forgiveness, embracing the past and memories with a loved one."/>
        <s v="Two women, two destinies connected by a letter. _x000a_Between Paris and Skopje a poetic outstanding story of true courage, love and hope."/>
        <s v="A father without work uses his daughter to con sympathy from strangers... sound familiar?  Help us make this film!"/>
        <s v="Imprisoned in an unfamiliar reality with strange new rules, Dan Everett struggles to find meaning and reason in this sci-fi noir short."/>
        <s v="A chronicle of four very different stories concerning racism to the power of love, all set in the beauty of the Southwest."/>
        <s v="We're looking for funding to help submit a short film to film festivals."/>
        <s v="&quot;Overtime&quot; is a 15 minute horror film about a man haunted by the memories of his past during a graveyard shift at his factory job."/>
        <s v="Euphoria is an adventure film that follows adrenaline filled athletes on their hunt for the sublime while balancing family and careers."/>
        <s v="Someday Everyday is a short drama that navigates through the past and present of a young man's life, through his struggles and triumphs"/>
        <s v="Nathan has his ideal job, the opportunity to see his dream girl on a daily basis. The local bully Jake aims to change all that."/>
        <s v="The Batman's Rogues Gallery assembles for a meeting. Scarecrow's fear gas accidently goes off and fears of the villains start to arise."/>
        <s v="Danny is a defenseman for his high school hockey team. This is a day in his life: school, hockey, girls and his next-door neighbor, Ken Daneyko."/>
        <s v="Innsmouth at 9000 ft. is a Short Film Project in the Spirit of H.P. Lovecraft, and created by Denver based visual artist  Jesse Farley."/>
        <s v="&quot;Cut Out&quot; tells the story of a young woman who befriends a neighborhood teen and finds herself involved with gang violence."/>
        <s v="A feminist tale of two girls finally giving a &quot;Nice Guy&quot; what he truly deserves. Also, dancing!"/>
        <s v="Two sisters share a fragile relationship. When their mother dies and they inherit the family house, old problems rise to the surface."/>
        <s v="The spatiotemporal boundaries between a manâ€™s life, and that of his father dissolve. A reflection on experience, image, and memory."/>
        <s v="A gang of outlaw bikers pull a home invasion on a disgraced Anthropologist hiding a secret locked in his cabin basement."/>
        <s v="Three friends in their twenties are trying to do the impossible - have fun on a casual Friday night."/>
        <s v="UCF short film about an old man, his love for music, and his misplaced trumpet.  "/>
        <s v="Single Parent Date Night is a comedic short film about two single parents trying to reentering the dating pool."/>
        <s v="A Boy. A Girl. A Car. A Serial Killer."/>
        <s v="PRETTY LITTLE VICTIM is a short film from the expanding community of independent Alaskan filmmakers, to be shot in Anchorage, AK"/>
        <s v="When a man can't find love, his Google GLASS does the searching for him. A short film shot with Google Glass."/>
        <s v="This video may be bigger than you and it may be bigger than me but, itâ€™s not bigger than you and me! Can you dig it?"/>
        <s v="Lee, an awkward teenager with sound-blocking earlids, must confront his self-isolation after a girl moves in next door."/>
        <s v="Two actors, one bookie and a very bad day.  Judi Dench is Cool in Person is fast, funny and only a little bit nasty."/>
        <s v="Only one choice can stop Anthony Oswald from fulfilling his destiny and saving millions of lives, and itâ€™s not his decision to make."/>
        <s v="A living memorial for all those dealing with trauma, grief and loss."/>
        <s v="This film explores the complicated nature that exists in all human relationships. A mother and a daughter seek to find happiness."/>
        <s v="Never judge a book (or a lover) by their cover."/>
        <s v="Villanelle is a feature film that blends elements of classic, hardboiled Film Noir, with classic Horror and tells a great story to boot"/>
        <s v="Joel is writing a novel when his fiancÃ©e Helena dies. Believing his writing suffers when he is not in love, Joel ends up dating very different women."/>
        <s v="When a ruthless hit-man is 'denounced' from the mafia, his old enemies declare war."/>
        <s v="This short film will inspire young adult cancer survivors to share with others the wisdom they have gained from their cancer journey."/>
        <s v="Now, you can chat with people from the history, by our sport cam with the time machine. However, the girl had some trouble to use it."/>
        <s v="NAVY SEALS sent on a Area 51 Top-Secret rescue mission where they are shrunken and injected into an ET body, the immune system mutated."/>
        <s v="My ambition for this knows no bounds.  Seeing Sephoria in a live-action is a dream of mine."/>
        <s v="A group of scientists stumble upon an extraterrestrial virus that is self aware. They must stop it's spread in order to save humanity."/>
        <s v="An artificial man and woman discover love under the unsuspecting eyes of the four renowned artists who created them."/>
        <s v="Due to my little sister finally having recovered from her surgery we can finally make our movie if we can get even a little help to pay"/>
        <s v="A man learns the undiscovered laws of nature hidden in acts of weather &amp; light phenomena. He soon realizes these acts can be harnessed."/>
        <s v="An ambitious Sci-Fi/Action film that will have a big-budget feel with stunning visuals &amp; stunts starring a casting of up and comers."/>
        <s v="A Science Fiction film filled with entertainment and Excitement"/>
        <s v="HEY!!! I'm David House, and I am currently working on a film called Justice League Origins!!! non-profit based on DC Comics Characters."/>
        <s v="A journey down the rabbit hole into the dark future. A mix of reality and dreams of a world dependant on an oppressed by technology."/>
        <s v="I"/>
        <s v="An anime inspired sci-fi action short set in Tokyo, Japan by VFX veterans, Gerald Abraham, Kim Tran and sound engineer, Jeremy Corby."/>
        <s v="Invasion from outer space sights, to weird to imagine destruction too monstrous to escape"/>
        <s v="steampunk  remake of &quot;a Christmas carol&quot;"/>
        <s v="What would someone do if they suddenly discovered they could stop time? Join us on this clever sci-fi short film and find out!"/>
        <s v="An unofficial sequel to the independent 2015 fan film Predator: Dark ages. Set in 2141 we follow the crew of the cargoship Centurion"/>
        <s v="This movie will be the S3qu3l to Thr33 Days Dead, which premiered on SyFy and was the focus of SyFy's &quot;Town of the Living Dead&quot;."/>
        <s v="When  Rome is infected with a zombie plague, Lucius Agrippa and a small group fights for survival"/>
        <s v="A Gladiator fights for his freedom to be reunited with his Family, he's one fight away, when Rome is infected with a Zombie Virus"/>
        <s v="Join us creating a Science Fiction TV Series based upon the popular novels -The Catherine Kimbridge Chronicles."/>
        <s v="A science fiction series about a women trying to stave off a mysterious appearance of monsters from getting out of a dark alley."/>
        <s v="A young woman learns she is one of few women left bred like cattle in order to control a deadly disease and the world populace"/>
        <s v="A film about a collapsing food industry, a lonely farmer and a lonely botanist needs your help to finish post-production!"/>
        <s v="Film-Makers Ricky Comuniello &amp; Ian Weeks are at it again - for the 1st time. We need your support for a modern Sci-Fiction short film"/>
        <s v="California and the west have declared their refusal to support the election of a staunch conservative president. Will it be Civil War?"/>
        <s v="Film makers catch live footage beyond their wildest dreams."/>
        <s v="An aspiring pilot decides to take his Dad's ship for a joyride, and learns it was the biggest mistake of his life in this Sci-Fi comedy"/>
        <s v="A provocatively mind-bending sci-fi thriller, this short film project examines opposites and the balance of the universe. #Dichotomy"/>
        <s v="The untold story of Captain Robert April and the first launching of the starship U.S.S. Enterprise,  NCC-1701"/>
        <s v="The age of a race to the finish between the higher &amp; lower dimensional realms, A fight for consciousness &amp; freedom,THE NEW HUMAN"/>
        <s v="The Great Dark is a journey through the unimaginable...and un foreseeable..."/>
        <s v="What would you do if you face something beyond your understanding? If someone you loved disappeared without a trace?"/>
        <s v="Fiction Becomes Reality in this non-profit science fiction, stop motion, and fantasy fan film."/>
        <s v="While a shadow of peace was on the horizon,humankind was being threatened by its past.Whispers of threat was being heard from the North"/>
        <s v="A short science-fiction film about an underground network of human-animal hybrids &amp; their struggle with oppression &amp; marginalization."/>
        <s v="Man's cryogenic chamber and his soulmate's time travel from the distant future allows them to meet in the middle."/>
        <s v="ITD a is thriller about a female college student house sitting for her boss &amp; encountering a dark evil force that dwells in the shadows"/>
        <s v="Love, Robots... and Time Travel._x000a_Rosette: A Sci-Fi/Action/Adventure Feature Film, set to cast three A-list Hollywood actors."/>
        <s v="The title might seem cheesy, but my father says that to my mother every time they say I love you.     This story is dedicated to them."/>
        <s v="Step 1 (script editing) to produce a dramatic film about the air/sea battle of WWII that turned the tide of victory for the US."/>
        <s v="This film follows a young man who has had only a troubled family life. He turns to all the wrong things and life falls apart."/>
        <s v="Over 2.5 million Black men registered for the draft in World War II. _x000a_This will be the most comprehensive portrayal EVER of US. THEN."/>
        <s v="Two cousins are caught up in the private war between warrior class angels and demons. You may be caught up too and not realize it yet."/>
        <s v="A teacher. A boy. The beach and a heatwave that drove them all insane."/>
        <s v="A young teen makes a bad decision after joining gang and the film expresses his choices that led him to that point."/>
        <s v="A young man experiences a tragedy and has the opportunity to go back and learn from his mistakes and find out his true self."/>
        <s v="A homeless Gulf War 2 vet, and Congressional Medal of Honor recipient fights for his sanity on the mean streets of Albuquerque."/>
        <s v="Family is a short film about a father and son and two brothers who were separated by the Korean war and finally reunite after 60 years."/>
        <s v="Amy &amp; Missy survive Amy's bipolar disorder and go on to become award winning &amp; bestselling authors, screenwriters &amp; filmmakers"/>
        <s v="Team Mayhem, a local small town gang of gamers who are enlisted   to save the world from the new great evil known as Prowler."/>
        <s v="A short film on the rarest mammal and the second most endangered freshwater river dolphin, in Pakistan."/>
        <s v="This is a film inspired by Quentin Tarantino, I want to make a film thats entertaining yet gritty. 7 Sins is in pre-production."/>
        <s v="An international short film project. It is about loneliness, wich is caused by the current compulsion to check your Facebook every day."/>
        <s v="To heal her scars Olivia must take a journey back to her roots, where an unresolved conflict stands between her and musical success."/>
        <s v="I'm seeking funding to finish my short film, Silent Monster, to bring awareness to teenage bullying as well as teenage violence."/>
        <s v="I'm making a modern day version of the bible story &quot; The Good Samaritan&quot;"/>
        <s v="El viaje de LucÃ­a es un largometraje de ficciÃ³n con temÃ¡tica sobre el cÃ¡ncer infantil."/>
        <s v="A feature-length film about how three people survive in a diseased world."/>
        <s v="The Rest of Us follows a survivor of an outbreak that nearly destroyed the earth as he travels to find some form of humanity."/>
        <s v="Christina has been suffering with flash backs and some very disturbing nightmares and realises that it is more than just nightmares."/>
        <s v="I'm Faraz, and I am raising money for my feature film called ABU. This one is for our parents, and our responsibilities towards them."/>
        <s v="Don't kill me until I meet my Dad"/>
        <s v="&quot;Lana&quot; is an horror/dramatic short film, written by myself, about a young woman fighting the darkness in her, but it might be too late."/>
        <s v="Love has no boundaries!"/>
        <s v="My film is about a boy who discovers the truth about his fathers dissapearance through the dark secrets of his mothers past."/>
        <s v="A young man suffering from a severe case of OCD embarks on a road trip to find peace of mind."/>
        <s v="Mariano Messini, an aspiring musician, indebted to the mafia must put his life on the line to escape their grasp and pursue his dream."/>
        <s v="Jack Barlow's wife and daughter shot in cold blood at a gun confiscation station in Texas, he sets out to save his family &amp; neighbors."/>
        <s v="Because hope can be a 4 letter word"/>
        <s v="A young boy passionate about Astronomy and Chemistry tracks down an astroid that scientists said would never hit earth."/>
        <s v="This Eminem Tell All details the good times, hardships, drug abuse, domestic violence, scandals, sex, near-death experiences and murder"/>
        <s v="I am in need of a new PC for my Media Production course so i can pursue my dream of creating CGI based sci-fi productions for everyone"/>
        <s v="Northern Irish Original Short Film based on the desperation of love and survival and taking a risk that may change everything."/>
        <s v="A film project based on my auto-biography, a military conflict with no media attention, this story depicts war and its aftermath."/>
        <s v="A moving short film about a retired female boxer who develops a relationship with a young journalist who idolises her"/>
        <s v="â€œAfter a terrifying ordeal, a young woman is left in a depressive state and abandoned to cope with a distressing account of revengeâ€"/>
        <s v="Nine Lives is a story of one woman's survival of EIGHT near deaths and her love for one man as an influence to fight for the NINTH."/>
        <s v="We're filming a feature film that we can put in numerous film festivals across the country. My dream is to compete in every single one."/>
        <s v="A film dedicated to an AAF Pilot's struggle to survive behind enemy lines during WWII."/>
        <s v="Everyone has a choice. Can two college students get past their differences to save the life of a man whom they've never met before?"/>
        <s v="new web series created by jonney terry"/>
        <s v="We are aiming to make a Web Series based on Youth Culture and the misrepresentation of socially stereotyped people."/>
        <s v="A feature film based on the true story of Bruce and Denise Morcombe and their battle for justice for their missing son Daniel."/>
        <s v="A martyr faces execution at the hands of the State, while enduring the horrors and alienation of a new world order."/>
        <s v="A love story featuring adoption,struggle,dysfunction,grace, healing, and restoration."/>
        <s v="To avoid bankruptcy, Vincent, a passionate young entrepreneur embarks  on an illicit affair in order to save his dream business."/>
        <s v="A young woman's journey from Africa to Australia where she finds heaven on earth, love and tragedy. Within her tragedy she saves lives."/>
        <s v="&quot;A Brighter Day&quot; is the first episode of a television series about an ex-hustler that becomes a school teacher to help at risk youth."/>
        <s v="A tender short film about a young man who needs advice from  someone he had no intention of ever meeting, his biological father."/>
        <s v="The Heart of a Woman and The Heart of a Man is a feature film written by Jennie Marie Pacelli, based on real people and true events"/>
        <s v="This film is a fictional crime drama following the events of a heist that ended in bloodshed."/>
        <s v="A family dramedy about a grandfather  and grandson who are both on their path to redemption."/>
        <s v="A screenplay based upon the true story of a man with Asperger Syndrome who falls through the cracks of the criminal justice system."/>
        <s v="A short drama based on a true events. Story of a British Soldier who comes back home suffering from Post Traumatic Stress Disorder."/>
        <s v="A nostalgic film about the unorthodox teacher we all wish we had, the girl we all fell for, and the friend we didn't expect to make."/>
        <s v="A roadmovie by paw"/>
        <s v="A sassy talking spider named Charmaine, joins forces with an abused young boy.  She stages off bullies and help fight an abusive father"/>
        <s v="An hour-long pilot about a group of suburban LGBT teens coming of age in the early 90's."/>
        <s v="A Freelancer abandons everything to chase after his dream of being &quot;great&quot; escape to Bangkok and return to his home-world."/>
        <s v="Film about Schizophrenia with Surreal Twists!"/>
        <s v="Killian leader of an outlaw bike gang doesnâ€™t have a bike yet and here is your chance to help design and build his machine."/>
        <s v="An old man, a U.S Marine Corps veteran remembers his combat experience in the battle of Toktong Pass 1950, during the Korean War."/>
        <s v="African Hollywood production, from the people who brought you Spiderman 1&amp;2, Star Trek 1&amp;2, Mission Impossible 3&amp;4 and Star Wars Ep7"/>
        <s v="I'm creating a &quot;Lifetime&quot; type drama film about a girl who uses backpage for money, but trying to turn her life around."/>
        <s v="A TRUE STORY OF DOMESTIC VILOLENCE THAT SEEKS TO OFFER THE VIEWER OUTLEST OF SUPPORT."/>
        <s v="Imagine your life is full is nothing but pain and darkness. One day, you had the chance to be free from it all. Would you take it?"/>
        <s v="I am making a film from one one of my books called facets of a Geek life."/>
        <s v="I teenage girl that wants to go around the system. She does all she can to cheat and finds herself in a bad position when she messesup"/>
        <s v="In Love There's War is a spicy web series that will have viewers at the edge of their seats as deception and hidden secrecies unravel."/>
        <s v="Farewell to Freedom the screenplay portrays  a vulnerable divorce'  who falls for a hard-luck cowboy she meets in Las Vegas."/>
        <s v="A high-impact, high-quality resource to address, for young people and youth-related professionals, the issue of sexual consent."/>
        <s v="â€œArea 4â€ revolves around Frank Hammond, a counselor at a high school, who discovers the scandals that took place."/>
        <s v="The Interviewer is a dramatic short film about second chances. If a murderer can get a second chance then uneducated children can too."/>
        <s v="Taking people on a deep emotional trip with a story about sometimes those who have less, give more."/>
        <s v="Real cases from IAB investigations. Good cops taking down the bad cops. Police misconduct, obsessive force, drug trafficking etc."/>
        <s v="Making The Choice is a christian short film series."/>
        <s v="A film to stop society from judging others and get along. Life is not about discrimination! Donate for this Thrilling Drama Series!!!!"/>
        <s v="Lovers Clint and Eli convey their conflicting perspectives of guilt and remorse while in the desolate Australian bush."/>
        <s v="&quot;Hackers in Uganda&quot; is the story of a group of humanitarian computer hackers providing technological education and services in Uganda."/>
        <s v="&quot;LESLIE&quot; explores the unapologetic life of Leslie Cochran, the thong-clad homeless man turned cultural icon in the heart of Texas."/>
        <s v="An unprecedented feature-length documentary film about Maine's tribal, oft-misunderstood ice fishing sub-culture."/>
        <s v="A Hasidic man reaches a turning point in his recovery from mental illness and addiction, and is determined to start a new life."/>
        <s v="A transmedia-project to amass a library of footage shot the day Obama was elected, for (1) a feature documentary, (2) an interactive web history"/>
        <s v="&quot;Human society fascinates me &amp; awes me &amp; fills me with grief &amp; joy; I just can't find my place to plug into it.&quot; - C. Converse, 8/10/74"/>
        <s v="From 1979 to 1981 twenty-nine Black children in Atlanta were murdered and the others terrified. This is our story..."/>
        <s v="A young neuroscientist attempts to reconnect with his ailing father by obsessively studying old family footage._x000a_"/>
        <s v="FAR OUT ISN'T FAR ENOUGH depicts one man's wild, lifelong adventure of testing societal boundaries through his use of subversive art."/>
        <s v="Bee The Change Campaign utilizes the documentary Vanishing of the Bees to raise awareness about bees and our environment, inspiring people into action"/>
        <s v="Three young farmers risk land and friendship to stand up to the USDA. An experiential film about living a life of self reliance."/>
        <s v="Remarkably devoted, Mayra is single-handedly sourcing small farm, single-origin coffee from her rural village in Honduras."/>
        <s v="The definitive story of indie comics and the foremost institution of higher learning for those who draw them."/>
        <s v="A so-called â€œJig Showâ€ innovates music and theatre and gives birth to entertainment icons that would one day write American pop culture"/>
        <s v="&quot;I Clown You&quot; is a documentary about Israeli medical clowns and clowning as an art of challenging the norm."/>
        <s v="xoxosms is a documentary about first love, long distance and Skype."/>
        <s v="Help share the art and community of Pow Wow, a contemporary art movement in Hawaii, with the rest of the world. #powwowhawaii"/>
        <s v="A documentary about a formerly Japan-only Nintendo game, its international release, and the secret black market of unreleased games."/>
        <s v="This film reveals the story of the modern revolution, the power of people to change their world and the man behind it all, Gene Sharp."/>
        <s v="A tale about a band who have journeyed through time, dodging hype and mediocrity, and still managed to survive even stronger than ever."/>
        <s v="In the traditional world of Mexican Rodeo, a team of first-generation California girls does it their way."/>
        <s v="Empires explores the impact of networks on histories and philosophies of political thought."/>
        <s v="He can never die. He will live forever. He is the last cosmonaut, and this is his story."/>
        <s v="We need $75,000 to finish this film on families struggling in the worst_x000a_economy in 80 years, while facing huge cuts to social services."/>
        <s v="The U.S. women's movement changed the social and cultural dialog_x000a_in this country and Boston was one of the centers of this movement."/>
        <s v="A documentary: a summer garden and communities of local food exchange. The integration of old and new, beauty and function, growth and sustainability."/>
        <s v="The Eventful Life of Al Hawkes is a documentary film about New England country music, told through the story of a Maine record label and its founder."/>
        <s v="A visually stunning, feature length film chronicling life's challenges in the remote depths of the Amazon rainforest."/>
        <s v="Help us finish a documentary about four teens coming-of-age in a small, rural Mexican town that has suffered 50% migration to the U.S."/>
        <s v="This documentary tells the story of an unlikely conversation on a topic of grave importance, and how it changed two foes into friends."/>
        <s v="Journey behind the lens of the legendary Jini Dellaccio, one of the first women rock â€˜nâ€™ roll photographers."/>
        <s v="A documentary shot over 12 years about the hopes and dreams of five orphans struggling to reach adulthood in Kenya's Mathare slum."/>
        <s v="We made 'Do It Again,' a film about my quest to reunite the '60s rock band, The Kinks. Now we need help to show the film off at festivals."/>
        <s v="Man vs. Food meets Extreme Home Makeover! A celebration of the food, music, and rebuilding of New Orleans, and a history-making quest."/>
        <s v="An intimate documentary sharing the powerful voices of Seattle's Somali refugees and their search for peace in their new home."/>
        <s v="A journey through the origins and influence of funk music from James Brown to D'Angelo we are FINDING THE FUNK!"/>
        <s v="A film about Xhosa women in townships of South Africa micro-farming to fight extreme poverty, gain health, and create food security."/>
        <s v="A documentary about the survival of letterpress and the remarkable printers who preserve the history and knowledge of the craft."/>
        <s v="An unlikely story of spirit, defiance and beauty from the most contaminated place on Earth"/>
        <s v="This documentary film is an intimate portrait of love and loss that observes family and nature undergoing the cycle of birth to death."/>
        <s v="My latest film Korengal, takes us back to the same valley with the same troops as in my Academy AwardÂ® nominated film Restrepo."/>
        <s v="Last May, I created my mission: To reunite the brilliant but (in my opinion) under-appreciated band, the Kinks. I decided to make..."/>
        <s v="See US Marines make counter-insurgency work in Helmand Province--the Taliban's stronghold in Afghanistan."/>
        <s v="What is the impact of survivorship on the human condition?"/>
        <s v="A film documenting WI Gov.Scott Walker's attack on working families and how it is reanimating the American labor movement."/>
        <s v="A documentary about the classic children's book, its creators, and the lasting impact over half a century and beyond."/>
        <s v="A documentary film on the life of legendary photographer George Tice by Peter Bosco, Bruce Wodder and Douglas Underdahl."/>
        <s v="War is hell. Why would anyone want to spend their weekends there?"/>
        <s v="A portrait of Oceana, WV, an old coal mining town that has become the epicenter of the Oxycontin epidemic, earning the nickname Oxyana."/>
        <s v="A campaign to unlock an award winning film that exposes for the first time the modern British Empire ... and it's terrible cost."/>
        <s v="Help INTOTHEWOODS.TV purchase audio and video gear, lighting and BACK UP HARD DRIVES"/>
        <s v="ZoÃ« Romano will be the first person to RUN the route of the Tour de France. I will join her to document that adventure."/>
        <s v="THE UNDOCUMENTED is a 90 cinema verite documentary that exposes a little known consequence of current U. S. immigration policy."/>
        <s v="The untold story of the first action-adventure heroine who left Hollywood with 70 abused animal actors to make  her films in Idaho"/>
        <s v="An amazing journey in Bolivia in a theater-truck._x000a_The creative soul of social movements re-imagined._x000a_The art of the youth of Teatro Trono in action."/>
        <s v="A documentary on the fans, collectors, and live performers of &quot;The Rocky Horror Picture Show&quot;, as the film nears its 40th Anniversary."/>
        <s v="Bel Borba is Here is a feature film about the most inspiring Brazilian artist you've never heard of... until now."/>
        <s v="Who Owns Yoga? is a feature length documentary film that explores the changing nature of yoga in the modern world."/>
        <s v="The truth is, we all lie - and by &quot;we,&quot; we mean everyone!"/>
        <s v="We are currently filming a documentary called ReMade that explores the state and direction of the DIY and Hackerspace movement in America."/>
        <s v="THE BUS is a feature-length documentary film celebrating one of the most iconic and beloved vehicles ever produced, the Volkswagen Bus."/>
        <s v="A film about personal memory, amateur cinematography, and visions of the future at the 1939 New York World's Fair."/>
        <s v="(UN)CUT explores circumcisionâ€™s medical, sexual &amp; religious complexities against the backdrop of San Franciscoâ€™s latest ban controversy"/>
        <s v="The story of Jadab Payeng, an Indian man who single handedly planted nearly 1400 acres of forest to save his island, Majuli."/>
        <s v="A portrait of a life fully realized and a look at what it takes to make great photography."/>
        <s v="A documentary that I am making about the difficult, but inspiring, life of a late friend of mine."/>
        <s v="A feature-length documentary on the life of Boston escape artist Jason Escape."/>
        <s v="Why is grammar important?"/>
        <s v="A documentary about discovering my two older sisters who were born on a CA commune in the 60's and placed for adoption."/>
        <s v="A first glimpse into the lives of sole survivors of commercial plane crashes as they struggle to understand their perplexing fate."/>
        <s v="30 day tour to release a compilation CD with 16 original songs about hometowns.  Webisodes and documentary to follow."/>
        <s v="An imaginative interactive documentary about Leah Callahan, a freestyle wrestler and Olympic hopeful."/>
        <s v="The Kickstarter-funded SparkTruck has completed its 15,323 mile roadtrip. Now itâ€™s time to share the story through a short documentary."/>
        <s v="Most people have heard Bob Dorough's music over the past 50 years without knowing it. Until now. A story for every artist who refuses to give up."/>
        <s v="A documentary about artists who embrace the antiquated postal service and use it to send beautiful pieces of mail art across the globe."/>
        <s v="A documentary that explores  the magical collaboration between performance artist Joey Arias and puppeteer Basil Twist."/>
        <s v="Award winning documentary The Secret Trial 5 needs your help for a Cross-Canada Tour!"/>
        <s v="The story of a cowboy town with a prison problem, and the colorful characters who call it home."/>
        <s v="Photographer, Ty Morin, pays a visit to every single one of his Facebook friends to take their portrait...all 788 of them."/>
        <s v="A journey through the Bay Area food movement following farmers, cooks, activists, and educators who are fighting for food justice in their communities"/>
        <s v="Two Muslim football players transfer to the Jewish oriented Beitar Jerusalem F.C. leading to the most racist campaign in Israeli sport"/>
        <s v="The more digital the world, the more analog our dreams._x000a_A feature documentary shot on 35mm film."/>
        <s v="A documentary film about the largest elephants on earth and what is being done to ensure their survival."/>
        <s v="A documentary focusing on the Haida Nation's resurgence in the wake of colonization and Canada's Indian Residential Schools."/>
        <s v="A documentary about a Vietnam veteran who finds peace from his PTSD through Disney, rather than medication."/>
        <s v="NETIZENS follows targets of online harassment as they confront digital abuse and strive for equality and justice online."/>
        <s v="An inspiring story of love and resilience after tragedy strikes humanitarian Maggie Doyne, mother to 49 Nepali children."/>
        <s v="A short film documenting the inspirational life of Mrs. Fukuoka, a tsunami survivor helping to bring hope back to her community."/>
        <s v="A documentary that tells the real story of the misunderstood author, and explores the iconic status he still commands today."/>
        <s v="Our documentary about Oklahoma's all-black towns needs a soundtrack that is authentic. Help us make it happen."/>
        <s v="A film project that will compel decision makers to conserve iconic NH landscapes at risk due to an electricity transmission project."/>
        <s v="A hybrid music documentary/concert film featuring Sharon Jones, Charles Bradley and the rest of the Daptone Records family."/>
        <s v="A groundbreaking new film by Kenny Ausubel &amp; Louie Schwartzberg, featuring John Cleese, based on the work of Richard Tarnas."/>
        <s v="Enter a unique world of flavors, passion, resourcefulness and breathtaking locations. Join us on this unprecedented journey!"/>
        <s v="An unapologetic portrait of the iconic, pioneering entertainer Mary Small whose voice comforted millions through the Depression &amp; WWII"/>
        <s v="Oscar-nominated screenwriter David Peoples' lost film of Moe's Books is recycled into the hands of Moe's daughter, fifty years later."/>
        <s v="An epic documentary about the dramatic rise and fall of Empire Pictures, the most ambitious B-movie studio of the 1980â€™s."/>
        <s v="A documentary that tells the story of local beekeepers. Specifically one family who turns their annual harvest into a community event."/>
        <s v="&quot;Queer Genius&quot; explores the lives of four visionary queer artists: Eileen Myles, Barbara Hammer, Jibz Cameron and Shannon Funchess"/>
        <s v="A documentary film following the world's greatest palindromists leading up to the 2017 World Palindrome Championship."/>
        <s v="Feature-length documentary about five Somali Muslim students pursuing dreams of education in America"/>
        <s v="Documentary: Creation of large-scale outdoor mural by young artists. Time lapse. From blank concrete wall to colorful, visual story."/>
        <s v="BREAKING A MONSTER needs your help to play in THEATERS!"/>
        <s v="A documentary on a composer who releases his music for free and ended up in millions of videos, thousands of films, &amp; many odd places."/>
        <s v="In the mountains where they once fought, Bosnian veterans defend a herd of wild horses and find a new kind of freedom for themselves."/>
        <s v="With the fate of the red wolves at stake, we explore if they can still survive in their last wild home in North Carolina."/>
        <s v="Engineering students and adults with cerebral palsy learn to communicate, connect and cultivate their abilities by making movies."/>
        <s v="&quot;Getting Naked&quot; tells the story of current-day burlesque in New York City through the on and off-stage lives of several performers."/>
        <s v="Documentary about the complexities and contradictions of gentrification as one woman grapples with life after &quot;the Ghetto.&quot;"/>
        <s v="After 52 years of war, FARC guerrilla soldiers rejoin Colombian society to forge new lives of peace."/>
        <s v="NBA All-Star Kenny Anderson's mid-life crisis prompts him to examine his past, as he searches for relevancy in his future."/>
        <s v="A documentary film about the glory and misfortunes of the Spanish sighthound, the Galgo. Probably the most mistreated dog of all."/>
        <s v="An epic journey around the world, exploring the power of the human spirit and how art can be used to inspire a lifetime."/>
        <s v="A suicide attempt survivor is on a mission to find fellow survivors and document their stories of unguarded courage, insight and humor."/>
        <s v="A carousel has spun since 1925 in a small town in NY. It once inspired Rod Serling and has since become a portal into the Twilight Zone"/>
        <s v="A documentary film about the late REZA ABDOH and his performance company DAR A LUZ."/>
        <s v="A documentary about halibut conservation and how it impacts communities of Southeast Alaska."/>
        <s v="The last few hours to be part of this immersive film that touches the eternal. We have stretched our goal for editing and sound design."/>
        <s v="Screenwriter. Novelist. Playwright. The inside story of famed writer William Goldman. As only he can tell it."/>
        <s v="Circus burlesque innovators, Trixie and Monkey seek to balance love and life while pursuing new creative heights."/>
        <s v="A brave woman takes her wife and son from New York to visit her hometown in Kenya, where she was persecuted for being a lesbian."/>
        <s v="An indie documentary seeking production funds to capture The Matches reunion tour &amp; interviews with music industry professionals."/>
        <s v="A SHORT FILM celebrating ONE RACE: the Bridger Ridge Run. TEN RUNNERS: the movie-stars. THIRTY YEARS: running wild in the mountains."/>
        <s v="This documentary chronicles the lives of two mountaineers from Nepal who have left the high Himalaya in search of &quot;success&quot; in New York City."/>
        <s v="This family-focused documentary explores the ways parents connect with the wild inside themselves and their kids. Ow-ow-oWoo!"/>
        <s v="Please help us finish this documentary about how Tel Aviv in Israel became a gay friendly liberal hub in a religious state"/>
        <s v="One Bushman familyâ€™s struggle to survive genocide, dispossession and post-apartheid freedom in South Africa."/>
        <s v="This film relates how one country's burning desire for independence unified a diverse nation into a successful nonviolent revolution."/>
        <s v="Were the Romantics the first backpackers? This film follows them and explores the huge part geography played in their lives and works."/>
        <s v="A documentary of one woman's attempt at solo hiking 2,000 miles, in an effort to understand herself and societal expectations."/>
        <s v="An exploration of what Sikhism is, through the journey of eight pilgrims at Hola Mohalla, a religious festival in Anandpur Sahib, India"/>
        <s v="3,000 Miles. 18 Wild Horses. 6 Months. 5 States. 4 men. A documentary about Conservation, Exploration, and Wild Mustangs."/>
        <s v="A short documentary exploring the uses of 'Natural Horsemanship' across Europe"/>
        <s v="A feature documentary about UPA Pictures, the little studio that changed the course of animation around the world"/>
        <s v="Bird Language with Jon Young is a 2 disk DVD set teaching you all you need to know to start learning bird language and start a group."/>
        <s v="As the videocam &quot;Enrique de Malaca&quot; circumnavigates the globe, it captures stories of friends who have set foot on other lands."/>
        <s v="A film about the cosmetics industry. Everything you need to know about the ingredients being used and what alternatives are out there."/>
        <s v="Dangerous. Sexy. All-American Girl. You know the look. Now meet the women who are making retro style modern."/>
        <s v="Ugandan Filmmaker and Activist Kamoga Hassan's new documentary follows Ugandan LGBT asylum seekers asking the question &quot;Where is home?&quot;"/>
        <s v="The U.S. Army has granted us permission to film a documentary at America's most sacred shrine: The Tomb of the Unknown Soldier."/>
        <s v="The Steamboat Van Clan is a group of three young ski competitors following their dreams and documenting their adventures along the way."/>
        <s v="Set in the ancient waters of the Puget Sound, Clearwater is a universal story about the need to adapt to change."/>
        <s v="I went to Philadelphia to find out if The 99% Declaration could take the ideas of OccupyWallSt. and make change from within the system."/>
        <s v="An independent documentary web series about storm chasing in tornado alley that features the chase team TornadoRaiders.com"/>
        <s v="This documentary is about Last Chance Corral in Athens, Ohio and their heroic work saving nurse mare foals from imminent death."/>
        <s v="A documentary following the incredible story of a brave little boy and his service dog, fighting Type 1 Diabetes one day at a time."/>
        <s v="Eight friends reunite to achieve their childhood dream of designing, constructing, and launching a homemade submarine."/>
        <s v="The workings of life revised: Pioneering scientists &amp; health-seekers challenge our understanding of disease, aging and consciousness."/>
        <s v="A documentary film featuring the World's Largest Rummage Sale and rumination on the Power and Pleasures of Possessions."/>
        <s v="What difference can food really make? A documentary film about six people who make the radical choice to face cancer with their plates."/>
        <s v="Join UCF as they dive into the creative and community outreach for the families in St. Vincent and the Grenadines."/>
        <s v="Too many women feel confused about their orgasm and shame about their desire. This movie aims to change that."/>
        <s v="Rhinos are the most endangered large animal in the world today, and an epic, global battle is being waged to ensure their survival."/>
        <s v="This is a story thatâ€™s never been told, about tackling climate change one penguin at a timeâ€¦"/>
        <s v="A sweeping portrait of daily life in Taranto in an effort to raise awareness and preserve its cultural and architectural heritage."/>
        <s v="When the war ends, a woman's fight begins. Bringing to life the most untapped resources in peace making between faiths."/>
        <s v="Loyalty and morality are questioned as we follow the struggles of Penn State students in wake of the child sexual abuse scandal."/>
        <s v="A documentary film about Nam's first visit back to Korea since her adoption at 6 months in 1976, about the kids in the orphanages now and about Korea."/>
        <s v="My film tells the stories of Jewish Child Holocaust Survivors and how they rebuilt their lives. STRETCH GOALS ADDED!"/>
        <s v="What do we want for our kids? An independent film bringing ideas out of the jungle about a radically different approach to learning."/>
        <s v="A documentary film on a sustainable, grassroots effort to fight malnutrition in Indonesia.  And it's organic!"/>
        <s v="Join us as we explore their humanity, intellect and legacy, demonstrating to young women around the world that all things are possible."/>
        <s v="Help create a new holiday classic -  _x000a_a film that takes us back in time to experience what the apostles witnessed, Jesus Alive Again."/>
        <s v="A documentary adventure about bananas - and people. Your round-trip ticket into the heart of banana-cultures!!"/>
        <s v="A feature length documentary, exploring the many lives memorialized by the iconic AIDS Memorial Quilt."/>
        <s v="Come, join our movie movement.  A new documentary about the healing power of food."/>
        <s v="The Desert River Bends is a short documentary following the alternative lifestyles of three middle-age river guides in Moab UT."/>
        <s v="The story of the 1886 Haymarket Riot explored through the history of the Haymarket Police Memorial Statue."/>
        <s v="A documentary exploring the phenomenon of custom and branded yarmulkes in Jewish-American communities."/>
        <s v="I am working on a project that explores the relationship between education to work for youth within the European Union."/>
        <s v="January was a mentor, advocate, and friend.  Her life tragically came to an end in September 2012.  This film is her story."/>
        <s v="An inspirational feature-length documentary that will help those with disabilities achieve their goals despite the obstacles."/>
        <s v="A short film about property rights, salmon, and ratepayers in the controversy over exporting natural gas through southern Oregon"/>
        <s v="A journey to discover how Somalis are rebuilding their shattered nation, with a focus on the role that women are playing."/>
        <s v="thisisstuttering is a found-footage doc that has already changed lives. It is completely done; we need your help to get it out there."/>
        <s v="Two Canadians document their comic misadventures South of the border seeking the American Dream, trivial pursuits and giant breakfasts!"/>
        <s v="35,000 pounds of food to a city. Highlighting the &quot;Convoy New Britain&quot; event from birth to beyond."/>
        <s v="An unexpected kidney donor acts on faith in order to rescue a fellow cyclist from his failing body. The true story of Pete and Kelly."/>
        <s v="A Texas grandfather's extraordinary quest to protect the coral reefs and his challenge to humanity to take care of the things we love."/>
        <s v="Beyond Local is a personal journey through an art-centric and musically talented community that fosters creativity."/>
        <s v="I wish to professionally voice 10 old-school &quot;POPEYE&quot; tv clips, have my voice edited in as Olive Oyl, then post the demo series online."/>
        <s v="An artistic project that will act as my final animation project and first feature film written, directed, animated, and produced by me"/>
        <s v="Screen writers look to create animated trailer about Anti-Bullying and seek to produce an on-going series that addresses teen issues."/>
        <s v="from the makers of COPS: Skyrim comes the Dark Brotherhood. a dramatic series created with Skyrim machinima."/>
        <s v="A short film about a gay teenage boy who is bullied to the point where he is willing to commit suicide. Only he can save himself."/>
        <s v="Support new organic, gluten free cartoon! You'll enjoy this funny story about fruits &amp; vegies and will be able to see new episodes!"/>
        <s v="The first ever, Dewey Does 110 animation, teaches kids good values, how to succeed in life and maintaining a 110% state-of-mind."/>
        <s v="Iâ€™m raising funds to produce a professional Hard Times Charles animated video book, including hiring animators and voice-over talent."/>
        <s v="Fresh, fun, entertaining Bible stories on YouTube, stop-motion style."/>
        <s v="THE FUTURE is a short animated film created entirely by autistic and developmentally disabled artists from the L.A.N.D. program in Brooklyn, New York."/>
        <s v="Freddy Flint is creating an animated music video to the new &quot;Buttonpusher&quot; single, &quot;I'll Take You Back&quot;"/>
        <s v="A short stop motion animated film of a man on his way home when strange goings on start to happen on his journey."/>
        <s v="A teenage zombie named Jeff and his mad scientist mother adapt to life in the town of Serendipity, where the supernatural occurs daily."/>
        <s v="A 3D Animation._x000a_3 Main characters: Josh, Jessie, and Rosa._x000a_Genre: Action/eerie/adventure/suspense_x000a_Setting: Desert ruins/Deep Dungeon"/>
        <s v="A campaign to share their love on the silver screen and make possible a street musicianâ€™s dream to play them at the same time."/>
        <s v="Be a part of the Planet Earth Superheroes legacy by supporting the project. Mike and friends gain powers to save endangered animals."/>
        <s v="Blinky is the story of a naÃ¯ve simpleton who suddenly finds himself struggling to adapt to changes within his environment."/>
        <s v="This is an educational adventure series for kids about a baby owl and an alien. Physics, science, adventures, drama and joy!"/>
        <s v="As Smyton pushes himself to become respected, he unlocks secrets about himself and the world around him."/>
        <s v="Hi everyone, I'm trying to begin a cartoon series. It's a show about space bounty hunters and their adventures as they travel around."/>
        <s v="A stop-motion animation made by a one girl team, with a camera, creativity, and a lot of determination."/>
        <s v="A group of specialist clones called Wolf Squad are the only clones left after order 66 and are searching the galaxy for survivors!"/>
        <s v="Doomsday is here"/>
        <s v="We love cartoons!! We want to make more but it costs money to so. Be apart of your daily dose of WTF!?! Pledge now!!"/>
        <s v="An upcoming animated web sitcom series centered around dealing with life, love, and relationships."/>
        <s v="We're ready to officially launch our website with a collectable dvd and comic package. Three shows and a double comic."/>
        <s v="A faith based animated short. (The same guy who said a picture is worth a thousand words also said a cartoon is worth two thousand.)"/>
        <s v="10 tracks have been professionally recorded by CGI supergroup, The Fat Rich Bastards. Funding required for 10 animated music videos."/>
        <s v="Max is a pessimistic mouse, always fantasizing about the end of the world. In The Last Mice, Max's fantasy becomes a real nightmare."/>
        <s v="Shell &amp; Paddy is a 2D animation cartoon with 4 minutes of slapstick surreal humour staring two animal characters in weird, wacky world."/>
        <s v="Why do the moon and stars receive their light from the sun? Africa has a story to tell. Ananse and Kweku appear in this great folktale."/>
        <s v="This comedy follows two devils who discover a magical boombox to become musicians after an 80s rapture enchants earth with fairy-tales."/>
        <s v="A man must find his way out of the depths of the shadows by using the aid of a little girl."/>
        <s v="A 7 minute broadcast-quality web pilot (in 3D animation) of Jamboni Brothers Pizza {the ultimate goal being a cartoon TV series}."/>
        <s v="Itâ€™s an Action/Adventure Anime for The Yuusha Brave series, G1 Transformer, and the Fast and the Furious Fans!"/>
        <s v="Goal The FunBunch characters animated on TV: Fun entertainment for kids just like other authors before us (ex.Arthur,Clifford,Dr Seuss)"/>
        <s v="Sideways Mohawk vs This Guy a special project combining th two stories into a Comic eBook &amp; full length Cartoon Movie homemade goodness"/>
        <s v="from my photo work, pyro techniques, aqua technitque and more , i will take the pricipale personnage to the lost land of phenix where ."/>
        <s v="An animated parody of the game, Counter-Strike. The sequel to the very popular Counter-Strike: DE_dust2. Hacker is back!"/>
        <s v="Little Lamb Kidz is a first of its kind set of multi-faith children's characters that will come to life in this 21 minute animated DVD."/>
        <s v="An animated web series about biological evolution gone haywire."/>
        <s v="A machinima based film, displaying the effects of todays financial crisis the world faces, and the explossive consequences it carries."/>
        <s v="A prince who becomes a slave, suffers of amnesia far away from his land. Slowly he recovers memory and returns where all started."/>
        <s v="Depicts the contribution the Tuskegee airmen made in certain historical events that helped turn the tide in World War II."/>
        <s v="We are three students that want to make a short PokÃ©mon movie as a school project!"/>
        <s v="&quot;Amp&quot; is a short film about a robot with needs."/>
        <s v="(Working storyboard for animated project) A multi-generational Knight that wages war on criminals and corrupt governments"/>
        <s v="Unfiltered + uncensored radio hosts Kris and Berman, create an adult animated series based on the mock lives of prank call characters."/>
        <s v="After the devastation of a massive Hurricane, main character that has strong's ties to the city returns to find everything in ruins. As"/>
        <s v="Create a personalised animation film using your child's name and photo."/>
        <s v="Glippets is a fun comic strip and animation that features cute aliens taking up residence next door!   See the strip at glippets.com"/>
        <s v="Three kids try to stop Mazi Mbe's plan to restore Africa to its original state where Tricksters &amp; Spirits ruled_x000a_and Juju was law."/>
        <s v="The animated film &quot;Fly Forward&quot; is an original story which humorously describes the life experiences of the Hero A-Fei in his Childhood"/>
        <s v="Quantum Kidz follows a young girlâ€™s journey becoming a superhero and dealing with alien threats against the Earth!"/>
        <s v="Time travel the light Mr. Fantastic!  Spin the dimensions toward other continuums and worlds.  Hold onto your panties."/>
        <s v="Tropiki-Meet the Tikis-childrens animated/cartoon series.Fun  cartoon shorts with quirky humor and a positive uplifting message"/>
        <s v="Animated Music Videos that teach kids how to read."/>
        <s v="A Comedy-drama animation revolving around a man who finds a problematic pair of headphones that literally take over his whole life."/>
        <s v="this is an animated full length film of an old classic with new life to it. That gigantic and naive duckling we all love  ."/>
        <s v="ANIMATING the most INFAMOUS Math Courses in America and TRANSLATING them for the mathematical underdog!"/>
        <s v="To court his muse, an artist must first outsmart her dog.  A short animated film collaboration by Dana and Terrence Masson."/>
        <s v="The year is 2043. Test subject David Beck has been augmented with psychokinetic abilities. He uses his newfound gifts to thwart evil."/>
        <s v="Help me quit my day job and also create animated Stand-up routines from local up and coming comedians."/>
        <s v="Help to fund a children's animation Series. Teaching good morals and conduct. Also includes simplified teachings about Islam and Allah."/>
        <s v="The Diddlys are steam powered superheroes,transforming into spaceships,submarines or whatever it takes to complete their secret mission"/>
        <s v="Last few days to make this toon a reality! 5 funny toons for YOU! See the pilot episode here!"/>
        <s v="&quot;Today's Toys Build Tomorrow&quot;  A feature film backed major toy project. Children learn about life while they play and have fun."/>
        <s v="Hey everyone we are producing a new show called The Adventures of Daryl and Straight Man. It is an animated comedy web series."/>
        <s v="When humans left the earth, the animals took over the city. What could go wrong? Well...everything!"/>
        <s v="Help America's favorite dysfunctional immigrant family THE GUINEAS launch the first season of their animated web series."/>
        <s v="Cancelled"/>
        <s v="&quot;Guess What? Gus&quot; is a magical animated comedy that follow a new kid who playful antics for attention make the news."/>
        <s v="This project aims to create a 3D animated movie that is created by it's fans, it's content and plot will be driven by it's followers."/>
        <s v="The Chupacabra is not a myth and one man is on a mission to prove its existence no matter what, his name is Joc Barrera."/>
        <s v="Angels come to Earth in human disguise to deceive mankind, rule the Earth as gods, create a hybrid army &amp; destroy all who oppose them."/>
        <s v="two friends set out to conquer and reach the level cap of the quest watch, how will they do it when they're 2 teenage idiots"/>
        <s v="The movie is about the adventures of Ethan, Danna, The mysterious inventor and more."/>
        <s v="live-action/animated series pilot."/>
        <s v="AT is an Interactive Animation made for the iPad where the user becomes part of the story. It's a fantastic journey of discovery!"/>
        <s v="A Feature Length Animated Film Noir Musical with a modern twist. _x000d__x000a_Animation and music melded into edge-of-your-seat entertainment."/>
        <s v="This animated dark comedy video highlights Stephen Colbert as a super hero-like figure within a corrupt and sinister world manipulated by the media."/>
        <s v="Based on the invention portfolio of a patented inventor World War Four is a look into the future of warfare and humanity as a whole"/>
        <s v="This Strawberry Bowl concept is the 1st of many episodes.  These episodes will be released in accordance with the harvest of the month."/>
        <s v="Jimmy wants to live life and see his grandchildren grow up, but alcoholism threatens to curtail everything he dreams of."/>
        <s v="An animated DVD starring Woodsy Owl that entertains children while  showing them how they can help create a cleaner, greener planet."/>
        <s v="This wonderful movie will tells the story of two adorable aliens who crash land into a familyâ€™s backyard, and travel the Earth."/>
        <s v="A feature-length 3D animation that depicts what happened when the Son of the Morning rebelled against God."/>
        <s v="&quot;Code Monkey(s)&quot; is a short animated-series about life from the perspective of an engineer who feels like an actual &quot;Code Monkey&quot;."/>
        <s v="A stop-motion animated action packed adventure. Telling a great story with an even greater message. Join me and lets change the world."/>
        <s v="A hilarious comedy podcast being turned into an animated series  about an indian servant and his boss."/>
        <s v="A mile below the Franco-Swiss border Dean manages to break the Large Hadron Collider and triggers the end of the world."/>
        <s v="A project that incorporates animation and comic art into a relevant story. 4 boys, 1 eyeland, and a whole lot of drama!!!"/>
        <s v="We have a fully developed 2D animated series that requires more professional animation. Our first 2 home-animated eps are up online."/>
        <s v="A sci-fi fantasy 2.5D anime styled series about some guys trying to save the world, probably..."/>
        <s v="A film created entirely out of paper, visual effects and found objects depicts how one man created a new life for himself."/>
        <s v="A Tale of Faith is an animated short film based on the heartwarming tale by Rebbe Nachman of Breslov."/>
        <s v="A big brother style comedy animation series starring famous seafarers"/>
        <s v="Honeybee is a cartoon about a girl who can talk to bugs, and her quest to save the bees! Adventure, humor, and lots of fun characters."/>
        <s v="The community of Somorrah is peaceful and unblemished until &quot;The Boss&quot; power and money starts to diminish &amp; plans to gain it all back!"/>
        <s v="&quot;When the dream of childhood is stolen... a nightmare is born&quot; A dark animated fantasy film by indie filmmaker M dot Strange."/>
        <s v="Tim Arthur's 21st anniversary sell-out production of his 'chilling' and 'sinister' ghostly thriller returns to the Edinburgh Fringe!"/>
        <s v="The Blind Owl in co-production with Halcyon Theatre will stage &quot;dirty butterfly&quot; a voyeuristic drama by Britain's debbie tucker green."/>
        <s v="*** TO MAKE DONATIONS IN THE FUTURE                                   GO TO OUR WEBSITE: www.compassplayers.com ***"/>
        <s v="The Star on My Heart, an original play based on a survivor of the Terezin concentration camp, with community outreach for all ages."/>
        <s v="Angel on the Corner need YOUR help to raise Â£3,500 to take Zero Down by Sarah Hehir to the Edinburgh Fringe Festival this August!"/>
        <s v="EUPHORIA! is a new play about the decriminalization of drugs, and its profound effect on both the criminals in prison and &quot;The Man.&quot;"/>
        <s v="We have a brand new play. We urgently need your help to fund our production, which opens at Theatre503 on August 18th."/>
        <s v="OMEGA KIDS, a new play by Noah Mease, directed by Jay Stull &amp; produced by New Light Theater Project in association with Access Theater."/>
        <s v="A Festival Backed Production of a Full-Length Play."/>
        <s v="Snowglobe Theatre, a new Montreal company, will be presenting Shakespeare's &quot;Much Ado about Nothing&quot; at Mainline Theatre in January"/>
        <s v="Corners Grove is a coming-of-age play about leaving home, gender identity and the death of Whitney Houston; will benefit Win NYC."/>
        <s v="SYLVIA is a modern romantic comedy about a marriage and a talking dog. Directed by Jeanna Michaels. January 12 through January 29, 2017"/>
        <s v="A fast paced, comedic play about an anxiety-ridden filmmaker who lies to investors about having Christopher Walken in his film."/>
        <s v="New writing â€¢ Twisty-turny magical realist retro sci-fi â€¢ Human lives â€¢ Storytelling â€¢ The slope our society slips down..."/>
        <s v="We're a zero-budget, non-profit theatre group based in Oslo and have been invited to perform at a conference in Belgium. Help!"/>
        <s v="Weâ€™re producing a Northern Brexit sci-fi play for VAULT festival 2017 and we need your help!"/>
        <s v="A new one-man play by Giles Roberts, shining a different light on the very human cost of war *IDEASTAP UNDERBELLY AWARD WINNER 2015*"/>
        <s v="Transforming bystanders into anti-bullies since 2012 thru inclusive learning environments.  Together we can take back our classrooms."/>
        <s v="SOC produces affordable and accessible theatre in the heart of Orange County, CA, and we need your help to match a $5,000 grant!"/>
        <s v="A brand new show that unites puppetry, live music and storytelling to bring a forgotten English legend back to life!"/>
        <s v="There are so many dilemmas in life- what to do, where to go? _x000a_Let us solve it - search our preference based entertainment calendar"/>
        <s v="A website dedicated to local Kink Communities; to find others with matching interests and bring them together."/>
        <s v="The platform to record visual, audio and text memory of the common man - as we experienced history when it brushed us by"/>
        <s v="I want to make it easy for those with food allergies to know where they can safely, and happily eat out with friends and family."/>
        <s v="Do you have a favorite shirt? So does everyone else. Favowear is creating a platform to share the best clothes and shopping sources."/>
        <s v="1st collaborative webdesign tool to create professional websites with WordPress, Bootstrap and other open source technologies."/>
        <s v="Build a Christian Network Platform to connect and collaborate projects, events, missions and support online to fulfill the call."/>
        <s v="We are looking to build a secure email / document sharing system for companies needing to send sensitive information to clients."/>
        <s v="Teach your native language online or study a foreign language with native speaking teachers. Social Web service and apps."/>
        <s v="The project idea came from game keys, gamers give out game keys on insecure forums and websites, we want to change that and make it fun"/>
        <s v="Help us shine the spotlight on our local businesses and contractors by providing a cost-effective ecommerce &amp; marketing platform"/>
        <s v="AX Nation's goal is to develop, highlight, and connect black business leaders across the diaspora with skilled software developers."/>
        <s v="Axoral is a 3d interactive social media interface, with the potential to be so much more, but we need your help!"/>
        <s v="Groundbreaking New Classifieds Website Grows Into Largest Nationwide Coverage By Turning Users Into Entrepreneurs"/>
        <s v="grplife helps non-profit and community groups engage their members while upholding an attitude of responsibility for their information"/>
        <s v="Show-Skill.net helps to promote young football talents for free. It's the best place to show what you've got! Just post your videos :)"/>
        <s v="An educational platform for learning Unified English Braille Code"/>
        <s v="The world's first interactive global domestic violence platform which connects victims, NGO's, policy-makers and researchers."/>
        <s v="A community website with news, classifieds, photo albums, business reviews and a calendar for the local community to share."/>
        <s v="The words most comprehensive platform for creatives &amp; artists. Develop &amp; showcase user talent &amp; link them to business &amp; brands globally"/>
        <s v="In the future the possibility exists that the internet it's self could be felled, we have world seed banks, it's time for a net bank,.."/>
        <s v="A marketplace for talent and employers to match. Using intuitive technology we match &amp; place talent with the best career position."/>
        <s v="i would like to develop an international free platform for domestic and international students to find accomodation in all countries"/>
        <s v="I want to help people who have trouble remembering the simple things in life, like what day it is and what they need to do today."/>
        <s v="Plateforme de troc gratuit et d'Ã©changes en tous genres par nature. Mieux s'entraider, Ã©changer, de donner, louer ou vendre Ã  distance."/>
        <s v="Our objective is to provide a platform which helps teachers to provide courses to leaners in wide range of locations including Africa."/>
        <s v="I am creating a website that will make it easier for people to promote or find rummage sales utilizing the power of Google Maps"/>
        <s v="UnimeTV's goal to revolutionize the way anime lovers interact with one another. Connect with others around the globe like never before!"/>
        <s v="A million snow lovers from all over the planet, connected to each other with a common goal. &quot;To have the best snow experiences _x000a_ever.&quot;"/>
        <s v="Mioti is an indie game marketplace that doubles as a community for developers to join networks and discuss projects."/>
        <s v="Humans have AM/FM/Satellite radio, kids have radio Disney, pets have DogCatRadio."/>
        <s v="Snag-A-Slip is an online platform that connects boaters with awesome marinas and available boat slips so that they can book with ease."/>
        <s v="FairwayJockey.com is a web platform to make high quality custom tour golf equipment available at a lower cost to the consumer."/>
        <s v="Dive into 3D fractal star fields of web browsing, social networking, and project/contact management. Your YOUniverse of data #UMEOS"/>
        <s v="Grow your YouTube channel and increase your audience by allowing multi uploads, shares and interaction from a single simple interface."/>
        <s v="Wird der PC nicht genutzt, belohnt Gridcoin Rechenleistung fÃ¼r wissenschaftlichen Fortschritt - Uscore macht diese Forschung zum Spiel!"/>
        <s v="UthTopia Is a social media organization that believes in positive online usage, youth mentorship, and youth empowerment."/>
        <s v="Emails are one of pervasively used mode of communication today. However, emails can be personal and sometimes discretion is needed."/>
        <s v="weBuy trade built on technology and Crowd Sourced Power"/>
        <s v="Learn classic and public key cryptography with a full proof-of-concept system in JavaScript."/>
        <s v="I Want To Create A Website That Helps Young Inventors Of Today Broadcast Their Talents &amp; Help Get The Reconigition They Deserve"/>
        <s v="Help me raise funds so that I can be able to give passionate young poets a chance to earn money weekly for their writing &amp; spoken word."/>
        <s v="A community-driven online system which promotes self-governance.  Level up by adding content; civic agendas and private associations."/>
        <s v="HackersArchive.com will help rid the web of viruses and scams found everywhere else you look!"/>
        <s v="Script Call takes your presentation from the wall to your audience; from your device to theirs."/>
        <s v="SAVE UP TO 40% WHEN YOU SPEND!_x000a__x000a_PRE-ORDER YOUR LINK CARD TODAY"/>
        <s v="Employ College is a movement for companies to hire college graduates from their respected institutions."/>
        <s v="Waitresses.com is an online community devoted to servers around the world. Learn. Connect. Work. Travel. Share._x000a__x000a_Make a pledge today!"/>
        <s v="Offrire un &quot;TRAGO&quot;, ossia un passaggio con autista che ti segue e ti aspetta mentre concludi i tuoi affari, quando non puoi guidare"/>
        <s v="Services closer than you think..."/>
        <s v="Learn the skills needed to be a successful web engineer. Create your own complex web applications, deploy servers, use data and more."/>
        <s v="Kid's Connect is a brand new social media website that is built specifically for kids to connect with other kids sick just like them."/>
        <s v="Together, we can build a FREE, business start-up system that will help aspiring entrepreneurs change their economic circumstances."/>
        <s v="One Day Your Life May Just Depend on Staying Anonymous Online.  Or You Just May Not Want Google, Amazon Or The NSA Knowing Your Details"/>
        <s v="Creating a fitness site that will change the fitness game forever!"/>
        <s v="MyBestInterest.org elminates election research by quickly identifying the candidates that will best represent your interests."/>
        <s v="We present digitaibook,com site which can become a free electronic library with your help,"/>
        <s v="Rolodex is a web application that strives to nurture business to business relationships by connecting users via email."/>
        <s v="This is a project to create a crowd-funding site for Urantia Book readers worldwide."/>
        <s v="We send care packages to incarcerated individuals throughout the country that include specific items hand picked by the sender."/>
        <s v="Science Technology Engineering and Math + youth = a brighter tomorrow."/>
        <s v="In today's day and age every website tracks your IP Address and information, it's time to keep your information private and secure."/>
        <s v="A &quot;CarFax&quot; type of report for Doctors. We have the right to make informed decisions about who we choose to be our doctor!"/>
        <s v="The admin for Randompics has announced they will be shutting down. I want to run, and improve, this great site!"/>
        <s v="Bad news is our business. We deliver the news you don't want to and soften the blow with custom designed gifts and personalized verse."/>
        <s v="An iPad support care package for your parents / seniors."/>
        <s v="No more expensive, difficult and seperated packages for your business management. It's time for an All-in-One solution for your company"/>
        <s v="Gritty, upfront reality going the distance hard with a proven track record of insatiable artist. Broadcasted live on the Web."/>
        <s v="A website that hosts virtual desktops. Simply log in and the cloud will enhance the power of your local computer or smart device"/>
        <s v="Can we swap, please? - everybody's said it. I want to create a website that enables anybody to trade their items, without money hassle."/>
        <s v="We are creating a Christian social network to empower, educate, and connect Christians all over the world."/>
        <s v="Finie la peur de vendre ou acheter d'occasion Ã  un inconnu ! Colis ouverts, photographiÃ©s et testÃ©s. Paiements en ligne sÃ©curisÃ©s."/>
        <s v="A Fast and Reliable new Web platform to stream videos from Internet"/>
        <s v="A storybook for your child in 15 minutes, exclusively through Kickstarter (pre-sales, not a donation) starting at $15 for a softcover."/>
        <s v="Something is wrong when your choices are between a &quot;giant douche and a turd sandwich.&quot;  So, lets make it better."/>
        <s v="The aim of PixlDir is to deliver the most simple, and fast experience when it comes to uploading images to the web."/>
        <s v="Hormis la similitude envers d'autres rÃ©seaux socials, celui-ci vous permettra d'organiser / participer Ã  des soirÃ©es trÃ¨s facilement !"/>
        <s v="At beSpider you can create and publish you websites within minutes. 100s of pre-build templates, free domain, free cloud base hosting."/>
        <s v="With the cost of education seemingly always on the rise, Y2Y aims to ensure that no student will be left behind through peer tutoring."/>
        <s v="Big Data Sets for researchers interested in improving the quality of life."/>
        <s v="iShopGreen.ca is an online marketplace that connects consumers and suppliers with green products &amp; services"/>
        <s v="Creating a web portal to train law enforcement departments on how to handle dogs and a directory and profile system for our dog's."/>
        <s v="The Animal Shelter Network is a free website for collaboration and communication between animal shelters, rescues and humane societies."/>
        <s v="WheelWolf is a subscription based service connecting car lovers to provide a safe and secure platform for swapping and borrowing cars."/>
        <s v="I am designing a fun, high tech dating website, with over 25 cool features. It is innovate as well as user friendly."/>
        <s v="SkyRooms.IO is a social network for business people that actually equips them to do work together. Resume, video conferencing and PM."/>
        <s v="TSOLife is a revolutionary digital platform that allows users to record a personalized legacy to leave behind for future generations."/>
        <s v="Social Network - your new digital social life without ads, monitoring and analyses. Freed from the feeling that every step is followed"/>
        <s v="Funding of website design &amp; materials for education about firearms, firearm safety &amp; firearm related apparel"/>
        <s v="Global Ids you create for yourself, then the world can connect to you via free online msgs (for Reuniting Lost Property, Dating &amp; more)"/>
        <s v="Land development network for an eco-conscious collective. Community portal features ideas on lean design, green building, urban ecology"/>
        <s v="A Powerful Multimedia-Rich Software that aims at making online publishing very simple."/>
        <s v="Our goal is to create a system, students can find universities that best match their interests."/>
        <s v="Uivo lets police and fire department personnel quickly contact you in the event of an emergency involving your property."/>
        <s v="We help companies to explain what they do in simple, grandma-would-understand terms."/>
        <s v="Network used for building technology development teams."/>
        <s v="With no central location for keto knowledge, keto advice will be a community run knowledge base."/>
        <s v="It will enable deprived children to make artistic work for selling online/illustrating their work in our exhibitions around the world."/>
        <s v="O0"/>
        <s v="Development of a Safe and Educational Social Media site for kids."/>
        <s v="Mountain, fat and race bikes made from high grade aero carbon fibers by tow placement and tow folding technology (no fibres cutting)."/>
        <s v="Innovative new compression-based breast pump gives mothers unprecedented freedom, enabling efficient and discreet pumping"/>
        <s v="Gauss glasses protect your eyes in front of screens and outside with self-tinting lenses and a new, proprietary coating technology."/>
        <s v="Stylish new phone carrier allows instant access to your smart phone while freeing up your hands."/>
        <s v="Sofft...it's Soft with an Off! A stain-blocking fabric softener that simplifies your laundry and helps the environment at the same time"/>
        <s v="Ever wanted to own something made out of carbon fiber? Now you can!"/>
        <s v="Small town police forces don't always have the resources to provide for the unique needs of female officers and their body armor."/>
        <s v="Wengash Silver underwear: 100% pure silver. Block cell phone, wifi and microwave radiation, protect your reproductive organs and sperm"/>
        <s v="Get ready for the next product that you canâ€™t live without"/>
        <s v="A backpack with a built in solar panel to charge any USB device. Includes removable battery pack, USB cable, and 7 different adapters!"/>
        <s v="This project is designed to obtain flash drive bracelets with a child's information on it for parents to wear in case of emergencies"/>
        <s v="Pacha's Pajamas is an epic story told through books, music, videos and now augmented PJs that's uplifting kids everywhere!"/>
        <s v="Zossom is a smart phone case with a strap. Forget the days of shattered screens and scratches. The Zossom case keeps your phone safe."/>
        <s v="Wearsafe: connect with the press of a wearable button, keeping you safer wherever you are and more secure in whatever youâ€™re doing."/>
        <s v="The MOVEMENT delivers the same tracking functions as the industry leaders at a fraction of the cost. SUPPORT our Project Today."/>
        <s v="Meet Spark: The friendly companion that helps you stay awake during the day. Re-released with new features!"/>
        <s v="Innovative smart glasses allow you recording videos, taking pictures and connecting to your phone with smart defined gestures."/>
        <s v="Be more than stylish, be visible. Reflect what youâ€™re hearing/feeling in 24 customizable glowing colors with these laser based earbuds."/>
        <s v="Secure your smartphone in your hand without worry of drops, perfect to mount in your car or anywhere else; makes the most useful stand."/>
        <s v="Sync up your lifestyle"/>
        <s v="A revolutionary way to bring running science to everyday people and help runners of all levels achieve a more natural and enjoyable run"/>
        <s v="AirString keeps your AirPods from getting lost by keeping the pair together with a  durable and premium quality string."/>
        <s v="A stylish, durable safety light band on your wrist or ankle holds a watch or another modular accessory."/>
        <s v="Imagine a mouse that automatically moves your pointer to where your head is facing. Its an air mouse hidden inside a standard headset."/>
        <s v="Save Oregon Babyâ„¢ Diapers, a handmade business, run by awesome moms in Southern Oregon, from permanently closing!"/>
        <s v="Culbox is an Open Source Wrist Watch for Arduino with built in Bluetooth and bunch of Hi-Tech sensors and tons of features for Makers"/>
        <s v="Have you ever dreamed of having a pet duckling, but concerned about all the pooping, here is a a solution to help solve that issue."/>
        <s v="The first navigation system, usable by each means of transport, that will take you wherever you want without thinking about the route."/>
        <s v="A card holding companion to your phone that acts as a placing device for all your devices.  Grips to any material too."/>
        <s v="Beautiful automatic watches, made for every moment._x000a_Sports, business, casual.....it fits every moment of your life."/>
        <s v="FINCLIP, the revolutionary scuba diving accessory that when attached to your fins makes getting them on the simplest thing in the world"/>
        <s v="SmoothEye tracks eye movements to accurately measure alertness and focus level, allowing you to easily and reliably test your brain."/>
        <s v="Fashion accessories used to instantly link with people you meet and exchange contact info, money, documents, media and so much more."/>
        <s v="Will assist the deaf to have better communication and safety through the use of LCD glassware with audio &amp; sensory components."/>
        <s v="Listen to sounds by feeling an array of vibrational patterns against your body."/>
        <s v="24+ hour online class in WatchKit development from an expert iOS developer and instructor via unconventional, innovative projects."/>
        <s v="Having a baby or looking for the perfect gift for a baby shower?_x000a_Discover NapTime, a silent baby monitor that improves your sleep."/>
        <s v="Sinapsi is the first heated jacket designed in Italy._x000a_Now you can manage your jacket by smartphone. Power bank 5/x Charger included."/>
        <s v="For the isolated rice farmer. For the 14-hour taxi driver. This tiny MP3 player has the entire New Testament Bible... in their language"/>
        <s v="World's first bio-feedback posture device for your entire back. Trains back, neck, thoracic &amp; ab segments by using only 30 min/day."/>
        <s v="A simple, vibrating belt that trains your muscles to maintain the correct posture, providing more confidence and higher energy levels."/>
        <s v="The D-Pro is a lightweight, moisture-wicking headband with a padded carbon fiber insert that reduces the risk of head injury in sports."/>
        <s v="The Deception Belt is an innovative belt with app capability, designed to assist any user gain control over their appetite."/>
        <s v="Mist Buddy is a remote controlled misting system, powered by a rechargeable battery with misting/sipping tip for complete coolness."/>
        <s v="Arcus gives your fingers super powers."/>
        <s v="PowerPack is an efficient and affordable backpack with a lithium-ion charger for all electronic devices offering charges on the go!"/>
        <s v="La tua giornata sportiva monitorata nel tuo polso??!!!_x000a_Rendiamolo possibile... VIVI DI CUORE --- All MADE in ITALY"/>
        <s v="Power Go es una linea de cargadores solares para dispositivos mÃ³viles, amigables con el medio ambiente y de bajo costo."/>
        <s v="Removable collars and cuffs along with hidden underarm designs that prevent embarrassing and stubborn stains. What does YOUR shirt do?"/>
        <s v="The Lifeclock One is an officially licensed, supercharged version of Snake Plisskenâ€™s countdown watch from Escape from New York."/>
        <s v="A radiation shield for your fitness tracker, smartwatch or other wearable smart device"/>
        <s v="Personalizing your Apple Watch has never been easier. Ten different colors to match any lifestyle. Time is precious, protect it."/>
        <s v="A revolutionary, cycling safety device is born! Signum indicators close the communication gap between cyclists and other road users."/>
        <s v="Prana is the first wearable combining breath and posture tracking to make your sitting time count."/>
        <s v="You can control how much air enters the helmet by opening or closing the vents. This is very useful in bad weather, or for competition."/>
        <s v="Unique small wearable personal air conditioning device that provides the user a 10-15 degree environmental difference on his person."/>
        <s v="Show your fidelity by wearing the Trustee rings! Show where you are (at)!"/>
        <s v="Glasses, not for you but your virtual reality headset. Prescription lens adapters, lenses and more to make your VR experiences better."/>
        <s v="The first 3D Xray Vision Instrument FREE* for researchers, scientists, entrepreneurs, developers, educators, artists, and explorers."/>
        <s v="TapTap is a technology to transfer touch between two people. It can also be an activity tracker, a game controller or smart alarm."/>
        <s v="A-iEasyâ„¢: The first customized unfoldable stand for smartphones that barkly needs room. Wholy integrated (will be relaunched soon!!)."/>
        <s v="In case you missed out on this campaign but are interested in owning a Hotblack London watch, please visit www.hotblacklondon.com."/>
        <s v="Realtime feedback for swim &amp; triathlon training! Visually monitor pace &amp; intervals to improve fitness. For swimmers &amp; triathletes."/>
        <s v="SPEEDWRAPS improve the speed, agility &amp; strength of an athlete by utilizing evenly distributed weight on the lower leg."/>
        <s v="Turn you helmet into the safest helmet and don't worry about a thing,you will always have the right fit!!"/>
        <s v="The closest thing ever to the Holy Grail of wearables technology"/>
        <s v="Driver Alert System es un sistema de seguridad para el conductor, que le avisa en caso de perder la posicion vertical mientras conduce."/>
        <s v="Forget your headphones. Wear Hy all day for voice-controlled music, calls, biometrics and more, with a huge battery and hidden fit."/>
        <s v="Glowbelt is the world's first rectractable LED safety belt for fans of the great outdoors, fitness enthusiasts, children and more."/>
        <s v="A &quot;handheld&quot; light, which eases the way you illuminate objects and/or paths."/>
        <s v="Shirts, so technologically advanced, they connect mentally to their audience upon sight."/>
        <s v="Our wearable and app automates the poke you normally get from your bedpartner to make you stop snoring and making you turn to the side."/>
        <s v="Making important medical data of active people available to first responders of an emergency by wearing a dog tag bearing a QR Code"/>
        <s v="The first GPS tracker created entirely in Italy that allows you to know where your pet is located at any time throughout any device."/>
        <s v="The Prep Packs Survival Belt allows you to carry all of the essentials for outdoor survival inside your belt buckle"/>
        <s v="Mouse^3 is the next generation of input devices. With cursor control and customized gesture recognition, its applications are endless!"/>
        <s v="Translate sight into touch with a wrist-mounted wearable. A revolution for visually impaired people everywhere."/>
        <s v="Cool air flowing under clothing keeps you cool."/>
        <s v="When every second matters, BioToo temporary tattoos get critical information to emergency personnel to help them help you."/>
        <s v="We've created the perfect sports chalk- antibacterial, lasts longer, better grip, and no mess! Now we need a non-provisional patent!"/>
        <s v="Without Utterance, a crushingly intimate literary memoir told from the inside of losing language, self, and world."/>
        <s v="Everything families need to host a Jewish welcoming ritual when opting out of circumcision. Includes original ceremonies and music."/>
        <s v="BANGGAI RESCUE is a beautiful, must-read book and a project setting out to answer some critical questions about the species' future."/>
        <s v="The Definitive (and Slightly Ridiculous) Guide to Enjoying the 2015 Pro Football Season"/>
        <s v="We are creating the Adventure Access Trail, a new walking trail from Boston to San Francisco.  _x000a_http://adventureaccess.org"/>
        <s v="A true story about inspiration and survival - David Alfred George turns his powerful experience into a compelling vBook."/>
        <s v="&quot;60 Days to a Radiating Faith&quot; is a collection of carefully selected Bible verses to encourage those undergoing cancer treatments."/>
        <s v="A surgeon's call for today's Christians to practice biblical compassion. Pre-order now and turn the tide towards the model Christ gave!"/>
        <s v="A big idea non-fiction book by an impatient three-time author and insomniac willing to bet on himself."/>
        <s v="A true David vs.Goliath story about a young adult battling the U.S. health care system to survive and become an advocate for change."/>
        <s v="A Massive but Cheerful Online Digital Archive of Surfing"/>
        <s v="Be part of the excitement by supporting our first season offering unique perspectives of Portland from the water."/>
        <s v="A great collection of puzzles to take and enjoy anywhere in the world - have fun, challenge yourself, and become a better chess player!"/>
        <s v="Sinatra Cookbook is an ebook featuring 12 fantastic example applications built on the Sinatra framework and many well known Ruby gems."/>
        <s v="Sideswiped is my story of growing in and trusting God through the mess and mysteries of life."/>
        <s v="TOP FUEL FOR LIFE â€¦ a true story of victory, unimaginable loss_x000a_and the epiphany that changed everything."/>
        <s v="I'm writing a new book! Topic: Privacy is Dead. What does a world without privacy mean for humanity? Our reputations? Our kids?"/>
        <s v="For one year, two women exclusively ate food produced within Mendocino County, CA. Now, they will write a book about their adventures."/>
        <s v="The true story of a child's struggle with hunger, poverty, and war in El Salvador."/>
        <s v="Strategies forged and lessons learned from accessing highly selective places where Black men have historically been underrepresented."/>
        <s v="Book on the search for the San Marcos, shipwrecked off the coast of Ireland in 1588 and the mysteries that have drawn men to find her."/>
        <s v="A revolutionary digital mapping project of the Vilna Ghetto"/>
        <s v="Thats right &quot;My Life As Julia Robertsâ€¦Snapshots Of A Life&quot; is going on the road! The first book tour! With Author Liane Langford!"/>
        <s v="Valmont is a town with a fertile history and a vibrant community. We aim to capture the magic in our People's History of Valmont!"/>
        <s v="Join others to help create a world that is possible -- in your workplace, community and society!"/>
        <s v="Help launch a FREE guide that can help activists &amp; community organizers leverage social media tools for change like never before."/>
        <s v="This is a book of letters. Letters to our body parts."/>
        <s v="My creations are born in different cultural environment around the globe with Â« what is already there Â» and act as a social impulse"/>
        <s v="Peace on Earth begins with birth. Educating pregnant women to create a more peaceful world is what this book is all about."/>
        <s v="A place for rational, fact and data based non-partisan political and societal commentary on things that matter to Americans."/>
        <s v="The epic adventure of a 33 year journey surviving 4 open heart surgeries- emotionally powerful. Graphic. Honest. Funny"/>
        <s v="A young cancer survivor embarks on a cross country railroad adventure while writing her memoir through letters."/>
        <s v="A raw, honest encounter of my colourful journey trying to escape accepting I had Epilepsy &amp; how I found my super powers along the way"/>
        <s v="Finally, Jewish sacred texts by Israeli women, volume 2 of an  acclaimed, revolutionary series of powerful, witty, diverse Midrashim."/>
        <s v="A book about a couples first year of marriage. Read the inspirational story of how God helped them overcome cancer, amputation and more"/>
        <s v="The hilarious new book about RAGBRAI, America's greatest event that you've never heard of. Crotch lube is entirely optional."/>
        <s v="A mixed media (poetry, photo, prose and sound) text focusing on/inspired by rural life in former Communist republics. "/>
        <s v="This is for the book release event/photo gallery show. Funds will go to buy gallery prints &amp; copies of Orlando's Historic Haunts."/>
        <s v="I am publishing my book, Waiting on Humanity and need some finishing funds to do so."/>
        <s v="Help me search for the lost ruins of the UK. A unique guide to  lesser known and somewhat known ruins of Britain."/>
        <s v="I am publishing my 5th book, I am looking to publish a book of short stories, all based on random thoughts that flash through my mind."/>
        <s v="The day Chuck died was the day everything changed. Now he has to save the afterlife from extinction or die again trying."/>
        <s v="An original-well-done eBook. Mainly about fiction, action, adventure, and mystery. A story that you've never read!"/>
        <s v="Highland Sabre explores a possible yet terrifying explanation for the mystery big cats said to prowl the British countryside."/>
        <s v="[JOE]KES is a book full of over 200 original, sometimes funny, pun-ish Joekes. If you hate the book, use it as a coster!"/>
        <s v="To survive, an American socialite must fight with a Mafia boss in the French Resistance, but will his underworld ruin her in the end?"/>
        <s v="I am writing about my nonna's life in Southern Italy and what it was like to grow up in a Fascist regime before immigrating to Canada."/>
        <s v="Jury of Peers is a complete novel, and it's good._x000a_All it needs now?  _x000a_More readers.  About ten million more._x000a_Let's get 'em."/>
        <s v="Haunted by a wrong decision and hunted by a Tall Dark Stranger, a misguided teen struggles to find her way home ..or will she make it?"/>
        <s v="Over a year of dedication has produced amazing photos and stirring words. The last step is to help those words appear in a printed book"/>
        <s v="Daniel was an ordinary boy, until unordinary events began to occur. Danny had never been exposed to supernatural activity until now..."/>
        <s v="A satire gift, the stress cube has original artwork, comes on a custom mahogany stand and has a funny exercise booklet."/>
        <s v="What if the stories in the Bible, especially those about strong women, were retuld by their own characters? I've completed 5 and am ready to publish."/>
        <s v="The Mortis Chronicles is a hard hitting, thought provoking and action packed indie published series. You know you want to read!"/>
        <s v="Arabella seeks studio time to professionally read her novel, making it available to listeners as an audio book on audible.com"/>
        <s v="Scorned is the first in a series that I have been working on for two years and it's time to get it published."/>
        <s v="Would anything change if women were in charge? Book Clubs, readers, and critics herald the latest by award-winning author, Aguila."/>
        <s v="One Minute Gone is a murder mystery drawn from real people and events. Read Chapter One at http://davidhansardblog.wordpress.com."/>
        <s v="Laughter, tears and good times in the warm glow of Summer s Love. The perfect recipe for the winter blahs."/>
        <s v="A novel. Beautiful. Sparse. The truth behind the American Dream seen from the eyes of a young wanderer in the midst of the economic collapse. "/>
        <s v="We are finishing up recording our new record and we would like help with its physical CD release."/>
        <s v="&quot;WE ARE ON A MISSION TO TOUR THE UNITED STATES NON-STOP. TO DO SO WE NEED TO PURCHASE A NEW VAN.&quot;"/>
        <s v="After almost three years of being out of music, I've decided to finally make the solo record I've wanted to do for years."/>
        <s v="The Red Masque will be heading into the studio in late April to begin recording their new album, tentatively titled &quot;Mythalogue&quot;."/>
        <s v="The book I am working on now is the third is a series of rock encyclopedias. However, I am in need of funding to cover the photo costs."/>
        <s v="Treedom wants to record a second album! We have a lot of new material, and we wanted to capture our new sound in a record for our fans."/>
        <s v="In June, Columbus rock veterans, Watershed, will release and tour behind a new album, BRICK AND MORTAR."/>
        <s v="We've made our goal with your help. Thanks so much! This is a great time to pre-purchase the album and get some extra perks."/>
        <s v="With all of our money going towards our new full-length album and merch, we need your help so we don't end up stranded on tour."/>
        <s v="Reluctant Hero is getting ready to record their next EP titled All As One! Studio dates are set for January 18th-22nd! Let's work!"/>
        <s v="A regional band reaching to their fans. Reaching to become a national band with no label support. This is the chance of a lifetime."/>
        <s v="Second album from award-winning Brad Hoshaw &amp; the Seven Deadlies, featuring crowd favorites &quot;New Tattoo&quot; and &quot;Delta King.&quot;"/>
        <s v="Rock n' Roll about the intersection of lies and belief: the Believable Lie."/>
        <s v="Dead Tree Duo has been fortunate enough to record a full length album at Threshold Studios in NYC!  Now it's time to manufacture them!"/>
        <s v="The Brian Davis Band is a group of friends that want to share their lives and experiences through music that connects with people."/>
        <s v="After the success of the critically-acclaimed &quot;Confederate Buddha,&quot; Jimbo &amp; Tri-State need your help to raise the WHITE BUFFALO."/>
        <s v="Madrone is an independent band creating melodic, emotional, _x000a_alternative-rock needing your help to finish their new album."/>
        <s v="Help Lust Control Kickstart their first cd in 20 years!!  To be mixed by Rocky Gray (Living Sacrifice, Soul Embraced, Evanescence)!!"/>
        <s v="We have some great new songs and want to record a special edition 4 song EP as our next Eric Stuart Band release"/>
        <s v="Los Angeles-based recording artist Ryan Caskey joined forces with producer Eddie Hedges to record alternative rock masterworks."/>
        <s v="Scotland's premier classic rock and metal festival, 3 days, 3-4 stages, family friendly,  for people of all ages"/>
        <s v="ALL WE WANT TO DO IS DRIVE AROUND AMERICA AND PLAY A BUNCH OF SHOWS, BUT WE DON'T HAVE ANY MONEY..."/>
        <s v="Vaz invades 2 new continents in the Eastern Hemisphere and brings home a Split Single, a Video Documentary and a Live Record from Asia."/>
        <s v="We're recording our first single in Nashville this summer and sending it to radio with Shamrock Media Group.  We need your help!!"/>
        <s v="Hope and Inspiration.  That is what this project is all about. In the midst of a dark and broken world our stories can speak life."/>
        <s v="Be a part of Virtual CH's debut Video and Record release.  Help fund their debut music video and record mixing expenses."/>
        <s v="Help Golden Animals finish their NEW Album!"/>
        <s v="Join the Sic Vita family and lend a hand as we create a new album!"/>
        <s v="The Micronite Filters have a blood curdling sonic adventure ready for psychedelic swirled vinyl for the best possible auditory journey."/>
        <s v="Acknowledged songwriter looking to record album of new songs to secure a Publishing Contract"/>
        <s v="Please help us reach both a short term and lifetime goal! We can't do this without your help. thank you a ton from all of us at P.T.R.."/>
        <s v="We need your financial support to cover the tour costs!  (Sound, lights, travel, stage design)"/>
        <s v="Gainesville's pop punk 3 piece Assassinate The Scientist started a new band and they want to release a 7&quot;, but they need your help!!"/>
        <s v="A pre order campaign to fund the pressing of our second full length vinyl LP"/>
        <s v="We have been a band since 2007, but we've never hit the road. That's messed up... So this summer, we're trying to and need your help!"/>
        <s v="Be a part of helping The Early Reset finish their new 7 song EP."/>
        <s v="Friends and Family have an album for you. They need your help to release it to the world."/>
        <s v="Dead Fish Handshake is a rock band based out of New Jersey. We are in the process of raising funds for our second record."/>
        <s v="Orwell is hitting the road this August for a West Coast tour and we need substantial van repairs in order to get there.  Dates booked."/>
        <s v="We are touring the Southeast in support of our new EP"/>
        <s v="Wyatt Lowe &amp; the Ottomatics will be hitting the road this June on a North and Southwest Summer 2014 tour!"/>
        <s v="Bizness Suit - NEW ALBUM - We're going to LA to record the best rock album ever - bluesy funky Rock n Roll with soul"/>
        <s v="Soul Easy recording our first full length CD.  Inspired by lots of friends and lots of good times."/>
        <s v="Eyes For Fire is finally ready to release their Debut Album but we need YOU to help us put the final touches on it."/>
        <s v="Hi Ho Silver Oh is going on a West Coast tour! We'll be starting in Santa Barbara, and spreading our tunes all the way to Seattle and back."/>
        <s v="Kickstarting Kill Freeman independently. Help fund the New Record, Video and Live Shows."/>
        <s v="Protect The Dream is preparing to record their debut album 8 years in the making. Lets make it happen Kickstarter!"/>
        <s v="We want to release our Losing Wings EP on a week-long tour of California's music scene!  We've got the EP made, we just need gas money!"/>
        <s v="Our new CD comes out July 3. We have self-financed the project with money from our shows but now need additional funding for video."/>
        <s v="We are a band from South East London- each member is19 years OA. We have been together for two years. Taking pride in making good music"/>
        <s v="We're making a high energy, fist pumpin', pelvis-thrusting new Rock n Roll album and we'd love for you to be a part of it."/>
        <s v="7Horse is a new band with a self-funded album and a show they want to rock in your town!"/>
        <s v="Being in a band can make you feel like clowns, but we've got the best fans so we're not too worried. You are the new record labels!!"/>
        <s v="This is an American rock album."/>
        <s v="We were selected out of 4,000 bands to play on VANS Warped Tour! Amazing opportunity, but touring costs $$$!  We REALLY need your help!"/>
        <s v="Help composer and musician Samuel B. Lupowitz release his first solo piano rock effort featuring the hard-grooving Ego Band."/>
        <s v="An album you can bring home to mom."/>
        <s v="Take 147 is currently in the process of recording the debut album called, &quot;Nothin' to Lose&quot;."/>
        <s v="The Paper Melody wants YOU to be a part of the next chapter! Be a part of the process of our brand new EP and Music Videos!"/>
        <s v="The Waffle Stompers need your support to keep doing what we love--go on tour, make music and music videos."/>
        <s v="Carl King / Sir Millard Mulch / Dr. Zoltan Ã˜belisk is making a new 45-minute instrumental sci-fi album!"/>
        <s v="Dan Mumm's 2nd studio album. An ambitious project - Dan will attempt his best musical work yet, drawing influence from across the ages."/>
        <s v="Help fund our new concept album, inspired heavily by Sci-Fi and cosmology. Together, we can make &quot;Frontiers&quot; a great release!"/>
        <s v="Five metal heads dedicated to our passion for music. We believe music is Freedom, Unity &amp; Escape. Join us on our mission to Dig Deeper."/>
        <s v="The NEW ALBUM from the MOST METAL BAND ON EARTH is here! (WARNING: May cause melted faces and headbanging-related spinal trauma!)"/>
        <s v="Help Legend of Zelda tribute band Master Sword complete their latest heavy metal album: Shadow and Steel!"/>
        <s v="Pre-order and help me fund new merchandise so we can make the album release something amazing."/>
        <s v="MUSIC WITH MEANING!  MUSIC THAT MATTERS!!!"/>
        <s v="God Am, a Grunge/Doom metal band, who have been trying to fund the production of our EP to bring you a unique aural assault."/>
        <s v="&quot;Guard your passion as if your life depended on it, for well it might!&quot;_x000a_Join Nightingale in her journey through the Poison Garden."/>
        <s v="Help Chicago-based instrumental group Sioum complete the production of their 2nd full-length album."/>
        <s v="Salut, nous c'est M.F.Crew, on a besoin de vous pour produire notre premier album &quot;First Ride&quot; ! :)"/>
        <s v="Limited edition 2x12&quot; vinyl pressing of our latest album &quot;Who Do You Think We Are?&quot;"/>
        <s v="Help release a CD of sloggoth's first album &quot;sloggoth&quot;.  All contributors of $5 or more get a CD when the goal is met!"/>
        <s v="Writing and Recording Sophomore record, and funding Tour to support Spring 2017 album release."/>
        <s v="AtteroTerra's &quot;Pray for Apocalypse&quot; is fully completed, and only being held up by funding."/>
        <s v="Wir, die Heavy/Thrash Band &quot;Powerhead&quot; wollen ins Studio und eine Promo CD aufnehmen. Songs haben wir, Geld nicht ;-) ... und los!! :-)"/>
        <s v="Modern Post-Hardcore/Electro music (Hardstyle, EDM, Trap, Dubstep, Dembow, House)."/>
        <s v="The album is written &amp; sounding epic, dark &amp; heavy! We now need your help to fund the release &amp; some spiffing limited edition merch!"/>
        <s v="We are heading to the studio to create our second album and we want you to be right there with us!"/>
        <s v="â€œThe Odd Couple Quintetâ€ is aptly named, since the Horn and Bassoon are truly an â€˜odd coupleâ€™ to front a jazz group."/>
        <s v="&quot;In My Own Eye&quot; a cabaret not to be missed  Building a Business Preserving the Art of Cabaret Theatre 4 the Next Generation"/>
        <s v="I want to work with the great John Goodsall and Percy Jones from Brand X to create the ultimate new jazz album."/>
        <s v="I'm making the move from a side man in local groups to the leader with this debut jazz CD project."/>
        <s v="Help to make an album that will stand out in the pantheon of LDS music, an album of the highest musical and artistic standards."/>
        <s v="My name is Lindsay Main, and My artist name is &quot;Memphis Lady&quot;. Im looking to make my first cd, will all my own original songs on it."/>
        <s v="Drivetime heads to Cali for summer tour supported by @Smoothjazz.com &amp; @JJZPhilly  #Spaghettini #The Roxy"/>
        <s v="MichÃ© Fambro records the long-awaited Jazz Crooner album.  Favorite standards, and soon-to-be classic originals in one memorable album."/>
        <s v="I AM A SINGER/SONGWRITER RECORDING MY DEBUT ALBUM OF ORIGINAL MATERIAL TITLED &quot;MY LIFE UNFOLDING&quot;.....MUSIC IS SO MUCH A PART OF ME!"/>
        <s v="The band Twice As Good wants to create and distribute a DVD of their live concert performance. This amazing band needs to be seen!"/>
        <s v="The Orchestra and it's boy/girl singers perform a plethora of hit songs arranged by Nelson Riddle, for the world's greatest singers."/>
        <s v="fo/mo/deep heads back into the studio in January 2014 to record their 3rd CD. Seeking to continue experimenting with all things groove:"/>
        <s v="The Songs of Africa Ensemble embarks on their first Goodwill Africa Tour, to taste African music &amp; culture firsthand."/>
        <s v="Fall in love with &quot;The Dreamer&quot;, new original music from trumpeter Freddie Dunn!"/>
        <s v="Tachoir music has been described as &quot;Highly original compositions with dazzling improvisations by virtuoso musicians&quot; - The Times"/>
        <s v="IJD coincides with the Columbus Day. The musicians are Italian-American and they'll showcase music from the Italian American songbook."/>
        <s v="What was the greatest record shop ever?  DOBELLS!"/>
        <s v="The Saxidentals are a Laie, HI based saxophone quartet. We have been playing gigs all around Laie and would love to make a music video!"/>
        <s v="Join in and help me make my first jazz album. I would really like to make a Christmas album and a smooth jazz CD. Want a FREE CD?"/>
        <s v="It'll be THE event of the year for the musically adventurous types. Don't miss this chance to bring Peter BrÃ¶tzmann to our fair city!"/>
        <s v="A record representing an era in East Bay local music that sustained art &amp; community that deserves to be preserved on 180 gram vinyl."/>
        <s v="To raise funds to finish the latest album by Chris Reed and the Anime Raiders, called &quot;Deep City Diving&quot;"/>
        <s v="This Full length Album Needs the real living record life. It took us 4 hard years, countless deaths and several studios but we won."/>
        <s v="Seeking supporters to help me break the 15 year streak since my last record.  Dana Lawrence Music is ready to go back into the studio!"/>
        <s v="We need to hire an animal trainer to have a chimpanzee actor perform in our music video with us!"/>
        <s v="Cobrette Bardole's widely anticipated sophomore release is ready for tracking and he needs your help to make it a reality!"/>
        <s v="The time has finally come... Sap Laughter is in the process of updating our merchandise setup, and we need your help making it happen!"/>
        <s v="Mortimer Nova is attempting to raise enough money to record their new album, Terrible the Fish has Drowned, to release it to the public"/>
        <s v="Support Ginger Binge sounds. We're an independent 'cosmic Americana' band. We love to play music for you. We are grateful for your help"/>
        <s v="I have finally decided to follow my dream. I want to be a professional musician. This is the project that with get me there."/>
        <s v="I'm producing an original gospel-folk, &quot;AmeriqueÃ±o&quot; collection of hymns and songs, so organic you could grow tomatoes with them."/>
        <s v="Along with a new EP production and release, it's time to bring Den-Mate, LIVE, to a location near you - East Coast and Beyond!"/>
        <s v="ADCA would like to complete the production of its debut CD, in order to bring the joys of chamber music to its fans, new and old."/>
        <s v="The Philly music scene is full of amazing talent. This annual music festival is to celebrate those gems within that scene!"/>
        <s v="Help Saint Sebastian finish their debut album, Melancholy Breakdown, accompanied by a short documentary film about fibromyalgia."/>
        <s v="ruKus radio is an independent internet radio station focused solely on the independent artist and has been Mainstream-free since 2007! "/>
        <s v="The people have spoken...the stars have aligned...Hardsoul Poets are making a new record and we want our fans on the front lines."/>
        <s v="Park XXVII is putting together an album of up and coming Georgia bands. We need money to fund the recording/production costs of this cd"/>
        <s v="For each month in 2012, Sonnet will be releasing a Jesus-celebrating, grave-shattering, ear-tickling, mind-provoking song!"/>
        <s v="Lets get 48/14 pressed and in your cd players,ipods,blogs, and facebook status'. Lets get it everywhere!"/>
        <s v="With Project Revive, I aim to protect and nurture the creative impulse through music."/>
        <s v="Getting together a bunch of &quot;friends and family&quot; great  players to record my sophomore album.  Original &quot;smooth jazz&quot; and &quot;modern jazz&quot; performances ."/>
        <s v="I'VE STARTED A BRAND NEW ALBUM THAT WILL FEATURE ACID JAZZ, FUNK, ROCK, AND DANCE WITH THE PROMISE OF TOURING NEXT YEAR IN THE USA"/>
        <s v="The U City Jazz Festival is offered for free to the community and features the best jazz talent from the midwest."/>
        <s v="Support the preservation of Jazz and help us become a national Jazz Festival with the best music, food, and fun for all ages!"/>
        <s v="Working hard to get into the studio to record, produce, and edit my break out CD. I hope to realize my vision!"/>
        <s v="The DMV's most respected saxophonist pay tribute to Motown."/>
        <s v="Greg Chambers' self-titled CD needs support for post production, replication, and promotion."/>
        <s v="This project is designed to help protect the environment by using Eco-friendly product packaging."/>
        <s v="Woody Woodland and Carol Stone, are back on the scene presenting Philly Jazz Fest â€œRemembering Groverâ€ September 22, 2012."/>
        <s v="After the success of my first album &quot;A Very Hattie Christmas&quot; I'm coming back with my second album &quot;The Way We Used To Bee&quot;."/>
        <s v="Promoting an &quot;over the top&quot; all inclusive jazz experience featuring top notch performers in a luxurious Latin setting in Lima, Peru."/>
        <s v="My new album will be called Triad, an album of original music performed by me &amp; guest musical artists."/>
        <s v="Faith Monah is an unique Gospel-Jazz singer who scats and swings the Word of God. She is ready to record her FIRST jazzy Gospel album."/>
        <s v="This project is for the making of a music video. All funds will go towards production costs for this event only."/>
        <s v="â€œThe Deep Brooklyn Suiteâ€ is a series of musical impressions about living and surviving in Brooklyn."/>
        <s v="Our next audio recording projects are scheduled for November 1 to 3, 2010 here in Kansas City, Missouri! "/>
        <s v="2014 World Cup / Copa do Mundo is creating much controversy. The song and video support and promote music &amp; sports education for all."/>
        <s v="Come watch my new mind twisting yet soothing music video â€œNothing Basicâ€. If you like it you can become part of what's coming up next!"/>
        <s v="Cool jazz with a New Orleans flavor."/>
        <s v="Miami club band records powerhouse fusion album. You don't have to be a musician to understand the sound of jazz."/>
        <s v="I'm recording the music of my uncle, Legendary trumpeter Clifford Brown. Had uncle Cliff lived, how might he revisit his music today?"/>
        <s v="Our goal is to help educate the world about jazz and its components; how it relates to love, romance, and success."/>
        <s v="My first solo Album, &quot;Siempre Filiberto&quot;.  Inspired by and dedicated to a great man in my life who I recently lost to a tragic accident"/>
        <s v="Cultural and jazz instructional classes for youth at Preservation Hall. Preserving traditional New Orleans jazz and it's African roots."/>
        <s v="This project is a mix of original &amp; standard song selections.  This phase covers recording and package design expenses."/>
        <s v="we are an ambitious collective of brooklynites striving to fuse a concept album/fim into a multimedia musical theate.Inspired by the 2012shif"/>
        <s v="Studio CD/DVD Solo project of Pianist &amp; Keyboardist Jetro da Silva"/>
        <s v="A real Motown Backup singer on 22 gold and platinum albums headlines her own Jazz CD of Motown songs."/>
        <s v="I am searching for monetary funding to go into a good recording studio and record experimental intuitive improv jazz."/>
        <s v="We recorded a full-length album to be released this summer for FREE!  All we need is the last $900 to master it. Donate today for some rad gifts!"/>
        <s v="A contemporary jazz project crossing music lines, from jazz to rock walking through some free elements and full of melody!"/>
        <s v="Help me to create my 3rd album, a Christmas CD with 16 Holiday/Original favorites!"/>
        <s v="I've only been able to release 7/10 songs for this album. I'd like to get into a professional studio and record them all properly."/>
        <s v="Ground Effect is my first solo EP project intended to help promote Fusion and creative music music in Saskatchewan and Canada."/>
        <s v="This vocal music and spoken word project uses the  gift of life,love,hope &amp; peace to enable people to see themselves as a masterpiece!"/>
        <s v="A CD of a live Jazz concert featuring Marti Mendenhall, George Mitchell, Scott Steed and Todd Strait."/>
        <s v="We've been invited to perform at Jazz Festival 2013. We must request funding to successfully manage this special invitation"/>
        <s v="Creating new avenues of exposure for young Jazz &amp; Soul artists_x000a_to express their Art of Music."/>
        <s v="Jazz to jazz, New York to France, a piano trio of cutting-edge French jazzmen and a NY-based Japanese jazz pianist. Superbly different!"/>
        <s v="The 1st club in your bag should be between your ears!  Light up Your Brain Power. Play Smarter. Swing the LUMIC Band.."/>
        <s v="Snoring shouldn't ruin your or your partner's sleep and you don't need expensive, uncomfortable or ugly devices to help the problem"/>
        <s v="A Hands Free head mounted display adapter that supports the I AM Cardboard dscvr VR viewer for comfortable extended 3-D/VR viewing."/>
        <s v="A mask for home or travel that will give you the best, undisturbed sleep of your life."/>
        <s v="Find your pet when it's missing, digitally store pet-related information, and locate pet friend establishments and services."/>
        <s v="Make your watch Smart ! CT Band is an ultra-thin, high-tech smart watch-strap awarded twice at CES 2017 las vegas"/>
        <s v="Soft edged-Hard working. The perfect wearable organization for the home and professional shop."/>
        <s v="The CCP Pack is a bag that charges your smartphones and tablets on the go! Also holds small important items. &quot;Never Without Power&quot;."/>
        <s v="T-Shirt with Led panel controlled by Android app over WiFi. _x000a_Multiple shirts, games, text, video effects support,"/>
        <s v="Der INBED ist ein innovatives Multisensor-Wearable fÃ¼r die SturzprÃ¤vention motorisch eingeschrÃ¤nkter Personen."/>
        <s v="Rider worn tail light brake light. Adheres to virtually any coat, jacket or vest. Stays on even when you get off."/>
        <s v="Revolutionizing the way we walk our dogs!"/>
        <s v="Audionoggin: Wireless personal surround sound for the athlete in everyone."/>
        <s v="IRring is the worlds first universal remote control that fits on your finger and controls your TV, your lighting, and your life."/>
        <s v="Turn your iPhone into wearable tech &amp; GoPro. Features: Selfie Stick, Tripod, &amp; Protective Top. Great for everyday carry."/>
        <s v="PAXIEâ„¢ is a GPS enabled safety wearable for kids that promotes discovery and play while offering parents peace of mind."/>
        <s v="You can rent out your Car with Uber. _x000a_You can rent out your Home with Airbnb. _x000a_Now you can rent out your CLOSET with SemiYOURS!"/>
        <s v="A Leather Smart watch Band, that NEVER needs to be charged for only $37!"/>
        <s v="Brown Leather and Black Nylon extra-long Apple Watch bands for large wrists connects to 42mm. Go measure! Design fits 190-250mm wrists."/>
        <s v="The Pi (Arduino-Compatible) is a new kind of wearable. It's a diy smartwatch with a round display, touch ring, and a powerful CPU!"/>
        <s v="Kai sits right behind your ear and lets you access a smart voice interface 24/7. Call, text, search, and even call an Uber."/>
        <s v="Active, happy &amp; healthy together! _x000a_Thatâ€™s our mission for all dogs and their parents."/>
        <s v="Introducing the iDavit, a revolutionary crane-like system thatâ€™ll allow you to work anywhere. Hands free to be totally hands on."/>
        <s v="WE are molding an educated, motivated, non violent GENERATION!"/>
        <s v="Tired of fumbling around for the audio controls on your phone?  Easily control your music with the GoMote and a click of your thumb."/>
        <s v="Palms Free RetractableCell Phone Harness fits all Cell phones Iphone 4 5 6 7 Galaxy S Go Pro Ipad Mini and Tablets Keep your hands free"/>
        <s v="ICE SHIRT; running, multi-sport, cycling, &amp; athletic wear shirts that hold melting ice to cool you on hot days."/>
        <s v="Better Beanie is the new therapeutic wearable designed to assist you while keeping your hands free."/>
        <s v="Anyone who want to support of this will be credited. This will be my ultimate build. Full animatronics, from arms, legs, H.U.D, etc"/>
        <s v="Geek &amp; Chic Smart Jewelry Collection, Wearables Meet Style!"/>
        <s v="Stainless Steel Modular Ring with screw on bezels for WiFi + Bluetooth + NFC Wireless modules with open source IOS and Android Apps"/>
        <s v="Our amazing product is simple and sleek. Our laser system is USB rechargeable for hours of fun. Android / Apple App Controlled."/>
        <s v="Slackers Patent-Pending Magnetic Clip and Cable System, Amazing Sound, Durability and Value Can't Be Beat...AT ANY PRICE!!"/>
        <s v="The RS-1 is one of the most innovative workout tools to hit the market ever.  A must have for anyone that enjoys new ways to get fit."/>
        <s v="The device that allows those with artificial knees or arthritic knees to kneel down without putting pressure on their knees."/>
        <s v="Horologic5 creates a case for the Apple Watch that reflects true luxury &amp; style. Check out the Garstin Luxury Case in 38mm/42mm"/>
        <s v="The Cinnamon II is an AppleÂ® ][ compatible wrist watch. Featuring 32k of memory and a 1 Mhz cpu. It's the ultimate in geek fashion."/>
        <s v="The unique adapter to apply standard watch straps at your Samsung Gear S2 Sport and Sport 3G! Small, functional and handsome."/>
        <s v="hidn tempo is an intelligent watch band that allows you to monitor your stress and manage it anywhere, anytime."/>
        <s v="Trequant is specifically designed for people with tremors. It helps them to track and analyse their tremors for better understanding."/>
        <s v="Jayster devices and Jayster app both use Bluetooth Smart technology to provide the most user-friendly system for finding lost valuables"/>
        <s v="Tabla Alpha-Num AEIOU Universal Remote &amp; Keyboard + Control. Multi platform wireless use anywhere wearable invisibles development kit."/>
        <s v="revolutonary ultra-slim 2-in-1 Smart  2-in-1 I-PHONE handle/WALLETtm with 360 rotatiion"/>
        <s v="Our t-shirt maintains steady temperatures through hot and cold focal points capable of reaching a 36ÂºF/20ÂºC range in under 2 minutes!"/>
        <s v="Hello world,_x000a__x000a_My name is Earl Eddings, I'm just your average hard working family man from Virginia. I'm here because I need you to help"/>
        <s v="Make your heart shine and watch it work! Cardiglow tracks improvements, times intervals and translates heart rate into color."/>
        <s v="Amazing heated snow sport gloves; synonymous with quality, fusing innovative heat technology, style, functionality &amp; unique design."/>
        <s v="Always know where your precious children are. Let them explore the world freely and in a secure way by using the Kidswatcher."/>
        <s v="Itâ€™s original, fashion and unique, Ohyear is the first cover for your earphones that wears your style._x000a_Designed and made in Italy"/>
        <s v="The most useful phone charger you will ever buy"/>
        <s v="The revolutionized carseat, where no child will be left alone in a hot vehicle ever again. This alarm will save multiple babie's lives."/>
        <s v="Russell &amp; Sons Watches_x000a__x000a_RS Watches is a business that provides quality watches at an affordable price. RS Watches was created with th"/>
        <s v="The HOTTEST and COOLEST thing yet! WairConditioning... an entirely new level of comfortability!"/>
        <s v="Shield TL is a tail light for a bicycle w/ radar technology. It makes you more visible to cars and drivers at a greater distance."/>
        <s v="Worldâ€˜s First Heated Leather Jacket _x000a_with Integrated Bluetooth System,_x000a_Handsfree Set (Microphone and Speakers)_x000a_and Cellphone Charger."/>
        <s v="DAZLN nails light up near NFC devices like your mobile phone. If you're tired of receiving or gifting the same old thing look here!"/>
        <s v="Study the behaviour of technical communities by tracking their movement  through wearables"/>
        <s v="The iPhanny keeps your iPhone 6 safe from bending in those dangerous pants pockets."/>
        <s v="Ollinfit is the first wearable fitness trainer with 3 sensors for superior accuracy, feedback and results."/>
        <s v="Built in running, cycling, pedometer, and golf features for the edge you need to perform at your very best!"/>
        <s v="Ristola watches made in La Chaux de-Fonds, Switzerland. A new brand of COSC and ISO Certified Professional watches."/>
        <s v="We make stylish sports clothing from LED jackets to backpacks and LED arm bands.With our LED technology you're sure to be seen in style"/>
        <s v="A modern day locket that uses NFC technology to link your precious photos, videos, apps, and more. Choose our design or submit yours."/>
        <s v="Connected, heating, premium quality and comfortable leather sneakers - hand-crafted in France."/>
        <s v="Harnessing wearable technology as a powerful defense for food-allergy children."/>
        <s v="The Forcite Alpine helmet records 4K footage and keeps you connected all in one sleek design."/>
        <s v="Sweat resistant, colorful, durable, CUSTOMIZABLE, watch bands &amp; protector bands that fit the Moto360 smartwatch."/>
        <s v="Our knee sleeve monitors your muscles and recommends rest time (on a mobile app) when it detects overexertion!"/>
        <s v="MICLOP es una cabina portable impresa en 3D protegida en el interior con espuma acÃºstica, reduce el ruido ambiental o rebote de sonido."/>
        <s v="R-CON is a wearable that measures running form. Instantly know when your form is breaking down and when you are running your strongest."/>
        <s v="A beautiful biometric smartphone wrist dock, features a revolutionary reusable adhesive; 3 position phone stand and multi-purpose tool."/>
        <s v="The first action sports training sleeve/leg protector of its kind to offer an unduplicated level of targeted protection!"/>
        <s v="The world's most advanced jacket for SMARTPHONE USER ,for WORKOUT, for TRAVEL, for OUTDOOR /Bluetooth Charging Wearable Apparel"/>
        <s v="Versa Prima: The first portable and wearable LED strip that's controlled via Bluetooth. Designed to be versatile for your creativity."/>
        <s v="CHEMION is an eyewear device that lets you show your creativity to the world."/>
        <s v="SKIN - The wearable music remote control which makes your fitness lifestyle a bit easier"/>
        <s v="Send an alert for help and find missing people, pets, and valuables with the touch of a button. Get yours today!"/>
        <s v="Enjoy high-quality sound and the possibility to control your smartphone and apps using custom voice commands and head movements."/>
        <s v="Owl is a fitness tracker along with an accompanying iOS app, that is both fun and interactive for children."/>
        <s v="Tempi Is a Wearable Bluetooth Device That Gives Accurate Temperature and Humidity Readings."/>
        <s v="I've got an awesome new batch of tracks that I think you're going to Love. CDs? So 1990! I present to you... SLEEPWRECK JUMP DRIVES!"/>
        <s v="Rick and Morty concept album written by Allie Goertz + music video directed by Paul B. Cummings!"/>
        <s v="Help get four new bootlegs onto vinyl in the second installment of my series!"/>
        <s v="A collaborative, electronic journey helmed by producer Christopher Bingham and guitarist Carlos Montero."/>
        <s v="Art Fact is a legendary Swedish synth pop act from the 80's. This album will contain updated remakes of their greatest songs."/>
        <s v="Jake Kaufman and Jessie Seely present THE WORLD'S FIRST VIRTUAL REALITY ROCK OPERA."/>
        <s v="Changing Stations is an 11-track classical-contemporary album by Daniel Liam Glyn, based on the 11 main lines of the London Underground"/>
        <s v="We just toured the PNW to Vancouver, BC and back, we're ready for next level growth - a van, quality studio recordings &amp; stage visuals!"/>
        <s v="This will be the first album I have made in 9 years. It will be going back to my roots from 2002, and I aim to blow your socks off!"/>
        <s v="We want to recreate last years massive Valborgparty in Lund but this time even bigger!"/>
        <s v="Help fund the latest Gothsicles mega-album, I FEEL SICLE!"/>
        <s v="Liquid Diet needs your support to release our new full-length album! Help us create electrifying music videos to showcase our singles!"/>
        <s v="Ideal for living rooms and open spaces."/>
        <s v="Daughter Vision - an electro synthwave band from USA - present 8 remixes of their stunning songs. Some synthpop - some darker. Join us!"/>
        <s v="Mazedude presents an arranged album of game music, honoring American composers and featuring several guest performers"/>
        <s v="Project Nintendo. A big honkin' game cartridge sleeve and two awesome 12&quot; breakbeat vinyl records and a POSTER inside!"/>
        <s v="Help this Soulful &amp; Cinematic Glitch-Pop Songwriter Bring her Music to the World!  (And your Ears:)"/>
        <s v="A Special 10th Anniversary Re-Release of Ender Bowen's third album, LEMONYMOUS, with a companion CD of alternate takes and remixes."/>
        <s v="My first solo record in 10 years. Six new electronic/synthpop songs PLUS an acoustic version of the album you can only get here."/>
        <s v="Becoming Rainbow is a music and visual art project inspired by and dedicated to the Native Indigenous communities and water protectors!"/>
        <s v="We produce radio broadcasts and live streams that promote the value of human freedom, reason, individual rights &amp; free markets."/>
        <s v="I am trying to document what it is like to plunge head first into the music/audio industry as an intern."/>
        <s v="Hello! I'm Ben and I have been wanting to start a podcast for a while. I am looking to kickstart the process and get into the game!"/>
        <s v="We're seeking funding for a special 10th Anniversary PRINT EDITION! Receive your own copy for only $8"/>
        <s v="Hi. I'm looking to raise some funds to get some microphones, some interfaces to hook XLR to my iPad/iPhone/iMac. Plus some other stuff."/>
        <s v="In Case Of Emergency is a radio talk show for preppers, beginning preppers, and with preparedness in mind."/>
        <s v="All Things Horses is slowly becoming the greatest podcast on the internet and we are looking to upgrade the studio and software."/>
        <s v="I wish to start a new podcast called Voices of Texas, and I want to interview interesting people of Texas each week."/>
        <s v="#MyLifeMatters features compelling stories of students &amp; young adults who overcame challenges to take ownership of their lives."/>
        <s v="------"/>
        <s v="Secularism is on the rise and I hear you.Talk to me."/>
        <s v="Inspired by some great podcasters as well as my desire to learn from many people about many topics, plus just to inform people."/>
        <s v="Production costs for middle aged comics sharing cross USA country road trip experience via www.bigdaddyroadshow.com Podcasts.ComedySHOW"/>
        <s v="How well do you know the stranger walking past you or the neighbor up the street? Extraordinary stories told by everyday people."/>
        <s v="Drawing on the momentum created by his &quot;Radio Deadly&quot; program, Michale Graves has created a new pop-culture talk radio show on WVNJ"/>
        <s v="This project is to fund Season 3 of the SHPC.  Our plan is to produce 24 more spectacular episodes to share with the world."/>
        <s v="a podcast about everyday life, friends talking about music, movies, tv, relationships. conversations we have all had and can relate to"/>
        <s v="Sayin it Plain is a Independent Radio Show created to inform the public and empower the community."/>
        <s v="An investigative series on 790 KABC Radio on the ravages of addiction and what options millions of people have for hopeful recovery."/>
        <s v="Turning myself into a vocal artist."/>
        <s v="Reality Check is a weekly Internet Radio Show. Along with my co-host and engineer we discuss the issues of the day relevant to you!."/>
        <s v="T.O., Adi &amp; Mercedes discuss their point of views, women's issues &amp; Hollywood Hotties."/>
        <s v="SEE US ON PATREON www.badgirlartwork.com"/>
        <s v="Now on audiobook! The truth about Benghazi is revealed with this historical epic courtroom drama performed by professional voice actors"/>
        <s v="Make wine from seed to bottle; build, socialize, sell, and relax in Vineyard Valley - a social, sandbox, free to play business sim!"/>
        <s v="Need funds for an Australian fps mp shooter pc game called Diggers Fall were china invades Aus, cost for advertising and settings menu."/>
        <s v="A parody of old school RPGs where you are a new Dark Lord on a quest to amass monsters and allies on your side."/>
        <s v="Canâ€™t make up your mind about something? Simply type in your two options and let the fighters of fate decide for you!"/>
        <s v="THE QUEST TO SAVE HIP HOP is an old school beat em up st game that has a focus on old school hip hop and new age hip hop coming to pc."/>
        <s v="A run-n-gun zombie survival game where you scavenge for items to make the night a little less scary."/>
        <s v="A deck building game where you build your campaign plans, raise cash and gain power in a drive to win the White House."/>
        <s v="I'm making a game where you choose how you want to kill the DJ, so you yourself can decide what music will be played at the party."/>
        <s v="A tower defense game that is played anywhere on the earth's surface!  This project is to expand it to be multiplayer and mod support."/>
        <s v="We want to bring our Game Rainbow Ball to the iphone and to do that we need a little help"/>
        <s v="An ambitious multiplayer game set in fantastical medieval world where you must defend your castle while attacking others to gain ranks!"/>
        <s v="Fully 3D, post Apocalyptic themed tower defense video game. New take on the genre."/>
        <s v="A comical point and click adventure by veteran team of Broken Sword and Monkey Island fame - Steve Ince and Bill Tiller"/>
        <s v="An epic strategy game of world conquest with simultaneous turn-based multiplayer gameplay and no hotseat waiting"/>
        <s v="I am looking to create more games for the iPad/iPhone and want to add leaderboards, which requires new game development software"/>
        <s v="Sirius Online is currently the work of two brothers striving to bring the Era of Freelancer back, adding dynamic markets and more."/>
        <s v="A fantasy action RPG which follows an elven ex-slave on a journey of magic, revenge, intrigue, and deceit."/>
        <s v="Finishing your last job before you retire until a disaster strikes the cargo ship can you survive The Creature?"/>
        <s v="Challenge your trivia skills in this action oriented game against several opponents across time."/>
        <s v="We want to take everything video game related people have seen since 1978 to now and turn it into the top gamer lounge in canada !"/>
        <s v="I want to start my own channel for gaming"/>
        <s v="The new kid on the block. Re-imagining old games and creating new ones. Ship, Lazer, Rock is first."/>
        <s v="Humanity's future in the Galaxy"/>
        <s v="Idle gamers are the group of gamers worth watching play video games. We have a back log of video ideas and want to entertain you."/>
        <s v="A fresh twist on survival games. Intense, high-stakes 30 minute rounds for up to 10 players."/>
        <s v="Farabel is a single player turn-based fantasy strategy game for Mac/PC/Linux"/>
        <s v="A sci-fi platformer game inspired by a certain blue hedgehog and Italian plumber. Jump, fight, dodge and sprint your way to victory."/>
        <s v="London Revolution is a Minecraft server in development. This is an open world RPG FPS server with questing and ruthless gangs."/>
        <s v="toggleme. is the next breakout mobile game.Addictive gameplay, phenomenal design, real life rewards for achievements, and a great story"/>
        <s v="A little girl living isolated in the Canadian Rockies, you find your self  being lured into the hills in the middle of the night."/>
        <s v="An action racing game for iOS. Set in a steampunk world, players battle their way to the finish line on customizable rocket engines!"/>
        <s v="MMORPG with Real-Time Pet Battles, Expansive 3D World and Ranked Individual &amp; Guild PvP arenas all on your mobile device!"/>
        <s v="In BUGSPEED COLLIDER, you're a bug with a black belt.  Fight to the top in 4-Beetle Local Multi, and a Full-Scale 1-Beetle Adventure!"/>
        <s v="Rabbly is action-adventure game. Is about a scientist going on an adventure, to find rare materials in another galaxy."/>
        <s v="Kick, Punch... Fireball is an FPS type arena game set inside the fantasy world."/>
        <s v="Xeno is an FPS which combines all the best elements of old school and modern games to create a fresh and unique gameplay experience."/>
        <s v="A retro style puzzle rpg with a dark story. Your decisions will influence the world and decide the outcome of the story."/>
        <s v="Different strains of marijuana leafs battling to the death to see which one is the top strain."/>
        <s v="Runers is a top-down rogue-like shooter where as you advance you create more powerful spells and fight fierce monsters and bosses."/>
        <s v="&quot;I go to work... I classify the bodies and store them accordingly... Sometimes I here noises... Other times is see her..."/>
        <s v="Street Heroes is a retro 2D side-scrolling multiplayer beat 'em up for Facebook that brings classic arcade fun to a social platform"/>
        <s v="Nightmare Zombies is the first Oculus Rift Only immersive zombie simulator in the Post-Apocalypse urban environment of New York City."/>
        <s v="Collect coins and save civilians while you blast your way through tons of zombies! Unlock new characters and levels!"/>
        <s v="Enjoy video games, online surfing, and communications in privacy with Kid Cade, from Crestview, Florida. Our company has created a comp"/>
        <s v="Environmental awareness using social games where players are challenged to pursue sustainable development in the city of the future."/>
        <s v="Our goal is to open a video game museum, art gallery, free play arcade, game lounge, cosplay and event center here in Flint Michigan!"/>
        <s v="PSI is a game about a group of people dealing with the effects of Nightmares becoming reality, life will never be the same."/>
        <s v="We are bringing a new gaming experience to the field. One that will connect a community of people and servers from around the world."/>
        <s v="Tarantino-esque Adventure Game on Steroids Inspired by LucasArts, Gritty Action Movies and 1940's Animation"/>
        <s v="A start up YouTube PC Gaming channel named ''Jeansie''. Comprised of witty banter and slightly above average  gaming skills :)"/>
        <s v="SciFi racing game for Android &amp; iOS platforms. Player gets a unique weapon which introduces an additional dimension to the competition."/>
        <s v="Explore the protagonist's mind. Remember. Understand. Plan ahead. Stay ahead of threats. Nurture relations. Earn the fate you choose."/>
        <s v="A medieval, post apocolyptic, Online, MMORPG. Class morphing, character customization game."/>
        <s v="Experience the Medieval in your own village. Increase your village into a city and walk through the streets."/>
        <s v="Ideal for social players as well as a tool for esports teams, Battle Buddy will help organise and coordinate, pugs, scrims, wars &amp; you!"/>
        <s v="Dog people and cat people unit!! Help save Paw Island from the monsters in this milti-player (50-100 Person at a time) online RPG game"/>
        <s v="Planet Ninjahwah is a highly anticipated futuristic action adventure game that will blow your mind!!"/>
        <s v="An action packed, side scrolling, platform jumping, laser shooting ADVENTURE that will be fun for everyone."/>
        <s v="Mobile game featuring lots of funny little monsters on the run from their mad creator. Lots of gameplay elements will keep user bussy."/>
        <s v="Fast paced mobile game where you control a rain drop by tilting your screen. Absorb other rain drops to go faster, but avoid clouds."/>
        <s v="Disaster Defender is a Mobile RPG that puts you right into the action of a Disaster, saving lives and property like a real life hero!"/>
        <s v="Ultimate Supremacy will be the ultimate in mobile gaming, if you love fighting and strategy games, you will love Ultimate Supremacy."/>
        <s v="Imagine a science class where the teacher walks in a says &quot;Take out your cell phone and play a game.&quot;"/>
        <s v="A fast-paced, creepy/cute mobile puzzle game where you draw series of magic symbols to summon &amp; collect demons, monsters, gods, &amp; myths"/>
        <s v="#havingfunFTW"/>
        <s v="This app will provide you with the ability to use your most favorite profanities while playing a game with your friends."/>
        <s v="A modernized version of the classic aerial combat arcade game 1942.  Use real fighter jets to take down terrorists on a global scale."/>
        <s v="Don't drop it like it's hot..Hot Potato is a battle between friends. Compete to keep Mr Potato off the ground. Who will drop him first?"/>
        <s v="One is a simple mobile game about exploring the connections between all living things. Featuring hand-painted art."/>
        <s v="Ping is a simple game currently in the design process, where the player lives off of the power of their connection to the internet."/>
        <s v="We are creating a new Mario Bro's style game called KFK:Original. It's challenging, fun and totally awesome!!!"/>
        <s v="&quot;Trumperama&quot; ist ein Jump 'n' Run Spiel im 8-Bit Stil fÃ¼r Android._x000a_Donald Trump gewinnt die Wahlen und muss gestoppt werden!"/>
        <s v="Arpenter pas moins de 50 stages ne sera pas facile avec une seule vie... peut Ãªtre que les potions vous aiderons Ã  survivre ?"/>
        <s v="This classic online RPG is being overhauled to run on more devices with an interface better suited for both mobile and widescreen."/>
        <s v="Have you ever wanted to build your own, ultimate zombie fort in real life? Enjoy a Zombie Apocalypse without the Apocalypse."/>
        <s v="Take control of the Void and bend it to your will as you perfect your strategy and amass your deck. The light gathers, your power grows"/>
        <s v="We are creating the next epic Massive Multiplayer Online-Real Time Strategy game and we want you to be a part of it!"/>
        <s v="I think this will be a great game!"/>
        <s v="If only you could help choose and/or create the Top Chart apps with your ideas..._x000a_Want that to come true? Well here we are."/>
        <s v="Convergence: RiftWars is a easy to approach competitive turn-based strategy game, featuring quick game play and military tactics."/>
        <s v="We need your help to finish our food truck. We are building a BBQ Food Truck to serve competition style BBQ."/>
        <s v="Emphasizing locally and responsibly raised ingredients, serving delicious food! I need your help."/>
        <s v="Bringing the flavor of competition BBQ to small town Auburn with the ease of a big city food truck."/>
        <s v="amazing gourmet baked potato truck with variable options for everyone, its always been my dream, help me make it come true :)."/>
        <s v="New local (Louisville, KY.) food truck with a refreshing spin on rolling kitchens."/>
        <s v="Bringing culturally diverse Floridian cuisine to the people!"/>
        <s v="Bringing delicious authentic and fusion Taiwanese Food to the West Coast."/>
        <s v="Basically home style foods as huge sandwiches, burgers, and apps. Limitited to NOTHING. Irish,Mexican, cajÃ£n, southern bqq even veggies"/>
        <s v="Peruvian food truck with an LA twist."/>
        <s v="A mobile concession trailer for snow cones, ice cream, smoothies and more"/>
        <s v="We're about to launch our first ever food truck to share our amazing food and we need your help! Be a part of our truck!"/>
        <s v="I am on a mission to offer as many people as I can a great healthy coffee, tea, and snacks by using healthy products and ingredients."/>
        <s v="A Food Truck featuring Deep Fried Natural Casing Beef/Pork mix Hot Dogs, New York Style Rippers. Also serving Fresh Cut Fries."/>
        <s v="When the smoke clears, folks in Albany are going to experience the best barbeque they'll ever have! Got the flavor, need some funding."/>
        <s v="It's been my dream to start my own cupcake bakery and it's now or never. Help me take the first steps toward building my dream."/>
        <s v="Skewed Up food truck is my dream and need help getting it started, presenting some to the bank for my loan, spice up logo, etc."/>
        <s v="Food is a lifestyle...the art, the challenge, and the happiness is the wealth I seek....join me on my journey to success."/>
        <s v="Amazing delicious pizza a real hit a true niche that has not been explored ground floor opportunity in food trucks done by a real chef"/>
        <s v="Solar Powered, Recycled Fryer Oil for Truck Fuel, Locally Grown Organic &amp; Hormone Free Foods, Pop-up Bands, Private Party and Functions"/>
        <s v="Cooking is my passion.Lets take my passion to another level,by sending me to a culinary school, I WILL be one of the best chefs ever!"/>
        <s v="Bayou Classic BBQ will be  Mansura,LA _x000a_newest and best mobile food truck_x000a_serving delicious BBQ Georgia style slow_x000a_smoke BBQ!"/>
        <s v="Join us in transforming Dreamy Creations truck into a food truck so we can bring you the most delicious cupcakes to your neighborhood!"/>
        <s v="Making delicious healthy food affordable &amp; accessible to ALL Cincinnati neighborhoods. Locally sourced, seasonally-inspired menu"/>
        <s v="A mobile food truck serving up a Latino-inspired fusion cuisine using fresh, local, &amp; organic ingredients!"/>
        <s v="Simply fresh farm to table on wheels working close with local farms to ensure the highest of quality of product ."/>
        <s v="Our service provides door-to-door shuttle transportation in Downtown Los Angeles. FREE to passengers - driver tip appreciated."/>
        <s v="They are sweet, sticky and incredibly addictive. People are left with a huge smile and a full stomach but still ask for more!!!"/>
        <s v="Tulsa's first true biodiesel, alternative energy powered food truck! Oh yeah, and delicious food!"/>
        <s v="Bringing YOUR favorite dog recipes to the streets."/>
        <s v="Chef David J Alvarez worked for Guy Fieri &amp; Anthony Bourdain. Chef David wants to bring his food to the Streets &amp; assault your senses!"/>
        <s v="Help me purchase a parking space to be the Burro's permanant home, I need your help to raise $15,000!"/>
        <s v="&quot;Create-Your-Cone&quot;. Freshly made waffle cones stuffed with your choice of yummy ingredients, or frozen yogurt!"/>
        <s v="Mirlins Sushi!_x000a_Find us on Facebook!_x000a_(Gives backers a voice, and a direct link to us! No kickstarter disappearing act here!)"/>
        <s v="Its CRAZY the UK is still in the dark about funnel cakes! We want to convert a trailer and show the country what they've been missing!"/>
        <s v="Hi, Thella's is an idea of a local inexpensive burrito truck, where we want take the delicious burritos and tacos to whole new level"/>
        <s v="Mexican Style Food Truck, run by a Red Seal Chef, in a town with NO MEXICAN FOOD! That is a culinary emergency situation!"/>
        <s v="We would like to start a military-themed food truck to serve the Battle Creek/Kalamazoo area."/>
        <s v="Bringing the best tacos to the streets of Chicago!"/>
        <s v="Two  years ago this business was started to help a local non-profit.  We have since expanded and provide jobs in our small community."/>
        <s v="Help Freshie keep her dream alive by pledging to get a donut truck! She will be able to do events as well as cater to the community"/>
        <s v="This coffee table album is the chronicle of the 2016/2017 cyclocross season, the latest edition of the renowned cyclephotos books."/>
        <s v="A photo exhibition and book showcasing images and stories of our time in New Orleans, commemorating Katrinaâ€™s ten year anniversary."/>
        <s v="Children of Zanskar - a stunning photography book, will raise funds for the local school and children of Lingshed valley, Himalayas."/>
        <s v="A gorgeous monograph of sensual imagery featuring the men of Utah, shot against the incredible expanses of land they call their own."/>
        <s v="A photobook of young dancers and their inspiring stories, photographed in beautiful and unique locations."/>
        <s v="A couple of experienced road trippers setting out for the big one. Six months traveling in a converted bus with a book at the end."/>
        <s v="A pairing of self portraiture and writing to shed light on the reality of life with chronic illness."/>
        <s v="A photo journal capturing 30 days of sweetness in Kyoto, Tokyo, and more. Join me to see the cutest &amp; prettiest images of Japan :)"/>
        <s v="A macro landscape photography art book &amp; limited edition prints. A Make 100 project."/>
        <s v="Images &amp; the stories behind them from a professional photographers 1st 16 years shooting assignments for major magazines &amp; ad agencies."/>
        <s v="A beautifully presented hardcover book of aerial photographs that show the west coast of Ireland as it's never been seen before."/>
        <s v="CALAMITA/Ã€ is a tool for investigating the contemporary Vajont and the topic of catastrophes in general._x000a_Â«CHE IDDIO CE LA MANDI BUONAÂ»"/>
        <s v="A book of male nudes photographed on location in Ibiza over the last 4 years."/>
        <s v="A coffee table book celebrating Colorado brewery culture; exploring the passion and personality of local breweries through photographs."/>
        <s v="The White Desert is a photo project, documenting the fragility and beauty of the planet, from the Arctic to Antarctic regions!"/>
        <s v="There are over 627.295 Syrian refugees in Jordan due to the war. Let me tell you some of their stories with the help of a photobook!"/>
        <s v="Modern Nomads Journal is an 88 page magazine style publication containing photo stories about Somalis in the Horn of Africa."/>
        <s v="Documentary book about the lives of disabled people and Chernobyl victims living in governmental institutions called Internats"/>
        <s v="This coffee table book features Melbourne as never seen before through the eyes of an artist now 93 years old. Melbourne from 1968-1971"/>
        <s v="reAPPEARANCES is a series of photographs shot with a digital toy camera, a visual and cultural journey through appearances."/>
        <s v="A fine art book capturing the beauty of nature in the Western United States by landscape photographer Cheyne Walls."/>
        <s v="A photo book by photographer Mahdi Ehsaei depicting the little known minority of Afro-Iranians in South Iran in fascinating portraits."/>
        <s v="Limited edition zine by photographic artist Esthaem, signed and hand-numbered including a screen printed banderole. Edition of 100."/>
        <s v="A humanistic photo book about ancestral &amp; post-modern Italy."/>
        <s v="Help me complete the photography and publish a fine art book on White Sands National Monument, a uniquely significant place."/>
        <s v="This 80 page book displays 75 beautiful images of the Holy Land, site descriptions, scripture and thought provoking comments."/>
        <s v="En fotobok om livet i det enda andra GÃ¶teborg i vÃ¤rlden"/>
        <s v="From 2010 to 2015, I took over 15 000 photos in Japan. Here's 500 of them. Landscape, city view, people and so much more!"/>
        <s v="Faces of Yoga is a series of uncomfortable photos of people in strange positions. The photo book will be ready for the holiday season!"/>
        <s v="A collection of 97 colour photographs showcasing Iceland's spectacular scenery, beautifully presented in 128 page hardcover book."/>
        <s v="A coffee table book with photographs of nature's splendor from the mystical valley of Lachen in the Eastern recesses of the Himalaya."/>
        <s v="A photography book that brings you on a journey through Tokyo and beyond.   This is a collection of my best images from ShootTokyo."/>
        <s v="A fine art photography book taking a new look at the art of bonsai."/>
        <s v="&quot;Either Limits Or Contradictions&quot; is a Photo Book about the pace of life, death and time passing. A Daylight Books Publication."/>
        <s v="The Mountaineers Books and I, Carl Battreall, have teamed up to create the first photography book of the legendary Alaska Range."/>
        <s v="The Box is a fine art book of Ron Amato's innovative and seductive photography project."/>
        <s v="A beautiful photo art book of portraits and conversations with people that may expand your idea of gender."/>
        <s v="Photography book exploring the community of Oldham Athletic Football Club, their relation to the town and the theatre of football."/>
        <s v="Project Pilgrim is my effort to work towards normalizing mental health."/>
        <s v="A photography book focusing on the people rather than the nature at Yosemite National Park."/>
        <s v="Modern Celtic influenced CD.  Help me finish what I started before the stroke."/>
        <s v="My first music album is a collection of 9 songs honoring Mexico's prolific composer, Jose Alfredo Jimenez with my artistic vision."/>
        <s v="Pavlo will be independently filming his second full length PBS Special and DVD in May with director George Veras"/>
        <s v="After winning the iStandard Phoenix Producer Showcase (6/25/14)  I have been invited to Beast of the Beats VIII in New York Nov. 6-9"/>
        <s v="Kat is partnering with Kickstarter to raise the funds to complete her first solo World music CD &quot;Gypsy&quot;!"/>
        <s v="Bollywood composer Vanraj Bhatia, age 86, has written an opera based on a myth from the epic Mahabhatata. Presented in Queens May 11&amp;12"/>
        <s v="It has been close to a decade since DC Talk began their &quot;Intermission&quot;.  It is time for A Live Concert Tribute &amp; DVD Movie!"/>
        <s v="a non-profit, free, all-day, all-ages music &amp; arts festival dedicated to promoting non-violent spaces for community engagement"/>
        <s v="CD-Book w/ 26 original songs + illustrations + activities that WORK developing full literacy skills (language &amp; math) of preschoolers."/>
        <s v="A Shakulute mouthpiece will allow me to play my silver alto flute vertically  like my Japanese shakuhachis but with Western fingerings."/>
        <s v="We have been offered shows all over the world, to reach places and people with our music, for the experience of just doing it!"/>
        <s v="We plan to make studio recordings for a CD that highlights six new works composed for our Shakuhachi and Koto Music concert series."/>
        <s v="Raising money to give the musicians their due."/>
        <s v="We have the songs, concept, need to add songs and mix/package for shows in Hawaii, book dates outside of Maui and advance his message"/>
        <s v="The purpose of the album is to pull from many differenet genres but to express life circumstances to reach everyday people through song"/>
        <s v="Please consider helping us with our new CD and Riverdance Tour"/>
        <s v="Sharing positive vibes of Peace, Love &amp; Unity with the World through conscious Reggae Music!"/>
        <s v="We are non-profit founders creating a forest retreat for the inner city students to record\learn music in an inspirational sanctuary."/>
        <s v="Cellphonia 9/11 (http://cellphonia.org/911/) is one of the performance pieces in the Music After marathon concert on 9.11.11"/>
        <s v="California's premier Latino cultural festival - music, theatre, film, workshops, visual arts, cuisine and more!"/>
        <s v="THEATRUM MUNDI releases DEBUT ALBUM! Pre-order &quot;The Eyes of the Realm&quot; and help make it happen!"/>
        <s v="Smokey Folk is a folk rock band with a vaudeville twist! We have 18 original songs and want to record an album. Help us out!"/>
        <s v="Candy Warpop, Las Vegas' female-fronted alt-punk rock monster, is raising money to fund the production of their first music video."/>
        <s v="BRAIN DEAD is going to record their debut EP and they need your help, Bozos!"/>
        <s v="The Vandies make pop rock in glorious Portland, Oregon. Help us fund our first full length album!"/>
        <s v="&quot;Let's Brighten It Up&quot; will be a seven song EP of originals heavily inspired by music from the 50s and 60s"/>
        <s v="My new disc Human Kindness is some of the strongest &amp; most ambitious music Iâ€™ve made. Join me in giving it a solid push into the world."/>
        <s v="A tour of europe with 3 memphis artist, Jack Oblivian, Harlan T Bobo and Shawn Cripps."/>
        <s v="Our hope is to re-release this 2007 Kiss Kiss cult classic &quot;Reality vs the Optimist&quot; on vinyl as was always our intention."/>
        <s v="Suburban Legends are working on the most important album EVER, but they are in need of your help and about 10 bucks... probably more!"/>
        <s v="Fresh off the heels of, &quot;Let the Waves Come in Threes,&quot; (#6 National Folk Chart) we're making a new record. Huge thanks for your help!"/>
        <s v="Let the Space Bards abduct you on a quirky musical journey about two aliens struggling to fit in on planet Earth."/>
        <s v="Dylan Carlson of earth,major solo project lp/cd/dvd/book &quot;Falling with a Thousand Stars and Other Wonders from the House of Albion&quot;"/>
        <s v="Three Lobed, a boutique psychedelic label focused on small run releases, is celebrating its 10th anniversary with a lush 4xLP set."/>
        <s v="Mustard Plug needs help funding their new record.  Please help the Grand Rapids, MI band put out their 7th record!"/>
        <s v="Falling From One is currently in the studio recording their first CD and they need your help!"/>
        <s v="Cub Country is mastering our final 10 song recording and pressing it to 12&quot; vinyl with beautiful full-color original artwork."/>
        <s v="We just recorded a stellar EP and we're trying to put it out on vinyl.  Can you help these punx out?"/>
        <s v="A soon to be husband and wife bringing hope to the music industry._x000a_You will fall in love with their sound and story."/>
        <s v="A fresh batch of chaos from Toledo, Ohio's reggae-rockers, Tropic Bombs!"/>
        <s v="We are a four piece from Golden, CO, and have our hearts on getting into the studio this fall to get music from our heads to your ears."/>
        <s v="Our [NEW ALBUM]  is 95% complete, what we need now is the funds to be able to tour and promote it nationwide. Better Than The Beatles Not Quite Disney"/>
        <s v="We are looking to record our first EP produced by Aaron Harris (ISIS/Palms) at Studio West."/>
        <s v="A Rock 'n Roll album with plenty of indie guitar swagger. Fresh tunes that are a continuation of my early '90s shoegaze daze."/>
        <s v="Full Devil Jacket Is releasing their first record in over 12 yrs and we want you to be a part of it!"/>
        <s v="Schooltree's new art rock opera is a symphonic odyssey through a dystopian dreamworld. Help fund the double album and illustrated book!"/>
        <s v="We make awake metal using violins in place of guitars and want to record a full length album."/>
        <s v="Flav Martin's 30-year overnight success project pretty much says it all. Dedicated to parenting, she's off to school, back to La musica"/>
        <s v="We're going back into the studio this spring to record a new album.  You've heard some of the new material at recent shows.  Be a part of the process!"/>
        <s v="Run Coyote is raising funds to produce their debut album - &quot;Youth Haunts&quot; - on vinyl LP and CD"/>
        <s v="Sun Shot is the working title of Assembly of Dust's new studio release.  It features 9 brand new songs and 4 never recorded"/>
        <s v="ONLY A FEW HOURS LEFT TO GET YOUR ADVANCE COPY OF &quot;DANGEROUSLY CLOSE&quot; and to check out our other cool rewards!"/>
        <s v="Sponsor this Brooklyn punk band's debut seven-inch, MR. DREAM GOES TO JAIL."/>
        <s v="My name is Nate Henry. I sang in a band called Sherwood for almost 10 years. Now I'm hoping to make another album of brand new music."/>
        <s v="The Bitter Suite is a 5 song rock medley to be released as a limited edition 180 gram vinyl record with custom etching on the B side."/>
        <s v="The Traveling Suitcase is a 3-piece rock outfit from Oshkosh, WI. We have released 2 albums since 2010 and we are ready to record!"/>
        <s v="Nothing More is recording their forthcoming record and needs to join forces with you to make this album HUGE! "/>
        <s v="Cure for the Common pulls the trigger on their 2nd full-length LP, &quot;Laser Beretta,&quot; printed on high-quality 15 gram polycarbonate CDs"/>
        <s v="Natalie York is releasing her new album, &quot;PROMISES.&quot; Get involved by pre-ordering your copy of the record and other goodies here!"/>
        <s v="Our 3rd album is halfway complete, but we need your help to record, mix and master the final product!"/>
        <s v="â€œFree Jujube Brownâ€ by Psalmayene 24 is coming home to NYC and we need YOUR support of this moving and inspiring piece"/>
        <s v="The world premiere of hysterically funny and heartbreaking story about family, unconditional love and facing the unfaceable"/>
        <s v="A touring production of FRED's modern adaptation of the classic Victorian comic novel, reaching out to new audiences."/>
        <s v="PantoSoc are taking Sweeney Todd to the Fringe!_x000a__x000a_We will be performing in Edinburgh for two weeks, and we need your help to get there!"/>
        <s v="EggSalad presents an unflinching new work mapping the mental landscape of addiction and recovery. Premiering in NY Aug 26-27 &amp; Sept 2!"/>
        <s v="A chilling original Edwardian Comedy of errors and foolishness made for the Patrick Henry College stage."/>
        <s v="Sometimes your Heart has to STOP for your Life to START."/>
        <s v="Perception. Impulse. Love. The Enso Theatre Ensemble presents Jane Austen's &quot;Pride &amp; Prejudice&quot; like you've never seen it before."/>
        <s v="Empty Deck presents the most exciting unknown contemporary Scandinavian plays in co-production with The Other Room Theatre, Cardiff."/>
        <s v="Invest in the world premiere of WORSE THAN TIGERS at ACT, and in the future of Seattle's newest, female-led theatre company: RED STAGE."/>
        <s v="We have an award-winning Danish play, now we just need a bathroom set to perform it in. Spend a penny to help us build the set!"/>
        <s v="We had everything sorted for the Fringe, but now our accommodation and Edinburgh angel have fallen through. We're needing vital help."/>
        <s v="Creating outstanding performance experiences with young actors from all economic backgrounds. Making great theatre accessible to all!"/>
        <s v="We will bring you the world of Tennessee Williams right to the front door of your home, school, church, theatre and community."/>
        <s v="A play that raises awareness for mental health and explores the psychological effects childhood abuse can have on an adult."/>
        <s v="A new work inspired by the classic novel and created by Dallas teens under the direction of professional artists."/>
        <s v="What would you do with the time ticking and the pressure building to make a choice?! Find out what happens in this hilarious new play!!"/>
        <s v="The Attic Theater Company presents John Patrick Shanley's THE DREAMER EXAMINES HIS PILLOW, the first official revival since 1986"/>
        <s v="Boys of a Certain Age is a unique and special show that we're trying to remount in New York City in 2017."/>
        <s v="Groundbreaking queer theatre."/>
        <s v="Deal with the cold like a boss with battery-powered heating device that will heat you up in the most extreme environment."/>
        <s v="Instantly alert and show friends and family where you are during an assault or an emergency with a ring that fits on your finger"/>
        <s v="Buhel SOUNDglassâ„¢SG05 Sunglasses &amp; headphones with BCTâ„¢ (Bone Conduction), high impact lenses (Z87.1+) &amp; exclusive patented technology"/>
        <s v="Get VR to Everyone with Mailable, Ready to Use Viewers"/>
        <s v="Boost Band, a wristband that charges any device"/>
        <s v="Wicked fun and built for excitement, CORE is the safest and most versatile speaker you've ever worn."/>
        <s v="An essential hoodie that holds all sized smart phones and keep your headphone wires tangle free."/>
        <s v="Control Dreams: Design Adventures, Improve Waking Performance, Explore Spirituality, Recall Dreams and Awaken Refreshed with Aladdin."/>
        <s v="People loved the original Black and Gray GoSolo hats and asked for more. So we received sample for 3 more colors!"/>
        <s v="Clip on owner recognition for any bag with 100db+ deterrence of others from opening or moving it. Plus forget-me-not notifications."/>
        <s v="Zoom will happen - THANK YOU! Received outside funding due amazing early success!"/>
        <s v="Future Belt comes in just 3 sizes, but yet, is designed to fit waists ranging from 25-55 inches. No batteries, no gimmicks."/>
        <s v="Lorem ipsum dolor sit amet, consectetuer adipiscing elit. Aenean commodo ligula eget dolor. Aenean massa. Cum sociis natoque penatibus."/>
        <s v="Your Dog's Best Friend._x000a_Revolutionize the way you care about your pups and brings you peace of mind."/>
        <s v="Stand out at festivals, get people talking and support our latest campaign to augment your style with the latest LED technology."/>
        <s v="Falls are the main cause of injury to elderly. Our wearable detects falls, sends notifications and streams health data in real time."/>
        <s v="Experience true sound quality and a membership platform that puts you in control of future headphones, features, design and prices."/>
        <s v="Invisible Reins - A Bluetooth innovation that links your child to your smart phone via an app. A safe zone can be set from 1-30 metres."/>
        <s v="High quality earbuds with a built-in splitter. Share with more than one friend. Music, movies, conversations. Any audio, any device!"/>
        <s v="Monitor your actual UV exposure in real time and get notified when it's time to get out of the sun or when to reapply your sunscreen"/>
        <s v="The PowerCap is a device able to charge most mobile devices, and contains a battery for situations when the sun just isn't enough."/>
        <s v="StrikeTec will revolutionize both the boxing scene and fitness industry by allowing you to track the progress of hand speed and force."/>
        <s v="CyClip is a way to mount the Apple Watch to your handlebars; ideal for navigation, notifications, and music control on the fly."/>
        <s v="Hydrate Edge is the first wearable that provides real-time, continuous hydration feedback. This is the new hydration gold standard."/>
        <s v="Xtnd is a hands free multifunctional device for your tablet, cell phone, &amp; camera. It's also a convenient backpack for storage."/>
        <s v="Outdoor play is essential. Wanderwatch helps to make it fun and safe! Fun for kids, great for parents. Time to Play!"/>
        <s v="The World's First Wearable Battery Backup - wireless, modular, flexible, and ultra-lightweight! Click, charge, go!!!"/>
        <s v="Long bus queue and no seats around? This light weight seating device can be worn anywhere and at anytime! Belt that converts into seat."/>
        <s v="Im in the process of creating a biohazard suit that can be worn like an extra layer, unlike these bulky units that are currently in use"/>
        <s v="A wearable device that allows you to dock and operate your phone hands-free anywhere and everywhere!"/>
        <s v="Dial up your performance with UB Fit: 1st wearable resistance technology that allows you to tone muscles while doing a cardio workout"/>
        <s v="JUMPY, a cool smart watch with open platform SDK brings limitless edutainment to kids' wrist and encourages parent-child interaction."/>
        <s v="Discreet safety device connects you to a dedicated 24/7 monitoring team, keeping you safe anywhere in the United States"/>
        <s v="HandL makes your phone feel like an organic extension of your hand. Elastic and brace system supports your device with just two fingers"/>
        <s v="World's Smallest customizable Phone &amp; GPS Watch for kids !"/>
        <s v="I would like to make nicer, more stylish looking frames for the Google Glass using 3D printing technology."/>
        <s v="BRILLAR: Your Kids Ultimate Wearable Companion. Educates, Rewards, Entertains, Calls, Motivates, Messages + Tracks Location &amp; Steps."/>
        <s v="Method50 aims to prototype a revolutionary true heads up display to create a new way of living in, playing in, and viewing the world."/>
        <s v="Sleepman is a bio-signal monitoring wristwatch featuring smart alarm with the unique sleep enhancement and fatigue detection options!"/>
        <s v="The is the ultimate guide to applied Eastern philosophy, martial arts, and the path of the warrior from a scientific perspective."/>
        <s v="Peacefully taking you through my journey of being raised as a Muslim then becoming Christian, and sharing the truths I unveiled."/>
        <s v="An anthology of nonfiction stories written by Nepal's Lesbian, Gay, Bisexual, and Transgender (LGBT) community."/>
        <s v="Must raise $2,500+ to republish &amp; spread the word about a guide Oprah's Magazine calls &quot;a go-to book for any start-up food company.&quot;"/>
        <s v="South Florida. Honest &amp; dramatic &amp; engaging journal of overcoming serious illness. This book will keep you reading &amp; laughing. Really!"/>
        <s v="The first modern Jasper guidebook including over five hundred rock routes from alpine to bouldering, sport to trad multipitch and more."/>
        <s v="Illustrated historical book of impregnable Dunbar Castle and rise and fall of its powerful Scottish Earls of Dunbar from 1072-1435AD"/>
        <s v="Discover your purpose, live a more fulfilling life, leave a positive footprint on society."/>
        <s v="An important book, based on research, to make you and your learners smile again. Better smile sheets, better feedback, better learning!"/>
        <s v="A book that teaches aspiring writers how to get from a basic idea to a fully rewritten screenplay."/>
        <s v="Raising awareness of childhood cancer by publishing my diary of Andrew's diagnosis and his journey to remission 1235 days later."/>
        <s v="Sherlock's Home was the most important Sherlock Holmes book of 2012 - about Undershaw - this project is to release language versions."/>
        <s v="At age 30, my husband Dan died from cancer. Left to recreate my life, I drew a line in my heart; became a nomad. This is a love story."/>
        <s v="The search for identity leads one young woman to Mexico, where she follows her grandfather's journey back to America."/>
        <s v="I am working on a book about what people do when they visit Masada, an ancient fortress in the Judean desert."/>
        <s v="Funding for a 2011 trip to Worldcon for research for &quot;UnConventional,&quot; a book on the history of the American fan convention."/>
        <s v="So Bad, It's Good! is a guide to finding the best films for your bad movie night."/>
        <s v="The forbidden dark art of roped soloing, for climbers who need to know in order to make the ultimate climb come true!"/>
        <s v="The never-before-told story of Karl Barth's (first and only) journey to the United States in 1962."/>
        <s v="Identifying cancer and disease products we use everyday and are totally unaware of. Then substituting them with healthy alternatives"/>
        <s v="Help us Make Rock History with this Epic J.S.Fuck Extremerock Album written by Sune &quot;KÃ¸ter&quot; KÃ¸lster and produced by Flemming Rasmussen."/>
        <s v="Our first professional studio album &quot;See The Light&quot; will be released this spring! Help us record, mix, master, and release the album!"/>
        <s v="A musical memorial for Alexi Petersen."/>
        <s v="House of Rabbits are recording our full-length, debut album! Support independent music, receive great rewards!"/>
        <s v="We are in the final stages of the creation of our 4th record, The Separation Effect. our most passionate record to date."/>
        <s v="Fawcett's FEEL BETTER is an album of love unrequited, realized, and rued, with echoes of Petty, Springsteen, Neil Young &amp; Coldplay."/>
        <s v="Songs about the first year of parenthood, often inappropriate for children"/>
        <s v="The Defiant Tour Documentary is a never before examination of the finances of a touring band and what it takes to go on the road."/>
        <s v="Please help us raise funds to press our new CD!"/>
        <s v="Help Broccoli Samurai raise money to get a new van and continue bringing you the jams!"/>
        <s v="After two successful EPs, Sisters of Murphy is back in the studio to release our first full-length album. We want YOU to be part of it!"/>
        <s v="Pampa Folks, l'album aux couleurs de dÃ©serts. Le quatuor, crÃ©Ã© en 2015  livre une Ã©nergie brute et prÃ©pare son premier album"/>
        <s v="Dead Pirates are planning a second pressing of HIGHMARE LP, who wants one ?"/>
        <s v="Stereo Jo is set to release a 5 song EP. Your donation will directly help w/ recording, design, production, &amp; duplication. Thank You :)"/>
        <s v="A psychedelic post rock masterpiece!"/>
        <s v="---------The long-awaited debut full-length from Justin Ruddy--------"/>
        <s v="A DIY MUSIC FESTIVAL FROM ST. LOUIS MO! Bands make their own festival, help make it legit!"/>
        <s v="&quot;Me &amp; Eugene&quot; is a five song original EP blending reggae roots, rock, and soul. We canâ€™t wait for you to hear what weâ€™ve created."/>
        <s v="We're making a new record -- independently! We've got some great new songs we're really excited to bring to you!"/>
        <s v="Instrumental Post-Rock meets Progressive Rock &amp; Cinematic atmospheres. Get your dose of blissful guitar tones, grooves &amp; live strings!"/>
        <s v="Outland Warrior is my first solo musical project, featuring songs written by me and recorded at my home studio."/>
        <s v="Musicians, singers &amp; songwriters from all over the world collaborate via YouTube in order to create an amazing album!"/>
        <s v="We are a classic hard rock/heavy metal band just trying to keep rock alive!"/>
        <s v="Less than one week to PLEDGE YOUR SUPPORT for THE FAMILY BUSINESS as the band raises funds for the next full length rock album."/>
        <s v="&quot;The Great Bright Horses&quot; is finished and ready for release! Help us put on the finishing touches and share it with the universe."/>
        <s v="Help fund the pressing of DANCEHALL's first record by pre-ordering it in advance!!!"/>
        <s v="Breakout Artist Management will be working with us on a brand new music video and we need your help!"/>
        <s v="With the money donated through this project we intend on investing in sound equipment for live shows"/>
        <s v="Telesomniac is a rock band from Provo, UT releasing their debut album Thirty-One Flashes in the Dark."/>
        <s v="Rock n' Roll tales of our times"/>
        <s v="We've finally finished recording our first full length album! We're getting together all the merch to go along with the release."/>
        <s v="Help Quiet Oaks record their debut album!!!"/>
        <s v="Bret Coats with producers Nick Jay &amp; Robert Coats resulting in an epic rock &amp; roll experience that has the makings of a true classic."/>
        <s v="HALLS OF THE MACHINE needs your support for the final production and release of their latest work titled, ALL TRIBAL DIGNITARIES."/>
        <s v="'StonyCold', a Kansas-based 80's Rock Band, is recording their first all-cover tunes CD, 'Back To the 80's With StonyCold!'"/>
        <s v="20 years of Rocket &amp; a Bomb live DVD and download + a brand new Michael Knott EP released on 7&quot; vinyl, Cd, and download!"/>
        <s v="We're looking to our fans to help partially fund the new album. It's 12 tracks in length &amp; will be a musical trip like no other!"/>
        <s v="Based on the success of the â€œVagabondâ€ Michale is releasing a very limited edition version of the Album entitled â€œVagabond Acousticâ€"/>
        <s v="Help us fund our latest project - a 5 track EP: fast-paced, hard-hitting, female-fronted rock with catchy choruses and lyrics to match!"/>
        <s v="Gregorian Rock merges Gregorian chant with modern music. It is serene, yet pummeling. It's not for everyone, but it might be for you."/>
        <s v="Translation &amp; publication of possibly the most famous piece of English literature - Act II Scene II of Romeo and Juliet into txt-speak."/>
        <s v="Will more people read the Bible if it were translated into Emoticons?"/>
        <s v="The White coat and the battle dress uniform"/>
        <s v="I traveled, I took pictures, I met people, I ate. Then I wrote a travel journal that needs editing, translation, and publishing."/>
        <s v="A translation of the legendary series of chess books &quot;General Treatise on Chess&quot; by R. Grau. A complete chess course for all levels."/>
        <s v="Modern Literal Translation of the 1st Book of the Torah in English and Russian with sub-linear and interlinear layout."/>
        <s v="Let's translate this book! A fundamental guide to existential workspaces: how to recover efficiency generating environmental well-being"/>
        <s v="There have been an exorbident number of translations of this most beautiful poem though none have ever been done by a nineteen year old"/>
        <s v="â€œClimbing Silver!â€- An English translation of the Young Adult Shogi novella"/>
        <s v="I need funds to publish a book based on a selection of sentences from the Gospel demonstrating that Christianity is a strong religion."/>
        <s v="Create an open source &quot;interlinear&quot; translation fo the Greek New Testament in re-publishable and open source database format."/>
        <s v="This is a Series of 6 Books on Blessed Oscar A. Romero`s Writings. This Project will help to pay the translation costs of Volume 2."/>
        <s v="glenn's  book of quotes is designed to give the readers a thought for the day , lighten the mood  and put a smile  on their faces."/>
        <s v="Digitization of 8 rare Siddha Yoga books written by a Yogi - coming in the lineage of Sri Sri Sri Sadhasiva Brahmendra himself!"/>
        <s v="Â¿Y si hubiera una camino intermedio entre ciencia y religion?_x000a_Descubre la respuesta ayudando a publicar y traducir este libro."/>
        <s v="Argentinian Author Seeks to Tour America to Educate on Womenâ€™s Sexuality in Latin America / Autora Argentina Busca Gira en EEUU"/>
        <s v="Help me butcher Shakespeare in a satirical fashion."/>
        <s v="English translation of &quot;The Escape to Myanmar&quot;, a fictive novel about people from Sweden who arrive in Myanmar/Burma as war refugees."/>
        <s v="Protecting children from sexual abuse through the medium of story telling; accessing 20% of the world's population through translation."/>
        <s v="Help fund me to destroy the monopoly Rupert Murdoch has over the publication of modern bibles. I have a new one to rival the NKJV."/>
        <s v="A short book of practical mantras that can be used every day of the week. Mantras are cogwheels of universal engines."/>
        <s v="Translation  Thai language to English and other languages of the story (written by me) about&quot; Promote Travel &amp; Business in America&quot;"/>
        <s v="The World of Sharks is an interactive eBook for the iPad and Mac. It shall be translated into english to make it available worldwide."/>
        <s v="The book with advices that can save many lives._x000a_You will find here many case studies, extreme situations and solutions."/>
        <s v="My father wrote a book about raising a blind child. I, as a professional translator, am going to write it in English for everyone."/>
        <s v="A guy in his 30's tries to live his &quot;American Dream&quot;, but quickly it turns into a nightmare. (A Novel)"/>
        <s v="Profesional translation and publishing of the book on unique synthesis of project management and meditation"/>
        <s v="Iran does not adhere to International Copyright Laws. Please help me publish a Persian translation before it is illegally translated."/>
        <s v="THE HOLY BIB-EL Translated By Leon Cook. The Creation: CHAPTER 1.  1* In the beginning Gods created The Heavens and The Planet Earth."/>
        <s v="Publish my book on the Gayatri Mantra in English for the benefit of the readers and the children at the orphanage in Jhansi, India"/>
        <s v="Interest from abroad to publish my book SOCIALCAPITALISM. Need translation to English master. Help appreciated."/>
        <s v="English translation of the first book from a sword and sorcery Fantasy trilogy, by Paolo Parente"/>
        <s v="Help us to get www.mySurgery.de, an interactive eLearning-Website for general and visceral surgery, translated to english language."/>
        <s v="Introducing A True Story That Bridges Borders: Join Us As We Translate THE BACHELOR CHAPTERS: A THINKING WOMAN'S ROMANCE Into Spanish!"/>
        <s v="Feltmaking is an acient yet modern craft using wool in creative ways. Our thorough guides should be for people all over the world."/>
        <s v="My English  novel has received excellent reviews. To address the great interest from Germany I want to translate it into German."/>
        <s v="The Museum of Perfume in Milan has been publishing its own magazine since 1998 in Italian. We would like to translate it English."/>
        <s v="Guru Granth Sahib; User Friendly. A book which captures the essence of the Guru Granth Sahib in modern English and also made digital."/>
        <s v="If people contribute on Kickstarter, I will be able to give this 159-page e-book anthology away free to libraries and e-bookreaders.  I"/>
        <s v="Hello everyone !_x000a_I need your help for translate my saga Fantasy : Icarus at the school of the gods - Book 1&quot;."/>
        <s v="We as a successfull german stock market newsletter publisher want expand in the US market!"/>
        <s v="Erstellung einer deutschen Ãœbersetzung ( Lesbarmachung ) des Buches Finnegans Wake von James Joyce. Die Umsetzung erfolgt 1 zu 1."/>
        <s v="All backers can help us with 1â‚¬ to create the 1st Italian Manual Kickstarter - Per chi vuole finanziare le proprie idee con successo"/>
        <s v="I'm creating a dictionary of multiple Indian languages."/>
        <s v="For people in schools to the retired._x000a_Aim is to get in to schools,gyms,work places and to travel all over the world doing talks on it."/>
        <s v="Calling out Backers throughout the world. We are here to provide an intermediate channel to offer U.S. products worldwide. PLEASE READ!"/>
        <s v="A book of pickle recipes narrated by a mama grizzly speaking in incomplete and run-on sentences and her orangutan friend. #Artofthedill"/>
        <s v="Modern Literal Translation of the Torah in English and Russian with sub-linear and interlinear layout."/>
        <s v="I am gathering rare, out-of-print Judo books for preservation, translation and sharing."/>
        <s v="The ambitious translation of one of the most important books in the history of medicine by Charles Estienne, the classmate of Vesalius"/>
        <s v="Our Beginner's Guide to Fibromyalgia is to be translated into English. Endorsed by leading Rheumatology &amp; Psychology Societies in Spain"/>
        <s v="The teachings of Tulku Sanjay Tsering, the body, speech and mind emanation of the esteemed 20th century Dzogchen Master Khenpo Ngaga"/>
        <s v="English Version of my auto-published novel"/>
        <s v="Age is more than just a number, I hope your younger than you feel."/>
        <s v="I decided to get help. I respect AA and recognize the value of it's methods but the overwhelming religious language is a big hurdle. ."/>
        <s v="What if you suddenly found out, that your life wasnÂ´t the life you thought you had? What if you were like all the others!"/>
        <s v="KJV2015 Easier to understand for our kids and family not leaving out one verse or changing a meaning one bit."/>
        <s v="Series 2 of Relatively Prime, a podcast of stories from the Mathematical Domain"/>
        <s v="A new radio show focused on short fiction produced by Louisville Public Media"/>
        <s v="The River Runs Through Us is a six-part, yearlong radio series exploring the meaning and metaphor of the Connecticut River."/>
        <s v="The Best Science Media on the Web"/>
        <s v="Idle Thumbs was a podcast that ran for two years. People liked it, and we liked doing it. We want to bring it back, better than before."/>
        <s v="WAYO needs your financial support to operate in 2016. Help keep the creativity and ideas of the Rochester community on the radio!"/>
        <s v="We are a new Spanish language podcast telling uniquely Latin American stories."/>
        <s v="Destination DIY is a radio show &amp; podcast showcasing all kinds of creativity. Please help us make a new season of shows for your ears!"/>
        <s v="Get the inside edge on the stories that connect Americans to the world -- in your ear every week."/>
        <s v="Carlos Mena presents the CASAMENA Radio Hour Vol 1, a  2-CD Mix and Compilation featuring new and unreleased Deep and Afro house."/>
        <s v="Help improve the equipment, signal, and reach of 93.5 KNCE True Taos Radio, a new experiment in grassroots community media."/>
        <s v="A podcast about surprising struggles in early parenthood, created and hosted by award-winning author and radio producer Hillary Frank."/>
        <s v="Public Radio Project"/>
        <s v="We ended the Seattle Geekly podcast back in mid 2011, We've been thinking of bringing it back but we need help monetarily."/>
        <s v="We're raising money to create a 30-hour comedy marathon and an upcoming tour to celebrate our 10-year podcast anniversary."/>
        <s v="The Comedy Button is a brand new nerd pop culture podcast with weekly video sketches."/>
        <s v="WMSE, a community-funded radio station in Milwaukee, WI needs to replace its in-house digital studio to keep live music on the air."/>
        <s v="We are a team of multimedia reporters covering the global economy. We are going to make a t-shirt and tell the story of its creation."/>
        <s v="A former intelligence analyst/government transparency advocate talks to his colleagues about the past year's NSA revelations."/>
        <s v="The Stage at KDHX will be a beacon for artistic independence in the heart of the country, showcasing new artists and old favorites."/>
        <s v="This will be my first collection of short stories, written from ideas and scraps of ideas that I've had since I was a young child."/>
        <s v="Those who believe, call them Gods._x000a_Those who don't believe, call them aliens._x000a_Either way, you can't stop the war."/>
        <s v="When three social outcasts discover that Fictional characters are invading their world, they must form a team to stop this evil force."/>
        <s v="The mussings of an old wizard"/>
        <s v="Covenant Kept is a unique story that follows an ordinary woman through an extraordinary spiritual journey. Please help fund me."/>
        <s v="Follow the intimate and intense journey of a young woman's last moments of her unexpected death and journey to the continuance of life."/>
        <s v="A lover becomes an enemy when a line has been crossed. Torn between memories and reality, his mask of sanity is slipping."/>
        <s v="A blockbuster sci-fi adventure. What would you do if one day your life changed to beyond the imaginable?"/>
        <s v="My project is a novel, QUIET ENJOYMENT. It is a funny and serious story of one friend helping another deal with AIDS."/>
        <s v="Book ll of The Merlin Chronicles is ready to publish- just need that great cover art like Book l has: Kickstarter Book Cover Project"/>
        <s v="What do you get when you take outlaws, guns, gold and and old beagle in the old west? Adventure!"/>
        <s v="The Grym Brothers is a series about two brothers who are grim reapers, hunting down souls that canâ€™t or wonâ€™t move on the afterlife."/>
        <s v="Help illustrate the sequel to the bestselling _x000a_The Transylvania Flying Squad of Detectives"/>
        <s v="Help this story of the 1862 Confederate invasion of Maryland be published! It is to Sharpsburg as The Killer Angels is to Gettysburg."/>
        <s v="The Adventures of Penelope Hawthorne. Part One: The Spellbook of Dracone."/>
        <s v="Capturing the awe-inspiring magic of the likes of LoTR, Tainted Steel tells the story of one mans' struggle against Destiny."/>
        <s v="After 25 years apart, a father and son's reunion is less magical and more explosive as the revelations come out and the gloves come off"/>
        <s v="Is a dead body in her bar enough to make this cop return to the force? She tried to retire . . but can she? A page-turning crime novel."/>
        <s v="Coming soon, a new science fiction novel about human evolution and sorcery. In the near future, you are either forced to adapt or die"/>
        <s v="A young hero, sword play, epic tales, swamp monsters, a gang of thieves, and romance and betrayal. Forging your own destiny ain't easy."/>
        <s v="A hardcover book of surf, outdoor and nature photos from the British Columbia coast."/>
        <s v="Cosmic Surgery is a photo book, set in the not too distant future where the world of cosmetic surgery is about to be transformed"/>
        <s v="A self-published photobook starring the Puffin and the Gannet and the islands they live on; Skokholm Island (Wales) and Helgoland."/>
        <s v="A football photography book like no other about the 2014 World Cup in Brazil, by Ryu Voelkel."/>
        <s v="Michal Iwanowskiâ€™s photobook documents a 2,200 km solitary journey that echoes his grandfatherâ€™s daring escape from a PoW camp."/>
        <s v="A photographic book consisting of 36 colour photographs that explore Holden Lane High School in its final state."/>
        <s v="This project is for the production of a photobook at the culmination of a photo documentary that is known as &quot;It's Better In The Wind.&quot;"/>
        <s v="Destino tells the story of Central American migrants on the arduous trek across Mexico in pursuit of the American Dream."/>
        <s v="A photobook about climate change, natural catastrophes, and to what extent disaster management became part of our landscape."/>
        <s v="A unique insider 10-year photo-diary of rave culture-people-places. 1st edition sold out; new edition available in the USA &amp; Europe."/>
        <s v="A book that presents an account of my daughterâ€™s adoption through an examination of 19th-century &quot;hidden mother&quot; photographs"/>
        <s v="DC's top street photographers document the inauguration of Donald J. Trump -- 3 days that will rock a nation and change the world."/>
        <s v="An intimate portrait of Russian women in their private spaces by late photographer Andy Rocchelli published by Cesura."/>
        <s v="Racing Age is a documentary photography book about masters track &amp; field athletes of retirement age and older."/>
        <s v="Eyes as Big as Plates - The book! Featuring over 50 portraits, field notes and behind the scenes stories from seniors around the world."/>
        <s v="'Everything flows' - Heraclitus   // A visual poem on lifeâ€™s transitory nature, told through the lens of a contemporary nomad."/>
        <s v="THE WATCHERS is the first book of photos by Haley Morris-Cafiero.  It will contain the images from Wait Watchers and new photos."/>
        <s v="A photobook of Robin Schwartz's ongoing series with her daughter Amelia."/>
        <s v="A documentary photobook that captures the late 70s in evangelical America seen thru the eyes of a closeted and religious young man."/>
        <s v="A self-published photography book by Andrew Miksys from his new series about Belarus"/>
        <s v="STREET, a hard-bound book 9 1/2&quot;x 11&quot; 106 black and white photographs shot in New York City from 1975 through 1998."/>
        <s v="A stunning Smartphone enabled coffee table book based on Robyn Davidsonâ€™s legendary 1,700 mile camel trek across the Australian Outback"/>
        <s v="Monograph featuring PDX photographer Jake Shivery's 8x10 contact portraits; 1/2 plates and 1/2 extensive essay.  Approx. 9x12, 108 pgs."/>
        <s v="Limited edition split zine by photographers AdeY and Kersti K. 100 signed and hand numbered copies!"/>
        <s v="With content created in Iceland, Silver Hour is a book of photographs, journal entries, and drawings about light and the landscape."/>
        <s v="Landscapes &amp; human bodies; striking images from Jean-Paul Bourdier. What you see is real; no digital altering; all analog photography."/>
        <s v="Eight creatives visited Japan. This is a unique photo-book of their separate but collected experiences."/>
        <s v="A book of street photos from around Shibuya that I've made between 2011-2016."/>
        <s v="An empowering photo book that transforms hurtful experiences into strength and solidarity."/>
        <s v="A photobook made by 4-year-old Hawkeye Huey: National Geographic's youngest photographer and Rolling Stone's top 100 on Instagram"/>
        <s v="A street level, film, photographic representation of the character of the City of Roses, from a native Portlander's honest perspective."/>
        <s v="Award winning photography celebrating the artistry of geiko and maiko and the exquisite traditions of their Kyoto communities."/>
        <s v="This is an intimate story about a family, focusing on their love and strength in the face of mortality."/>
        <s v="The Art of Abandonment is an award winning photographic series that explores the beauty and history of our modern ruins."/>
        <s v="&quot;Small Steps are Giant Leaps&quot; is about reminding parents that to our kids this is a new and exciting world just waiting to be explored."/>
        <s v="Travel around the world on a backpacking trip 3 years in the making through a book with amazing photos and stories to over 60 countries"/>
        <s v="A Photobook about one of the most fascinating places on earth -     the sacred Mount Kailash in Tibet."/>
        <s v="I want to travel through the National Parks to take pictures of the little things, the &quot;missed&quot; things, that people overlook."/>
        <s v="Stunning hardcover coffee table book spanning over 25 years of music photography and stories in Marin County, CA by Bob Minkin"/>
        <s v="A series of large format film &amp; Polaroid images created to produce a hardcover book. All profits donated to Rain Forest Action Network."/>
        <s v="My Goal is to travel across Panama with my team and capture the beauty and wildlife throughout the canal."/>
        <s v="The photography project aims to show challenges &amp; successes of a  student attempting to continue his family beekeeping heritage."/>
        <s v="I plan to take pictures of the sunrise in the MidWest every day in 2015 and compile them in a slide show for distribution."/>
        <s v="My name is Travis LaFee, I live in beautiful McCall, Idaho. I wish to display the beauty of valley county by taking pics outdoors."/>
        <s v="&quot;He will not be a wise man who does not study human hearts!&quot;_x000a_Hope in natural art, creation!"/>
        <s v="Buy and maintain 6 acres of land in West Ireland as a Wildlife Refuge for an endangered species of native Raptor called the Hen Harrier"/>
        <s v="I have produced a limited number (100) of five 8x10 prints of mixed photography I would like to share with you."/>
        <s v="Beauty is in the eye of the beholder and I want to inspire conservation through color."/>
        <s v="A 2016 calendar collection of landscape and wildlife photographs from award winning photographer, Steve Marler."/>
        <s v="A photographic journal of a Costa Rican frog survey: recording the effects of habitat fragmentation on these charismatic amphibians."/>
        <s v="I can do it but help can't hurt. Sweet Montana photos like never seen before. Be a part of Randy Hoffman Photography and our activities"/>
        <s v="Help me spend this fall capturing autumnâ€™s spectacular season in detail so I can create high quality images for home dÃ©cor."/>
        <s v="This project is about exhibiting the raw beauty of the elements through highlining, surfing, fire spinning and rock climbing."/>
        <s v="I create art by photographing flowers/seeds i would love to buy my own camera/computer/Photoshop and restore my old shed into my studio"/>
        <s v="I am traveling the coastline of Maine and will be taking pictures of all the scenery and lighthouses in the area."/>
        <s v="To gather a collection of photographs for a coffee table book that displays the beauty of Canada's west."/>
        <s v="I have always been captivated by photography, Now I am trying to set up my own company and publish my pictures."/>
        <s v="A large 2016 wall-calendar (A3 when open) featuring 12 stunning photographs by Lucy Wood."/>
        <s v="The goal of this project is to provide scientific evidence of bigfoot in the North Cascades."/>
        <s v="I would like to share my landscape photographic travels of 2014 with more than just family an friends. 12 months of images."/>
        <s v="An illustrated retrospective of the journey from African to African American using a collection of fine art engravings &amp; photographs."/>
        <s v="My project is writing and illustrating a childrens book using my little Red Vespa to be able to obtain..yes a red scooter. The world calls to me!!"/>
        <s v="Unique book revealing my discoveries in the Empty Quarter of Oman. Collection of travel writing, poetry, artwork and science!"/>
        <s v="This is a book of art and poetry that highlights the highs and lows of a young 20 something coming to terms with her bipolar."/>
        <s v="Award-winning artists compete to have their art featured in the National Forests Passport Book depicting 9 Forest Regions of the US."/>
        <s v="Joe DeVito's first Art Book and original King Kong novellas available in both Limited and Deluxe Editions."/>
        <s v="Traveling to create a book of my photography! Help support my trip and buy a book! Also limited edition t-shirts and prints for sale!"/>
        <s v="A world adventure to seek culture and inspiration through art. Putting a visual documentation of our journey into a book."/>
        <s v="to be removed"/>
        <s v="A Coloring Book of Breathtaking Beauties_x000a_To Calm the Heart and Soul"/>
        <s v="An inspiring photo book about an unique Caucasus Expedition by two backpackers - Erna Gaspar (photographer) &amp; Adrian Lorincz (writer)."/>
        <s v="So many brides want a country wedding, but where to start? Whether you want a barn or a tipi, this guide can help you plan your day."/>
        <s v="This is a first-of-its-kind 12&quot;x12&quot; trading card coffee table book featuring over 100 cards celebrating the awesomeness of Canada"/>
        <s v="BLK/MTL's Illustrated Works 100's of Hi-Res Pics ft. Custom Artist Carmine Diaz's popular Paintings packed into 1 Coffee table Art Book"/>
        <s v="A stunning, limited-edition photography book displaying the colorful and exotic marine life in the waters along the Channel Islands"/>
        <s v="For the publication of my first 3 books: an Art book, a graphic novel, and a coloring book"/>
        <s v="I've been putting together a portfolio of fine abstract photography of the highest quality, color, and design. A vision of beauty!"/>
        <s v="2 artists, 1 month, 1 laptop, minimum wage, plenty of coffee proving a transmedia production worth noticing doesn't need a million dollar budget."/>
        <s v="'Compilation of visual and literary art through fine art photography, graphic art, and poetry."/>
        <s v="Creating my 2nd book depicting the people and places in Brevard County w/current images + traveling to obtain new ones."/>
        <s v="Photographic canvas prints depicting different scenes from around the globe, including local images taken in Sussex England."/>
        <s v="I create canvas prints of images from in and around New Orleans"/>
        <s v="I am a photographer who is inspired by the original Jules Verne story. I will make a thousands of photo and video materials for You."/>
        <s v="25 Kansas State Parks in the next year. What a great adventure to take together. Join me. Together we can photo this beautiful state."/>
        <s v="We've explored some of the most amazing places in New Zealand and can't think of a better way to share our experiences than a photo :)"/>
        <s v="Show the world the beauty that is in all of our back yards!"/>
        <s v="Aerial Photographs of Historical Structures and Landmarks across the US. Experience the Antique structures from the most Unique Angles!"/>
        <s v="Southeast Texas as seen through the lens of a cell phone camera"/>
        <s v="I want to be able to have my own photography inside a canvas and have it be displayed everywhere."/>
        <s v="Discover Italy through photography."/>
        <s v="Hi, my name is CiarÃ¡n May &amp; i'm a photographer from Co Fermanagh, Ireland. With your support  we can bring this wonderful book to life."/>
        <s v="A portfolio collage of beautiful pictures of authentic Pittsburgh locations and scenery."/>
        <s v="A trip to fulfill a dream of capturing the wonders and history of ancient Italy in person."/>
        <s v="I photograph my love of New Orleans, create canvases and share those memories with you."/>
        <s v="To make a coffee table book,  displaying civil war battlefields and forts,  taken at the same time of year the battles were fought."/>
        <s v="London is beautiful. I want to create a book of stunning images from in and around our great city"/>
        <s v="We're starting up a new an improved way to do vacation rental management, but we need some funding to kick start it!"/>
        <s v="I want to get our there and expand my photography skills and take a trip to Tornado alley to get more shots of storms and hopefully to"/>
        <s v="A London photographer trekking 5,895m up Africa's Mount Kilimanjaro to pursue and enrich a career."/>
        <s v="I plan to document volunteer work on an organic farm in rural India, and photograph the people and places I encounter during the trip."/>
        <s v="We're so close to releasing our long-awaited debut album! A little help will go a long way... let's do this!"/>
        <s v="We need the help of fans of both music and film alike to help us create our collective vision for this song."/>
        <s v="An exercise in the wild and dangerous world of solo musicianship by Maxwell D Feinstein."/>
        <s v="Kentucky Knife Fight is making a music video for the release of their new song, &quot;Love the Lonely.&quot; Raising money for production costs."/>
        <s v="A Band of Orcs needs gas, tires &amp; tags to get to GenCon Indy for the debut of their 28 mm gaming miniatures and historic live concert!"/>
        <s v="The Scurvies, an independent punk rock 'n' roll band are recording a new album to be released on vinyl and CD, on their very own label."/>
        <s v="The world's only all-Asian American dance rock band, The Slants, needs a bus to tour cons, shows, and festivals."/>
        <s v="The Devil &amp; Me's Debut album, &quot;...It's Not A Dream&quot;, featuring 9 original, Hard Rock songs."/>
        <s v="Still the Sky's Limit is finishing their first full length album and going on a full US tour, and WE NEED YOUR HELP!"/>
        <s v="So The Story Goes is the upcoming album from &quot;Just Joe&quot; Altier."/>
        <s v="Skelton-Luns CD/7&quot; No Big Deal."/>
        <s v="Help us achieve our goal to get our van repaired, gassed up, and road-ready for our winter tour!"/>
        <s v="Ghosts and Paper Hearts are getting ready to release their new EP and we want it to be sent everywhere. Help us out PLEASE!!!!!"/>
        <s v="We are going into the studio this June/July to begin our New Album. Pre-order the CD &amp; join us as we present The Greatest Show Alive."/>
        <s v="We are Reno Divorce!! Here is a taste of our upcoming release and we invite you to be a part of it."/>
        <s v="HELP! We don't have much time.....Join Aly Jados in making her new EP a reality before the world ends!!!!"/>
        <s v="The Coffis Brothers &amp;The Mountain Men are recording a brand new full length record."/>
        <s v="Janus Word combines hard rock with melodic acoustic music for a unique and awesome sound."/>
        <s v="Creating a live show experience that does justice to the musicianship and time spent rehearsing.  Help us weave this sonic tapestry!"/>
        <s v="Kickstarting my music career with 300 hard copy CDs of my first release."/>
        <s v="Its long over due! Help us fund our debut album! We need all our friends and fans support on this! Lets make it happen!"/>
        <s v="Join in PrincessFrank's conquest of the Rock&amp;Roll kingdom! Pledge your support and help him claim the throne of Rock!"/>
        <s v="We play covers of mod and ska classics to enthusiastic crowds. Now we want to leave our own original mark on mod musical history."/>
        <s v="Joey De Noble is raising money to help record his latest music, and he wants YOU to be a part of it!"/>
        <s v="Progressive metal band Redemption is preparing to film its second live DVD at the Progpower festival in Atlanta, GA in September, 2012."/>
        <s v="Help Christian Rock Band &quot;The Protest&quot; fund their new album and further their mission of positively impacting lives."/>
        <s v="River of Thorns is a recording duo based in southeast Michigan.  We're releasing a great sounding cd recorded in a tiny home studio!"/>
        <s v="Original Jewish rock music on human relationships and identity"/>
        <s v="Help Off The Turnpike release new music, and set fire to everything!"/>
        <s v="Inspired by the legacy of Tex Tucker, Golden Grenade is setting out to record their first CD with heavy hearts and intense purpose."/>
        <s v="We're putting together our next studio album, and we want you to be a part of it. Check out the video for some clips from the studio."/>
        <s v="Hey everyone! If you don't already know, we're Culprit, a 4-piece rock band from Los Angeles &amp; we are in dire need of a new tour van!"/>
        <s v="We are a four piece rock band that has played shows in and around NYC including Mercury Lounge.  Two of our members are now in LA."/>
        <s v="Recording Debut  Album w/ Producer Ikey Owens from Free Moral Agents/ The Mars Volta"/>
        <s v="TWO will be recording their next album, MOUNTAINS, in July and need your help to make their vision a reality. Many perks are available!"/>
        <s v="Butch County is a hard rockin bunch of girls and boy-girls from Austin.  Help us show San Francisco  Pride how we do it in Texas!"/>
        <s v="We (the band Sunset) has been invited to play in Philadelphia.   Help us get there and you will receive special prizes."/>
        <s v="Avenues will be going in to the studio to record a new EP with Matt Allison!"/>
        <s v="We've written the music and now it's time to record. We're excited to work with Nic at Different Fur studios but we need your help!"/>
        <s v="We are a friendly neighborhood electronic pop duo from Los Angeles. We want to shoot a music video for a song from our debut album."/>
        <s v="Music Video For Upbeat and Inspiring Song - Run For Your Life"/>
        <s v="Pop Garden Radio Presents: The Rock on the Road Tour Season 2 CD. 23 great Pop tracks from independent Pop artists."/>
        <s v="This Is All Now is putting out a brand new record, and we need YOUR help to do it!"/>
        <s v="Be a part of helping Singer/Songwriter Kevin Wood bring his 3rd Album &quot;Out Among The Wolves&quot; from the studio to you!"/>
        <s v="&quot;All I Have is filled with soaring pianos and bright guitars; heartfelt songs coupled with intuitive melodic compositions&quot;"/>
        <s v="Album 3 funds.We have 13 amazing songs ready to go . a fantastic engineer to mix them, James Aparicio(Depeche Mode/Liars.We need you xx"/>
        <s v="Grammy Pop Soul Artist Jaysin is raising funds to make the most EPIC Music Video ever and he wants to PUT YOU IN IT!"/>
        <s v="We've finished recording our debut LP &quot;Wide Awake&quot; and would love to have it pressed on vinyl, but we need your help"/>
        <s v="This is it! The new Sam Lyons album #3. Help me make it happen by pledging today - pre-order the CD and other cool stuff right here."/>
        <s v="Help me record a CD that uses pop styling to give a fresh sound to ancient wisdom from scripture!"/>
        <s v="Pop/Alternative/Classical/Electronic artist Dakota Lillie is making a music video for the opening track on his album &quot;The Dream&quot;"/>
        <s v="A stunning musical story, telling of the triumphs and struggles we experience through our relationships with life, friends and lovers."/>
        <s v="On 4/26, The Narrative will head out on their 1st full US tour with Eisley and aim to raise $7,500 to cover tour expenses. "/>
        <s v="i have 3 new, killer songs that i must record immediately. i can certify the lethal-ness of the songs. these may be my best songs yet!"/>
        <s v="Berklee College of Music student, Meg Porter needs YOUR help to fund her very first EP!"/>
        <s v="The making of a quality, full length album journeying through a pop/folk/rock/americana sound_x000a_noisetrade.com/jaredmitchellmusic"/>
        <s v="The long anticipated debut album from singer/songwriter Lynette will be recorded this June in Nashville! You can help make it happen!"/>
        <s v="I've had numerous song ideas spinning around in my head for years now, please help me get them out- into a studio and into your homes!"/>
        <s v="The long awaited Christmas EP is in session! We need your help to get it professionally mixed, produced and manufactured."/>
        <s v="Vogliamo realizzare un risotto fragole e champagne e condividerlo con i nostri fan. Faremo il risotto durante un concerto casalingo."/>
        <s v="I am excited to present my debut pop project Kyana!_x000a_Piano and vocal sounds embedded in sophisticated, bold arrangements &amp; brisk beats"/>
        <s v="I am a singer/songwriter from Miami Beach working on my first fully produced album entitled &quot;Illusion&quot;. Support independent music!!"/>
        <s v="music is as important to the eyes as it is to the ears. help bring ghost to life in front of your eyes."/>
        <s v="Korean-American Soprano Grace's Debut Album - coming up in June 2012. Come and be part of this exciting project!"/>
        <s v="Simply Put is recording our debut album and needs to raise funds for studio time, printing and possibly the start of a sound system.  "/>
        <s v="Play a KEY role in Venus On Fire's success - Working with a World Class Producer to make a memorable EP."/>
        <s v="I am so excited to be recording my debut EP called &quot;A Sign of Weakness&quot; as well as shooting a music video for the title track!"/>
        <s v="Making my debut EP &quot;Words Left In My Mind&quot; with the help of Kickstarter and all you awesome people! Thanks for the support!!"/>
        <s v="Hi guys! I'll be recording a 6-7 song EP this summer and I need your help to make it happen! _x000a_Any support is appreciated!"/>
        <s v="We are ready to record our first album, but we need your help to make it a reality. Be an active part in producing this record and you'll be rewarded!"/>
        <s v="I am seeking funding in order to help take my music from a hobby to a career."/>
        <s v="Sweet, sweet harmonies from Portland Oregon's premiere high school women's a cappella group."/>
        <s v="After our exciting mixing session at the Wilco loft, we're ready to master and press vinyl for The Astronomer's newest record!"/>
        <s v="This is my biggest project YET! The songs are recorded &amp; I need your help to package &amp; promote this music. Let's finish this together!"/>
        <s v="The Great Party is releasing their debut album. Here's your chance to be a part of it!"/>
        <s v="Help fund Bridge 19's tour in support of their first duo record, to be released in May 2012."/>
        <s v="It's time to record my new album. Studio, musicians and arranger are ready, are you coming on this journey with me?"/>
        <s v="Help me make an amazing music video so that I can take my music to the next level and get a manager!"/>
        <s v="Your ticket for an adventure in STEREOPHONIC, INTERSTELLAR  HI-FIDELITY_x000a_w/ your crooning Star-Captain, Jody Mulgrew. Pre-Order Today."/>
        <s v="Working Musician dilemma #164: how the taxman put Kick the Record 2.0 on hold"/>
        <s v="Slugs &amp; Bugs is making TWO NEW Sing the Bible CDs in 2017, with Scripture songs all about Jesus - His words, His life, and His mission."/>
        <s v="Christian singer-wongerwriter searching for funding to record CD of original Christian music."/>
        <s v="Rendre tÃ©moignage de ce que Dieu fait chaque jour pour moi et venir en  aide  aux autres, c'est  mon but."/>
        <s v="New Music from Marty Mikles!  A new EP all about God's Goodness &amp; Mercy."/>
        <s v="My name is Brad Dassey.  I've been composing and making music for 18 years now.  I want to get my music out there even further."/>
        <s v="I will transcribe, into Western musical notation and Romanized transliteration, the complete Torah as sung in the Ashkenazic tradition."/>
        <s v="Be a part of bringing &quot;YOU SAY SPEAK WE SAY MOVE&quot; into existence with FIKE. This is our first album since moving back to Baton Rouge!"/>
        <s v="Professionally recording a worship and contemporary Christian music album that connects to people and connects their heart to God."/>
        <s v="Praising the Living God in the second half of life."/>
        <s v="Our newest project! We are hard at it trying to bring music that uplifts the spirit, and tells a story of life-changing love."/>
        <s v="TUV Online is making highly effective vocal training available &amp; affordable to churches, worship leaders and singers around the world!"/>
        <s v="After 3 years.....It's time for some new music! Album #2 is in motion and I can't wait to share it with all of you!"/>
        <s v="Creating and playing music is what i love. I long to produce &amp; release fresh, raw and relevant songs that come straight from the heart."/>
        <s v="Hey all I'm building out my Christian Recording studio in a new building. I have the building but lack the funds to build it out!!!"/>
        <s v="We are the Preacher's Daughters &amp; recording a HYMNS CD with our unique vocal duo &amp; interwoven Cello. Hymns in a fresh, beautiful way."/>
        <s v="I was dying. No will to live. Angel spoke to me. Changed my life. Help me to Share the message with the world. My life changing story."/>
        <s v="You can help create an awesome new worship album and in return get exclusive rewards ONLY for backers of this project."/>
        <s v="This Music is a Powerful Tool / Ministry to the mindset_x000a_of Global Christianity in an Artistic &amp; innovative Musical_x000a_Format_ Album &amp; Tour"/>
        <s v="Friends! Will you help me create a new worship album??! I want this album to give God the worship he deserves and draw people to Him."/>
        <s v="My debut full-length album. This album will be a new direction as we hope to capture the worship that happens when you're at camp."/>
        <s v="The passion I have for music is intense, super natural and uniquely divine.The encompassing vibe of a great song dressed in great beat"/>
        <s v="I can do all things through christ jesus"/>
        <s v="I would love for you to be a part of helping me raise money for music and video production to launch my first Worship album!"/>
        <s v="We want to record an album of popular praise &amp; worship songs with our own influence and style."/>
        <s v="An instrumental album that ranges from hymns to contemporary music. All the music is recorded by myself."/>
        <s v="Unsere &quot;Aufgabe&quot; ist es, fÃ¼r Christen da zu sein die keiner Gemeinde angehÃ¶ren. Zudem spielt Lobpreis eine Zentrale Rolle."/>
        <s v="We exist to proclaim the love of Christ through music! Partner with our ministry and help us spread God's love with a new studio album!"/>
        <s v="A debut album for the New Gate Church's praise team; making a cd filled with original songs from a team of misfits with 1 goal in mind"/>
        <s v="A project to set psalms to music. The psalms are taken from the English Standard Version (ESV) of the Bible."/>
        <s v="We want to create a gospel live album which has never been produced before."/>
        <s v="&quot;Redemption&quot; is a multi-cultural worship album aimed at giving you an 'around-the-world' experience of Jesus-focused worship."/>
        <s v="Recording/equipment for MCM - a team of musicians who will help your local musicians to hold your own Cowboy Church with Gospel Music"/>
        <s v="This music project is a compilation to my up-coming book UNCOVERED ME, I need your support to help me go to New York and complete it."/>
        <s v="Change the world. Music should be more fun, positive, and compassionate. What goes into your ears is important- same for your kids."/>
        <s v="Kimberly Stokes the daughter of Elder Baby Stokes Jr, of Bibleway C.O.G.I.C, is currently working on a EP. She is sharing her heart"/>
        <s v="New Twin Cities based Gospel Chorus and music ministry. Join us as we grow and support this exciting mission with our launch Feb 11th!!"/>
        <s v="Our first record created to reach, inspire, and ultimately express the love of Jesus to our generation."/>
        <s v="A melody for the galaxy."/>
        <s v="Building the foundation for a great work! Join us on our journey to bring a fresh approach to ministry through song and testimony!"/>
        <s v="Justin and Elly Heckel just finished recording their Debut Album and need your help to release it to the rest of the World!"/>
        <s v="Heavens calling is an album for people all over the world in need of a healing for the soul, positive mindset and total prosperity"/>
        <s v="I am raising money to leave a legacy for the DC Gospel Stars and preserve this art form for music lovers of this style."/>
        <s v="We are a vocal group from the Northwest looking to create a gospel, jazz, a cappella ablum and would love the support of music lovers."/>
        <s v="We are just some guys who Love the Lord and want to share our personal experiences of what GOD has done for us through our music."/>
        <s v="Christian band signed to VECA Records to release their debut album in Spring 2015.  This ministry is relying on faith-based donations."/>
        <s v="Amanda Joy Hall's sophomore album, &quot;Every Day&quot;. Release expected July 2014"/>
        <s v="Please help fund my second Prophetic Guitar album. Be a part of a pioneering and groundbreaking sound released from Heaven."/>
        <s v="Be in God's presence through instrumental covers of hymns. Help me build a home studio to freely distribute this album."/>
        <s v="A few years back, I was inspired to write some songs, turned out the messages are real but a little scary, I need help to produce."/>
        <s v="Hello, I am raising money to fund my first solo Album.  This project is my testimony that God is truly our shelter in the storm."/>
        <s v="We are a Christin Worship band looking to midwest tour. God Bless!"/>
        <s v="This event will be free to the public with approximately 20 Christian vocalist and choirs from several genres. Rock,Blue Grass,Hip Hop."/>
        <s v="I am trying to share the music I am blessed to have written. https://www.johncox4.com or https://reverbnation.com/johncox4"/>
        <s v="This is a double venture project. I have finished a new manuscript and currently working on creating a Christian rap CD."/>
        <s v="RainSong is letting my buy a discounted guitar. I will use this to offer my talents to the ministry programs I'm a part of."/>
        <s v="A unique meditative album reflecting on the life of Christ, inviting Him into your presence"/>
        <s v="An instrumental project in which all songs are incorporated around the healing power of our God. Used for times of prayer &amp; devotion"/>
        <s v="Music that inspires and gives hope for overcoming and change. And it is good music."/>
        <s v="HELP US RECORD -- SWEET LOVE -- Listen to this sped up ROUGH version and be sure and check out the unique REWARDS ---"/>
        <s v="I recently recorded a new single. With your help I can return to the studio. Would you like to be part of my next worship project?"/>
        <s v="A photo journal documenting my experiences and travels across New Zealand"/>
        <s v="Clark &amp; Addison: A Wrigley Field Photography Book that would be the perfect addition to your sports collection, office or coffee table!"/>
        <s v="Visual documentation of the endangered IÃ±upiat language, captured in the form of a printed photography book."/>
        <s v="This book is the embodiment of my passion for water &amp; photography, which I hope will inspire you to pick up your camera and explore."/>
        <s v="A Guidebook to the Coolest Places and Things About Detroit by The Nain Rouge, or Red Gnome, Detroit's oldest and coolest resident."/>
        <s v="Photo-documenting the refugees of France. Witnessing their humanity. Exploring the common threads of what it means to live at the Edge."/>
        <s v="A beautiful, limited edition, photobook about the story of the last year of my mother's life, to be published by Dewi Lewis."/>
        <s v="Telling the story of the city through remarkable people who live in Vancouver today."/>
        <s v="Help me fund the production run of my first book by local Photographer Sandro Ortolani."/>
        <s v="A book of portraits and histories making LGBT (Lesbian, Gay, Transgender, Bisexual) loving relationships visible, normal, and accepted."/>
        <s v="Photographs and stories culled from 10 years of road trips through rural Greece"/>
        <s v="A little book of calm, in picture form, that will soothe the soul and un-furrow the brow."/>
        <s v="A friend or fiend? To me he is both, this is his story - in his words, out of his mind, in my photos and straight in to your hearts!"/>
        <s v="A photography publication that looks behind the myths, clichÃ©s and fairytales that surround Ottawa, the capital of Canada."/>
        <s v="For about a year I've been taking pictures while walking around the block with my dog. Want to publish a ebook of what I captured."/>
        <s v="214 is a photobook about the local hip hop culture in Dallas, Texas between 2012 and 2014 by photographer, Mariah Tyler."/>
        <s v="I want to create a self published photo art book on the topic of the resurgence of femininity."/>
        <s v="Yashica TLRs (Twin Lens Reflex) history cards are a cool way to present Yashica TLR collections in a fun way: by playing cards. Enjoy!"/>
        <s v="Death Valley will be the first photo book of Andi State"/>
        <s v="Thank you all so much for your pledges! We reached the goal! To continue supporting or for any questions email arisjerome@gmail.com"/>
        <s v="A hardcover photobook telling the naked truth of a young photographers journey."/>
        <s v="Project rewards $25 gets you 190+ digital images"/>
        <s v="Hardcover photo book featuring bold, beautiful, confident models and coffee tables in outrageous juxtaposition with the backgrounds."/>
        <s v="Individual sportspeople are masters of their own destiny. This book is a gritty behind the scenes look at boxers striving for success"/>
        <s v="Everyday I meet new people and everyday I learn a new story. These are the most popular of those stories from the first year of OTWISI."/>
        <s v="I want to create a beautiful book which documents the Melbourne music scene."/>
        <s v="A photographic search for the true meaning of pride for ones country during the World Cup"/>
        <s v="My goal is to create a catalog of farm-to-table recipes with stunning images from restaurants and farms in the southwest."/>
        <s v="To create a publication, and exhibition documenting the collection of Jamie Ross, longtime collector of Navajo Textiles"/>
        <s v="Auto-Archives non-profit library will publish a book of previously unseen 60s and 70s motor racing images by photographer Peter Darley."/>
        <s v="Photographic book on the historic oil region of Pennsylvania where Edwin Drake drilled the well that started the modern oil industry."/>
        <s v="A photobook and a short documentary film telling the story of Holocaust in Northwestern Lithuania"/>
        <s v="True Faith is a book about the true story of Ed Stilley and his promise to God to make instruments and give them to children for free."/>
        <s v="A photo book of the artist's present and future portraits from 2013 to 2015, including actor and human rights activist George Takei."/>
        <s v="Rarely seen images of Muhammad Ali in his prime as he trained in Miami Beach at the famous 5th Street Gym in the early 70s"/>
        <s v="A documentation of the implications of hedonistic architectural ventures in Dubai, the fastest growing city on the planet."/>
        <s v="Photobook â€˜All along the Control Towerâ€™ by Theo and Frans Barten. Photos of more than 50 disused WW2 Control Towers in the UK."/>
        <s v="This book combines portraits of Cuban life and and society with quotes from a diverse group of Cubans that live in Cuba now."/>
        <s v="Publication of an award-winning photographic series that explores the endless and beautiful dance between creation and destruction."/>
        <s v="It is time to recognize and give to the indigenus groups the credit they deserve. It is time to understand where we come from."/>
        <s v="A photobook of the US presidential election from a citizen's point of view, showing the major conventions, rallies, and election day."/>
        <s v="I am traveling across the entire USA documenting cocktail culture to publish a stunning hard cover photo book of the resulting work."/>
        <s v="My Buddy Spirit and I, Ara, camping full time camera on hand for a bit over nine years. &quot;Hue of my Vision&quot; is our Photo Book."/>
        <s v="I want to publish my first photo book and make prints based on a series of rooftop cityscapes I took in 2014 of the city that I love."/>
        <s v="A book about a school bus converted into a living space, and the adventure shared by friends on its maiden voyage."/>
        <s v="A photo book that shows a timeless trip from Portugal to Sri Lanka in a subjective point of view through an old Hasselblad objective."/>
        <s v="Raising awareness to the effects of global warming through photographs of the high mountains of Peru."/>
        <s v="A photo book celebrating Goths, exploring their lives and giving an insight into what Goth is for them."/>
        <s v="I want to create a portfolio to show all the aspects of the adrenaline filled game of paintball. Focusing on tournament players"/>
        <s v="70 years of incredible photography sits patiently in old film sheet boxes, waiting for a return to relevance."/>
        <s v="For the love of street photography and the beauty of traditional cultures in southern Italy."/>
        <s v="In 1970 Helaine Garren shot a series of images at Bensingerâ€™s Pool Hall in Chicago, Illinois."/>
        <s v="The beginning of a long term project to document life of the Karen ethnic group on the border of Thailand and Burma."/>
        <s v="&quot;Venus as Menâ€ is a book about beauty of masculine nude. Is a reflection about men as a sensitive and sensual being and gender equity."/>
        <s v="A photography book documenting the impact of the ISAF mission on the Afghan people of Mazar-e Sharif."/>
        <s v="Kenema is a stunning portrait photography book by British Photographer, Peter Dibdin, capturing community life in Kenema, Sierra Leone."/>
        <s v="A photography book that serves as a call to action for Congress to stand up for survivors of domestic and sexual assault."/>
        <s v="A photographic series on Mexican cowboys that I want to have published as a fine art book that will also include cowboy poetry."/>
        <s v="The UnDiscovered Image, a monthly publication dedicated to photographers."/>
        <s v="Shot over 3 years in the U.K &amp; U.S, and featured in press worldwide, we need your help to back the highly anticipated Sikh Project book"/>
        <s v="Get involved in Come, Bring, Punish, a new photo book by Ewen Spencer, documenting the European Ballroom scene and the life around it"/>
        <s v="Inner Darkness turned into a photobook. Personal work i shot during my recovery...in Berlin."/>
        <s v="Photographs capture fleeting experiences, where childhood is our past and adulthood is our future. In between. On the verge."/>
        <s v="A beautiful book of Polaroid photographs which celebrates the beauty, diversity, and distinctive character of Colombia"/>
        <s v="The production of the book about my long term project &quot;The Travellers&quot;, Ireland`s biggest minority group with a nomadic origin."/>
        <s v="Join me in publishing an amazing and unprecedented book with full frontal photopraphs of 8 American Presidents Naked"/>
        <s v="I want to explore alternative cultures and lifestyles in America."/>
        <s v="An Iranian Journey exposes the duality of life in modern Iran where youth navigate a thicket of Islamic laws and customs to live freely"/>
        <s v="A stunning photo book highlighting the visual diversity of the City of Hamilton and showcasing it in a new light."/>
        <s v="Film Speed is a series of Zines focusing on architecture shot completely on 35 and 120mm film."/>
        <s v="A collection of 365 color photographs of sunsets in 2014, beautifully presented in a hardcover book."/>
        <s v="Run Rwanda - 211 miles, 100 photos:  An intimate visual documentation  of the inspiring and innovative reality of modern day Rwanda"/>
        <s v="This project aims to document, Libyan photographic history; through both print and artisan mediums ."/>
        <s v="A self published photo book documenting the overwhelming presence of the colour pink, in young girls lives here in the UK."/>
        <s v="Photographic roadtrip from Dallas/Ft Worth, Texas to Florida's beaches. A summer photography roadtrip project to include 5 states."/>
        <s v="A unique Photographic Book Project about the Passionate Moments and Strong Emotions that lie within Karate"/>
        <s v="Hundreds of breathtaking rodeo photographs collected in a beautiful coffee table book."/>
        <s v="We are all different, this is a way to honor and celebrate the authenticity in being different."/>
        <s v="Reach the ends of the earth! Claim a piece of alaskan wilderness- your name in a glacier and receive photo book our Denali Expedition"/>
        <s v="An Iconic look at one of California's oldest beach communities, photographed in Monochrome, on a c1947 medium format 6x6cm Box Camera."/>
        <s v="Glass Cloud tour dates are already beginning to pile up. They are turning to YOU to help get them from town to town."/>
        <s v="Wood Butcher needs your help to make this happen. Buy a CD, support local music!"/>
        <s v="Just as we are getting prepared to tour we find out our van has serious damage and can't run. We unfortunately don't have enough."/>
        <s v="cd fund raiser"/>
        <s v="Eurisko is trying to release our full length entitled &quot;Wild Animal!&quot; Money raised will go towards studio time, mixing, and mastering."/>
        <s v="Hear your favorite Bear Ghost in eargasmic quality!"/>
        <s v="I have been a lot of places &amp; written a lot of songs. It's finally time to make my debut album &quot;Homeward Bound&quot; and I need your help!"/>
        <s v="Sam Sliva's new EP, &quot;Drained,&quot; will combine Rock, Reggae and Country stylings to make one definitive sound...BUT ONLY WITH YOUR HELP!!"/>
        <s v="Everything is set to record are EP except for our finances. Please donate if you can! Any amount is appreciated. "/>
        <s v="We have come a long way on our new record, but now we need your help.  Help us, and together we can make magic!"/>
        <s v="After a 2 year Odyssey, Darling Waste's trailer is still not home! We need $3,500 to get it through U.S. Customs!"/>
        <s v="Hi! We're the music duo Black Swan Theories and our project is to manufacture our debut CD of 10 already-completed songs.  "/>
        <s v="I am writing the second volume in a series of hair band encyclopedias, however I lack the means to afford the costs of the photos."/>
        <s v="Help us fund our first tour and promote our new EP!"/>
        <s v="WE ARE A HARD ROCK/PUNK BAND SEEKING FUNDS TO RECORD A NEW EP. _x000a__x000a_https://www.reverbnation.com/dirtylittlerebel"/>
        <s v="Help fund our 2013 Sound &amp; Lighting Touring rig!"/>
        <s v="Shady Grady &amp; The Nobodies is a band from Chicago, IL that fuse James Brown, Pink Floyd &amp; Jimi Hendrix into 1 - www.shadygradymusic.com"/>
        <s v="Paul Haasch is producing his first music video! With awesome people involved and a great vision, it is sure to be an amazing piece."/>
        <s v="The King of Mars, a Chicago rock band, needs your help funding their first EP! Visit us at thekingofmars.com for more."/>
        <s v="St. Paul five-piece band City of the Weak hits the road May 9th, heading for Ft. Lauderdale to attend the Driven Music Conference!"/>
        <s v="Hard Rock with a Positive Message. Help us fund, release and promote our debut EP!"/>
        <s v="Every time we sit down to rehearse, thoughts of recording a CD excite us! We are ready to do this!  It's time, so read on..."/>
        <s v="Support Jeremy Buck &amp; The Bang as they finish and release their Brand New Album, â€œYou Are a Starâ€, as well as shoot 2 New Music Videos"/>
        <s v="We are working hard to get into the recording studio and finally release a full-length album...but we need your help getting there!"/>
        <s v="OH MY JOSH! _x000a__x000a_Our Kickstarter Supporters get FIRST DIBS!_x000a__x000a_Here's our latest single release and a package deal you cannot ignore!"/>
        <s v="This album of all original music has been in the making for several years and I am excited to make my fans a part of this experience."/>
        <s v="Deathtrap America is touring the country this spring.  Your pledge will help us across the country with Faster Pussycat and QueensrÃ¿che"/>
        <s v="Hopeless Jack &amp; the Handsome Devil's first American tour. Help us bring our dirty brand of &quot;Roots &amp; Roll&quot; across the country!"/>
        <s v="Release the Skylines is a small, local Cleveland metal band looking to record an album."/>
        <s v="WILKES is the solo venture of HighFlightSociety singer / Disciple bassist, Jason Wilkes. This project is to fund the debut 6 song EP."/>
        <s v="I have recorded 3 solo blues/rock/surf albums of original music, but they're only digitally released - I want there to be real CD's!"/>
        <s v="Athens, GA-based rock &amp; roll/soul band Radiolucent is kickstarting funds to mix, master, &amp; release their 2nd record, Electric City."/>
        <s v="The money will go towards our debut EP being Recorded mixed by Andrew Baylis and mastered by Drew Fulk of Think Sound Studios."/>
        <s v="After much anticipation, I'm finally releasing my first album, &quot;In Technicolor&quot;! Let's join forces and get it done right!"/>
        <s v="11 year old Sara &amp; Motion Device want rock &amp; metal fans all over the world to unite and join the ROCK REVOLUTION!!!"/>
        <s v="We are an independent band who needs your help for the production of our new album, so we can share our music with you lovely people :)"/>
        <s v="We need to get back to Nashville to record our second record, a full LP this time.  It ain't cheap and we need your help!"/>
        <s v="I write songs to teach with at two Chicago schools.  The enthusiastic response from my students &amp; colleagues inspired me to do do this!"/>
        <s v="Queen Kwong is going ON TOUR to London and Paris!"/>
        <s v="ASC had a one-of-a-kind CD release party in 2013, and we want to share it with the world - in DVD format!"/>
        <s v="A game for Apple &amp; Android devices that sees you get your own spacecraft, take on the competition, mine asteroids &amp; fight to survive."/>
        <s v="Purple Fishing is an online game and social media platform for Trump Supporters and Critics to have fun finding common ground."/>
        <s v="This is an Android game where you take control of the zombies and try to eat your way to world domination!"/>
        <s v="Cannons, Power Gloves, and PUNCHING STUFF!  Help Fat Cheeks collect Acorns for upgrades and customize his gear in this Endless Runner"/>
        <s v="This game is an alternative to the boring morning jogs This game will make you excited to workout Following elite footballer movements!"/>
        <s v="A mobile application that will allow math learners to practice math operations and improve critical thinking. Ideal for ages 7 to 12."/>
        <s v="A mix of PokemonGo, Game of War- Fire Age, DragonSoul, &amp; Throwdown. Join a clan, collect meme, upgrade features, fight, &amp; compete."/>
        <s v="PaperChase is a popular endless flying game conceived by a 15 year old and loved by millions worldwide.  Help us build version 3!"/>
        <s v="CCRPG will be a 2D Pixel Art Game based on similar elements to the SNES game &quot;Zelda: A Link to the Past&quot; with RPG elements added in."/>
        <s v="Conflict of Van Helsing &amp; Dracula (C.O.V.D.) is a board game available as an App based on the story: Dracula. Can you survive?"/>
        <s v="Journey with Bible Bear through each of the books of the Bible, exploring stories while learning verses, songs, and preschool concepts!"/>
        <s v="A Top-View Action game where you play as Bob, the FIRST zombie to rise from the grave. Bring chaos to town, feast and don't die again."/>
        <s v="It's time for The Red Card Blue Card Game to be available everywhere! Help save the sanity of ALL parent's! Help make it an App!!"/>
        <s v="PATH to Reading (PATH) is a patented break-through technology  that dramatically and permanently improves attention, reading, memory"/>
        <s v="Sea opposition of Crab's family and angry fishes. Who is going to win, and who is going to loose ?!"/>
        <s v="An arcade styled side scroller. Help Bob the pilot steer his plane through hordes of migrating birds strapped with explosives."/>
        <s v="It's obvious you won't survive by your wits alone. Unfortunately that's all you've got, Chip. Run!"/>
        <s v="Action game now playable on Android/iOS platforms and PC browsers. Easy gameplay even for starters yet hard to be skilled. Multi-player"/>
        <s v="Juego de plataformas con 20 personajes. Cada personaje tiene cuatro habilidades distintas al resto de personajes y sus propias voces."/>
        <s v="Sim Betting Football is the only football (soccer) betting simulation  game."/>
        <s v="We're now raising money to produce a music video. Those who donate get a vote in deciding which song!"/>
        <s v="New songs have been popping out of Mark Donato for years now and he's got a large, squirming litter of them in need of triage.  Help!"/>
        <s v="Afraid Of Figs is a high energy pop/rock band, with off-the-wall humor, catchy hooks, and wild interactive live shows."/>
        <s v="Glad Hearts Latest Album, Twenty Two, Pressed In A Very Limited Edition On Beautiful Vinyl With Accompanying Digital Download"/>
        <s v="KATA's debut album 'The Rising' is ready for your ears, now all we need to do is press the vinyl. That's where you come in!"/>
        <s v="Help the New York - based independent prog-rock band Invisible House create their new album called &quot;a history of the world&quot;"/>
        <s v="Our dream of recording our second single in London and making it big in the UK is closer than ever! Do you want to be a part of it?"/>
        <s v="Hey there! I have new music recorded for my 3rd CD but  need to raise a few more bucks to finish the artwork &amp; pressing. I'm so close I can taste it!"/>
        <s v="Sweeping epic melodies. I want to incorporate all my influences into one album I have been writing for 90 days now and ready to record!"/>
        <s v="We want to record a live album at this year's annual Boxing Day show at the Arden Gild Hall - we need your help to do it!"/>
        <s v="Help promote Lindsey Ray's debut full-length album &amp; get loads of great giveaways in return! Can you say free music and prizes?! You know you wanna..."/>
        <s v="Nemes has just recorded a new album and is raising $500 to get it mixed and mastered professionally."/>
        <s v="Archeology is looking to gain support to release their 7&quot; vinyl single &quot;Hunger&quot; as well as the b-side, &quot;Kings canyon."/>
        <s v="Im trying to raise $1000 for a 3 song EP in a studio!"/>
        <s v="HERESTOFIGHTIN is a folk rock band from Colorado fighting for change in our world through rock and roll. Be the change you want to see."/>
        <s v="My barely anticipated second album of self produced songs is ready to go.  Just need a little help to cover mastering, artwork etc."/>
        <s v="My new album produced by Paul Curreri is one of the most unique musical projects I have done. Let's finish it before the baby comes!"/>
        <s v="We are heading into the studio to create the most soulfully orchestrated Indie Pop masterpiece mankind has ever witnessed."/>
        <s v="Ukulele Songs from the Zombie Apocalypse, a concept album where boy meets girl, boy loses girl to Zombie King, boy gets girl back. Fun!"/>
        <s v="Angieâ€™s Curse, an Indie Goth/Dark Rock band &amp; local favorite from Ventura, are ready to record a professional CD of all original songs."/>
        <s v="KiddieRail is a height adjustable hand rail of the right size for little children to help them manage the stairs more safely at home."/>
        <s v="Virtual reality is expensive, here is the solution. I've created a VR device out of cardboard. I present: World's cheapest VR Device."/>
        <s v="A cool smart laser pointer for presenting professionals. Unique by design, widest functional coverage for both IOS and Android."/>
        <s v="Animals knocking over your waste wheeler making a mess on trash day? The S.A.D.L. will help prevent that from happening!"/>
        <s v="Before Dick Armstrong passed away unexpectedly in 2003, he invented an AxleCrutch device to help his customers-his idea lives on today."/>
        <s v="Max 5Tb storage, Wired lan, Additional USB ports and Hi-res DAC, 10000mAh battery, Real portable docking station"/>
        <s v="Litter-Buddy is great economical alternative to leading pet waste disposal systems with cartridge bag elements."/>
        <s v="Our device eliminates WiFi range issues with your connected devices by allowing you to locate our device where you will use your WiFi."/>
        <s v="Use Little Occhio to see and share the hidden secrets of nature. Capture, share awesome photos, works with iPhone/Android/tablets."/>
        <s v="Thinking Cleaner is an add-on for your iRobotÂ® RoombaÂ® 700/800 that makes it smarter and aware of its owner."/>
        <s v="Charge furniture, making it simple and comfortable to charge your USB devices without leaving the comfort of your couch or armchair"/>
        <s v="Finally! Electrical Wiring Testing Made Easy...  Designed by a Professional for Professionals, Homeowners and DIYs, Too!"/>
        <s v="Tibio is a revolutionary new product designed to solve an age old problem."/>
        <s v="The &quot;ZoZo Skeleton Hand Planchette&quot; is a fully functional &quot;ouija board&quot; planchette (pointer) but is significantly more hair-raising."/>
        <s v="The picture above is of our current prototype for the cat bath - we hope to move beyond a simple bin and create a cat bath revolution!"/>
        <s v="The Paint Can Holder Makes Painting Easier and Safer on Extension Ladders."/>
        <s v="Let's build a legendary brand altogether"/>
        <s v="Repel Japanese beetles and garden pests. Grow organic fruit and vegetables to help the environment, one plant at a time."/>
        <s v="Use preprogrammed firmware or program your own with AVR-ISP or Arduino ISP.  Device is based on the Atmel ATtiny13A microcontroller."/>
        <s v="A new concept in bike light safety, protecting cyclists from being hit in the side. Bright, amber sideways."/>
        <s v="The Fine Spirits are making an album, but we need your help!"/>
        <s v="Low Weather's debut album is halfway finished.  With your help and your help alone we can record the rest!"/>
        <s v="We just finished recording our first album! All we need is a little extra help to be able to get it printed!"/>
        <s v="We are recording a cd of Songs- About life and love_x000a_from the perspective a conscious country girl_x000a_living in the city."/>
        <s v="The Freakniks are making their psychedelic freak-folk debut studio album and they need your help."/>
        <s v="Invisible Allies is a collaboration between well known West Coast downtempo aficionado Bluetech and Philadelphia electronic mastermind KiloWatts.  "/>
        <s v="Hampshire is headed to GBS Detroit."/>
        <s v="Help us master and release our debut album &quot;The Kaleidoscope Dawn&quot;"/>
        <s v="Trying to raise funds to release a full-length album on LP and CD by my post-punk studio project, Surplus 1980."/>
        <s v="We're nearly done recording, but we're out of money! Help us release the record!!!"/>
        <s v="We're an indie rock band from Clearwater, FL headed back into the studio to finish our latest EP."/>
        <s v="Lee Malone has been chosen by Converse Rubber Tracks! Help get us to the Rubber Tracks recording studio in Brooklyn &amp; cut a 7&quot; EP."/>
        <s v="After years of preparation and planning, Magic Punches are going to record their debut LP at Type Foundry Studios with John Askew."/>
        <s v="We are a band in need of a vehicle. We just released our new CD and have played almost every venue in town, now it's time to expand."/>
        <s v="AM/PM is a 20 song dual-disk album that we're trying to record with your help! AM is a pop album and PM is an ambient/intense album!"/>
        <s v="Hey, we're Grandkids! We have enough songs to record an LP, and we need your help! We're going to make you proud, promise!"/>
        <s v="My Pal Val is headed to Groovebox Studios in Detroit, Michigan on June 15th to record and film a live GBS Detroit EP."/>
        <s v="A live worship album + short film: Telling the story of a worshipping community adapting and thriving in a post-Christian context."/>
        <s v="Partner with the ministry of I Am Clay by helping them fund their new album! This enables them to release it for FREE as a gift to all!"/>
        <s v="K. is about *this* close to finishing up our third record, History Grows.  Now we just need to master it and release it!"/>
        <s v="Gramofon streams cloud music to your sound system. A modern jukebox: smartphones are the remotes + WiFi brings everyone together."/>
        <s v="Getting a revolutionary new toy design into open source production, and using the design to create the worlds longest marble run."/>
        <s v="Next-gen 100% open-source sensor beacon platform designed especially for makers, developers and IoT companies."/>
        <s v="The Big Turtle ShellÂ® is a rugged wireless Bluetooth speaker built for a life of action. Water resistant and durable with a huge sound."/>
        <s v="A new electronic musical instrument which allows you to play, learn and perform music using any sound you can imagine."/>
        <s v="A smart technology that allows your instrument to transform movement, orientation and momentum into audio &amp; visual effects."/>
        <s v="You may be thinking: &quot;a fusion reactor? Thatâ€™s not very exciting, I see fusion every day.&quot; But. How often do you see fusion inside of a Bubblegum..."/>
        <s v="10 times more powerful than Raspberry Pi 3, x86 64-bit architecture"/>
        <s v="#ShakeYourPower brings clean energy to places in the world without electricity through the power of music."/>
        <s v="We're building snap-together model trebuchets that are perfect for office warfare or annoying your roommate!"/>
        <s v="Take learning and playing with LEGOÂ® to the next level with sensors! Build creations with SBrick Plus and make them interactive!"/>
        <s v="Nix is a breakthrough smartphone accessory. Just scan an object and instantly view the color on your iPhone, Android, PC, or Mac."/>
        <s v="The NTH is an open source music synthesizer featuring instant fun, awesome sound, and a hackable design."/>
        <s v="The First Home Battery System You Simply Plug in to Install"/>
        <s v="An easy to build open source 3D object printer. For the newbie or experienced maker, there's a model for everyone! NEW $599 Model!"/>
        <s v="Designed to be used at home, the Sparx Skate Sharpener gives hockey players an automated way to sharpen at the professional level"/>
        <s v="An open hardware platform for the best microcontroller in the world."/>
        <s v="The Mojo is an FPGA development board that is designed to be user friendly and a great introduction into digital design for anyone."/>
        <s v="A thermometer that connects to the internet to help New York City turn the heat on for thousands of tenants with no heat in the winter."/>
        <s v="Trekkayak is an ultralight, durable and inflatable boat to be carried in your backpack to cross a lake or paddle down a river."/>
        <s v="This DIY kit helps analyze materials and contaminants. We need your help to build a library of open-source spectral data."/>
        <s v="It's like an Arduino on steroids â€“ built-in bluetooth, battery management, and floating-point coprocessor, in a small, simple package."/>
        <s v="First mobile green energy generator that you can carry camping with you! A 3D printed, foldable wind turbine boosting 300W of power!"/>
        <s v="Clairy combines the power of nature and technology with the beauty of design to eliminate indoor pollution and analyze it."/>
        <s v="BoardX is a collection of electronic circuit boards that stack on top of one another to share resources and communicate"/>
        <s v="InkCase Plus is an always on E Ink second screen; uses sports/fitness apps, an eBook reader, display Photo and receive notifications."/>
        <s v="Ion is a light show for your desk, dorm room, or living room.  It responds to music, connects to your phone, and brightens your day!"/>
        <s v="Bringing the advantages of wireless smart shifting to every cyclist. FITS ANY BIKE"/>
        <s v="An Open Source JavaScript microcontroller you can program wirelessly - perfect for IoT! No software needed so get started in seconds."/>
        <s v="The APOC is a gamma particle detector that will help you learn about radiation and find radioactive things!"/>
        <s v="castAR: bridging the physical world with the virtual worlds; 3D holographic like projections in AR, fully immersive environments in VR"/>
        <s v="Jog It! Is an open source hand held controller designed to make running a program in Linux CNC (EMC2) and MACH3 a breeze."/>
        <s v="Smart lighting for your living room that improves movie and gaming experience drastically â€“ all while being easy on the eyes."/>
        <s v="RAPIRO is a cute and affordable robot kit designed to work with a Raspberry Pi. It comes with a Arduino-compatible servo controller."/>
        <s v="The Bugle2 is a second generation DIY kit phono preamplifier for vinyl playback."/>
        <s v="Can you help us make an ultra bright white one a reality?"/>
        <s v="Ario learns about you, syncs your body clock, and keeps you healthy through natural lighting patterns."/>
        <s v="Please help us take DIY 3D Printing to the next level, support this open source photo-initiated polymer resin based 3D printing system!"/>
        <s v="Truly wireless premium earbuds with a battery-boosting smartphone case for charging and storage"/>
        <s v="Multi-power charging that is smarter, stylish and designed for you."/>
        <s v="I would like to tell the story of a young man from Queens, New York and compare his life to a young Afghan man...to connect the dots."/>
        <s v="Express a very dark place in my childhood. Release my emotions through photography in a form of Art."/>
        <s v="A vegan photographer bringing Hawaii to the tipping point of plant pure wisdom, featuring the most influential early adopters."/>
        <s v="Does love lasts longer than &quot;Love Locks&quot; ?_x000a__x000a_A photographic journey into the lives of these 'love-locked' couples."/>
        <s v="A personal journey to document people on the worlds 10 largest metro systems. The end result being one truly epic photographic essay!"/>
        <s v="We are a married couple who have started a child photography business from home. We need help to put together equipment to grow."/>
        <s v="A collection of images that depicts the beauty and diversity within Ethiopia"/>
        <s v="Expressing art in an image!"/>
        <s v="Creating an awareness for infertility through photographing families and showcasing the real faces of infertility."/>
        <s v="An art nude photography book that includes traditional black and white sepia nudes as well as experimiental color nudes."/>
        <s v="Taking (and giving) professional portraits of survivors of human trafficking in Myanmar."/>
        <s v="A complete revamp of all the Disney Princes &amp; Princesses!"/>
        <s v="I am looking for help to open up an affordable photography studio in Cornwall for baby and family portraiture photography"/>
        <s v="A program to preserve still imagery (photographs) and moving imagery captured on motion picture (film) stock, and videotape elements."/>
        <s v="I'm looking to pursue my dream of becoming a full time photographer, using my current creative experience as a graphic designer."/>
        <s v="I want to create a series of pictures of Life through the eyes - and capture some of the defining moments of our history now / to come."/>
        <s v="There is so many unseen places in the world, and I've made it my personal goal to show everyone through photography &amp; travel."/>
        <s v="I am moving to Guatemala to document and report on the growing community resistance movements across Central America and Mexico"/>
        <s v="This is a portrait photo project aiming to inspire women to explore themselves and live their passion"/>
        <s v="What do you get when you combine 2 of the hottest alt-models in North America with one Canadian photographer? Make a CALENDAR!!!"/>
        <s v="Nuimo is a universal controller for the internet of things. Control your music, lights, locks and more."/>
        <s v="Open-source quad-core camera effortlessly adds powerful machine vision to all your PC/Arduino/Raspberry Pi projects"/>
        <s v="velosynth is an open-source bicycle interaction synthesizer. it interprets the speed and acceleration of a bicycle into expressive audio feedback."/>
        <s v="Design and 3D print your own creations using an iPad. A delightful 3D printing experience for children and K-12 education."/>
        <s v="The bassAware Holster is a new type of wearable audio technology that uses vibration to create a massive bass experience."/>
        <s v="MAID is a smart kitchen assistant &amp; a multifunctional oven. MAID knows what to cook and how to cook. Cooking is now easy,fun &amp; social."/>
        <s v="A biologist, an industrial designer, and an engineer team up and build a â€œHello, World!â€ kit to teach high schoolers how to invent with DNA."/>
        <s v="The smartCaster is an automatic roto-casting machine running off of open source electronics with plans that will be freely available."/>
        <s v="Licht 1: The smart pendant lamp that increases your well-being and productivity while saving 80% in running energy expenses."/>
        <s v="Weighitz are miniature smart scales designed to weigh anything in the home."/>
        <s v="FLUXO â€“ The first smart design lamp where you can move the light in any direction with app and sensor control."/>
        <s v="FishBit is an app and connected device to monitor and control your aquariumâ€™s water composition to help your tank thrive."/>
        <s v="Crowds can slow WiFi to a crawl, but not Portal. Stream ultraHD videos without buffering and play Internet games without lagging."/>
        <s v="It's a pen that can draw in the air! 3Doodler is the 3D printing pen you can hold in your hand. Lift your imagination off the page!"/>
        <s v="ExtraCore is a 1&quot; x 1&quot; 22 I/O pin Arduino Compatible. It's 1.7 grams and 16mhz of tiny Arduino style coolness."/>
        <s v="A smart, compact power supply designed to power anything, anywhere"/>
        <s v="A big red truck filled with cutting-edge maker tools that goes from school to school, bringing the joy of building back to kids."/>
        <s v="Scriba puts creative control back in your hands. Its flexible body and dynamic squeeze motion responding beautifully to your touch."/>
        <s v="Far-field voice control extension to your speakers, home &amp; office appliances. Touch Sensing with Arduino &amp; Linux for making projects."/>
        <s v="Low Voltage Metal Sensor directly compatible with Arduino type computers for Robotics, &amp; Motor Control, WITHOUT USING MAGNETS!"/>
        <s v="The m!lTone is an open-source synth &amp; MIDI controller.Create music &amp; control video,lights &amp; sound w/ this refreshingly original device."/>
        <s v="Acanvas is a Wi-Fi connected and customizable art display that hangs on any wall, charges itself and streams art into your home"/>
        <s v="A digital window that opens to beautiful scenery from around the world with 4K-shot videos and sound. Place it anywhere, be anywhere."/>
        <s v="RA - 3D Printer board. This board can control 3 extruders, bed heaters, Elefu control panel, 4 temp monitors, lighting and more."/>
        <s v="A complete Home Security System in a single device: Flare protects you and your home all by itself. Secure, beautiful and affordable."/>
        <s v="MIDI Sprout enables plants to play synthesizers in real time."/>
        <s v="Modular smartphone-based headset with external sensors for 4&quot; - 5.7&quot; Android &amp; iOS phones, iPhone 6 Plus included!"/>
        <s v="Building an open source Bussard fusion reactor, aka the Polywell."/>
        <s v="Lumin8 Pro is a fun and easy to use light controller that makes light dance to your favorite music."/>
        <s v="A stylish, retro, and fun arcade cabinet for your Raspberry Pi, Mini-ITX, Pandaboard, or other mini PC from the makers of Pibow"/>
        <s v="With Linkio you can use your smartphone to control every electronic you own- for only $100!"/>
        <s v="PocketLab Voyager and PocketLab Weather are rugged science labs that you can take anywhere to explore the world around you."/>
        <s v="BrewNannyâ„¢ accurately measures the health and progress of your home brew and alerts you to problems immediately, wherever you are."/>
        <s v="A Wireless Virtual Reality HMD that's Fashionable &amp; Compact; Features 3D Gesture Input, Position Tracking, &amp; Augmented Reality Overlays"/>
        <s v="Announcing the GANGLION and the ULTRACORTEXâ€”a $99 biodata acquisition device and a 3D-printed, brain-sensing headset."/>
        <s v="A high-capacity portable charger with LED lights keeps your iPhone, iPad, smartphones, tablets and other devices juiced up on-the-go."/>
        <s v="With an efficiency of 97%, bicycle technology is nearly perfect. So why do we use it only for transportation?"/>
        <s v="The OWL is an open source, open hardware, reprogrammable effects pedal designed for musicians, coders, and hackers."/>
        <s v="Open up your digital worlds with the most sophisticated, intuitive android smart projector."/>
        <s v="4.29 Billion+ Capacitor Combinations._x000a_No Coding Required."/>
        <s v="World's first LED decor grow light that turns your plants into show pieces. Adding beauty and foliage to your home like never before"/>
        <s v="The SoundBrake headphone attachment can be used with any audio player to alert you to important outside sounds."/>
        <s v="PS-1A is an adjustable switch mode DC-DC power supply. It is highly compact, breadboard friendly and requires no external components."/>
        <s v="The PiSoC is an open source development platform which gives each person a unique opportunity to create, regardless of skill level."/>
        <s v="Open Rail is a new open source universal linear rail system designed to be used with various T- Slot aluminum extrusion configurations."/>
        <s v="CoAction Hero: a powerful proto-board with a 120Mhz processor, 1MB filesystem, and built-in OS for tinkerers and engineers alike."/>
        <s v="Simple internet time-limits, usage analytics, app &amp; site blocking - across all devices in the home, controlled from your smartphone."/>
        <s v="A lightweight generator to charge your phone, lights, and removable battery pack as you bicycle. Pedal power by you, for now or later."/>
        <s v="Keyless. Alarm secured. GPS tracking."/>
        <s v="Hubble is the first 100% open, affordable laser cutter suite â€” from replicable hardware to community driven software &amp; firmware."/>
        <s v="A collaborative effort between three generations who set out to provide a premium, top-quality yoyo at an affordable price."/>
        <s v="The World's Lightest &amp; Smartest E-Scooter: cool, small, portable, and can be easily folded into a backpack and bring it anywhere"/>
        <s v="Â· Exchange multiple hard drives (SSDs or HDDs) Â· Slick design Â· Highest data transfer rates Â· Robust (anodized aluminum)"/>
        <s v="SITU is the smart food nutrition scale anyone can use. It weighs your food in calories and nutrients in addition to grams and ounces."/>
        <s v="An Arduino compatible shield matched with a web based tutorial system to teach you how to talk with I2C and SPI components."/>
        <s v="A lightweight backpack that can charge your smartphone 4 times or an iPad one full charge, and recharge via a USB port"/>
        <s v="CableKnife is the best solution for removing insulation from cables for the purpose of maximising the scrap metal value by up to 350%"/>
        <s v="Making using the serial terminal on the Raspberry Pi as easy as Pi!"/>
        <s v="Simplify IoT development via the cloud. Plug-n-play, Arduino-compatible wireless network of sensors &amp; controllers. Open Source. Secure."/>
        <s v="Universal 4 ports USB charger for iPhone, iPad, Android and other USB devices. Intelligent device detection for optimal charging."/>
        <s v="Bibo Barmaid is a smart cocktail self-serve machine that creates expertly crafted mixed drinks at home with the touch of a button."/>
        <s v="4K HEVC Android TV Media Player with optional DIY electronics, ideal for app development, home control, software developement, learning"/>
        <s v="Build a professional grade Linux CNC control with Beaglebone black and our CNC cape."/>
        <s v="Open-source content-driven lighting system you can use with TV or PC, Mac, HTPC displays in movies, games and daily work"/>
        <s v="Give your mobile device the ability to see &amp; capture the world in complete darkness while revealing items not visible to your naked eye"/>
        <s v="Automatically opens your garage door when you come home. Open, close, and monitor your garage door from your phone."/>
        <s v="The next generation of premium quality LED lighting. Extreme power efficiency in a small package."/>
        <s v="Introducing Sprite, the cloud-based watering controller and Whisperer, the solar-powered plant sensor for effortless home irrigation"/>
        <s v="RaceCapture brings motorsports to the connected car: Share track days, autocross, drift and drag racing with your friends in real time!"/>
        <s v="The A4-SFX is a project with the goal of creating the smallest case possible while still using high-end standardized components."/>
        <s v="Includes Wifi Camera for video chat, Amazon delivery, pet health analyzer, weight control, diet transition planning, and more."/>
        <s v="The Most Portable Windows 10 PC Less than 0.3 lb with Updated Resources-Cherry Trail CPU, 4G RAM, ~128G Storage, wifi ac, USB 3.0, HDMI"/>
        <s v="abode is a home security and automation company that offers a self-installed, professional-grade solution with no contracts."/>
        <s v="Creating PC gaming controllers to bring your gaming experience to a new level."/>
        <s v="The Practical Meter helps you charge your phone faster by solving a problem millions of people experience."/>
        <s v="Wireless earbuds filled with sound, yet so small they are almost invisible!"/>
        <s v="A Whole New Way to Get TV: Watch four live TV channels at once on your tablet, smartphone, or big screen TV!"/>
        <s v="With hoterway you won't wait anymore for hot water in the beginning of your shower. Save Water, Energy, Time and Money."/>
        <s v="A power over Ethernet (PoE) add on board (HAT) for your Raspberry Pi with power management. Reduce the clutter of cables with Pi PoE!"/>
        <s v="Tinker Tie is a fully programmable, hackable Arduino-compatible RGB LED bow tie that can last over 20 hours on a single charge!"/>
        <s v="Embarking on a Summer Tour to spread their message of cherishing your unforgettable memories through nostalgic rock music."/>
        <s v="Local bay area band looking to share our vision with people, looking to create something we are proud of, no more bedroom recordings!"/>
        <s v="Autumn's Song is working on a debut album that brings accustic / singer-songwriter / piano rock to the central Florida music scene."/>
        <s v="Los Angeles based Ballerina Black are on their way to tour the UK in May. Join our club &amp; help make it happen."/>
        <s v="Eikon worship leader Dustin Hecocks records his full length debut album this Summer, comprised of powerful music and worshipful lyrics."/>
        <s v="I am in the process of completing 4 new EPs to be released in Winter, Spring, Summer, and Fall of 2012."/>
        <s v="Support Joy Shannon and the Beauty Marks record their 4th studio album &quot;Out of My Dreams and Into My Arms&quot; and create a music video!"/>
        <s v="Indie Folk musician, Chris Dorman is releasing his second full length album.  Let's release this record worldwide - grassroots style!"/>
        <s v="Little Moses is trying to record their first EP, and we can't do it without your help!"/>
        <s v="Insect Surfers, Planet Earth's Longest-Running Modern Surf Band, come twanging back into 2013 with a new surfadelic musical release!"/>
        <s v="I'm an 18-year old singer/songwriter from California. I'd love your support to get my album of original songs professionally recorded."/>
        <s v="Amy Lingamfelter is making an album all about love and she's looking for backers. See see how you can share in the journey!"/>
        <s v="Help Lift The Decade record their debut full length album with with Ace Enders! (The Early November, I Can Make A Mess)"/>
        <s v="We've got a new record, Slick Machine._x000a_We want to release it and tour the US to support it, but we need your help to make it happen."/>
        <s v="This CD celebrates a journey beginning with the death of a father and culminating with the joyous victory expressed in music!"/>
        <s v="Shone Nuisance is heading to GBS Detroit on Friday, October 26th to record and film their GBS Detroit EP and video."/>
        <s v="Engine is ready to record our sophomore release. The songs are written, the musicians are ready. Help us bring this into existence!"/>
        <s v="The Christopher Battles EP Project will fund professional recording, publicity, and release for this original singer-songwriter."/>
        <s v="Our tour van died, we need help!"/>
        <s v="The Skylit Letter is heading to Groovebox Studios in Detroit on Friday, June 29th to record and film a live GBS Detroit video and EP."/>
        <s v="Hey everyone, we are back with our first full length release, &quot;The Bite And The Boogie&quot; and we need your help to get it printed!"/>
        <s v="The Guru is basement parties, lake swimming, a smile shared between reunited friends, and the doe-eyed innocence of youth."/>
        <s v="Indie rocker, Matthew Moon, has something to share with you..."/>
        <s v="In the Raw is Seattle's the Ink &amp; the Echo's debut album.  It is honest, compelling, and speaks of raw human emotion."/>
        <s v="Help Layla the Wolf fund the printing and releasing of our first E.P. Release called &quot;Sugar&quot;."/>
        <s v="We're recording a new full length album! So stoked for this project. We've been preparing for it for over a year. It's our best yet!"/>
        <s v="ACKER, an instrumental noise-rock band from Central Illinois, is raising funds to record a new album and release it on vinyl."/>
        <s v="A project to raise the funds for our early discography, pressed on vinyl the way we always envisioned it + help w/ future band plans."/>
        <s v="We are ready to make our first full-length album, and with your help, we can make it happen!"/>
        <s v="Brent Brown's breakout new album! Requires help from the record label... You!"/>
        <s v="We are a small community of people in Boston intending to make every moment a time to find love and give love.  We need your help!"/>
        <s v="BBB is going back into the studio to record and release &quot;Felix From Canada&quot; by popular demand.  We need your help!"/>
        <s v="Help us fund our second full-length album Honeycomb!"/>
        <s v="10 tracks of power pop, indie rock &amp; &quot;soaring sounds of hope from the edge.&quot; Help us polish &amp; release it by pre-ordering now!"/>
        <s v="The Violet Tone is heading to California but we need your help!  We've been at this for years and finally have a shot!"/>
        <s v="Launch Bitch's new project, BEACH.  Get a limited edition cassette EP, be on a song, or drive away in Bitch's tour bus/RV."/>
        <s v="Our next album is being mastered and we want your help to release it by putting your name down for a pre-sale copy and awesome merch!"/>
        <s v="PORCHES.  and Documentarians tour from New York to San Francisco and back."/>
        <s v="big long now is recording our debut album and we are looking for help mastering and pressing it to vinyl"/>
        <s v="&lt;3_x000a_Coming in from outer space. Help Hearty Har record their 1st album!!"/>
        <s v="Join us on an epic journey to discover a millennia old secret which will change the world forever."/>
        <s v="Captain Kalani it's a retro game full of nostalgia for the old gamers but interesting for the new ones"/>
        <s v="Indie developer boredom's products' Xbox 360 game about a Japanese-inspired hug-themed game show needs funding for animation and environmental models."/>
        <s v="AZAMAR is a Role Playing Game world involving fantasy and high magic, based on the popular OpenD6 OGL using the Cinema6 RPG Framework."/>
        <s v="Becoming is a video game that aims to portray mental illness through a metaphysical and emotional story."/>
        <s v="Lead your team to victory in this fast-paced, action, sports game! Use Power-ups and avoid attacks as you fight for victory!"/>
        <s v="Three Monkeys is an audio adventure game for PC."/>
        <s v="The Royal Snail has misdelivered all the invitations to the Royal Ball.  It's up to Makayla to set things right in the Fairy Forest"/>
        <s v="PKF is a Cat-Tastic 2D side-scrolling shooter! Stand up to all the big meanies with the power of positivity and save the universe!"/>
        <s v="You are the hero tasked to save your home from the villainous Sanword."/>
        <s v="From frightened girl to empowered woman, Scout's Honor is a tale about facing your fears and overcoming odds."/>
        <s v="Fight your way to dominate the universe. Be the first to try our engaging cross-platform mmo-strategy and bring it closer to reality."/>
        <s v="Waddle Slide is an iPhone/Android application. The app is based around a penguin, who's objective is to find his way back to his igloo."/>
        <s v="1st person Action Survivalist Rpg game. You get sent to a deadly Island to die not knowing that your not alone on the island."/>
        <s v="Point-and-click adventure: The mysterious Nikola Tesla, a time traveling device, and an experiment gone wrong in Colorado Springs"/>
        <s v="A dark and twisted game with physiological madness and corruption as a man becomes the ultimate bio weapon."/>
        <s v="Arrest, interrogate, and uncover the truth as a local woman recruited by the KGB. For Windows, Mac &amp; Linux."/>
        <s v="A game with a mixture of a few genres from RPG, Simulation and to adventure elements."/>
        <s v="An adventuring RPG with ghosts, mysteries, and flexible gameplay paths, Manorkept is a game that promises an unforgettable experience."/>
        <s v="COOKIN UP ONE HOT ENTREE! BobToons USA is gathering the ingredients to create a hot new video game &quot;The Sabroso Showdown&quot;"/>
        <s v="A place where people can test out the latest video games, for an hourly fee. It's cheaper than wasting money on a $60 game that sucked"/>
        <s v="a third-person exploration adventure game developed by yetanotherIndie will be released on August 2016 for PC, Linux and XBox one."/>
        <s v="Head Cap will provide easy access to tables, dice rollers and record sheet management to streamline your tabletop Battletech games."/>
        <s v="A thousand community-built sandbox games (and more!) with a fully-customizable game engine."/>
        <s v="When the gods of religions and days passed return to our modern world, humanity must fight for its survival and future."/>
        <s v="New professional gaming organization with a tournament winning Dota 2 team, &amp; divisions in all eSports games looking to re brand/expand"/>
        <s v="A Point and Click Adventure on Steroids."/>
        <s v="zomblock's is a online zombie survival game where you can craft new weapons,find food and water to keep yourself alive."/>
        <s v="Project Gert is a sequel to the Android game Project Gert, for Xbox Live.  One character embodying two personality's, and sets of abilities.  "/>
        <s v="A pixel styled open world detective game."/>
        <s v="Crazy Artist makes gaming more comfortable and fun for Playstation 4 users. I really want to give you a Handee Job!"/>
        <s v="Our game is going to be a space shooter that has RPG elements with New Game+! It will be unlike any space shooter ever played."/>
        <s v="Crowdfunding the Gamers Way. An online game with real world consequences.Do you dare to play? Can you turn the world around?"/>
        <s v="A Real Time Strategy game based on Greek mythology in a fictional world."/>
        <s v="A Level Editor, Turned up to eleven. Infinite creativity in one package, solo or with up to 16 of your friends."/>
        <s v="Captain and manage your ship along with your crew in this deep space adventure! (PC/Linux/Mac)"/>
        <s v="Gamers and 90's fans unite in this small tale of epic proportions!"/>
        <s v="A next generation golf game with a course designer and a massively multiplayer online tour. Join the fun and help us create it"/>
        <s v="The world is dead, humans are nearly extinct._x000a_Vampires and Werewolves hunt the survivors. Zombies hunt us all._x000a_How will you survive?"/>
        <s v="An awesome side-scroller tower defense game.  Think &quot;Plants vs Zombies&quot; but from a side-on perspective."/>
        <s v="We're trying to fund hard copies of our debut album!"/>
        <s v="Then &amp; Now is the 1st Solo album from me Ian Stewart. To learn more about me, my music, and my life visit www.ianstewartlive.com"/>
        <s v="Mongrel is looking to hit the studio once again in June so we can bring you a new cd later this year and we need your help!"/>
        <s v="South Florida roots country/rock outfit's long awaited debut record"/>
        <s v="Vous aimez le rock fort ? Aidez les Beat Cheese Ã  produire leur premier album ! Do you like cheese? Help us produce our first album!"/>
        <s v="Drummer John Roccesano (Johnny Rock) produces an album written and performed by friends, recorded and mixed on tape, pressed on vinyl."/>
        <s v="We need YOUR HELP to take one more step to this make release sound amazing!"/>
        <s v="We're hitting the studio to record our next album, &quot;Pizazz&quot;!! Help us put the FUN in FUNK!!"/>
        <s v="An innovative new YouTube series reviewing the HOT new music technology that people love. For Rockers, Jazzers, Rappers and everyone"/>
        <s v="We are a hard rock band from Northern California trying to raise $350 for our next EP. Be a part of our journey!"/>
        <s v="Like records? We do, too! Help this Los Angeles based rock 'n' roll band get their new album out on vinyl!"/>
        <s v="hey friends. We are Hollow Point 9._x000a_We are calling on you to help us._x000a_In our journey to make our debut album."/>
        <s v="Our first full length album, One Eyed King, is an overdriven roadtrip through the heart of darkness. Rocknroll with a reading problem."/>
        <s v="Chivo and his band of miscreants present their debut album _x000a_'Blind Energy' ...we think you are going to like it."/>
        <s v="Trying to get the last bit of money together to finish recording the first full length Repulsur album, &quot;The After School Special&quot;."/>
        <s v="The Mike Farley Band has re-assembled its original line up and needs your help to make a new full-length album!"/>
        <s v="Stone Horse ~ _x000a_Doing what they do best, laying down honest and _x000a_proper Rock-n-Roll guaranteed to soothe your soul!"/>
        <s v="We are making our third studio album and no longer have a label telling us what we can/can't do. This record is for the fans."/>
        <s v="Woodhouse is making an EP!  If you are a fan of whiskey and loud guitars, contribute to the cause!"/>
        <s v="Help fund the new record by independent alternative rockers FOUR STAR MARY &quot;PIECES&quot;"/>
        <s v="Broken Contract is a sci-fi, action/adventure, miniature based game of sci-fi worker insurrection in a dystopian future for 2+ players."/>
        <s v="An incredibly comprehensive tabletop rpg book for the post apocalypse, inspired by Dungeon World."/>
        <s v="Don't just kill them, let the dice decide what kills'em. As a Bonus Get the game TRAPPED free, a Fast paced Dice game for 2-8 Players."/>
        <s v="Trading beautiful colors on behalf of the bishop! Become the best merchant of the Fresco World in this innovative game by Queen Games."/>
        <s v="Empire of the Dead-Requiem is a miniatures expansion to our 28mm tabletop game set in a Dark and Gothic, Steampunk Victorian Empire."/>
        <s v="The real-time digital social deduction game where there's no moderator, no sleeping, and no dying."/>
        <s v="The War of Currents! 2-5 electricity innovators build routes, grow tech trees, and play the stock market in 20 minutes per player."/>
        <s v="Beautifully unique, precision cut, metal gaming dice derived from a passion in tabletop gaming and engineering design."/>
        <s v="Help me fund the Argonauts! Sculpted by Dave Kidd, based on concept art from Roberto Cirillo, created by Fet Milner and myself!"/>
        <s v="You are an evil Overlord.  Your mission?  To make everyone as miserable as possible.  Can you achieve world domination?"/>
        <s v="This campaign features the Government Special Forces on Outland. 28mm scale white metal miniatures for Sci-Fi games in any setting."/>
        <s v="Legends Untold; A cooperative adventure game for 1-4 players.  5 minutes setup, 1 hour play time. Supported by an immersive campaign."/>
        <s v="The premier sword-and-sorcery RPG now in 2E hardback format! Inspired by Robert E. Howard, H.P. Lovecraft, and Clark Ashton Smith!"/>
        <s v="LAST CHANCE! A fast paced card game for people who like to play god, build hybrid cat monsters and add flamethrowers to space dragons."/>
        <s v="A gritty, noir tabletop RPG with a fast-paced combo-based battle system."/>
        <s v="Race your friends in style with this classic Grand Prix game."/>
        <s v="A strategy game of magic and deception, where aspiring  Illusionists clash in a grand contest for fame and fortune."/>
        <s v="A tactical Miniatures board game for 2-4 players set in a mysterious underwater realm where 4 factions battle for supremacy."/>
        <s v="A new strategic board game designed to flip out your opponent."/>
        <s v="Adding 4 new sets of inspiration tools, detailing creatures and items, to the current 7 that detail locations, npcs, and plots for RPGs"/>
        <s v="Oh Hello! I make 8bit / Pop Punk under the name of Superpowerless and with your help, I'm looking to fund a new music video! :)"/>
        <s v="An electro-organic album of evolved dance music inspired by seminal cyberpunk works."/>
        <s v="The Invisible City is a project built &amp; powered by my fans. A full video and audio experience that I hope to merge into a live show."/>
        <s v="A professional pressing of the new (and greatest) Mirror Kisses album on beautiful white vinyl. Backers hear it first!"/>
        <s v="Lestat is filming their first video, and they need your help! From their release, Arisen, &quot;Midnight Toll&quot;. Hear it at lestatmusic.com."/>
        <s v="We really think we might have what it takes to make it someday! But we really need help to take the first step and release this album!"/>
        <s v="Each piece has a story behind it. Not of some life drama but of an experience you live whilst listening; Happiness evoking"/>
        <s v="Early Summer, SIR will be releasing two EP's. The funding of this project will determine if they get professional pressings or cdr's"/>
        <s v="Support us and pledge for rewards on our new bigger Tour of the US, Canada and Colombia!"/>
        <s v="Influenced by Little Dragon, J. Dilla, Erykah Badu &amp; Beach House, this genre-defying record fuses hip-hop, soul, pop and electronica."/>
        <s v="Telefuture, a record label sharing 80's inspired electronic music, wants to release some incredible albums on various physical mediums!"/>
        <s v="Help Dragon's Eye relaunch with 4 new releases by Yann Novak, Pinkcourtesyphone, Steve Roden &amp; Lawrence English + Stephen Vitiello"/>
        <s v="NOTE: THIS PROJECT IS ALREADY 100% FUNDED!!! _x000a_This is an &quot;Extended Campaign Run&quot; for anyone who wants a CD of my seventh solo album."/>
        <s v="Join this Kickstarter project today to assist Spiff in converting his analog recordings from the 80's to digital!"/>
        <s v="Ambient Electro Grind-fest!"/>
        <s v="We are taking pre-orders for a very limited run of new t-shirts and tote bags! Available exclusivly through this Kickstarter campaign."/>
        <s v="I ran out of cassettes of both my records, and Trevor thinks if I start selling them at his tape shop Jackknife, business will boom!"/>
        <s v="Help Idiot Stare press their next album to CD. Over 40 minutes of intense industrial rock that you're going to want to own!"/>
        <s v="An album that illustrates events in our lives, whether trivial or significant, through the tones of electronic music."/>
        <s v="Darkpine is recording and releasing a 5-track EP within the coming months this summer and hopes for your support."/>
        <s v="Welcome to the Dice Bazaar! Roll dice to buy &amp; trade products at the bazaar, block opponents, tame cobras, and score points!"/>
        <s v="Passing Shot is a tennis dice game for two players. Strategic use of the dice rolls allow you to score points to win game, set &amp; match."/>
        <s v="Cardboard scenery for Sci-Fi 28-32mm miniature games. Easy to assemble, disassemble and transport. Supplied unpainted. By MCSTUDIO."/>
        <s v="The most haunted house in the world, presented with multiple storylines, in multiple time periods, and for multiple RPG systems."/>
        <s v="Fantasy Dungeon terrain for 28mm tabletop games. This is pre-punched card that is easy to assemble with no painting required."/>
        <s v="Missed the Kickstarter? Contact your local gaming store before going online. Or click on the order button. Thanks for the support!"/>
        <s v="Mechabrick is a set of precision plastic kits to convert your Minifigs into robots then battle with them in an exciting board game."/>
        <s v="Modular system for storage and transport of ships &amp; game essentials + acrylic maneuver templates and tokens for 3 popular space games."/>
        <s v="Tessen is an exciting 15 minute card game. Gather mystical animals and use your warriors to defend or steal animals from your opponent."/>
        <s v="Dungeon Crawl for All! A card game of swords, monsters and LOOT! Adventurers as young as 5 and &quot;seasoned&quot; warriors are all welcomed."/>
        <s v="A game about communities by Ben Robbins, creator of Microscope. Do you change the Kingdom or does the Kingdom change you?"/>
        <s v="Backstory Cards help you and your friends create vibrant backstories for roleplaying games, no matter the system or genre."/>
        <s v="Cadaver is a lighthearted game of friendly necromancy! Players compete to resurrect as many bodies as possible!"/>
        <s v="Pine Tar Baseball is a fun and fast paced dice and card game for 1 to 2 players. The game features fast streamlined game play."/>
        <s v="An amazing set of sceneries to create unique atmospheres for your tabletop gaming."/>
        <s v="Assume the role of an intergalactic real-estate agent attempting to satisfy various creature clientele!"/>
        <s v="A real-time cooperative adventure for 2-8 players. Defeat legendary monsters to earn gold and escape before the time RUNS OUT!"/>
        <s v="28mm Fantasy Miniature Range in leadfree white metal: Orcs, wolves and more."/>
        <s v="Next stretch goal unlocks at $33,000 and/or 500 backers unlocks 2 bonus stretch goals."/>
        <s v="Protect, store, organize and display 225 of your favorite dice in this modular and easy to use dice vault system. Oak and leather."/>
        <s v="You are Ex- Military criminals sent on suicide missions on the edge of space. Science Fiction Tabletop RPG using Savage Worlds"/>
        <s v="Inconceivable! An amazing new illustrative deck based on The Princess Bride movie."/>
        <s v="1 Week Only! A game starring children, but it's not a childâ€™s game: it's for adults willing to experience horror as only children can."/>
        <s v="Finely sculpted 28mm Classic Fantasy metal and resin miniatures perfectly themed for use as a warband or adventuring party."/>
        <s v="You've got a time machine, high-powered weapons and a whole lot of history to save. Welcome to TimeWatch!"/>
        <s v="The BESPOKE GEEK is a brand new clothing company from Bletchley, England producing handmade and individual hoodies for geeks."/>
        <s v="Take on the role of an ancient forager in this fun strategy game from the designer of Biblios."/>
        <s v="Select your Wizard, determine your rivals, and then duel to the death to demonstrate your superiority wielding the Roots of Magic!"/>
        <s v="March with the legions against the enemies of Rome in this role-playing game of military adventures."/>
        <s v="A customizable gaming table, for the best gaming experience, portable, storable and lightweight, that can be taken anywhere"/>
        <s v="A great game full of lying, scheming, and werewolves.  Now with additional characters to add even more mayhem!"/>
        <s v="A new faction for the 30 mm scale wargame, featuring skirmishes between gangs in a pimp and lethal post-apocalyptic world."/>
        <s v="ZoMbushed! - a solo/co-op action zombie survival card game where players must fight to survive by overcoming obstacles and monsters."/>
        <s v="A dexterity microgame by father/daughter team, Jason and Claire Kotarski. Make 100 project."/>
        <s v="This is the second set of 5 expansions for our route-building game, Jet Set!"/>
        <s v="Build your crypto-currency empire and sabotage your opponents. A deck building, card game. 2-4 players. 15 minutes."/>
        <s v="Our Wargame Hab Block is a very versatile &amp; modular product, an ideal piece of terrain for most 28mm Sc-fi gaming system you would play"/>
        <s v="A Dungeon World campaign setting that takes place after the end of the worlds."/>
        <s v="More Halfmen, more goats, more guns, and most of all some neat buildings and structures for the little fellas to hang out in!"/>
        <s v="A fine wood cryptex dice vault to store your favorite dice. Designed to hold a standard set of 7 polyhedrals for your favorite RPG."/>
        <s v="When you think about super heroes, you think of their stunning colorful outfits. Hero dice is great for super hero or anyother games :)"/>
        <s v="An RPG about mortal servants of the Horsemen of the Apocalypse deciding to not end the world."/>
        <s v="These are degenerated men who have, since birth, suffered the effect of mutation and turned into something wicked!"/>
        <s v="Thunder Alley Crew Chief Expansion from Nothing Now Games. Add Strategy and Control to your racing team. Get Your Crew Chief Today!"/>
        <s v="A second chance to get the deals from earlier campaigns just in time for the Holiday season. Pulp, Cthulhu, Sci-Fi, Old West and more!"/>
        <s v="Want to be LORD OF THE GOATS? Start building your herd using thievery, magic, bombs and mostly goats."/>
        <s v="Highly-detailed 2x2&quot; dungeon tiles made of a durable polymer-plastic &amp; VERY affordable cost. Perfect for tabletop &amp; role-playing games."/>
        <s v="Chardonnay Go, the viral video with 23 million views, is now a hilarious board game for wine lovers, moms and other shameless people."/>
        <s v="Add exciting loot drops to your CR 1-4, 5-8, 9-12, 13-16, and 17-20 encounters! Each deck has over 200 possible outcomes!"/>
        <s v="MCG Premium Sleeves offer excellent protection for your cards. This line is about to be expanded with new sleeves sizes!"/>
        <s v="Man vs Meeple is the show where we talk about all things board game related. Help us make the very most of our channel for you."/>
        <s v="Pick the Lock is a game of chance and strategy. Attempt to obtain priceless treasures and outwit the other players."/>
        <s v="London, 1937. Top-Secret docs are missing. So, too, is Agent Adler! Intelligence has 7 hrs to find him. Deduction, Deception &amp; Action!"/>
        <s v="Ryubix Manor-A system agnostic (OSR/OGL compatible) haunted house module for 4-8 players, scalable to 20th level. 325 area descriptions"/>
        <s v="The aim of this project is to extend our existing Samurai Dwarf range from 6 to 9. The new sculpts will be done by Bob Olley."/>
        <s v="ABC cards include definitions, shapes recognition, robot tangram, a binary concentration and color memory games! Made in the U.S."/>
        <s v="Police Precinct is a cooperative game where the players take on the roles as police officers, with different areas of expertise."/>
        <s v="Dice forged from stone one by one entirely by hand for demanding Gamers and Collectors."/>
        <s v="The Zombie Apocalypse has begun! Fortunately, YOU have your priorities straight. What could be more important than Geocaching?"/>
        <s v="A range of highly detailed 28mm fantasy miniatures and supporting gaming rules by Andrea Sfiligoi, creator of Song of Blades and Heroes"/>
        <s v="I am trying to get a new band off the ground, and in order to be taken seriously and get gigs, we need some killer recordings!"/>
        <s v="Sage King is recording his debut album and wants YOU to be a part of the creation process"/>
        <s v="Help California's own Heart to Heart fund their debut full length record! Forever be apart of the the &lt;3 T &lt;3 family! We need you!"/>
        <s v="The Vinyl Skyway reunite to make a third album. "/>
        <s v="BSA is headed to Nashville, TN USA to record our first album at the historic Welcome to 1979 Studio. Come re-write history with us..."/>
        <s v="Arson In The Suburbs is ready to release its FIRST three song E.P. and looking to raise funds to get back in the studio! RnFnR!"/>
        <s v="Pre-order Crushed Out's new album TEETH &amp; support the pressing of 12&quot; vinyl records. Release date; Sept. 16, 2014."/>
        <s v="Technocracy will be released on digital media on June 26th, but we all know analog is king!  Help us press this album on vinyl!"/>
        <s v="Blind Man Deaf Boy is a Folk Punk band from Denver, we need money to get ourselves a van and take it on tour around the west coast."/>
        <s v="American Standard needs your help pressing their debut EP. Be involved in the artistic process and receive swag in return!"/>
        <s v="So we've recorded a 5-song EP with a 2-time Grammy winner, but we need to raise the  $$$ to mix, master and press it to CD and vinyl!"/>
        <s v="Aiding Contra in the telling of the &quot;Blue Planet Chronicles&quot;, a concept about the history of our beautiful home; Planet Earth!"/>
        <s v="Donate here to be a part of the upcoming album. Every little bit helps!"/>
        <s v="This is the Kickstarter project for my new upcoming album. It's heavy &amp; you can be a part of it! MONTSTER WORLD DOMINATION 2013!"/>
        <s v="The second full length album by SHADOWRAPTR is nearly complete. We just need a little boost to get us there. Think of the children."/>
        <s v="Ed Hamell AKA Hamell on Trial is recording an album titled The Happiest Man in the World. He needs your help."/>
        <s v="New Jersey Alternative Rock band COCO needs YOUR help self-releasing debut EP!"/>
        <s v="My name is Jonny Gray, and my friends and I are working together to raise funds for my debut album"/>
        <s v="Fly Radio has finished tracking their album now all that is left is the mixing/mastering and duplication!"/>
        <s v="Big Fiction leaves for tour on 6/27 but the Prison Van needs some work!  New brakes, transmission repair, tires... it needs a bit."/>
        <s v="We are America's first trock band, and we're ready to bring you our first album!"/>
        <s v="Wildcat Strike is looking to complete it's second full length album, titled &quot;Digital Age&quot;, and we want you to be a part of it!"/>
        <s v="Abby Travis (EODM, Bangles, Masters of Reality, KMFDM) wants to release her new album as a vinyl picture disc and limited edition CD."/>
        <s v="This winter and springtime we will be recording a new full-length album with big voices, big fireworks and mega soul.  "/>
        <s v="If you're reading this, we want to say that every dollar counts in these final hours of our campaign. Thank you for all your support!"/>
        <s v="Indie rockers, Dewveall, are recording new music. Take a seat at the table; let them cook you a meal and sing you some songs."/>
        <s v="Printing, copywriting, and album art for my first record. It's 100% ready to listen we just need some help to get it out there."/>
        <s v="For our next record we're combining amazing visuals with new and creative music to create an truly beautiful worship experience."/>
        <s v="|| HELP MARNY LION PROUDFIT RECORD HER SECOND INDIE FOLK ALBUM THIS MARCH â€“ THE BARN IS WAITING ||"/>
        <s v="Two records, a new LP and a full cover of Bowie's Diamond Dogs, to be self-released in Spring 2013 -with your involvement and support."/>
        <s v="I'm heading back into the studio!  I'm planning to record a CD of original songs and one with some jazz standards."/>
        <s v="Help Brooklyn psychedelic synth rockers DINOWALRUS release their 3rd Record, COMPLEXION, on vinyl!"/>
        <s v="A Sunny Day in Glasgow are recording a new album and we need your help!"/>
        <s v="Eliot &amp; Eads, an Americana rock band of St. Louis natives, is recording an album about the heartland. Help them complete the record!"/>
        <s v="Rice invites you to be a part of the creation of their first album and spread their message of love."/>
        <s v="&quot;The Universal Thump&quot; is the forthcoming orchestral pop album by acclaimed Brooklyn-based Australian singer-songwriter-pianist, Greta Gertler."/>
        <s v="Snag the first Wolf Interval release by droners ibreatheFUR and He Can Jog. One month to preorder and then they're gone!"/>
        <s v="A book/CD by Michael Hearst featuring songs and factoids that celebrate some of the most bizarre (and under-appreciated) animals that roam the planet!"/>
        <s v="The upcoming debut full-length album from Nevada Color &quot;Adventures&quot; will be available Spring 2014 with your help!"/>
        <s v="We've been hard at work crafting our next batch of songs, and we need your help to record it!  Have a look at our quick witchy video!"/>
        <s v="Universal organic liquid seasoning brewed all natural from lupine, oat, salt and water for soups, salads, stews and more"/>
        <s v="Jen bakes shortbread is a small batch, all natural shortbread cookie business looking for smart funding to grow!"/>
        <s v="You can never go wrong with a Beef Stick, great taste with no fillers and can easily goes with you everywhere."/>
        <s v="A city centre shop selling great locally made food with room to chat and learn about eachother."/>
        <s v="Do you like to Maga? Do you like hot sauce as spicy as your memes? Do you like sexy frogs? Of course you do were all adults here."/>
        <s v="The Savage Wienerâ„¢ launched last Summer.  Our Premium wieners are already a hit, our next project is The Ultimate Steak Hot Dog."/>
        <s v="Gourmet Fermentation in a Mason Jar. Create delicious, nutritious fermented foods at home."/>
        <s v="Our mission: To launch our Crimson Hot Sauce &amp; introduce our Chili &amp; Garlic Pickles. _x000a__x000a_Let's change the game together!"/>
        <s v="Vodka, whiskey and fruit brandy - coming soon! We are a coastal distillery located in historic Half Moon Bay, California."/>
        <s v="Help us launch our whiskey program! With your support we'll barrel and age our first whiskeys: Bourbon, Rye and an American Whiskey."/>
        <s v="Handcrafted, organic, single-origin, bean-to-bar, dark chocolate. Like fine wine, the secret is in the terroir."/>
        <s v="Pre-order our delicious, organic, small batch dried pastas (and more) so we can buy a new pasta dryer and move to a commercial kitchen."/>
        <s v="Homemade truffles for NYC chocolate fanatics. Truffle recipes for chocolate addicts from all over the world. Chocolate lovers unite."/>
        <s v="Help us get our delicious, organic, artisanal frozen pops on grocery store shelves in the Baltimore &amp; DC areas."/>
        <s v="We hand-harvest water to make flake finishing salt. We're opening a modern-day salt works in historic Gloucester, Massachusetts!"/>
        <s v="Aged in whiskey barrels for a unique fruity, spicy, and smoky flavor. Youâ€™ve never tasted sriracha quite like this before."/>
        <s v="We make small batch, locally sourced bitters and shrubs for cocktails and cooking."/>
        <s v="Handcrafted treats made from dried fruits, nuts, spices &amp; dark chocolate. Gluten-free, dairy-free, soy-free, grain-free; flavor-full!"/>
        <s v="The 'food of the gods' has returned in molten glory! CACOCO revives drinking chocolate with a revolutionary sustainable model."/>
        <s v="Strange Matter Coffee is opening a scratch bakery featuring craft doughnuts with vegan and gluten free options!"/>
        <s v="This website will serve as an interface to change lives and have a community routing for your success!"/>
        <s v="A series of informational and interactive online tutorials enabling businesses to proactively ensure mental and corporate vitality."/>
        <s v="The most influential and prestigious awards program that honors innovation and leadership in mobile technology and entertainment"/>
        <s v="SAVE MONEY! Stop worrying about account disputes, supervising installs, and corporation bull-****. We actively negotiate on your behalf"/>
        <s v="My team and I are creating a social media website for pet lovers across the world! Fashion, animal shows, adoptions, and more."/>
        <s v="Watch and Make FREE 3D Videos &amp; Pics - No Viewer needed. To Help Learn we have Training and Instant 3D viewers."/>
        <s v="Back this project and get access to a course about building COMPLETE web applications without coding."/>
        <s v="Own, Buy, Sell 3D property! 3D games, 3D traveling and earn in one virtual 3D NEASPACE, Best for Oculus Rift environment."/>
        <s v="Poliword tries to provide the people of the world an opportunity to make real changes in their government through the internet."/>
        <s v="HoxWi are the future for real time interaction with on-line customers via chat or video conference."/>
        <s v="Donate $30 or more and receive a free selfie stick."/>
        <s v="It is the mission of the Seekerâ€™s School of Thought and Philosophy to provide a safe and nurturing environment for all."/>
        <s v="The best dating website for bronys and pegasisters. The reason I'm trying to get the funds for this project is that I need a laptop."/>
        <s v="Almost done with doctorate degree but need funding of $35,000 to complete research of project."/>
        <s v="PriceItUpPlease will be an easy to use website that estimates the amount of your startup costs for that great idea you have!"/>
        <s v="HardstyleUnited.com The Global Hardstyle community. Your Hardstyle community."/>
        <s v="Click For Therapy is a website that was created to connect consumers and therapists across the UK."/>
        <s v="A website to auction, sell and swap items in the uk without a charge, without excess fees, the next ebay."/>
        <s v="I want to crowdfund the sequencing of my own genome to make it publicly available with crowd-sourced interpretation."/>
        <s v="Welcome to Bee Bay Canada, your commission free microjobs website.  Sell at any price and keep 100% of what you earn!"/>
        <s v="A website for email/sms alerts of your personal selection, comparison of prices,consolidated database, best deals around for clothing."/>
        <s v="The Columbus Ruby Brigade has brought monthly ruby goodness and camaraderie to all participants."/>
        <s v="This is an affordable social lead based web-site to help anyone who wants extra work or start their own business. We find your customer"/>
        <s v="Making a Minecraft server and Website and I need your help to fund it. Thanks in Advance!"/>
        <s v="A website that could group all your social 'identities' and online property together and find new followers or creators to follow"/>
        <s v="iDEA virtual activities, the perfect way to encourage children and families to get active - physically, socially and mentally."/>
        <s v="Our goal is to create a completely free website similar to Chegg.com for students to benefit from without raping their wallet!"/>
        <s v="A professional and social media environment created to effectively match job seekers to jobs based on an algorithms-matching system"/>
        <s v="A website that lets local businesses offer deals to customers and be found online. They pay a small yearly fee and keep %100 of profit."/>
        <s v="Let's go get it back! Most people can get $5,000 to $6,000 more a year in tax deductions. Stop the abuse and get back your share!"/>
        <s v="ProjectPetal.com is an all in one website for all Makers to share projects and ideas. A Facebook(R) Twitter(R) &amp; Github(R) all in one."/>
        <s v="An online platform that will notify every listed individual, vet, council, pound and so on in a geographical area when a pet is lost!"/>
        <s v="We want to create a safe marketplace for buying and selling bicycles."/>
        <s v="Next time you want a beer, put down your keys and pick up your phone. We prevent drunk driving by delivering alcohol to you at home."/>
        <s v="Slice Trade is a new way to trade in your old phones. We buy back phones in any condition and pay you cash or give you a new one free!"/>
        <s v="Tough, pre-manufactured lost and found stickers that forward messages to the owners email and cellphone."/>
        <s v="Fluttify is an Online Video Sharing Platform allowing friends to share their favorite Trending Content with each other."/>
        <s v="KEEPUP allows you to extend your social circle by introducing you to new people via your friends."/>
        <s v="Selectcooks.com is a community marketplace for people to list, find and hire chefs."/>
        <s v="Tired of waiting for likes? Here is a brand new social network centered on real-time hashtag chatting. Just chat and enjoy!"/>
        <s v="Social Media Platform for the Marijuana Industry to create professionalism and a stable lasting market."/>
        <s v="Netiquette classes to teach our youth how make proper use of computer-mediated communications for personal and educational success."/>
        <s v="A quirky online shop where you can buy, sell and discover stuff that's &quot;a little bit different&quot;. We think &quot;it's right up your alley!&quot;"/>
        <s v="We're seeking to reward our members for their social behavior. The members win on two levels- compensation and increased viral sharing!"/>
        <s v="Lyka will allow you to search for shoes in every sneaker store and website and then buy for in-store pickup or same-day delivery."/>
        <s v="Realjobmatch is not just a job search site but a matching site , matching the right jobseekers with the best jobs."/>
        <s v="Learning should be fun! Effective health education includes the person's learning strengths, preferences and cultural perspective."/>
        <s v="The first ever trend-powered stock-market where you can buy and sell shares of you and your loved ones. Let's explore life together."/>
        <s v="Kiwwi va dÃ©poussiÃ©rer le marchÃ© de l'emploi, avec peu de moyens mais de trÃ¨s bonnes idÃ©es, cependant, nous avons besoin de vous !"/>
        <s v="A SaaS solution for Businesses to align their strategies with customer value, using realtime strategic roadmaps &amp; visualisations."/>
        <s v="Using the power of internet to help people save hundreds in car repair."/>
        <s v="I am asking for $4,200 to launch a unique website serving professionals in any and all industries seeking additional income in Oregon."/>
        <s v="Imagine a world where you can swap a video game you're tired of playing for a video game you actually want to play for just $1.50!"/>
        <s v="We want to create the &quot;Facebook&quot; for Writers. We are working on a new world for people who like to write. Check out more wriyon.com"/>
        <s v="I am making a social website where people can anonymously or openly vent, All walks of life all over the world"/>
        <s v="I'm creating a website with projects which I'll create later / Ich erstelle eine Webseite mit Projekten, welche ich spÃ¤ter erstelle."/>
        <s v="Matching refugees with sponsors in the US for 5 years. Our goal is to assist 300 Rohingya refugee families with supportive communities."/>
        <s v="The internets new search engine. Looking for funding to develop our backend web indexing software with an emphasis on automation."/>
        <s v="SheLifts is going to be the number One international social HUB &amp; information resource for women into weight lifting"/>
        <s v="New Innovation of Social Media with New Technology created to bring users even closer togethor - Tabs &amp; Features never seen before!"/>
        <s v="A &quot;Hypo-allergenic&quot; food cart that specializes in making traditional Indian Meals with a delicious American flavor combination."/>
        <s v="Small town, delicious treats, and a mobile truck"/>
        <s v="The aim is to start a business/service serving the finest green tea to my local area by trike as well as selling tea online."/>
        <s v="We would love another Donut Food Truck for your famous Square Donuts.  We have one successful truck and retail store open already!"/>
        <s v="We are the first gaming-themed food truck, bringing gourmet pub fare to the Jacksonville area."/>
        <s v="Be a part of something BIG, support us in opening the best burger truck in Tacoma! ~ &quot;So I donâ€™t have to dream alone!&quot;"/>
        <s v="Hummus-mediterranean diet, real food, organic, vegan, kosher._x000a_An original great health oriented street food in Santa Fe NM."/>
        <s v="A US Army Vet trying to get a Peruvian food truck going! Really good Peruvian food now mobile!"/>
        <s v="I am looking to start a food truck with an infusion of my Puerto Rican heritage and my love for BBQ."/>
        <s v="Websters grill truck the best slow cooked meats on hot coals_x000a_Beef bisket, roast Lamb, roast chicken, Ribs, burgers, sliders,"/>
        <s v="I want to create an authentic German food truck to travel all over the US. Spreading amazing German Food to Summer Time Music Festivals"/>
        <s v="Fini les burgers ou les sandwichs : Ã  votre pause dÃ©jeuner, repartez avec votre barquette de grillade de bÅ“uf, canard ou poulet !"/>
        <s v="Lone Pine Coffee Brewery will be a portable third-wave coffee shop available for wedding receptions and other events!"/>
        <s v="95th St. Tacos needs your help in purchasing a food truck so that we can deliver the flavors of LA Tacos right to your neighborhood"/>
        <s v="It will be ridiculously easy to become addicted to the full, rich flavor of locally raised beef, pork, and more..."/>
        <s v="ex school bus redesigned into pickup truck complete with giant meat smoker in &quot;bed&quot; of truck and kitchen in the &quot;cab&quot; of the truck."/>
        <s v="I have been working on a recipe for 20 years now and need to perfect it!  Also want to do a gluten free version, then open a food truck"/>
        <s v="I want to start my food truck business."/>
        <s v="Farm to table, gourmet hippy hot dogs made from scratch with free range meats and organic produce: mind expanding recipes: TasteBudTrip"/>
        <s v="Pangea Cuisines offers authentic hand crafted dishes, utilizing fresh ingredients selected that very morning."/>
        <s v="help me start Merrill's first hot dog cart in this empty lot"/>
        <s v="Family owned business serving BBQ and seafood to the public"/>
        <s v="FBTR is a Texas-style, North Carolina based, homemade BBQ company looking to bring good meat to the masses."/>
        <s v="Great and creative food from the heart in the form of a sweet food truck!"/>
        <s v="I have the chance to take my Food Cart Business on the road. This is a major opportunity for a lot of people to learn and prosper."/>
        <s v="Aspiring to create a food truck with many delicious low calorie meals to encourage healthy eating while enjoying every bite."/>
        <s v="Fast and simple lunches for those on the go.  All (lunch) deals $10 or less."/>
        <s v="From Moo 2 You! We want to offer premium burgers to a taco flooded environment."/>
        <s v="Den tÃ¸ffeste foodtrucken i gata, bbq, ribs, briskets, pulled pork, frites, pickle, alt laget i en spesialbygd rÃ¸ykovn i bussen, av meg."/>
        <s v="This little guy will be circling the streets of Brickell &amp; Wynwood in Miami serving Venezuelan dishes. It needs TLC and some equipment"/>
        <s v="Go to Colorado and run a food truck with homemade food of all kinds."/>
        <s v="Looking to start competition cooking and need start-up help.  Offering brisket tasting to all contributors."/>
        <s v="I want to create an amazing menu that no one eals has.I have great ideas like a non-traditional pb&amp;j thats wraped in an eggroll &amp; fried"/>
        <s v="Mobile food truck loaded with locally grown fresh fruits and veggies. Caters to the inner-city and zip codes known as food deserts."/>
        <s v="Healthy, paleo food nearby gym and office areas. You pic your order and pay in the app and pic your time for just pic up the food."/>
        <s v="A sustainable vegan food truck. Locally and solar powered. Mission: hydroponic farms &amp; non profit eateries in impoverished lands by'30."/>
        <s v="Homemade Gumbo, Stews and Curry to be served hot and fresh everyday at any festival or concert we can attend."/>
        <s v="I'm starting a catering and food truck business of southern comfort food. My FOOD is my Art!  _x000a_Thanks for you help!"/>
        <s v="Expand cotton candy concession to include other foods and purchase a trailer to haul._x000a_Purchase unstuffed pets to fill with cotton candy"/>
        <s v="Starting a entire clean energy food truck and set a new standard for Cambodia"/>
        <s v="YOU can help Alchemy Pops POP up on a street near you!"/>
        <s v="The first tea from a new sustainable tea region in India's young, rising Himalayas."/>
        <s v="We empower coffee farmers to process their own premium beans, and connect them directly with coffee lovers on our online marketplace."/>
        <s v="Chocolate Truffles &amp; Sweet Treats handcrafted the European traditional way.  One bite and you will always want to eat dessert first!"/>
        <s v="Joe's Cellar is locally prepared old world Italian &quot;cellar food&quot;. _x000a_This is the stuff that makes non-Italians wish they were Italian!"/>
        <s v="The Brooklyn Cookie Company plans to bring our signature &quot;Mushroom&quot; Meringue Cookies and Just Meringues! to stores around the country!"/>
        <s v="Some days you just need cake! Homemade cake, wild (and classic) flavors, icing on the inside and shipped fresh to your home or office!"/>
        <s v="New ninja-cool campfire coffee mug from Ninja Narwhal Coffee Company. Perfect for holding 13oz of the best coffee in the universe!"/>
        <s v="Wholesome, gluten-free, crunchy granola hand-baked in Jackson, WY. Rich in protein, omega 3's, and fiber. Help me get it to you!"/>
        <s v="Old Coast Ales will be St. Augustine's very own micro brewery where our focus will be on creating unique and traditional beer styles."/>
        <s v="Meet the best tasting high protein, low sugar protein snack on the planet. Guaranteed to turn you into a stone cold fox."/>
        <s v="Italian inspired sauce with a spice and heat that make this simple Red Sauce unique! This company name still remains a secret, for now!"/>
        <s v="Creating naturally smoked Jerky without the use of artificial ingredients or preservatives. A healthier snack that taste great!"/>
        <s v="Beer. Delicious, Salem made beer. Only the freshest, small batch beer straight from the source. Our beer is brewed within reach."/>
        <s v="Mama wants everyone to try her secret recipes for sauces and rubs. She uses only the freshest ingredients for them."/>
        <s v="These beef sticks will make your taste buds dance with happiness. Plus they are healthier than most available today!"/>
        <s v="If you love wine, and have ever dreamed of crafting your own. You can in 3 easy steps.  Sample~Sprinkle~Savor."/>
        <s v="Three ladies starting a small bakery/toast bar concept @SmorgasburgLA.  House made pastries and bread using local and fun ingredients."/>
        <s v="Bringing delicious, scratch-made, baked goods to mainstreet Hopkins, MN. Specializing in cupcakes, cakes, cookies, and French macarons."/>
        <s v="A humble and homey bakery passionately obsessed with good bread. Grano will fast become your favorite neighborhood food hub."/>
        <s v="Songs of faith and worship that are so deeply spiritual you could sing them in church, so down to earth you could play them in a bar."/>
        <s v="CHURCHES, an indie rock band from Oakland, CA, is recording a new single about marriage equality and pressing it to 7&quot; vinyl."/>
        <s v="Emma Ate The Lion's debut full length album"/>
        <s v="The Enemy Feathers are passing the proverbial hat to see if we can raise enough money to complete Our NEW EP"/>
        <s v="An indie band from Spokane, WA looking to master and package their first full length album."/>
        <s v="With big dreams and big sounds, Jesse Alexander's Debut album titled &quot;For Once&quot; brings Indie Rock to a whole new level."/>
        <s v="We've finished our first EP and we're taking it on the road in three weeks! Help us fund manufacturing?"/>
        <s v="Please donate, support &amp; share this project so that I may be able to record my new EP this fall!"/>
        <s v="All the music for my EP of cello-fusion originals is complete. All I need now is your help to get it mastered &amp; pressed to CD &amp; vinyl!"/>
        <s v="Music is my passion.  I've been recording this album for 2 years now, and I just want the world to finally hear it!"/>
        <s v="Confused Disciples' debut album &quot;Sleepamation&quot; is (finally) all recorded and mixed, now all that's left is mastering and duplication."/>
        <s v="Help Ben Hardt release 3 albums in a 9 month span, telling the story of two lovers in London during WWII. All with strings, a rock band and more..."/>
        <s v="Wrote some new songs and it turned into an album. I even have a title already, &quot;Oh My Soul&quot;. Would love your support!"/>
        <s v="Even though were still recording our first album, were taking pre orders to help with manufacturing costs. We have a lot to cover with this CD/ DVD. "/>
        <s v="Help BRANDTSON and DREAMOVERrecords press their 2004 record, &quot;Send Us A Signal&quot;."/>
        <s v="Eleven songs, the accumulation of several memorable occurrences in a sleepy town; stories of fiction &amp; fact."/>
        <s v="Releasing my first album in August, and I need your help in order to get it done!"/>
        <s v="San Francisco Indie band, Should We Run, gets set to launch their debut EP capped with a tour to South by Southwest Music Conference."/>
        <s v="Fake Natives is headed on tour this summer. Help them fill their tank with fossil fuels."/>
        <s v="We are a band from Long Beach, Ca looking to record our first EP. Any little bit counts and your support would mean the world to us!"/>
        <s v="To support the media blitz for their brand-new album, the band is offering a Kickstarter-only EP and other amazing premiums."/>
        <s v="Singer Jude Roberts has been asked to perform his song &quot;The Flood&quot;  in Hiroshima.  You can assist in making this opportunity a reality."/>
        <s v="Send Intangible Animal on our first West Coast Tour!!! The fate of the world rests in your hands."/>
        <s v="A solo roots/rock CD written by award winning singer-songwriter Kiya Heartwood and produced by Grammy nominated producer Mark Hallman."/>
        <s v="We're trying to fund a fall tour to Dallas,  where we will record our debut album with Grammy award-winning producer, Stuart Sikes."/>
        <s v="I'm just about finished recording my new EP &quot;Gypsy Wind,&quot; but I need help w/making CD's for you to hold in your hands!  And listen to!"/>
        <s v="Raise enough money to fund the copyright cost for the full length indie rock record we spent the year recording."/>
        <s v="Nashville independent singer/songwriter Jameson Elder making a new album! Check out the video to preview the single &quot;Take Me Back&quot;!"/>
        <s v="A new Pocket Vinyl album focusing on all things about death: what it is, feels like, leads to, and how the idea of God fits into it."/>
        <s v="We are trying to fund our first multi-state tour this summer in an effort to get our music out to as many people as possible."/>
        <s v="Nathan Evans, instrumental rock guitarist and official V3fights.com artist, is releasing his first solo EP entitled Remove The Illusion"/>
        <s v="We're a band from Hawaii trying to produce our first EP and we need help!"/>
        <s v="Making the record I've always dreamed of, and I want you to be part of the journey. Join me and let's make a great album together!"/>
        <s v="Multi-Instrumentalist Ace Waters' new double album with 2+hours of music needs to be professionally made and replicated."/>
        <s v="World-class musicians pay tribute to Kenny Childers, one of Indiana's best songwriters. MFT is pressing the album on double vinyl."/>
        <s v="Be a part of making the first Lynn Haven album, &quot;Fair Weather Friends.&quot;"/>
        <s v="Joe Rut captures his eccentrically funny and moving songs live with an 8-piece band + special guests.  Help him release it!!!"/>
        <s v="We've been working hard on getting our music out and we are taking the final steps to releasing our EP, but we need your help."/>
        <s v="Ryan is headed to the UK for a series of Private House Parties! He needs your help. Don't miss your chance to be a part of the fun!"/>
        <s v="ST's 4th LP has been tracked and mixed, but before he can set it free upon the world, it needs proper mastering and pressing!"/>
        <s v="Locally owned board game cafÃ© focused on keeping it local with fresh food, craft beer, wine, and, of course, all your favourite games!"/>
        <s v="A small sweet shop featuring the cupcake variety offered by Cupcake Chaos, candy, cotton candy, shakes and malts, located in Dalhart,TX"/>
        <s v="Cardinal Bistro will be Contemporary American dinning establishment based in Ventnor, NJ featuring local, seasonal ingredients."/>
        <s v="Halal Restaurant and Internet Cafe 20 percent of profits will go to building masjids."/>
        <s v="PASTATUTION- The act or practice of engaging in Pasta Making for money.  _x000a__x000a_Help us get the Arcobaleno Pasta Extruder!"/>
        <s v="Love cereal as much as we do? Then we need your help! We are opening a worldwide cereal cafe, serving the best in imported cereals!"/>
        <s v="Unique dishes for a unique city!."/>
        <s v="I make Amazing homemade fudge available in 18 flavors. I want to open my own business to be able to let my area eat my incredible fudge"/>
        <s v="Relax in a new Cheesecake Lounge in London, serving freshly made cheesecakes, all day and all night, along with great coffees and teas."/>
        <s v="Dugout Dogs will be specializing in the many hot dog and sausage styles sold at baseball parks around Major League Baseball (MLB)."/>
        <s v="Fresh Fast Food. A bbq ramen bar thats healthy, tasty and made to order right in front of your eyes....... From flame to bowl"/>
        <s v="Somethin' Tasty is a unique coffee, pastry &amp; retail store. We consign from all local sources: pottery, glass &amp; art."/>
        <s v="Wir wollen einen Ort erschaffen an dem man sich wohlfÃ¼hlen kann, ein Ort an dem die Gedanken frei sind und man das Essen genieÃŸen kann."/>
        <s v="My little cafe has been challenged to provide healthy, fun lunches to kids at a Montessori School. Local/organic as much as possible."/>
        <s v="The Barrel Room SF is moving to a new location in San Francisco with a 60-seat restaurant &amp; full liquor. Help us make our move amazing!"/>
        <s v="Hi, everyone my name is Alex, and i want to create not just a cafe spot, but a place that gives everyone a nice warm homey feeling."/>
        <s v="KICK START US! Chef-driven dining experience offering a multi-course tasteful and playful menu that hems in familiar seasonal comfort."/>
        <s v="I am traveling the backroads of Southern California, to discover the best out-of-the-way eateries the area has to offer"/>
        <s v="Better than your mom's, better than Cracker Barrel, only at Kelli's Kitchen (all from scratch)."/>
        <s v="Aurora restaurant/night club, a Star Wars/Star Trek Science fiction community gathering place and club in the Tulsa/Oklahoma city area."/>
        <s v="Filmharmonic Brass plays John Williams! Featuring new arrangements of classic movie themes from &quot;Star Wars&quot;, &quot;Indiana Jones&quot; &amp; more!"/>
        <s v="Based on Don DeLilloâ€™s powerful post-9/11 novel, Falling Man captures the first moments of the terrorist attacks that changed the world"/>
        <s v="PATER NOSTER (2003) by Thomas Oboe Lee, scored for baritone solo and string quartet.  Hauntingly beautiful, yet never performed."/>
        <s v="We're bringing some of our favorite music from the past 10 years to disc for the first time ever."/>
        <s v="Husband and wife operatic team specializing in German opera. Fundraising for an audition tour of Germany."/>
        <s v="New music and arrangements, amazing sound, brass chamber music at the highest level!  Be a part of our community!"/>
        <s v="Five Programs of Benjamin Britten's vocal works featuring over 20 extraordinary vocalists and pianists."/>
        <s v="I've been offered a contract with HatHut to record Feldman's 'Three Voices', which would be my first solo disc. I need your help!"/>
        <s v="Opera. Short. New."/>
        <s v="With your help the Tulsa Youth Symphony will have its premiere appearance at the opening of the OK Mozart Festival, June 6th"/>
        <s v="The first CD of chamber music composed by John Leupold to be released on PARMA records. The album features solo, duets, and a quartet."/>
        <s v="Please help us record our first album, which will contain an exciting collection of works, old and new, for large guitar ensemble!"/>
        <s v="HOLOGRAPHIC is raising money for our 2013 live, four-concert new music project and to commission composer Jonathan Sokol!"/>
        <s v="A premiere performance of my composition &quot;Songs of Yes&quot; by CUBE Contemporary Chamber Ensemble, June 11, 2010 at the Merit School of Music in Chicago."/>
        <s v="Mark Hayes: Requiem Recording"/>
        <s v="I create my solo piano Vignettes by encrypting someone's name in the melody. Next up is the fourth Vignette, and I need a subject!"/>
        <s v="When an innocent girl is seen bathing by local church elders, she becomes the target of travelling, revivalist preacher Olin Blitch."/>
        <s v="I will record 2 of Tomaso Albinoni's concertos for 2 oboes playing both parts myself."/>
        <s v="Help ABS Academy musicians get their cellos, gambas, &amp; contrabasses to San Francisco by supporting their instruments' travel."/>
        <s v="â€œVladimir in Butterfly Countryâ€ is a chamber opera by composer Ann Callaway and Jaime Robles, which will premiere October 30, 2011."/>
        <s v="A debut CD of romantic Fantasies by young composers Bridge, Ireland, Sibelius and a premiere recording of Bergman Trio Op. 2 from 1939"/>
        <s v="Marquita Renee Ntim records her first Classical Album, complete with her playing the viola, cello and singing opera."/>
        <s v="The Station in Hamtramck is supplementing our studio to accommodate live in-studio performances and recordings.   You can help. "/>
        <s v="Bringing choral music and performance opportunities to under-served youth in West Philadelphia"/>
        <s v="We're recording our debut album: a CD of the string quartet and clarinet quintet by Stephan Krehl for the Naxos label"/>
        <s v="We want to release an album of choral music by acclaimed Finnish composer Jaakko MÃ¤ntyjÃ¤rvi in 2014"/>
        <s v="A compilation of Guitar Music by composers Darin Au, Jeff Peterson, Byron Yasui, Bailey Matsuda, Ian O'Sullivan, and Michael Foumai."/>
        <s v="This is the embryo of the change for future ecosystem of musical art  in Indonesia. Please support us to realize our program on Oct 9!"/>
        <s v="A new opera in English by Mike Christie to be premiÃ¨red at the Arcola Theatre, London UK from 14th-17th August 2013."/>
        <s v="Ashley Bathgate and Karl Larson are raising funds to make the premiere recording of Ken Thomson's brilliant, dramatic new chamber works"/>
        <s v="KCS seeks your support to off-set the cost of assembling a professional 25 piece orchestra for two choral performances."/>
        <s v="World Premiere of a new oratorio with chorus, soloists, and orchestra, based on the Old Testament king and prophet, DAVID"/>
        <s v="Help me be one of the first to record these beautiful songs and arrangements by 18-19th century masters of the classical guitar."/>
        <s v="Join forces with the Patagonia Winds to commission a new wind quintet to premiere at the 2015 National Flute Association Convention!"/>
        <s v="At Brevard Music Center, a foremost summer music study program, I will compose a new work for large chamber ensemble for performance."/>
        <s v="This is a &quot;call for scores&quot; for unaccompanied violin, recordings of the works, and a prize of at least 20 records for each composer."/>
        <s v="Raising money for our concert tour of Switzerland and Germany in June/July 2014"/>
        <s v="The Hopkins Sinfonia is looking for your support to run our 2015 Season made up of five concerts."/>
        <s v="A concert of new music by four composers who have lived in India and been inspired by its music, with the Momenta String Quartet"/>
        <s v="New CD of favourite chamber music by Welsh composer Michael Parkin featuring debut recordings by outstanding young musicians."/>
        <s v="Ever had chicken fingers smothered in bearnaise sauce, resting on a bed of your favorite rice? We need these meals on wheels."/>
        <s v="Hail up - Wah gwaan ?_x000a_We are creating a foodtruck that will serve typical, traditional Jamaican jerk chicken/pork and more!"/>
        <s v="Michigan based bubble tea and specialty ice cream food truck"/>
        <s v="We want to bring the wonderful flavors of the Jersey Shore, my home, to my new home in Winnipeg, the center of Canada."/>
        <s v="The Sketchy Pelican. Is my vision to bring raw, honest, soulful, creative, thoght provoking cuisine to food truck form"/>
        <s v="You can skip the hotdog cart and enjoy fresh, hot, delicious, handmade pizza when Mamma B's takes her show on the road!"/>
        <s v="You're leaving a Bar/Nightclub what else would you want more than to have a Juicy Burger and to see Beautiful Girls making it."/>
        <s v="Barney's is seriously delicious New York food. Cooking everything from scratch on our American food truck. London here we come..."/>
        <s v="With your help, I would be able to get a truck and start the process of getting it ready for the 2016 season."/>
        <s v="A family run mobile wood fired pizza oven serving up unique artisan pizzas created by award winning Chef Brandon Mathias!"/>
        <s v="Perth locals who dream of opening a health food van, and serving treats that not only taste amazing but also benefit your body."/>
        <s v="Mesquite smoked brisket nachos, food truck style, with homemade salsa to make your taste buds dance."/>
        <s v="I have perfected my porkkabob recipe.I'm ready to start my own business!I need funds for the bbq pit and trailer and start up supplies."/>
        <s v="The Best Jamaican Jerk outside of Kingston! The name means &quot;for the children&quot;, my children, the reasons why I cook and why I live!"/>
        <s v="Hello everyone, Iv'e decided to put my love for old Volkswagen buses and my love for cooking together! Support vdub dogs hot dog bus!"/>
        <s v="A New Twist with an American and Philippine fast food Mobile Trailer."/>
        <s v="This is not your average cake, it's fruit with yogurt fruit dip icing and fruit toppings! Great for events, parties, weddings and more!"/>
        <s v="Madhuri means &quot;inner beauty, inner sweetness&quot;. At Madhuri Kitchen, we're bringing the spiritual practice of food to festivals &amp; events."/>
        <s v="For those who know me, I love to bake &amp; I'm pretty good at it. My dream is to own a food truck that is a bakery &amp; Coffee shop."/>
        <s v="Planning to build this truck into a full rolling fold out cook shack,providing clean cold drinking water to all festival goers"/>
        <s v="Creating a Food Truck to bring gourmet sausage sliders to Jacksonville, FL for breakfast, lunch, and special events."/>
        <s v="The place where chicken meets liquor for the first time!"/>
        <s v="Crazy Daisy will become the newest member of the food truck distributors in Kansas City, Missouri."/>
        <s v="Bringing quality food to the masses using local premium ingredients, but at a food truck price!"/>
        <s v="Evie's Eats uses local ingredients to create sweet treats, healthy snacks and on the go meals, all with the family budget in mind!"/>
        <s v="I would like to bring fresh salad and food to the streets of London at a reasonable price."/>
        <s v="Providing creative, healthy signature dishes for active, conscientious lifestylers through a community of culinary artists."/>
        <s v="We are a Asian fusion inspired American Fare Food Truck Home of the Freak Sandwich So that means Come And Get Your Freak On! eat big."/>
        <s v="A Brazilian-inspired food truck in one of the busiest spots in Copenhagen, delicious pancakes made by the healthy tapiÃ³ca flour"/>
        <s v="First in Perth self-contained eco-friendly coffee car based on Ford Fiesta. In the end of the projrct I need your help to make it real!"/>
        <s v="Hi everyone I am a 26 year old single mom trying to start her own food business! I need to first afford the patent to reveal more!"/>
        <s v="El Carte is revolutionizing the food truck industry. Meet the new food trike. #oneandonly  we going to spread the awesomeness all over!"/>
        <s v="What could be better than satisfying your hunger with ice cream or a taco (or both) from a 1970's mural van blastin disco music!"/>
        <s v="New, small home business, looking to take some Granny's old recipes along with some of my own creations to the streets!"/>
        <s v="Looking to put the best baked goods in Bowling Green on wheels"/>
        <s v="I'm bringing passion, talent, and most importantly some amazing gourmet food to the streets of Lethbridge and southern Alberta."/>
        <s v="We have a great little coffee business but the van is currently limping! We don't have the capital to replace it. Please help us!"/>
        <s v="I'm ready to make Tulsa happy and aware that love and kindness go hand in hand with good food!"/>
        <s v="The Empty Ramekins Catering Group is looking for your help to start up in Miami Florida!!!!"/>
        <s v="On Sunday November 8, 2015 our food truck burned to the ground. Please help us get rebuilt."/>
        <s v="I'll be launching a small model TARDIS into (near) SPACE and filming the ascension and descension as a mini-documentary for YouTube."/>
        <s v="Three screen-printed posters celebrating the most popular and most notable interplanetary robotic space missions."/>
        <s v="I will be building a mock space station and simulate living on Mars for two weeks."/>
        <s v="We're building a full size rocket motor for our Hermes Spacecraft.  Help us Kickstart the next generation of space travel!"/>
        <s v="Help astronomers get the data they need to unravel one of the biggest mysteries of all time, KIC 8462852 --- Whereâ€™s the Flux?"/>
        <s v="PongSat 2 !!!!!_x000a__x000a_On September 27, 2014 we are going to send 2000 student projects to the edge of space."/>
        <s v="Chop Shopâ€™s second series of posters celebrating the most popular and most notable robotic space exploration missions."/>
        <s v="Giant Leaps featuring the historic missions of human spaceflight is the third in our series of space exploration prints"/>
        <s v="We love Arduino and we love space exploration. So we decided to combine them and let people run their own space experiments!"/>
        <s v="Preserve the telescope that Clyde Tombaugh used to discover Pluto for generations to come!"/>
        <s v="Laniakea is the name of the supercluster of galaxies we are part of.This tremendous structure of 380,000 Galaxies can now be yours! 39â‚¬"/>
        <s v="What if we built a rocket that is better than a NASA or commercially available rocket? What if we did it with students?"/>
        <s v="Re-inventing the way we look at our planet by sending 5 cameras to near space to create the first 360 panoramic view of the earth."/>
        <s v="Middle-schoolers designed a microgravity experiment that's going to the ISS! Help us send them to the launch in Wallops Island, VA."/>
        <s v="Mission to launch a vintage Action Man and Space Capsule into space and film from his birthplace in UK to mark his 50th Anniversary."/>
        <s v="Production of variously-sized deployable models of NASA's James Webb Space Telescope to promote hands-on learning."/>
        <s v="A simple way to learn and teach complex astronomical concepts. Awesome educational experiment, class demo or desktop display."/>
        <s v="LTD ED COLLECTIBLE SPACE ART FEAT. ASTRONAUTS"/>
        <s v="Help a fine art photographer continue her project about space exploration, Mars, and the scientists who are going to make it possible!"/>
        <s v="Come and join us on a voyage of interstellar exploration as we chart the least known part of the Milky Way â€“ its Delta Quadrant."/>
        <s v="Team of undergraduates racing to be the first student organization to successfully launch a rocket powered by a 3D-printed engine."/>
        <s v="University team from Pisa in collaboration with ESA, creating an innovative heat transfer device that will be tested into space."/>
        <s v="We have designed an antimatter thruster capable of reaching the nearest star.  A plan for antimatter fuel production is now needed."/>
        <s v="Itâ€™s Space Elevator research! Smart robots climbing 2 km straight up. The Ribbon is held aloft by large helium balloons."/>
        <s v="We are two upper sixth-form students specialized in physics who wanna take some majestic pictures from stratosphere - about 35km high"/>
        <s v="Support the accreditation of our online STEM Mentoring Program with the International Mentoring Association"/>
        <s v="A group of high school students are building a near-space balloon, that will capture stunning HD video of the earth from near-space."/>
        <s v="A high school freshman is sending pie into space and you can be a part of it.  GO SCIENCE!!!"/>
        <s v="The first international contest to let students shape the future of interstellar travel."/>
        <s v="Free and easy to use information when asteroids pass closer than the Moon. Stretch - take photos of all of these asteroids"/>
        <s v="Starship Congress 2015 is a deep-space &amp; interstellar science summit staged by Icarus Interstellar."/>
        <s v="Students from 3 universities are designing a dual stage rocket to test experimental rocket technology."/>
        <s v="A device that lights up whenever the International Space Station is nearby (that happens more often than you might expect)"/>
        <s v="After a unsuccessful recovery last time we are trying again to successfully launch and recover a weather balloon from space."/>
        <s v="Help UTS Ontario students raise money to get their experiments on the ISS. Promote space science in Canada! We can't do it without you!"/>
        <s v="Real-time high-altitude weather balloon tracking using amateur radios - capturing stunning near-space visuals - now with more science!"/>
        <s v="Help us collect the data to solve the mystery of the century: Is light slowing down?"/>
        <s v="The second round of funding for the most amazing project ever where a high school freshman is sending pie into SPACE!!!"/>
        <s v="Mission Space is run by me, a teenager who has a passion for space! I will fly a weather balloon to the edge of space with your help."/>
        <s v="Hi,_x000a_My Name is David Frey and I Provide Free Public Astronomy programs in San Francisco, Mt. Tamalpias, Yosemite and Novato CA."/>
        <s v="Building a Flying saucer that has Artificial Intelligent made from sea shell."/>
        <s v="Innovatives MAschinenbau projekt mit verarbeitende Metalle vom Mars_x000a_Stehe mit Mars one einer hollÃ¤ndischen space company in cooperatio"/>
        <s v="A mission to build and launch a telescope to observe and photograph Earth-like planets around our nearest star system, Alpha Centauri."/>
        <s v="A historic manned launch into near space by 3 brave pilots to capture the 2017 total solar eclipse in virtual reality."/>
        <s v="Phase one of a small winged reentry craft. This phase will be testing the supersonic stability of a small craft traveling at 1,800kph"/>
        <s v="We're a small group with a big mission: making it possible for everyone to explore space using the power of virtual reality."/>
        <s v="The telescope will serve as a path for the youth of Toronto to the skies, it will be 18&quot; easily portable meant for schools in the GTA."/>
        <s v="Calvert Co 1977 planetarium acquired by Spaceflight America! Education science program star projector needs overhaul, upgrade, repairs!"/>
        <s v="They have launched a Kickstarter."/>
        <s v="A fully stabilized, mobile, research grade telescope/media platform, used to bring outreach astronomy to those who don't have access."/>
        <s v="Conceived at NASA JPL, FireSat is a satellite-installed sensor constellation for the near real-time detection of global thermal events."/>
        <s v="We're looking to set an Australian Amateur Rocketry record of 100 000 ft. You are invited on this 4500km per hour ride into history"/>
        <s v="DREAM BIG. Explore the universe through STEAM education. (Science, Technology, Engineering, Art, Mathematics)"/>
        <s v="I want to launch a rocket to the moon, I plan on having this lunar rocket carry a small payload of solar internet connected cameras"/>
        <s v="Thank you for your support!"/>
        <s v="MoonWatcher will be bringing the Moon closer to all of us."/>
        <s v="Miles, a team of citizen scientists is reaching for the moon. We've bootstrapped our way to the top and now we need your help."/>
        <s v="Funding will allow free participation for 20 schools, grades 4-12, (thousands of students) anywhere in the nation."/>
        <s v="test"/>
        <s v="COAS is an organization that does community outreach programs to encourage and educate children and adults on Astronomy related subject"/>
        <s v="Summer Camp is an old gas station that will have workshops, custom art framing, and carry vintage &amp; home goods."/>
        <s v="The Mini Maker is Lansing Michigan's new kid friendly makerspace. We're dedicated to help kids imagine, develop and build."/>
        <s v="The Ville. A local cooperative helping communities learn, share and grow in the spirit of health, wellness and sustainability."/>
        <s v="We believe that the true purpose of education is to enable people to create real things that make the world better. Join us!"/>
        <s v="Giving the best tech access and tools to Bayview Hunters Point youth - developing the next generation of tech savvy youth who excel!"/>
        <s v="StartMart is a 35,000 sqft entrepreneurial hub and co-working space located on the 2nd floor of the Terminal Tower in Cleveland, Ohio."/>
        <s v="Websmith Studio is a makerspace where the people most impacted by broken systems are empowered to think, build, and own the solution."/>
        <s v="Creativity on the go! |_x000a_CrÃ©ativitÃ© en mouvement !"/>
        <s v="The brand new Makers Club wants something to draw the students into science and engineering and also be very inclusive."/>
        <s v="A revolution in the rapidly growing container housing space. Transportable, expandable, green and versatile. A global game-changer."/>
        <s v="We will build hubs so that teens can use tech to develop business solutions to their communities greatest challenges. Help us!"/>
        <s v="Manylabs aims to help support 20 new residents working on open, low-cost, accessible tools for science and science education."/>
        <s v="We're opening up a Pixel Academy in Manhattan and we need your help to fill it with technology and tools for New York City's kids!"/>
        <s v="A project to give the people of Playa Blanca an independent, energized future - _x000a_â€œLocal de Mariposas EÃ³licas Para un Futuro Mejorâ€"/>
        <s v="We are working to establish a collaborative work-space with the goal of creating a community of knowledge, design, and creativity."/>
        <s v="Our aim is to provide high-end equipment and space for Toronto coders, filmmakers, and artists to develop cutting-edge VR content."/>
        <s v="A mobile tech lab with cutting edge maker tools that travels to schools to offer free creative workshops for school age kids."/>
        <s v="Wavegarden is the worldâ€™s longest man-made wave that creates ideal conditions for surfing. Help us and let's open one in Malaga!!"/>
        <s v="A do-it-yourself auto garage in Des Moines, Iowa where people can learn how to work on cars &amp; those who know can share their knowledge."/>
        <s v="iHeartPillow, Connecting loved ones"/>
        <s v="Jolly's Hot Dogs: A beef hot dog topped with deliciously seasoned ground beef, mustard and minced onions."/>
        <s v="Gourmet Toast is the culinary combination, neigh, perfection of America's most under-utilized snack: Toast."/>
        <s v="Cereal isn't only for breakfast! Help me bring cereal to the 92% of Americans who eat cereal everyday. Out of the home and to you!"/>
        <s v="Not all wings are created equal. We believe ours take flight above the rest. Come judge for yourself. To us it Ain't No Thang..."/>
        <s v="Home cooked meals made by Nana. Indiana's famous tenderloin sandwiches, Nana's homemade cole slaw and so much more."/>
        <s v="2 years after a car accident, I was told that I could no longer work... I want to change that AND create something amazing Fair FOOD!"/>
        <s v="Your American Pizzas, Wings, Stuffed Gouda Burger, Sweet &amp; Russet Potato Fries served on a food Truck!!"/>
        <s v="The amazing gourmet Mac N Cheez Food Truck Campaigne!"/>
        <s v="I am creating a high quality, local product only, concession trailer for local and remote events. Dearborn Brand, Winter's Brand, more."/>
        <s v="The stuffed chicken wing originators need YOUR help starting a restaurant so our AMAZING wings will be available to you 7 days a week!"/>
        <s v="A Great New local Food Truck serving up ethnic fusion inspired eats in Ottawa."/>
        <s v="Our food truck will bring you -_x000a_                       Fast, Fresh, Food -_x000a_                            Throughout the Omaha area"/>
        <s v="I want to start a food truck that specializes in chili cheese dogs, using new kinds of meats, cheeses and toppings you wouldn't imagine"/>
        <s v="Gourmet taco truck infusing savory smoky flavors into your tacos, so when you open your container the aroma and actual smoke  flows out"/>
        <s v="I am creating food magic on the go! Amazing food isn't just for sitdown restaraunts anymore!"/>
        <s v="The dream to own a food truck, rolling wherever the army sends me, hiring other military spouses and veterans alike! Giving back!"/>
        <s v="Stuffed waffles made from Dough. Sweet, savory, salty and then stuffed with meats, fruits, and sauces!"/>
        <s v="We 'd love to give some TLC to our vintage pink taco trailer so we can continue to cook our signature Baja style shrimp tacos!"/>
        <s v="Hi, I want make my first bakery. Food truck was great, but I not have a car licence. So, help me to be my dream!"/>
        <s v="I currently own and operate a hot dog cart. I am hoping to purchase a used food truck so I can do business year round!"/>
        <s v="We have been working extra hard to get our new training space ready and with a little extra help we hope to dream big for the future!"/>
        <s v="The next phase of the evolution of Hygienic Art is the building of New London's first amphitheater, a covering for the Art Park."/>
        <s v="Â¡Tu nuevo espacio cultural multidisciplinario en el centro de Pachuca, Hidalgo"/>
        <s v="We plan to rescue, relocate, and repurpose, a historic Little Red Brick House, to be incorporated into a riverfront amphitheater."/>
        <s v="Help light the lights at the historic Fischer Theatre in Danville, IL."/>
        <s v="A place where innovation, food, creativity and performance live year round in a historic building in Pioneer Square."/>
        <s v="A new performance space in Seattle. A place for artists, comedians, and audiences to meet and collaborate!"/>
        <s v="Angel Comedy Club: A permanent home for Londonâ€™s loveliest comedy night - a community comedy club"/>
        <s v="Give contemporary circus an artistic home in America.  Help us launch the nationâ€™s first higher education program for circus."/>
        <s v="Building Brooklyn's own creative venue for circus, theater and events of all types."/>
        <s v="We're aiming to launch a production involving circus performers, musicians and artists in a new space, creating a night of live art."/>
        <s v="Voix de Ville is a pop-up imaginarium of neo-vaudeville, musical extravaganza, circus arts, comedy, and theatre in a tiny circus tent!"/>
        <s v="Help support the Acro-Cats kitten and cat rescue and adoption effort! They need a bus to continue finding felines homes across the US."/>
        <s v="The Crane will be the new home for independent theater in Northeast Minneapolis"/>
        <s v="The creators of Five Dollar Comedy Week are building a permanent home for affordable live comedy shows and classes in Philadelphia."/>
        <s v="Love comedy? Get involved in creating a dedicated space for alternative comedy in Berlin._x000a__x000a_(Das Video ist untertitelt. Klicke auf CC)"/>
        <s v="ONLY HOURS LEFT ON THE CAMPAIGN! Our stretch goal is $35k; let's build a home for standup/improv shows &amp; classes in VT!"/>
        <s v="The Bard has burst beyond the big top and we're reaching out to our Beloved Benefactors to help build our festival's future."/>
        <s v="Our high school theater in Allentown, New Jersey was rad - in 1972. Help us bring our theater into present day and light up our stage!"/>
        <s v="An improv, sketch and experimental comedy and cocktail venue in downtown Grand Rapids, Michigan"/>
        <s v="Pi Crust is a breakout board for the Raspberry Pi that makes it easier to connect electronics - help us to bring this into kit form!"/>
        <s v="Want people to put down their phone more often? Ransomly creates 'quiet' spaces to help us reconnect with the real people in our lives."/>
        <s v="The most compact and versatile workout product designed to give you unlimited exercise options in the comfort of your home or office."/>
        <s v="RPi.GPIO Quick reference for GPIO programming on Raspberry Pi. Python code &amp; port ID labels in a convenient 6&quot; PCB ruler"/>
        <s v="Best Net Zero energy solution for new or existing house (no more heating or electricity bills)."/>
        <s v="Krimston TWO: iPhone Dual SIM Case"/>
        <s v="Introducing the PiDrive, a high capacity Solid State Drive (SSD) expansion card for the Raspberry Pi B+, A+, and B+ v2!"/>
        <s v="SSD, WiFi, RTC w/Battery and high power USB all in one shield."/>
        <s v="A luggage that is more than a luggage! It is what you want it to be."/>
        <s v="The world's most powerful portable speaker and guitar amplifier. Turns any surface into a speaker."/>
        <s v="Providing a control system and cybersecurity hands-on educational platform for professionals, home-use, and academic institutions."/>
        <s v="BrightFingers' lighting keyboard, gloves and software give kids a multi-sensory way to learn to type â€” and the desire to practice."/>
        <s v="Students, makers, and engineers can write Linux software applications to achieve any network functions, such as NAS, VPN and Firewall."/>
        <s v="Award-Winning Audio Design Experts Voix are back with their latest product. The amazing mi8| Retro Duo Wireless Stereo Sound System."/>
        <s v="The Pi Supply is an intelligent power switch for the Raspberry Pi which includes hard on and off switches and auto-off on shutdown."/>
        <s v="Fully Programmable Solar BMS ( Battery Management System ) Learn to program microcontrollers and HW design video tutorials_x000a_Open Source"/>
        <s v="An innovative portable generator that turns heat into electricity. Now with 10 Watts of power at your fingertips... all while you cook!"/>
        <s v="Bringing back the Mojo to the new iPhone with our award winning  removable battery case with customized 3D printed top cover"/>
        <s v="LPLC Board; A powerful, low cost, ultra low power microcontroller development board with template software and online tutorials."/>
        <s v="I am interested in testing the plant yields of this vertical garden as well as some other applications"/>
        <s v="Help me publish my 1st children's book as an aspiring author!"/>
        <s v="The pachyderms at the Denver Zoo are moving. Follow along on the convoluted journey to their new home."/>
        <s v="One Christmas every child was naughty, and Santa's son _x000a_St. Nick Jr sacrifices all his gifts over his whole life, for the children"/>
        <s v="A fun &amp; exciting story to educate kids and their parents about the importance of honeybees &amp; the easy &amp; fun ways we can help the world."/>
        <s v="A spunky little girl, driven by a love of pumpkin pie, overcomes her fears and serendipitiously discovers what she'll be for Halloween"/>
        <s v="An easy fun way for children to understand the physical limitations of someone with CFIDS and Fibromyalgia using marbles and a jar."/>
        <s v="A collection of childrens poems written to educate, inspire and create quality time with parents. Beautifully illustrated, 44 pp."/>
        <s v="Interactive Book with Audio to learn the Ojibwe Language for Children.  Website, Ebook and more!"/>
        <s v="Self-publishing my children's book."/>
        <s v="This is a journal where parents daily write something positive about their child.  Places for pictures, too."/>
        <s v="&quot;Daddy what's a divorce?&quot; A child gains insight and wisdom to the miracles of GOD and helps a family reunite; in &quot; GRACE SAVES THE DAY&quot;"/>
        <s v="Andrew wonders if his life would be more exciting if he'd been hatched a frog. Shiny and green just seems more exciting to him. Until.."/>
        <s v="Written by my daughter and myself, illustrated by Jack Wiens. Everything is complete except for publishing."/>
        <s v="I have been a writer all my life. But until recently never a parent. I want to write a children book for my children, and yours!"/>
        <s v="Colourful and imaginative book app for children, will be relished especially by those with Irish roots."/>
        <s v="We all pray to the same God no matter what name we might refer to Him as.  Our children deserve to know this basic truth."/>
        <s v="A children's letter book that Lampoons Hillary Clinton"/>
        <s v="Water Bomb Fight, Swooped &amp; Moon You Are Unique by Soraya Yvette are Christ centred Aussie outdoor fun adventure books for tween/teens"/>
        <s v="READY TO PRINT. A fun 38 page full color, hand illustrated children's book based on Australian animals and Indigenous Legends."/>
        <s v="A fantastic Doggie Adventure filled with laughter, tears and heroics. Lets get a fresh New Edition of Bosley published for all to enjoy"/>
        <s v="Help me give away 500 copies of my picture book so more kids will know US geography!"/>
        <s v="How-to book of toys and games constructed from materials found in nature, recyclable and easily available."/>
        <s v="How Santa finds childrens homes without getting lost by following certain stars."/>
        <s v="My Budding Bears are four teddy bears living in an enchanted garden sharing friendship, tea parties and delightful adventures."/>
        <s v="I am writing an illustrated book for children ages 3 to 7 that meshes technology in everyday life stories."/>
        <s v="Jambie is a children's book geared towards kids ages 4-9 years of age. This book teaches young children about making wise decisions."/>
        <s v="An animated bedtime story with Dedka, Babka and the rest of the family working together on a BIG problem"/>
        <s v="â€œItâ€™s Okay to Waitâ€ is the story of a father who sits down with his adolescent daughter to have â€œthe talkâ€ about sex."/>
        <s v="Raph the Ninja Giraffe is a project that is my 5 year old sons idea, &amp; I am working with him to bring his idea to life."/>
        <s v="A story about two friends who part ways because they are different, then reunite after learning they both are made of atoms."/>
        <s v="Hello Vermont are books that demonstrate the 4 seasons. Subtitles: Soggy Spring, Sizzling Summer, Fabulous Fall &amp; Winter Wonderland."/>
        <s v="See the little boy in the photo? Doesn't he look angelic? Wouldn't you like to read his story? Take a look at this......."/>
        <s v="Parents know the pain of rereading bad bedtime stories. I want to write stories that all ages will enjoy"/>
        <s v="Building the inner wealth of children builds stronger families, schools and communities. Peaceful and positive relationships flourish."/>
        <s v="Kids Radio Theatre is a radio show played on National Pubic Radio to teach children all about theatre every Sunday 20 states."/>
        <s v="A young girlâ€™s journey into a world of superheroesâ€”exploring love, compassion and acceptance with mystical creatures from far away."/>
        <s v="Thisis a children's story.It teaches family values and about other animals in the forest.It teaches the value of friendship also.Thanks"/>
        <s v="Mariah is an illustrated story of a girl and a tiny Mermaid._x000a_Make  your own Mermaid Doll with the included knitting or sewing pattern!"/>
        <s v="Our Moon is a simple book based on a nightly tradition my mother and youngest son started while I was working away."/>
        <s v="Turn the World with my kids, and then write a book with the advice for traveling with baby"/>
        <s v="STRIKE, DANCE AND RISE with us at the University of Utah to end violence against women and girls!"/>
        <s v="The premiere theatre troupe in SE Michigan offering acting opportunities for the 50+ actor."/>
        <s v="A new, LGBTQ focused adaptation of As You Like It that puts Celia and Rosalind's romantic relationship centre stage for the first time."/>
        <s v="David Sedaris' &quot;The Santaland Diaries&quot; starring Matt Crabtree at The Working Stage Theatre in Hollywood!"/>
        <s v="Bare Theatre and Raleigh Little Theatre present Shakespeare's epic, set in a post-apocalyptic dystopia."/>
        <s v="A heart-melting farce about sex, art and the lovelorn lay-abouts of London-town."/>
        <s v="Orson Welles and Superman meet up to record a radio drama version of their &quot;true&quot; adventure triumphing over Fascist Martians."/>
        <s v="MOVING FORWARD! WE HAVE REACHED GOAL BUT HAVE MORE TIME!! PLEASE CONSIDER PLEDGING."/>
        <s v="BNT's Biggest Adventure So Far: Our 2015 full length production!"/>
        <s v="We want to perform the one act play &quot;Old Friends&quot; at the El Portal Theatre in North Hollywood, CA.!!  Help us to get on the stage!!"/>
        <s v="A one act play, one act cabaret focusing on various social issues to remind us that when we come together, beautiful things can happen."/>
        <s v="Homeless and hopeless, this prequel tells the story of a Colorado youth who leans on her friends when family leaves her behind."/>
        <s v="THE GOODS are Premiering the NEW Australian play DROPPED by Katy Warner @ OLD FITZ THEATRE Dec 8-20 _x000a_Its Godot with Gals n Grenades"/>
        <s v="Dusk Theatre have created a brand new adaptation of the hilarious BBC4 comedy &quot;Macbeth Rebothered&quot; originally by The Penny Dreadfuls."/>
        <s v="A new play about five bad bitches who fought in the Civil War disguised as men, premiering at Ars Nova's ANT Fest."/>
        <s v="Fishcakes is a piece of new writing for the Camden Fringe that explores a story of love, loss, and all the â€˜little things'."/>
        <s v="&quot;Labyrinth&quot; meets &quot;Jumanji&quot;  in this dark adventure fantasy play from the makers of the five star fringe hit &quot;Death Ship 666&quot;"/>
        <s v="A darkly funny new play about the supermarket industry and its impact on all of our lives by award-nominated playwright Michael Ross."/>
        <s v="August012 make their debut at Edinburgh Fringe with their play about the absurdity of wanting to bring children into a deranged world"/>
        <s v="Exeter University Theatre Company is bringing the award winning play by Dale Wasserman to Exeter's Northcott Theatre"/>
        <s v="Arise Theatre Company's production of August Strindberg's expressionist masterpiece 'A Dream Play'."/>
        <s v="An honest &amp; inspiring journey with cancer, discovery of self-mortality &amp; celebration of life. Winner of IdeasTap Underbelly Award 2015."/>
        <s v="An original theatrical production using music, movement and monologues to tell the story of a TN native growing up within a sex ring."/>
        <s v="The real-life story of the mysterious 'Piano Man' who washed ashore with no memory; with no speech; but with an amazing ability..."/>
        <s v="1 game, 7 levels, 45 attempts; Lorraine, Esbe &amp; David; 1 Grandmaester._x000a_Help us take our metatheatrical nutshell volcano to the Fringe!"/>
        <s v="A one woman show about the challenges of being a feminist in a digital age. Touring 6 UK cities. Now with Stretch Goals!"/>
        <s v="Bringing Shakespeare back to the Playwrights"/>
        <s v="Seat of the Pants mounts our first show in a black box space that could become permanent; can you help us excel and seal the deal?"/>
        <s v="Sugarglass is a Dublin based theatre company committed to international collaboration. 2016 sees the launch of their NYC division."/>
        <s v="We're remounting the musical that brought down the Bush Administration: A Brief History of the Earth And Everything In It!"/>
        <s v="Ray Gunn and Starburst is an audio sci-fi/comedy sending up the tropes of classic and pulp science-fiction."/>
        <s v="&quot;A short, nasty and razor sharp play in one of Toronto's hottest new &quot;off-off Broadway&quot; style venues."/>
        <s v="Ryan has a higher sex drive than you. He also has cerebral palsy. Join him for his hilarious and poignant new solo show!"/>
        <s v="Stitching is a play exploring how a couple cope with the loss of their child. It will run for a month at The Drayton Arms Theatre."/>
        <s v="Set in 1950s Northern Ireland, this play tells the story of two sisters in a community of Travellers, or Irish Gypsies."/>
        <s v="Inspired by real life interviews 'In My Head' is a new play exploring the lives of those living with a mental health condition."/>
        <s v="Let Go Theatre Co's very first production is going ahead in June 2015. Help support a brand new theatre co as we begin our adventure"/>
        <s v="Joe West and his wonderful theater company THEATER OF DEATH present original plays both horrific and comical."/>
        <s v="Years of work, my best show, and a top Edinburgh venue.  Help me expose my talents to the UK and tell an important story."/>
        <s v="Montage Theatre Arts, as part of National Theatre Connections, are performing a show - We need you help to raise vital funds!"/>
        <s v="Help us share an untold story of Britain's involvement in the slave trade, in the church where Wilberforce began his abolition campaign"/>
        <s v="A campaign to support the artists creating Theatre Forever's The Nature Crown, premiering in the Guthrie Theater's Dowling Studio!"/>
        <s v="Seliges Theater is a brand new theatre company based out of Bristol. &quot;The God of Carnage&quot; will be our debut show. Help us get started!"/>
        <s v="I wrote a One Act play called The Rooftop for a Female Playwright's festival. Every little bit helps!"/>
        <s v="Help Saltmine Theatre Company tell the exciting story of St Nicholas and the importance of gratefulness in their new Christmas show."/>
        <s v="Mickey &amp; Worm is a Noir stage experience, written by Santa Paula playwright John McKinley and back again on tour by popular demand!"/>
        <s v="We are Capital J Theater Company and are looking to create the first production of an Alumni Theater Series at The Pennington School!"/>
        <s v="The Battle of Britain has been lost; London is occupied, who can you trust? Help produce this classic piece of theatre. Drama for now."/>
        <s v="In a visceral new play about family, grief and red meat, Sarah Kosar (Royal Court) asks how far we'd go to connect with those we love."/>
        <s v="Avalon is a new South African Township play and Nakhtik is a  danced political lecture."/>
        <s v="We each wrote a play and would like to produce them for you for nothing more than art's sake!"/>
        <s v="Charting the big stuff in life from dance routines to coming out; exploring homophobia, family, friendship &amp; finding your own voice."/>
        <s v="A new play about exploring outer space"/>
        <s v="Thank You For Smoking. A play about love, 5 trillion cigarettes and how the Flintstones earned the tobacco industry millions."/>
        <s v="A celebratory community theatre project about the Focus E15 Occupation of empty council homes on Carpenters Estate."/>
        <s v="We're fundraising $450 by Feb.17, 2017 to purchase the rights for the show &amp; any extra proceeds will be used toward props and costume."/>
        <s v="Aidez-nous Ã  financer notre projet Stop the tempo prÃ©sentÃ© du 18 nov au 12 dÃ©c 2015 au ThÃ©Ã¢tre Prospero! M.E.S de Michel-Maxime Legault"/>
        <s v="You like things that are funny. You (secretly) like murder. So why not support the NYC return of this hilarious whodunit?"/>
        <s v="Help us tour our brand new show &quot;Stripe and Spot (Learn to) Get Along&quot; to neighborhoods throughout the Twin Cities metro area!"/>
        <s v="The world premiere of an astounding new play at Southwark Playhouse exploring slut shaming/cyber bullying &amp; the emotional repercussions"/>
        <s v="1920's London; two brothers try to make a name for themselves in the underground crime world but encounter a ruthless Irish mob boss."/>
        <s v="A play performed at the FCO Global Summit on the Preventing Sexual Violence Initiative, hosted by William Hague and Angelina Jolie"/>
        <s v="We're high school students directing a film adaptation of the play, Fallen Angels, written by NoÃ«l Coward and set in the 1920's."/>
        <s v="Zwei ausgebildete Schauspieler, ein Musiker - gemeinsam bringt man ein waschechtes KabarettstÃ¼ck auf die BÃ¼hne."/>
        <s v="The Maderati: A bitingly witty absurdest comedy, which pokes wickedly perceptive fun at NY artist lifestyle."/>
        <s v="SIN, has an important message, outstanding music, uplifting performances and amazing entertainment. SIN, is a &quot;must see&quot; for everyone!"/>
        <s v="Dark secrets come to light when Mariah meets Stella. They find a way to face the south's largest elephant in the room: RACISM."/>
        <s v="Wendell Pierce stars in Brothers from the Bottom by Jackie Alexander to mark Hurricane Katrinaâ€™s 10th Anniversary. June 2015 in NoLA."/>
        <s v="NonSens!cal tackles the struggles of four people with mental health issues/disorders inspired by A.A Milne's Winnie the Pooh"/>
        <s v="Romeo and Juliet: Wouldn't it be great if they didn't all die at the end? Now YOU get to control the fate of these timeless characters!"/>
        <s v="Set in Southern America â€œThe Divideâ€ is a stage play that touches on the issues that are forefront in America and the world."/>
        <s v="Just one time back to the past on the Freedom Train will open your eyes and your lives will never ever be the same!"/>
        <s v="Much has been written by women on breast cancer. Yet, there is little that has been written for the theatre on this by men. I have!"/>
        <s v="Almost Random Theatre's play about a candidate - with no policies - who is seeking election in May 2015"/>
        <s v="Raising funds to have a private stage reading for an upcoming play from THE ENSEMBLE THEATRE COMPANY OF NEW YORK (www.tetcny.org)"/>
        <s v="This will be the fifth play of The Jokeress, based on the ebook/paperback novelette series. It is scifi, suspense, terror, and noir."/>
        <s v="Somos una compaÃ±Ã­a de teatro independiente. Y en el 2017 queremos arrancar con el montaje de 3 obras._x000a_3 elencos, 3 espacios."/>
        <s v="Een Gay Party in het centrum van Amersfoort. _x000a_Een geweldige avond uit, met een show, optredens en DJ's."/>
        <s v="A theatre company that will create works to inspire young people and get everyone involved."/>
        <s v="The Bard's classic tale set in the 2016 Presidential Campaign. Power, corruption, greed, and conspiracy. How far are you willing to go?"/>
        <s v="The University of Queensland Drama Production Course is putting on an adaptation of William Shakespeares Julius Caesar"/>
        <s v="&quot;Get Your Life Back&quot; is a dynamic stage play that deals with true issues of life that reign in the lives of many people everyday."/>
        <s v="I would like to start a Acting Company that supports and includes LGBTQ youth and young adults in very conservative North Texas"/>
        <s v="Accessible, original theatre for all!"/>
        <s v="Prepare to be Swept Away. Three short plays from three master playwrights; LANDFALL, SNIPER and DANGERS of TOBACCO!"/>
        <s v="The reality is dark, sinister. The milieu is not as friendly as it claims. What is this place? Where is it? Is it your local church?"/>
        <s v="This production is being put together by Wilson's newest professional theater company, the Wyldepine Players in conjunction w/ Taiplab"/>
        <s v="7 billion people &amp; most of us feel alone.  It's time we become emotionally unzipped.  &quot;Unzipped&quot; a new play about men &amp; relationships."/>
        <s v="We provide performing arts training and experience to young people of low income families in NYC, building confidence and self esteem"/>
        <s v="The war in Iraq changed everything -one journey from the safe haven of the 99% to the shadows of veteran. How would you persevere?"/>
        <s v="America's dad or serial rapist? Or both? The stories of the Bill Cosby accusers and the society so skeptical of them."/>
        <s v="Local Theatre group in Loudoun County, Virginia. Looking for funds to start producing shows!"/>
        <s v="DC/Baltimore AEA actors band together produce a world premiere of a touching, bittersweet, award winning play about letting go to live"/>
        <s v="We present Classics made for the 21st Century and we need a space! Please help us rent a space for The Importance of Being Earnest!"/>
        <s v="Play about Tracey a gay man trapped in his room by his Bible thumping mother. He finds love but the room can not keep the love alive."/>
        <s v="Charlotte NC playwright looking to showcase a series of three stage plays.  Plays are funny, completed and ready to run!"/>
        <s v="Two of the 20th Centuryâ€™s Greatest Artists _x000a_navigate the perilous terrain of Art &amp; Fame _x000a_in a historic Collaboration."/>
        <s v="World premiere of &quot;I'm Just Here to Buy Soy Sauce&quot;, a play about China &amp; the UK housing crisis by Jingan Young location TBC"/>
        <s v="She that fines a husband? Wait, is that right? Girl... you better check yourself, before you wreck yourself!"/>
        <s v="BELIEF leaves res &amp; crosses nations, swims the Atlantic, landing on Isle where Salish meets Gaelic, where humanity transcends barriers"/>
        <s v="&quot;The struggles of Alzheimer's  &amp; Alcoholism. &quot;Courage is the quiet voice at the end of the day, saying, I will try again tomorrow.&quot;"/>
        <s v="A one-woman show about the life of Eva Schloss, her time in Auschwitz, and the positive impact she has had on thousands of lives."/>
        <s v="Ticket sales benefit Bedford Hills Maximum Security Prison, Women's College Program Library. Presented by Theater For The New City."/>
        <s v="Come explore the dream world of Jim Morrison, rock singer, mystic, poet, shaman."/>
        <s v="An historic and proud work of Polish nationalistic literature performed on stage."/>
        <s v="Help us provide half-price tickets to the 11th annual Variations Project, allowing our fellow artists to see this wonderful production."/>
        <s v="A stage play of love, faith, &amp; relationships in a comical &amp; spirit message that is sure to make you laugh &amp; rejoice to the ART OF LOVE"/>
        <s v="We're dedicated to writing &amp; producing plays, infusing inspirational, universal principles that aren't commonly displayed in America."/>
        <s v="Halfway, Nebraska explores the limits of hope and what it means to love someone who may be too far damaged to save."/>
        <s v="This Theological Comedy tells a story of when seemingly similar beliefs are discovered to be worlds apart; Damnation-Southern Style."/>
        <s v="Did you know that we are enriching the lives of Brooklyn kids through literacy and educational theater? We just need a little help."/>
        <s v="Something Precious is the world's first musical to alert folks to the harmful effects of technology on the human spirit."/>
        <s v="Fundraising for REDISCOVERING KIA THE PLAY"/>
        <s v="This Is A Story About A Woman A Man And A Woman"/>
        <s v="Alice on stage with a magical twist to brighten your smile and warm your heart. Project is in Polish with semi-pro actors and children."/>
        <s v="&quot;Miracle on 34th Street&quot; is about faith and believing in others. _x000a_We believe. Do you?"/>
        <s v="A unique stage play about the epic struggle of psychic Edgar Cayce to deal with his extraordinary abilities and find his place in life."/>
        <s v="This is an action packed Sci-Fi stage play, using foam latex creature puppets, projected video footage, and audience participation."/>
        <s v="Sex, intrigue, lust, &amp; love; follow the lives of two individuals as their romance turns from innocent online flirting to something more"/>
        <s v="In October, we plan to premiere Oedipus Revenant, a historically grounded horror adaptation of Sophoclesâ€™ classic, Oedipus the Tyrant."/>
        <s v="How can the visual age appreciate something that cant see? With these Audio Plays I will show you, if your willing to listen."/>
        <s v="Help me honor and bring &quot;The American Soprano&quot; Leontyne Price back to the stage one more time."/>
        <s v="We are raising funds to rent a theater hall for a play to help educate teenagers and parents on the pitfalls teenagers currently face."/>
        <s v="A Tequila slammer with a slice of Tarantino, a line of the London Fringe scene and a shot of â€œBreaking Badâ€. New Writing."/>
        <s v="Philly-based feminist theatre's inaugural production about a woman's friendship with an awesome lady cowboy."/>
        <s v="The smash hit, award-winning comedy sashays onto the Los Angeles Theater Scene in a fabulous new production at Atwater Village Theatre."/>
        <s v="Spend an evening in the afterlife with some of the greatest women who ever lived. LITTLE NELL's,by Jill Hughes, Los Angeles- June, 2016"/>
        <s v="A dinner theatre/show about a day in the life of a Vegas &quot;Mob Boss&quot;_x000a_circa 1965- ish. It is all at once realistic,tragic, farce/comical"/>
        <s v="CONVERSATIONS WITH AN AVERAGE JOE tells our stories exposing those in charge of our lives and tells how to take control of country back"/>
        <s v="Free drama, dance and singing workshops for disadvantaged young people to inspire, create and help them follow their dreams."/>
        <s v="The Most Beautiful Things in Japan are Hidden...Our different &amp; original play from the Japanese folk tale The Bamboo Cutters Daughter."/>
        <s v="Set in Iceland, Fair Play is a a dark comedy- a play within a play. An extravaganza, fueled by Absinthe, and touched by the Surreal."/>
        <s v="A LIVE history infused, frightening magic and mind reading show in the heart of the Halloween capital of the world, Salem, MA!!"/>
        <s v="Hercules must complete four challenges in order to meet the father he never knew"/>
        <s v="An inclusive, cross community, multi-cultural theatre production for children aged 3 to 16 and their families"/>
        <s v="The moving dramatisation of one man's journey to find the truth behind the Libyan regime change."/>
        <s v="Cross dressing, cross gartering, crossed swords. Cross a bridge and come see this fantastically fun rendition of Twelfth Night"/>
        <s v="A meta-theatrical retelling of Chekhov's Three Sisters, framed with Civil War Hymns, Dance, and wild theatricality."/>
        <s v="A full staged reading of a new play about a boy who learns how to be happy from the most unexpected person."/>
        <s v="Help save this village theatre group. Funding required for lighting, stage equipment, &amp; ongoing productions. Involves youth  &amp; adults."/>
        <s v="I'm creating a cabaret in which all donations go directly to Broadway Cares/Equity Fights AIDS."/>
        <s v="We as a Performing Arts College are to perform 'Les Miserables'. We need backing in order to afford the set, costume and other aspects."/>
        <s v="Spreading the love of theatre, one step at a time. I would like to produce a reading of one of my favorite musicals"/>
        <s v="Theatre is home and there's no place like home!  So, click your heels three times, and come home to the magic we create for you!"/>
        <s v="Help the Gold Dust Orphans bring their new musical 'SNOW WHITE AND THE SEVEN BOTTOMS' to New York City this fall!"/>
        <s v="A musical, by Louis Lagalante and Patty Hamilton, that explores loss and the different ways we can choose to move on from it."/>
        <s v="They're Creepy, They're Kooky, And They're coming to Tuscaloosa this October! Help Us Bring the World of The Addams Family To Life!"/>
        <s v="This is a touring production for schools in the Treasure Valley!"/>
        <s v="Help fund ROCKT's first production!  We want to bring musical theater to kids who have limited access to it, and offer it free to kids."/>
        <s v="Forbear! is a new theatre company aiming to produce exciting and innovative theatre using performers from a variety of disciplines."/>
        <s v="And More Shenanigans Theatre is a brand new Edmonton based theatre company dedicated to creating and developing quirky original works"/>
        <s v="When a rich girl fakes destitution so she can audition for a homeless talent show, she bridges our wealth gap with a tragic love."/>
        <s v="An intimate musical about friendship and time, growing up, and coming of age. Music and words that will stay with you for years to come"/>
        <s v="Powerful community theatre production of Jason Robert Brown's &quot;Songs for a New World&quot; in London, Ontario."/>
        <s v="Fresco brings a full scale operatic production to your neighborhood - SNOW WHITE, set to the world's greatest music!"/>
        <s v="We need your help to complete our musical! Help us add two more original songs to our winter show, Babes in Toyland."/>
        <s v="UCAS is a new British musical premiering at the Edinburgh Fringe Festival 2014."/>
        <s v="Keep It Spinning! Is an after-school, six week workshop, during which students create an musical based on on an overarching theme."/>
        <s v="Skyline Board Trustees have offered matching grants to help fund next season's production of Dreamgirls! Your donation will be doubled!"/>
        <s v="We are asking for people to donate to our theater club, the ITAVA Players, a public high school club from Brooklyn, NY."/>
        <s v="Ovations wants to buy property to open a variety club to become the 1st minority owned club in Cincy, focusing on artists on the rise."/>
        <s v="YOUR community theatre:  provide a facility that is usable for presentation of movies, live music, live theatre and community events"/>
        <s v="Building a Resource Network and Funding Capacity to support, empower and promote Afrocentric Arts in Metro Columbus"/>
        <s v="Our vision: build and operate a Theater Arts Center for south-central Washington state in Goldendale."/>
        <s v="Where people that enjoy theater, or just something new can go to have fun and experience varying types of theater in Albuquerque."/>
        <s v="I have set up a new theatre company, and am looking to raise funds to purchase a venue with a difference to a standard theatre."/>
        <s v="Bringing Health, Wellness and Creative Empowerment to an active community in a whole new way... are you ready to 'FLOAT', Duluth?"/>
        <s v="The Space Opera is an action packed reenactment of Xenu's story, a sacred teaching thats considered a secret of the Scientology church"/>
        <s v="This center will be open to any and all people regardless of their religion.   We will be offering art, music, empowerment, and more!"/>
        <s v="Help www.KidZoneMuseum.org grow to serve children 1-18 with science, engineering, arts and PLAY especially low-income families."/>
        <s v="A building w/office, rehearsal space and classrooms centered on performing arts._x000a_Brentwood Theater Company is a non-profit 501(c)(3)"/>
        <s v="Mountain Haven transforms a former disused Mt Laguna Church into space for celebrations, events, learning, conferences, retreats &amp; more"/>
        <s v="I want to purchase the former Bread Of Life Church and convert it into a multipurpose theater space for local talent."/>
        <s v="Independent film theater, studio and tech lab with storefront, open space for creative people to grow their dream into a profit."/>
        <s v="Stage Door Theater needs a stage for its current and future productions. Can you help?"/>
        <s v="Family-owned and community-operated haunted Halloween attraction in Bladensburg, OH, needs your help to grow bigger!"/>
        <s v="Theatre in Tuscaloosa, AL built in the 1930s.  The headsets seem about that old. They are almost unusable."/>
        <s v="Chicago Based Theater Company and Venue Dedicated to Social Justice and Mainstreaming the Palestinian Narrative"/>
        <s v="A magical, unique, theatre bus which aims to inspire the creative communities around Bath and create unique performance opportunities."/>
        <s v="Built in the late 1800's, this 70K sq. feet estate has fallen into disrepair.  Seeking to buy and convert to useful space"/>
        <s v="Teens in Take Note Troupe put on Shakespeare in the Park annually. Keep relevant, family-friendly Shakespeare in the community!"/>
        <s v="A pop-up outdoor theatre company bringing accessible Shakespeare to parks and other locations in the greater Phoenix area!"/>
        <s v="A hilarious comedy show about motherhood...through stories, videos and stand-up you'll realize YOUâ€™RE NOT CRAZY, motherhood is!"/>
        <s v="I want to produce the first-ever all-pug production of &quot;Hamlet.&quot;  As you can imagine, this will require finding very talented pugs."/>
        <s v="Marina's mother has disappeared at sea.  Everyone believes she has drowned.  But Marina believes her mother has become a mermaid."/>
        <s v="Bringing one of Neil LaBute's incredibly witty and viciously honest plays, about body image and the effect it has on us, to life!"/>
        <s v="Scissortail is a story of loss, grief, and recovery based on the events of the 1995 Oklahoma City Bombing."/>
        <s v="The Curse of the Babywoman is real â€” and it is coming to FringeNYC this August."/>
        <s v="A poignant &amp; hilarious tale of Charlie Brown &amp; friends navigating high school. A fresh take on the off Broadway hit by YYC artists."/>
        <s v="Kara Ayn Napolitano's latest play about a young mother's attempt to reclaim her life after making a serious mistake."/>
        <s v="An Asian-Jewish-American family collides with music, food, and identity crises in this world premiere New York theater production."/>
        <s v="A group of artists. A mythical art piece. A harrowing quest. And some margaritas."/>
        <s v="We're going to represent the entire USA at the World Festival of Children's Theater in Stratford, ON in June, 2016. Help us get there!"/>
        <s v="Known for producing gritty new work, TheatreFIRST presents an exciting new romantic comedy by the hottest playwright in the country."/>
        <s v="[By The Mummers] needs your help this holiday season to stage a full scale production of William Gibson's &quot;The Butterfingers Angel...&quot;"/>
        <s v="A play that addresses an important social issue, brought to light by members of the UoM Drama Society."/>
        <s v="In celebration of THE MEDEA PROJECT: THEATER FOR INCARCERATED WOMENâ€™S 25TH ANNIVERSARY Brava Theater  presents â€œBIRTHRIGHT?&quot;"/>
        <s v="The Border Theatre presents The Fall of Wallace Winter, an exploration of American obsessions, this Nov. 7th-9th at the Plaza Theatre"/>
        <s v="Dear Stone returns with Yasmina Reza's 'ART', a compelling, clever exploration of friendship under duress. Thanks for watching!"/>
        <s v="1 director, 4 actors, and a whole lotta determination. Help us bring this brilliant story to the heart of NYC!"/>
        <s v="We are fundraising to create a Dublin based circus training centre for public and professionals to learn, upskill, perform and teach."/>
        <s v="Renovating this historical landmark, into an arts venue and theatre space for the community."/>
        <s v="Dad's Garage Theatre Company needs your help buying our new, forever home by hitting our $150,000 STRETCH GOAL!"/>
        <s v="A traveling wooden wagon that transforms into a theatrical playing space presenting FREE original performance while building community!"/>
        <s v="From the moment we flew in to the world of The Circus, we have dreamed of opening our own studio. Help us get our dream off the ground!"/>
        <s v="Support the circus arts and help our aerial students work with more height. With your support, we will install beams at 19ft!"/>
        <s v="Help Curious Comedy evolve into an independent comedy theater with a complete professional digital production studio built right in."/>
        <s v="Since October 2015 the Shoebox Theatre has become a hub of creativity - The next step in our journey is to hang stage curtains!"/>
        <s v="Bring the movies back to Bethel, Maine."/>
        <s v="We are a non-profit revitalizing the Gloria Theatre - our gift to the community - and we need your help #arts #community #theater"/>
        <s v="A new intimate listening room with tables &amp; theatre seating where artist &amp; fans connect through music, comedy &amp; performing arts."/>
        <s v="Creating a non-profit CAFE &amp; VILLAGE COMMONS in SE Portland, in service to Neighbors, Kids, Artists &amp; the Underserved"/>
        <s v="Help us build the Kitchen from Hell!"/>
        <s v="Help the hosts of the infamous St. Michael sustain and create epic boat parties through Halloween and into 2015"/>
        <s v="Keeping the drive-in culture alive for 6 years, we now ask for your help so we can CREATE A NEW HOME and save 35MM movies!"/>
        <s v="A permanent home for comedy in Connecticut in the heart of downtown Hartford."/>
        <s v="We're moving to a new space and upgrading our facilities to continue providing a local theatre venue and arts education program!"/>
        <s v="The New Movement works tirelessly to put Nola on the comedy map. This project will upgrade our theater and production facilities."/>
        <s v="Restless Artists' Theatre is building risers and installing better lighting for our patrons.  We need to purchase raw materials."/>
        <s v="A benefit show featuring musicians, dancers &amp; poets all under age 30 to raise money in support of LGBTQ rights and programs."/>
        <s v="Get Scene Studios and Highwire Comedy Co. creating an amazing training facility and theater for Atlanta comedy and film talent!"/>
        <s v="Make the workshop/ small stage space at Jimmy's No 43 even better than before!"/>
        <s v="We finally found a place to call home! Help us move in to (and collaborate with) the NEW Fischer Creative Arts Center in Waukesha, WI!"/>
        <s v="The Agawam Cinemas is to be successfully reopened by new ownership and the twin theaters must be converted to digital projection."/>
        <s v="Pangea House is a collectively run, all ages music venue and community space in desperate need of some renovation and updates."/>
        <s v="We're an affordable theatre and rental space that can be molded into anything by anyone."/>
        <s v="Consuite for 2015 CoreCon.  An adventure into insanity."/>
        <s v="Help fund Silver Spring Stage's HVAC costs for the upcoming year! Don't leave us out in the cold (pun intended)!"/>
        <s v="The Montauk Surf Museum will present ocean science, as well as the art and history of surfing to visitors and schools in creative ways."/>
        <s v="STC &amp; the Sheboygan Area School District are working tirelessly to renovate our 30-year-old sound system. Help us sound better for you!"/>
        <s v="Necesitamos tu ayuda para poder llevar la magia del teatro universitario al Teatro Lagrada de Madrid el 23 de diciembre :)"/>
        <s v="Spring Theatre has recently found a new home in the heart of Winston Salem. We need your help for an up-lifting up-fit!"/>
        <s v="Barebones Productions is developing a new theater and performance facility in Braddock, Pa. &quot;The barebones black box&quot;"/>
        <s v="Help build an immersion experience for kids to have fun with Santa and make their Christmas season shine just a little bit brighter."/>
        <s v="We're turning an old yogurt shop into a live theater in downtown Charleston.   Please help us hang our sign!"/>
        <s v="Let there be sound! Make our new theatre more accessible by installing a modern sound and hearing assistance system for our audience."/>
        <s v="Help us build a 200 seat theater and classroom space in North Andover, MA. Let's get kids off the screens, and into the spotlight!"/>
        <s v="Le projet vise la crÃ©ation dâ€™un lieu de rÃ©sidence, recherche et formation dÃ©diÃ© Ã  l'art vivant, l'image et la narration."/>
        <s v="We plan to transition from 35mm to the new digital projection format to continue to show current first run films for our community."/>
        <s v="Any donation--big or small--will help us upgrade our studio/rehearsal space into a black box theater and offer even more programs."/>
        <s v="At the end of October 2016, 2nd Story will be moving from its current office space to a storefront space in Albany Park, Chicago, IL."/>
        <s v="Help us launch a new performing arts complex in Cambridge! The Thalia provides space for performance, rehearsals, and collaboration!"/>
        <s v="Antonia Goddard Productions in association with Jethro Compton Productions presents THE NIGHT WATCH, an exciting new historical drama."/>
        <s v="Steel City Improv Theater has found a new space in the Shadyside neighborhood of Pittsburgh and we're raising $5000 to build it!"/>
        <s v="Be part of building Cardiff's first pub theatre, located right in the city centre. Launching January 2015."/>
        <s v="The Bohemian Balcony is a innovate multi-arts venue created by the people for the community. A platform for our arts to grow and shine."/>
        <s v="Wavy says let's LIGHT UP THE RAINBOW STAGE and as our stretch reward we'll throw all of us a PARTY!"/>
        <s v="We have a space! Help us fill it with a stage, chairs, gear and audiences' laughter!"/>
        <s v="We're building a new theatre venue in Austin! Austin is growing, but we are losing space for artists- help us keep local theatre alive!"/>
        <s v="Guilford Center Stage is a new project bringing theater to our 1896 Grange; we need to purchase simple theater lighting for our stage."/>
        <s v="Blue Thyme Nights is the production of Am I Blue by Beth Henley &amp; Thymus Vulgaris by Lanford  Wilson._x000a__x000a_Artwork by Charlotte Ager"/>
        <s v="One night only, not-for-profit, neighborhood haunted attraction that will scare your mask off! Coming this Halloween."/>
        <s v="Finally Stagelights will have a space of our very own!  Be a part of this exciting new adventure in Greensboro!!"/>
        <s v="Pretty please with popcorn on top!Help!!_x000a__x000a_Our family owned &amp; operated Theatre in Fairfax VA is looking to get help upgrading our seats."/>
        <s v="Help create a permanent home for live comedy shows and classes in Downtown RVA."/>
        <s v="Help Synetic Theater create a new Studio to produce amazing  shows in the 2013/14 season and train awesome artists of all ages!"/>
        <s v="SHE&amp;HER PRODUCTIONS! New Space.. New SHOW! We have a home in KC West Bottoms, the Crane Building. We need your help turning this space into a theater!"/>
        <s v="Our little theater needs some love. We took over a lab and need to make our space look more inviting and well, like a theater!"/>
        <s v="After 22 yrs downstairs we are &quot;getting out of  our parents basement&quot; and building a new 50 seat theater in a new location."/>
        <s v="48 hours of deck screws, dry wall, hard hats and needed renovation to help the Jayhawk rise from the ashes."/>
        <s v="Privet! Hello! Bon Jour! We are the Arlekin Players Theatre and we need a home."/>
        <s v="Hope Mill Theatre is a brand new Fringe Theatre in the heart of Manchester city - bringing a diverse programme of entertainment!"/>
        <s v="Introducing The Post at 750! Join us in the creation of Vancouver's most exciting new cultural space in the heart of downtown."/>
        <s v="Minnsky's - a theater in the Minneapolis NE Arts District that will harken back to a time of Vaudeville and Circus Entertainment!"/>
        <s v="Walmart decided they wanted our space, so we had to move to a new theater. Help us make it an awesome space by painting it all black!"/>
        <s v="Your opportunity to help improvMANIA open Chandler, Arizona's new home for family-friendly improv comedy in Historic Downtown Chandler!"/>
        <s v="Hi! We're the Graduating Seniors Acting V Seniors at Temple University! Welcome to our Kick starter Page!"/>
        <s v="By matching donations up to $5000, Jack Kesler and Maurice Richards have challenged YOU to help Urbanite outfit their brand new space."/>
        <s v="Pickerington Community Theatre is seeking donations to purchase a Pipe &amp; Drape system to increase staging possibilities for the company"/>
        <s v="Help fund The Black Pearl Consuite at CoreCon VIII: On Ancient Seas!"/>
        <s v="The ABC tour: 26 comedy-juggling shows in 26 different venues - chosen by YOU - each beginning with a different letter of the alphabet."/>
        <s v="To let the arts continue in Walker Minnesota We need a performing arts space and art gallery"/>
        <s v="Showroom is a multi-disciplinary space providing unorthodox concerts, events &amp; a platform creatives can express their creative vision"/>
        <s v="A &quot;haunted house&quot; that benefits the community by helping local college students with volunteer hours and helping out local charities."/>
        <s v="I have been in the Surfing business since 1962 have a collection of surfing memorabilia I would like to open a surfing museum"/>
        <s v="Looking to establish a communal space for art shows, bands, farmer's markets, environmental education, and traditional skills."/>
        <s v="A series of 6 educational theme parks. This project is to fund the plans and 3D designs required to build the first park."/>
        <s v="Restoration of a theatre to make an educational center for youngs and a place to socialize for everybody through the power of art."/>
        <s v="We, as a theatre, are 50 years old and our lights and building are even older so we are looking to update and revamp our lights."/>
        <s v="Save the historic Roxy theatre in Bremerton WA from being repurposed as office space."/>
        <s v="Save a historic Local theater."/>
        <s v="In our 30th year we are relocating to the world famous Choo Choo on The South Side. We will be remodeling the old Station House."/>
        <s v="Members of the local Miami music scene are putting together a venue/creative space in Kendall!"/>
        <s v="An epicenter for connection, creation and expression of the community."/>
        <s v="A castle themed events center with large and small spaces to support a variety of arts i.e. performing, visual, music, theater, dance"/>
        <s v="Our mission is to offer an innovative family watersports attraction that is fun, safe, economical and a leader in its field."/>
        <s v="Host a special event in your home, collect donations and turn containers in the foyer to a comfortable welcoming place to sit &amp; chat!"/>
        <s v="Hearing loops will be installed in theaters to give hearing loss sufferers with cochlear implants and hearing aids much needed access."/>
        <s v="708 STL is ONE of a kind! The Best Burlesque &amp; Vaudeville, plus singing/dancing waitresses, high end comfort food &amp; GREAT craft beer!"/>
        <s v="Liverpool's 1st purpose built 7 night a week comedy club, bar &amp; restaurant with live music &amp; much more"/>
        <s v="Anyone can create. They just need a place and an opportunity. The Echo Theatre (Provo) provides that opportunity."/>
        <s v="Crosswalk Theatre Company - Network Directory promotes all stage talent. Increasing your odds to connect to the right hiring person."/>
        <s v="Conversion of a long dormant synagogue into a Performing and Visual Arts Center, revitalizing Rochester's inner city."/>
        <s v="CrÃ©ation d'un thÃ©Ã¢tre de marionnettes automatisÃ©es et informatisÃ©es portant sur la nature et l'Ã©cologie._x000a_&quot;La symphonie du monde&quot;"/>
        <s v="Magic Morgan &amp; Liliana are raising funds to expand their famed traveling magic show to a theater of magic."/>
        <s v="Helping female comedians get in their 10,000 Hours of practice!"/>
        <s v="I've created a live workshop for men who cannot afford it, giving them an opportunity to have healing, peace &amp; love in their lives."/>
        <s v="Help replace a broken chairlift with a vertical lift making all forms of arts and education accessible on our historical antique stage."/>
        <s v="We desire to purchase a portion of Hell, in Michigan just outside of Detroit, to create a world-class performance art space.  Join us."/>
        <s v="Sustainable, fire-proof, carbon-negative, and all-season recreation of the Globe Theater made famous by Shakespeare, with gardens."/>
        <s v="Help! is a full scale mobile theatrical musical bringing a Gospel revival through a story of love and hope to communities world wide."/>
        <s v="Help expand the time of everyones favorite magic store!  It currently limited to 3 days a week. If not for you, then the children!"/>
        <s v="Crystal City Underground is a New &amp; Unique_x000a_indoor recreational facility, using an old silica sand mine,_x000a_we are the Haunted Maze"/>
        <s v="18-yr-old handicap-access ramp collapsed, must replace. Help fund &amp; ensure everyone access to our 35-seat non-profit community theater!"/>
        <s v="Get behind a new music venue in our city by helping with equipment! We're pre-selling tickets to our party and offering other perks."/>
        <s v="A memorable theatre experience in the middle of Genoa's old town. Summer is coming and we have no intention to stop making you laugh."/>
        <s v="Austin's &quot;Full Service Rehearsal Space&quot;, APS is a comfortable, convenient place for the theater community to develop scripted plays."/>
        <s v="We believe it's time to open a visitor's center that highlights the small towns of the upper Midwest."/>
        <s v="A community space in Somerville, MA to celebrate the beautiful intersection of sports and creativity."/>
        <s v="To create a space by restoring a historic church in Burlington, Ky where community theater, dance and music and art can be performed."/>
        <s v="Roanoke, Virginia's first long-form improv theatre company. Producing improv and scripted theatre, with a dynamic training program."/>
        <s v="Our goal is to purchase a theater on the Upper East Side of Manhattan that will act as a home for four theater companies."/>
        <s v="Jump in the deep end of the provocative and darkly humourous, POOL (NO WATER)...to be performed in a Pool!  Directed by Gordon McCall."/>
        <s v="This is a Kickstarter to help with the start up costs for Illusionist, Chris Lengyel's Summer 2016 Tour!"/>
        <s v="We are a small theatre company looking to provide world class theatre to the working class in the Greater New York area."/>
        <s v="To create a learning center for acting and all art types including anything that expresses the emotion of the human spirit."/>
        <s v="The Bunker makes theatre with purpose: We provide ambitious artists a home in which to share their work with adventurous audiences."/>
        <s v="A magical space, full of fairytale favorites, designed to make each individual have a unique experience; children's dreams made real."/>
        <s v="I would like to screen this documentary at CSU at their Black Studies Dept. Looking to fly panelist in. Hoping to screen nationwide. &lt;3"/>
        <s v="Friends for Change, a group of girls between the ages of 12 and 18 are building an outdoor Amphitheater as a gift to our community!"/>
        <s v="LabellisÃ© 14-18, Mots Ã‰crits est un projet itinÃ©rant de lectures Ã  voix haute par des amateurs, mises en espace par une comÃ©dienne."/>
        <s v="Imagine being able to take a performance anywhere! Meet the Theatre Bath Bus - a magical performance space where anything is possible."/>
        <s v="Creating a place for local artists to perform, at substantially less cost for them"/>
        <s v="The Loft is CQEAP's latest studio. Located in Rockhampton's CBD we'll be running performing arts workshops for 5yrs to adults."/>
        <s v="My hope is to raise $5845 and replace old stained and mismatched border curtains, cyclorama curtain, and backdrop."/>
        <s v="Help fund the exciting first collaboration between Hotel Echo and Bristol Cathedral: WILD MEN, a show commemorating those lost in WW1."/>
        <s v="When opportunity knocks, we answer!  Help expand the ravishingly talented troupe into a new and exciting market and venue!"/>
        <s v="We need a permanent home for the theater!"/>
        <s v="Help us exceed our goal to convert the Sidney Auto Vue Drive-In from 35mm to digital. This will cost upwards of $75,000. Thank you!"/>
        <s v="Cat People Unite! It's time we get a space of our own to relax, socialize and learn! Join the Catmunity!"/>
        <s v="Help All Puppet Players perform it's 2015 season in a beautiful 200 seat theater for an entire year."/>
        <s v="Children only have a short period of time to live care free, play hard, get dirty, I want to help every child in my Town play everyday."/>
        <s v="An arts and craft beer theater showcasing local talent, locally crafted beer and providing performance and rehearsal space."/>
        <s v="A scary place to bring your friends. Interactive so that the people that were scared before get to scare others later. A diner on site."/>
        <s v="We are creating a mobile community devoted to the spreading and sharing of spoken word and other kinds of storytelling."/>
        <s v="Creating a consuite for CoreCon. A focus on the insanity of asylums and early medical practices from history."/>
        <s v="Performing Arts workshops, for young people aged 5 -16, exploring how the sea has shaped Cowes as a settlement."/>
        <s v="a magical place for all kind of people, like a fairytaile in all colours"/>
        <s v="An Information center downTOWN Buffalo...find directions to places of interest, events, eateries, lodging, maps, postcards and books."/>
        <s v="Wij willen Tropicana het subtropisch zwemparadijs van Rotterdam op een nieuwe locatie gaan bouwen."/>
        <s v="I going to build a theatre for a local ant farm so that Ants can put on their theatre productions."/>
        <s v="cancelled until further notice"/>
        <s v="The Larchmont Playhouse is threatened! Help save the theater by becoming a Preservation Member of The Larchmont Playhouse."/>
        <s v="A place where kids/ teens' dreams come true, and one finds there home without sparkly red shoes!"/>
        <s v="N/A"/>
        <s v="A big dream, small budget, the drive/passion of so many volunteers...indoor skatepark in Eau Claire, WI._x000a__x000a_This is UR skatepark!"/>
        <s v="Our goal - create a venue &amp; stage where comedic &amp; music artists hone their talents &amp; fan base. First minority owned like it in Cincy."/>
        <s v="Bring Morag Fullarton's fun-loving spoof and homage of the classic and timeless film, 'Casablanca', to the stage in New York City."/>
        <s v="The DE sheds light on the reality of what happens in college. Marcus Rashad created this play to help prepare future/current students"/>
        <s v="A shockingly relevant modern take on a 2,000-year-old tragedy that confronts current gender politics."/>
        <s v="A Staged Reading of &quot;Snake Eyes,&quot; a new play by Alex Rafala"/>
        <s v="Smells Like Money, Drips Like Honey, Taste Like Mocha, Better Run AWAY"/>
        <s v="TwentySomething is taking Hell Has No Fury to Edinburgh! _x000a_We're looking for your support to get us there."/>
        <s v="Time Zone Theatre &amp; Arteria Theatre present this emotional thriller about Love, Loss and what happens when life goes on, but you can't."/>
        <s v="SEVEN tells the true stories of 7 women who bravely fought for the well-being of women, families, and children around the globe."/>
        <s v="Help emberfly theatre put on their first production Heroines and pay our actors and creative team! Follow us @emberflytheatre"/>
        <s v="Set in 1930s Chinatown, evocative of old world South Jackson Street during the Jazz era."/>
        <s v="A UWE Drama Society adaptation of Timberlake Wertenbaker's play. Funding needed for costumes/props to make the show a success. Thanks."/>
        <s v="Conoce y apoya el teatro de calidad que se escribe desde los centros penitenciarios, como es el caso de Casa Calabaza, de Maye Moreno."/>
        <s v="ReminiSens offers an Enchanting Time Travel experience: have diner at the court of Versailles and interact with the nobles of the time!"/>
        <s v="We are a theatre society from the Groningen University in the Netherlands. _x000a_We would be more than happy for some help funding the play."/>
        <s v="Our aim is to deliver a powerful piece of theatre to audiences across the UK, including Edinburgh Fringe (2017)."/>
        <s v="THE POIGNANT EXPLORATION OF WHAT IT MEANS TO SAY GOODBYE._x000a_Stripped Raw brings Liam Borrett's debut play 'This is Living' to Wiltshire."/>
        <s v="Two women, one love, one must die: a multicultural cast in a play about the denied holocaust of Libyan Jews. Premieres in March in NYC"/>
        <s v="Dominion Theatre Company is the first community dinner theatre  to be established in Arlington TX."/>
        <s v="Somos... Podemos... Amamos... Nuestra muralla, nuestra utopÃ­a. Que el amor sea el lÃ­mite"/>
        <s v="A play that uses photography to tell the story of a friendship forged during the demolition of New York's Pennsylvania Station."/>
        <s v="Help fund The Aurora Project, an immersive science fiction epic."/>
        <s v="A student led production at Northwestern U. of an adaptation by Frank Galati of the classic book Kafka on the Shore by Haruki Murakmi."/>
        <s v="SELLER DOOR is a new comedy about a Barker, the people he gets to go through a door and what happens to those people after they go through the door."/>
        <s v="A Multi-Media Puppet Show, with large cable control puppets to tell a hilarious story for all ages."/>
        <s v="'Gilead' is an original theatre piece inspired by Margaret Atwood's 'The Handmaid's Tale'. (Brighton Fringe 2014)"/>
        <s v="A stage production of Terminator 2: Judgment Day, composed entirely of the words of William Shakespeare"/>
        <s v="Hilarious play about two parents obsessed with getting their kid into the best pre-school and are willing to do ANYTHING to get him in!"/>
        <s v="We want to take our stage adaptation of Studio Ghibli's 'Princess Mononoke' to more people.  Help us do it!"/>
        <s v="First Love/Worst Love is an examination of love and its mutability, as expressed through twelve stories and five actors on one stage."/>
        <s v="Four Directors.  Four One Acts.  Four Genres.  For You."/>
        <s v="A 40s crime-noir play using nursery rhyme characters."/>
        <s v="WAXWING is an exciting new world premiere of mythic (perhaps even apocalyptic!) proportions."/>
        <s v="Two stories by Anton Chekhov adapted for the stage and performed back-to-back in a stunning live theatrical performance."/>
        <s v="Iâ€™ll Be Right Back presents a story of murder and corruption. Faustus is a modern re-imagining of Christopher Marloweâ€™s classic tale."/>
        <s v="Radio show meets interactive novel, accompanied by live foley, music, and audience participation. YOU choose what happens next!"/>
        <s v="We are a group of actors reviving a play called &quot;Sonny Under the Assumption&quot; to bring to Toronto, Canada this summer..."/>
        <s v="Better than Shakespeare! Theatre Companyâ€™s inaugural production, â€œMuch Ado About Something.â€ The Something is Aliens."/>
        <s v="THE MOON PLAY is a new play written by Carolyn Gilliam. The play follows an astronaut on the moon who has lost his reason to explore."/>
        <s v="VERDIGRIS: A play written by Jim Beaver, star of Supernatural and Deadwood, opening March 2015 at Theatre West in Los Angeles."/>
        <s v="What is destiny? Explore it with us this August at FringeNYC."/>
        <s v="A dazzling aerial show that brings to life the whimsical and romantic short stories of beloved fantasy author Italo Calvino."/>
        <s v="We're bringing The Window to the Cherry Lane Theater in January 2014."/>
        <s v="An emotionally-charged journey through the history of black women in America told in reverse."/>
        <s v="The theatrical adaptation of the epic film â€˜THE FALLâ€™ for the stage, combining theatre, live music, animation and expansive projection."/>
        <s v="Outcry Theatre needs your help to produce Carlos Murillo's play &quot;Dark Play&quot; for the 2012 Dallas fringe festival, Out of the Loop."/>
        <s v="A play with songs written by Craig Wright, based on Shakespeare's &quot;The Winter's Tale&quot; set in late 20th Century, Pine City, Minnesota."/>
        <s v="This adaptation uses the text of Oâ€™Neill to explore race, and asks the audience if stereotypes impact a characters guilt or innocence."/>
        <s v="One Year Lease Theater Company's world premiere theater production of THE KILLING ROOM, by playwright Daniel Keene, March 2011 in NYC."/>
        <s v="Romeo and Juliet at Moody's Pub is an adapted, 90-minute version of Shakespeare's classic tragedy, performed for free in a restaurant"/>
        <s v="This one-man play made a splash on the west coast. Help shine a spotlight on this rock &amp; roll spectacle in NEW YORK CITY_x0008_!"/>
        <s v="Cutting Off Kate Bush is a one-woman show written &amp; performed by Lucy Benson-Brown, premiering at the Edinburgh Fringe Festival 2014"/>
        <s v="A Sci-fi play in several vignettes that will narrate an alternate history in the mid-20th century."/>
        <s v="A new tale of witches, fairies, cat-hunters and and bone-boilers from London theatre company Broken Glass."/>
        <s v="ENDURING SONG by award-winning Bear Trap Theatre, is a sweeping historical epic about love, loss and family set in the First Crusade."/>
        <s v="FRANK, a newborn company, presents Wallace Shawn's famously unproduced,&quot;A Thought in Three Parts.&quot;_x000a_Be FRANK with us!"/>
        <s v="Anton Chekhov's The Seagull. An outdoor Amphitheater in Manhattan. Trees. A River. Daybreak."/>
        <s v="Equus is the story of a psychiatrist treating a teenaged boy who blinds six horses with a metal spike."/>
        <s v="I've written, and am producing, a fun new play with a gorgeous cast for this year's Edfringe and it just needs a little extra dough :)"/>
        <s v="Honest is an exciting and dark new play by Bristol based writer Alice Nicholas, touring the South of England and London this October."/>
        <s v="Award-winning OSR Performance Ensemble brings the creepy, unlikely, bittersweet, macabre &amp; beautiful world of Neil Gaiman to the stage."/>
        <s v="A revue show featuring the very best of the last century of musical theatre from aspiring young producers &amp; performers at RWCMD"/>
        <s v="Det Ã¤r tio Ã¥r sedan sist! Musikalen Hednadotter med sÃ¥ngarna frÃ¥n orginaluppsÃ¤ttningen sjunger musikalen i Konsertform."/>
        <s v="Call It A Day Productions is putting on their first full production in December and every little bit helps!"/>
        <s v="A brand new musical about the ban of contraception and abortion in Romania and the revolution that ended it all in 1989."/>
        <s v="This project challenges social issues affecting young people in areas of deprivation within the Belfast area (Northern Ireland)."/>
        <s v="Bringing Richard O'Brien's sequel to legendary Rocky Horror to the stage for the first time. First London, then...The World!"/>
        <s v="P.A.C.K (Performing Arts Camp for Kids) Musical Theater, Instrumental Music, Vocal Music, Dance, Visual Arts, and Physical Education!"/>
        <s v="Emerson Sings is the first cabaret to celebrate the work of up and coming musical theater composers who are alumni of Emerson College."/>
        <s v="Help five college students as they journey to bring their groundbreaking new musical &quot;Our Modern Lives&quot; to Broadway!"/>
        <s v="This years most important stage project for young artists in our region. www.ungespor.no"/>
        <s v="Hadbjerg skole opsÃ¦tter i april musicalen The Fireflies, der blev skrevet og opfÃ¸rt i koncentrationslejren Theresienstadt i 1943 og 45."/>
        <s v="The Milburn Stone Theatre needs your help to bring its high-flying next blockbuster musical, TARZAN, to life!"/>
        <s v="An extremely unique musical play with an exciting, fun filled, dramatic twist. You will discover what lies ahead on the Road to Kingdom"/>
        <s v="Nothing Changes is a modern musical version of the Ragged Trousered Philanthropists exploring the inequalities of &quot;austerity Britain&quot;"/>
        <s v="Falling in love at Christmas should never be a drag! A rocking musical about four lives intersecting at a nightclub at Christmas."/>
        <s v="Escape from Reality's 1st Season &quot;Defying Gravity&quot; including The Last Five Years, Godspell, and Aida."/>
        <s v="Based on the hit game, Trip and Grace's marriage is falling apart. It's up to the audience to determine the fate of their relationship."/>
        <s v="Children Must Run is an original musical, about a prostitute, a drug mule, a child soldier and their struggles, hopes and dreams."/>
        <s v="PTYA is a non-profit musical theater group for kids ages 7-18 that teaches the importance of self expression through the arts."/>
        <s v="We are proud to be doing The Last Five Years as our debut! Now, our little company needs your help to make our big dreams come true!"/>
        <s v="The political and personal collide in a raw and intimate look at a pre-9/11 America: &quot;The Coming World&quot; by Christopher Shinn"/>
        <s v="The hysterical and heartbreaking story of artist Jack Kirby, &quot;the King of the Comics,&quot; at the 2014 Comic Book Theater Festival"/>
        <s v="The Red Herring is a new play full of wickedly fast dialogue, a joke for every sentence, and more puns than you can shake a stick at."/>
        <s v="Our fifth season is upon us: A wild new imagining of Titus Andronicus and our signature reading series &quot;Two Plays. One Conversation.&quot;"/>
        <s v="Help us bring our production of Campo Maldito to New York AND San Francisco!"/>
        <s v="3 boys, 1 white dress and a hoover collide in this explosive new play by John Fitzpatrick. Life's a wedding disco. Let's dance."/>
        <s v="Sexting, selfies and social media pressures that affect young people  connected 24/7.  Mistakes happen but now they can remain forever!"/>
        <s v="2 world premieres:_x000a_HOW TO LIVE ON EARTH by MJ Kaufman_x000a_ / CAL IN CAMO by William Francis Hoffman_x000a_+ workshops of 7 more plays!"/>
        <s v="Brute (winner of the 2015 IdeasTap Underbelly Award) is new writing based on the true story of a rather twisted, horrible schoolgirl."/>
        <s v="Wake Up Call is a comedic play about a group of hotel employees working on Christmas Eve."/>
        <s v="A brave &amp; relevant play that looks at the lives of 7 real women who served in the US Armed Forces. Authentic stories that need telling."/>
        <s v="Eyes Closed is a collaborative play and docudrama about New Yorkers and their dreams."/>
        <s v="A sci-fi thriller for the stage opening March 10 in Los Angeles."/>
        <s v="A one-man show about love, loss, and motorways, written &amp; performed by Ben Norris. Help us get to the 2015 Edinburgh Fringe and beyond!"/>
        <s v="Shakespeare's classic re-imagined as a spoken and signed production for deaf and hearing audiences"/>
        <s v="Bringing David Lindsay-Abaire's award-winning story of our times to the East Bay."/>
        <s v="Neil LaBute and Marco Calvani reunite once again for the unique, international collaboration that is ADA: Author directing Author."/>
        <s v="Bare Theatre brings one of Shakespeare's most accessible early comedies to life free to the public across the NC Triangle"/>
        <s v="Trip The Light Theatre needs YOUR help to fund it's second run of its debut production 'The Sun Shining On her Hands' in London."/>
        <s v="a colder water than here is a new play by Matt Jones and directed by Lily McLeish that will be perfomed at VAULT Festival from 1-5 Feb"/>
        <s v="A Season of Powerful Women. A Season of Defiance."/>
        <s v="After electrifying audiences in Seattle and Tashkent, The Seagull Project embarks on a brand new journey."/>
        <s v="Recently under fire for its cheeky and contextual revisiting of an ancient comedy, this show has lost funding and needs your support!"/>
        <s v="Help us reach our &quot;stretch goal&quot; of $2000! We are an adult group specializing in adapting works of fiction for the stage."/>
        <s v="Honorable Men - Yorick's 10th season of free, outdoor Shakespeare.  Featuring Henry IV, part 1 and Julius Caesar."/>
        <s v="64 Squares is an autobiographical one-man exploration of the internal chess game played to reconcile relationships."/>
        <s v="Get Repetitive Beats to Vaults! A high octane play set in Oxford  during one of the most influential &amp; hedonistic movements in music."/>
        <s v="Bring the spectacular PLEASE EXCUSE MY DEAR AUNT SALLY to Edinburgh this August for a 4-week run at the prestigious Pleasance Theatre!"/>
        <s v="A dark comedy exploring the importance of art, homelessness, and finding your own path.  World Premiere 3/27/17 at IRT Theater in NYC."/>
        <s v="An annual campaign supporting our intensive for artists 25 and under."/>
        <s v="A bit of role-play never hurt anyone, right? Two maids play a game of murder. Genet's THE MAIDS in a visceral production by ALL BARE."/>
        <s v="The first regional library-touring show from new UK company Librarian Theatre - transforming local libraries into magical theatres"/>
        <s v="An inventive (re)telling of Princess Sophia Duleep Singhâ€™s journey, from an aristocratic upbringing to a life of political activism."/>
        <s v="iDiOM mounts the West Coast Premiere of â€œThese Seven Sicknessesâ€ â€“ ALL SEVEN of Sophoclesâ€™ surviving plays in one epic production."/>
        <s v="First Day Off in a Long Time is a comedy show...            _x000a_About suicide."/>
        <s v="Live Source's world premiere of a new play by Jaclyn Backhaus, premiering at the New Ohio Theatre October 30th-November 8th."/>
        <s v="'Time Please' is a black comedy set in a failing public house in a run-down part of town, where things are about to get messy."/>
        <s v="Five playwrights volunteer at New York's largest soup kitchen and develop a play around the people they meet."/>
        <s v="The Gray Man isnâ€™t real. Heâ€™s a ghost story, a boogeyman, a tale mothers make up to keep their children safe."/>
        <s v="Open Letter Theatre presents 'Boys' by Ella Hickson, at 2015's Edinburgh Fringe Festival! Four students, one flat, one last party!"/>
        <s v="Honest Accomplice Theatre produces theatre for social change."/>
        <s v="A new work about guilt, trauma, love, and change; this original play tells the story of a boy and a girl who love and lose each other."/>
        <s v="The birth-child of The Moving Company, Theatre de la Jeune Lune &amp; William Shakespeare:  A wild new production of Love's Labour's Lost."/>
        <s v="Self-Titled: A Live (Theatrical) Mixtape. An evening of short plays and music inspired by the works of Jimi, Aretha, Sting and Rufus!"/>
        <s v="How do we navigate the boundaries between friendship, sexual intimacy and obsessive desire?"/>
        <s v="Can you ever truly feel what someone else is feeling?_x000a_Do you want to?"/>
        <s v="Please help me bring 'The Bad Arm', which has toured America for 6 years, to the biggest &amp; best arts festival in the world: Edinburgh!"/>
        <s v="5 Actors, 30 Characters, 90 Minutes._x000a_Let us transport you from London to the fields of Agincourt, using the power of your imagination."/>
        <s v="Our 16th year promises to be bigger and better than ever but we need your help to bring the show to life!"/>
        <s v="A week long run of Tennessee Williams's 'Hello From Bertha' &amp; '27 Wagons Full of Cotton' to raise awareness of Abuse &amp; Prostitution."/>
        <s v="A guy named Walt steals a book and plans to sell it to get his life on track... until his wife finds out."/>
        <s v="The Human Faces Tour - Every Story Sacred. This tour is about laughter, grief, and identity in the human striving toward wholeness"/>
        <s v="We're looking to raise money to continue bringing Brooklyn the vanishing art form of marionette puppetry."/>
        <s v="Six Spartanburg-based professional actors perform A Midsummer Night's Dream outdoors in downtown Spartanburg."/>
        <s v="A one-woman theatrical exploration of the prison system and its inhabitants."/>
        <s v="Shakespeare's bloodiest tragedy, performed and produced exclusively by women."/>
        <s v="The three part comedic saga of Kapow-i GoGo, who saves the world.  Again.  And again."/>
        <s v="A theatrical play on Alzheimerâ€™s and the challenges of loving a person who keeps disappearing."/>
        <s v="An original version of Shakespeare's masterpiece that emphasizes family and explores the destruction of blood ties"/>
        <s v="Experience the great American novel like never before.... Through the magic of live storytelling in an epic and threadbare sort of way."/>
        <s v="EgoPo's The Hairy Ape has been invited to the Provincetown Theater Festival! Help us support our artists on this exciting tour."/>
        <s v="Cicada Studios presents, as their inaugural production, a new-writing world premiere at the Edinburgh Fringe Festival 2015."/>
        <s v="Once again Smoke &amp; Oakum Theatre is heading up to the Edinburgh Festival with its latest show, 'Cornermen'. Welcome to our Kickstarter!"/>
        <s v="A razor sharp satire to darken your Christmas."/>
        <s v="A new original play that follows two Israeli singles navigate the humorous and confusing dating scene of NYC."/>
        <s v="We're bringing Tuscany to the Cherry Lane Theatre with a new play about memory and how we deal with people we love but we can't stand."/>
        <s v="Austin Pendleton directs a rare revival of Tennessee Williams' Orpheus Descending. (photos by Michael Halsband and Talfoto)"/>
        <s v="The Whitelisted Theatre Company is a non-profit arts organization dedicated to producing the most relevant European plays in NYC."/>
        <s v="In 2016, KO Theatre presents a world premiere play in Toronto, ON about faith, home, and the secrets we keep from those we love."/>
        <s v="One of the most popular American plays of the last decade comes to London for its international premiere. Festive and bittersweet."/>
        <s v="This Victorian gothic tragedy tells the untold story of Estella Havisham. Combining puppetry, music and striking digital projections."/>
        <s v="LOOKING FOR GOOD PEOPLE to help fund our production of &quot;Good People&quot; with Kia Hellman &amp; Shayne Anderson, directed by Christine Dunford."/>
        <s v="Support CPS students' travel to North Carolina to interview community members and produce the documentary play, Greensboro: A Requiem."/>
        <s v="&quot;This is how theater should connect to people&quot;  Margo Jefferson, Pulitzer Prize winning critic"/>
        <s v="Two long-time pals, comedy veterans, have written a hilarious new play. Neil Simon-ish w modern social mores. Let's help them stage it."/>
        <s v="'Gretel and Hansel' by Sam Leeves - an inclusive, multi-sensory theatre production for children aged seven to eleven and their families"/>
        <s v="Black Enough is an LSU student-staged performance exploring the effects of white supremacy on the black community."/>
        <s v="A new play by Matthew Gasda"/>
        <s v="An ensemble-driven play inspired by real-life accounts about six young women who lost their fathers on 9/11. August 2016 at FringeNYC!"/>
        <s v="An inspirational one-man play about crisis, community, and the search for wholeness."/>
        <s v="Cancer patient Anne Bartram's bucket list wish, is to have her new play performed at a London venue and reviewed by a national paper."/>
        <s v="Ampersand Theatre's debut appearance at Edinburgh is in 2017 as Conversations With Rats opens at theSpace on the Mile, please help!"/>
        <s v="Pregnancy. Viagra. Murder. Nutella. What more could you want?_x000a__x000a_Help get JunkBox Theatre to Edinburgh Fringe 2017!"/>
        <s v="We are raising funds for our second production. This will be the first NYC Equity production of THE DRESSER since 1982. www.TETCNY.org"/>
        <s v="Iver Heath Drama Club is a not-for-profit community group and this year we are performing DICK WHITTINGTON."/>
        <s v="In 1917 Rudolf Steiner's Threefold Social Organism was an attempt to save a devastated Europe. 100 years later do we have a new chance?"/>
        <s v="A young theatre company promoting new talent and looking for help in funding our very first set for our black comedy &quot;old man's Gift&quot;"/>
        <s v="A comedic drama about The Devil and his quest to take a bride and to Hell with the consequences, no matter what they may be."/>
        <s v="A dark theatrical comedy about four actors recording a warped radio version of Lewis Carroll's 'Alice's Adventures in Wonderland'."/>
        <s v="A father loses his family in a freak plane crash and goes on to murder the air traffic controller he holds responsible."/>
        <s v="A stylishly sinister story about blood, guns, and raw ambition. You can help Great Minds bring the world's most dangerous play to life!"/>
        <s v="A quick-witted original comedy that follows a group of eccentric friends as they attend an engagement party gone terribly wrong!"/>
        <s v="A subversive parody about the two people for whom the hills were NOT alive with THE SOUND OF MUSIC."/>
        <s v="The US premiere of the controversial new Polish play the authorities don't want you to see, staged by an award-winning director."/>
        <s v="FilosofÃ­a de los anÃ³nimos"/>
        <s v="VisiÃ³n Latino Theatre Company was founded by three young latino professionals sharing the stories of everyday latinos."/>
        <s v="A musical comedy production celebrating the unique, lovable, insufferable ski culture of the modern day mountain town."/>
        <s v="The Judgement of Paris is an exciting, inspirational poem set to run Oct. 2, 3 &amp; 4 at Plays &amp; Players, but we need funding and fans."/>
        <s v="The Shakespeare All-Stars are producing &quot;The Complete Works of William Shakespeare (Abridged)&quot; June 23 - July 3. This time with ladies!"/>
        <s v="A group of Stanford students are going to present Jean-Paul Sartre's play, The Respectful Prostitute, at the end of Spring quarter."/>
        <s v="Descend into the dark world of steampunk noir in this thrilling new play, written by Maggie Lee and directed by Amy Poisson!"/>
        <s v="Two unlikely friends, a garage, tinned beans &amp; the end of the world."/>
        <s v="A new play about coming coming home, recovery, and trying to find God in the process."/>
        <s v="Sherlock Holmes's &quot;Case of the Blue Carbuncle&quot; &amp; &quot;Case of the Dying Detective&quot; staged as One Act Plays this December."/>
        <s v="Bare Theatre presents one of Shakespeare's most notorious characters in the final chapter of the War of the Roses saga."/>
        <s v="A modern reworking of Shakespeare's histories and tragedies in iambic pentameter to talk of death, love, and race."/>
        <s v="I want to add a new perspective to the cycling safety debate by taking my play THE WHITE BIKE to the Edinburgh Festival of Cycling"/>
        <s v="Help Prospero take its Dark Retelling of the &quot;Red&quot; story to Edinburgh! The Forest breathes and waits...will you join us?"/>
        <s v="Gorgeousness that which sits in the root of Loveness._x000a_Other than this there is no endearment for or otherwise_x000a_to describe."/>
        <s v="Andy Boyd's epic new satire about heroes and villains, humankind's search for glory, and fascism in America"/>
        <s v="Help us strengthen and inspire disability arts in Atlantic Canada"/>
        <s v="Down the Rabbit Hole is an exciting new play by Not Just Theatre Productions. To be performed at Matthew's Yard Theatre in Feb 2015"/>
        <s v="Imaginary Theater Company presents two modern day tall tales about family, resilience and redemption."/>
        <s v="Help WSC Avant Bard bring to life the US premiere of a theatrical retelling of 1001 Nights, adapted by Hanan al Shaykh &amp; Tim Supple!"/>
        <s v="Familiar Strangers follows the journey of a community of people living homeless on the streets in and around Tompkins Square Park."/>
        <s v="Young adult theatre makers from London are raising money to cover costs for touring with their current production MigrantsÂ´ Rhapsody."/>
        <s v="The play tells the story of Jim and Doyler and their friendship on the brink of Irish independence."/>
        <s v="Innovative Theatre Company Needs You To Reach Funding Requirements. We Are So Close We Can Smell It! Thank You In Advance."/>
        <s v="An edgy, hilarious, compassionate and honest show to help caregivers find courage, trust their instincts and above all, to laugh."/>
        <s v="After 3 successful nights last year, Itch+Scratch are back. New writing, live music and party fun. Best New Theatre, Great Night Out."/>
        <s v="&quot;3 Days In Savannah&quot; explores the issues of love, racism, and regret while reminding us that, &quot;life is a game and love is the prize.&quot;"/>
        <s v="Jestia and Raedon is a brand new romantic comedy play going to the Edinburgh Fringe Festival this summer."/>
        <s v="&quot;Tissue&quot; is a play about Breast Cancer. Produced by MonkeyBond theatre co.ltd to raise awareness for Breast cancer."/>
        <s v="Battle Stage Plays is seeking to raise funds to cover developmental costs and move closer towards touring our dynamic hit stage plays."/>
        <s v="Two marine biologists are at odds during an important expedition. When a stranded shark refuses to die, things get weird."/>
        <s v="Providence's Latino theater, ECAS Theater, is headed to Cuba in July to premiere an original Cuban play there. Help us make history!"/>
        <s v="The Saltbox Theatre Collective is a brand new not-for-profit theatre company in Illinois."/>
        <s v="Phantom Pain - a new play promoting mental health awareness written and performed by fledgling theatre company Unhinged Creations."/>
        <s v="A theatrical adaptation of Oscar Wilde's short stories, presented by Suitcase Civilians at The Space, April 5-10 2016."/>
        <s v="StoneCrabs is thrilled to bring to the UK the first English production of Philipp LÃ¶hleâ€™s play Das Ding (The Thing)."/>
        <s v="Join Estelle Parsons in support of Theater That Looks and Sounds Like America"/>
        <s v="FPLA presents FRIENDS IN TRANSIENT PLACES by Jonathan Caren: a magical story of modern life."/>
        <s v="The Eno River Players is a community theater in Durham, North Carolina. We are trying to raise money to get our second show on its feet"/>
        <s v="A London flat, two stories play simultaneously. Irish mapmaker 1821, Iranian artist present day. Each senses the other. Worlds collide."/>
        <s v="We believe in the power of stories to change the world. Theatre that inspires transformation."/>
        <s v="Two sisters make a set of paper dolls which take them on a journey across lands, creating memories along the way."/>
        <s v="We are a company of crafted and trained actors, writers and directors dedicated to the principles set by the legendary Group Theatre."/>
        <s v="Please help us raise funds for the production costs of a world premiere production of a play that will raise awareness for spina bifida"/>
        <s v="Tempest opens Feb. 25. Please support Shakespeare, the arts and community youth theater! Be a part of something special!"/>
        <s v="The Hope Theatre is fundraising for their second in-house show, the London premiere of Sea Life by Lucy Catherine opening 24th May 2016"/>
        <s v="Old Hat's new production explores the bleak culture of war and the cosmic powers of guilt and imagination in Shakespeare's tragedy."/>
        <s v="In this ninety-minute adaptation of the classic Shakespeare play, a cast of nine women asks the question: What even is virginity anyway"/>
        <s v="Nora Wageners TheaterstÃ¼ck lÃ¤dt den Zuschauer ein auf eine teils lustige, teils dÃ¼stere Reise ins Wohnzimmer der jungen, arbeitslosen K"/>
        <s v="A thrilling 'steampunk' reworking of the infamous gothic horror novel by a powerhouse ensemble will leave you begging to be bitten."/>
        <s v="Actors creating more theatre in Brighton. A LOT MORE. Classics, contemporary, new writing, Shakespeare, foreign translations and more."/>
        <s v="A new spoken word play, written by Paul Hewitt, in 3 parts about love and fate, inspired by the Ruba'iyat of Omar Khayyam."/>
        <s v="Help Strangeloop Theatre create and support new work by sponsoring our 2015-2016 season."/>
        <s v="Help get Jelly Beans to the Theatre503 stage. An important piece of new writing by Dan Pick, produced by Kuleshov Theatre"/>
        <s v="30 days to raise Â£1500 - to run drama workshops about the plays themes with girls (aged 13-18) who are in need! GIRL POWER!"/>
        <s v="Two strangers on a bridge in the dead of night, a game of dominoes, and a value ready meal - by upcoming HighTide Escalator Playwright."/>
        <s v="Alef productions, LLC is proud to present a World Premiere Play about Acceptance, Relationships,  Mortality and Love!"/>
        <s v="A Theatrical Production Celebrating the Lebanese Culture and the Human Spirit in Time of War."/>
        <s v="World Premiere, an M1 Singapore Fringe Festival 2017 commission."/>
        <s v="KNOW Theatre has been invited to bring our production of Vieux CarrÃ© to the Provincetown Tennessee Williams Theatre Festival!"/>
        <s v="Oscar Wilde's classic romantic farce like you have never seen it before. Bigger. Louder. Sexier.  And covered with glitter."/>
        <s v="A first play about a first kiss, Making the Move is going to the Edinburgh Fringe festival.  Join the party, fall in love.  Help us!"/>
        <s v="Cancel The SunshineÂ is a new play that explores living with a mental health condition in an honest, witty and articulate way."/>
        <s v="A dazzling dramatic musical drama that takes place inside a Charm City Church! Help us finance a play that is back by popular demand!"/>
        <s v="The Series will consist of free staged readings of Shakespeare's plays, brought to life by professional actors in Montclair, NJ."/>
        <s v="An intense new play exploring how far you would go to protect your family.  Employing new graduates to give their careers a kickstart."/>
        <s v="Help a non-profit community theatre create an unforgettable production of J.M. Barrie's classic play."/>
        <s v="How far would you go for revenge? The Collector is a dark thriller of regret, retribution and broken masculinity."/>
        <s v="I'm Alright. A story of young women, told by young women, for the world."/>
        <s v="Help support Red Planet, a new science fiction play based off the Mars One exploration."/>
        <s v="This play tells the story of the toxicity of sensationalism shown through one man's struggle with notoriety."/>
        <s v="The Rules is a brand new black-comedy, serial-killer-romance debuting at the Edinburgh Fringe this August and we need your help!"/>
        <s v="A rare  production of World acclaimed playwright Howard Barker's groundbreaking &amp; provocative 'The Castle'."/>
        <s v="Production of wickedly funny new play for two women, written by iconic songwriter and ex-London's Burning man, Chris Larner"/>
        <s v="3 college grads struggling to fund their social network. 1 bratty blackmailing student. 1 dreamy Asian business man. 1 awesome play."/>
        <s v="An empowering play about war time code breaker Alan Turing which tells the real story of a hero vilified for his sexuality and suicide."/>
        <s v="'Can you ever find acceptance in death?' _x000a_Rose of June is a piece of theatre exploring the stages of grief. Unity Theatre - September"/>
        <s v="A play by Alexei Arbuzov about the lives of three teenagers during the Nazi siege of Leningrad, 1942, in a new adaptation by Nick Dear."/>
        <s v="A Hard Rain is a new play that takes place on the eve of the Stonewall riots in the â€˜hiddenâ€™ gay bars of 1969 Greenwich Village."/>
        <s v="A creative art therapy project for Syrian children. Romeo &amp; Juliet are lovers separated by war. Romeo in Jordan &amp; Juliet in Syria."/>
        <s v="Peter Brook Award Nominees Empty Deck need Â£3500 to get 'Cosmic Fear or The Day Brad Pitt Got Paranoia' to the Edinburgh Fringe!"/>
        <s v="Art imitates life: This prophetic 1960 satire follows presidential candidates who stop at nothing to capture their party's nomination."/>
        <s v="Six gay men, emotional baggage, and online dating: what could go wrong? A play about looking for love and finding something better."/>
        <s v="An Equity Reading of a new play; Intimate drama about a family dealing with consequence of actions after a school shooting."/>
        <s v="Stories from the Bronx make for an uncommon play. Help us finish funding this production, supported by the Kevin Spacey Foundation."/>
        <s v="Pollyanna just completed an extremely successful run of this new educational play and wants to tour to more under-served communities."/>
        <s v="ICONS is a unique new play about the Amazon warrior women from Greek myth and re-imagines them from a contemporary female perspective."/>
        <s v="Chimera Ensemble is launching 2 inaugural theater productions, and we need support to do high quality work!"/>
        <s v="1140 Productions adapts Shakespeare's 'Romeo and Juliet' for a contemporary audience. It's a raw, melancholic spin on the classic tale."/>
        <s v="New play about the comfort and the danger of living with memories. Gay themes. Experienced team looking to present first reading"/>
        <s v="Life is more than the days you have left. 1 in 3 tells of two normal people &amp; their confrontation with mortality and the dice of fate."/>
        <s v="hiSTORYstage presents a film noir-style comedy mystery with a Shakespearean twist performed as a 1944 radio drama."/>
        <s v="Ambitious, Edinburgh-based company, Thrive Theatre, are bringing their brand new comedy BUFFER to the 2014 Edinburgh Fringe!"/>
        <s v="Miramar is a a darkly funny play exploring what it is we call â€˜homeâ€™."/>
        <s v="&quot;Rainbowtown&quot; is a new play for kids. Help us bring it to the Main Line during the 2014 Philadelphia Fringe Festival!"/>
        <s v="Help a group of recovering alcoholics bring Samuel Beckett's classic to a seaside town!"/>
        <s v="We're mounting a theatrical adaptation of Lord of the Flies completely student directed, produced, designed, managed and performed."/>
        <s v="13 young people have taken over Spinning Wheel Theatre to choose, produce and create their own show from scratch."/>
        <s v="A hilarious comedy starring Sarah, a recent grad, who uses the magic of a mystical open mic to solve the problems of her relationships."/>
        <s v="Support a daring new theatre creation               _x000a_Supportez une audacieuse compagnie internationale et aidez-les Ã  crÃ©er leur piÃ¨ce"/>
        <s v="Itâ€™s a celebration of our heritage. Well, not all of ours. If you live in Liberty Falls, itâ€™s yours. If you donâ€™t, then it's not."/>
        <s v="Two worlds, one bond - no turning back._x000a_A dark comedy about domestic abuse and the power of an unlikely friendship"/>
        <s v="The Montclair Shakespeare Series presents staged readings of Shakespeare's work in historic venues throughout the summer in Montclair."/>
        <s v="We are Seance Theatre Group trying to fund our first performance, Noel Coward's hysterical comedy farce, Blithe Spirit."/>
        <s v="A funny and moving new play about two families dealing with aging parents in very different ways!"/>
        <s v="Biddy is 24. Biddy is a hopeless romantic. Biddy always wanted to be a vegan. Find out what happens_x000a_when Biddy gets sectioned."/>
        <s v="Help us take &quot;She Has a Name&quot;, the human trafficking story of one victim, on tour to all over Northern and Central California."/>
        <s v="Exciting and visceral new-writing that challenges the way we view the fine line between war and terror..."/>
        <s v="Join us in a campaign benefitting the southland company and its interdisciplinary artistic efforts in Los Angeles."/>
        <s v="The world's Boarding School history is brutal. But in this acclaimed play, Natives run the school, and Whites are being assimilated."/>
        <s v="Rough Haired Pointer present for the first time ever Joe Orton's 'Fred &amp; Madge' at the Hope Theatre, Islington this Sept and Oct"/>
        <s v="The RC Players are beyond excited to be bringing this controversial, socially-minded show to Michigan's campus, but we need your help!"/>
        <s v="A new twist on our annual festival of fully-produced plays by member playwrights, performed by a talented ensemble cast!"/>
        <s v="We are raising funds to allow for enhanced scenic, costume, and lighting design. Every dollar helps!"/>
        <s v="Be part of bringing this witty, engaging &amp; important play by award-winning writer Silva Semerciyan to London's Theatre 503 this summer."/>
        <s v="Fury Theatre is bringing Mamet's powerful play, Oleanna, to life!  Help us get ahead of funding so we can keep theater affordable."/>
        <s v="Atlanta SoloSchool brings a beloved children's play to the 4th Annual Festival of Russian Youth Theaters in Washington, DC on May 31."/>
        <s v="As part of the 400th anniversary of Shakespeareâ€™s death, AC Productions will present a new production of Hamlet adapted by Peter Reid"/>
        <s v="A powerful and urgent tale of the first line of defence for the NHS. Based on true stories from junior doctors."/>
        <s v="Waterwell's New Works Lab @ PPAS is the country's leading development program for challenging new plays for young actors."/>
        <s v="Developing and presenting Rotimi Babatunde's stage adaptation of The Secret Lives of Baba Segi's Wives directed by Femi Elufowoju, jr"/>
        <s v="Forest Hills Eastern's Student Run Show 2015. Our goal is to present a professional quality show on a budget."/>
        <s v="Maggie is a deaf girl determined to make a silent film masterpiece. Help us share her story with students across the state of Idaho."/>
        <s v="The Erlkings is a play that uses the writings of the perpetrators of the Columbine Shooting to explore the inner lives of these boys."/>
        <s v="Part ghost story, part cautionary tale, Holocene is a play about the end of our world, and the beginning of another."/>
        <s v="A new play developed in collaboration with graduating theatre makers, premiering at the Edinburgh Fringe Festival 2014."/>
        <s v="The WORLD PREMIERE of Neil Smith's beautiful and thrilling new version of Strindberg's modern masterpiece - CREDITORS."/>
        <s v="I would like to raise a small budget to put on my first play, Virtual Reality. To be put on at 53two, Manchester - 29th &amp; 30th Nov 16"/>
        <s v="We need support for our play so we can promote awareness of kidney diseases and the effect it has on sufferers and their families."/>
        <s v="Our 1st full season!  We need your help to fund costumes, sets, props &amp; help bringing these wonderful shows to the stage!"/>
        <s v="Bare Theatre stages A.R. Gurney's Pulitzer Finalist script about a relationship spanning a lifetime and long distance."/>
        <s v="death&amp;pretzels presents their first Chicago based project:_x000a_The Dybbuk by S. Ansky"/>
        <s v="Bringing Tennessee Williams, Shakespeare, and 8 world class actors to Longview, Washington to build a play in and for the community."/>
        <s v="People Of Interest is providing free tickets to &quot;Campo Maldito&quot; for Tenderloin residents who could not otherwise afford to see it."/>
        <s v="Please help us fund &quot;Damselfly&quot; - The Play ( put on by Saints on Stage Alumni &amp; sponsored by Mothers Against Medical Error)"/>
        <s v="Join people who stutter as they come together to support Stuttering &amp; Alzheimer's organizations. Everyone's voice is heard right now!!"/>
        <s v="Klippies is the debut play from Johannesburg-born writer Jessica SiÃ¢n, premiering at the Southwark Playhouse, London in May 2015."/>
        <s v="Help a small theater produce an original adaptation of Lewis Carroll's classic story."/>
        <s v="LA-based team of professional actors and directors taking Rajiv Joseph's harrowing and romantic play to the Boulder community."/>
        <s v="We are producing the play Bug, by Tracy Letts.  This will be an inspiring show, and a great way to bring help to a great LA charity."/>
        <s v="An Evening of Radio aims to showcase original work written by undergraduate playwriting students in the style of live staged readings."/>
        <s v="A new play about dual-faced identities in the gay community, particularly among those who are deaf and those living with HIV."/>
        <s v="WE NEED YOUR HELP! We are a small town youth arts ensemble, training kids excited about theatre. We need dollars. We need YOU!"/>
        <s v="Rehearsal &amp; development of our first project as Axon Theatre: &quot;The Star-Spangled Girl&quot; in South Wales."/>
        <s v="Pope Head: The Secret Life of Francis Bacon â€“ A solo show celebrating the artist. Touring a land Down Under 12 Feb - 14 March '15."/>
        <s v="&quot;He was a poet, a vagrant, a philosopher, a lady's man and a hard drinker&quot;"/>
        <s v="The Mount-- a new play based off the life of Edith Wharton-- is having its premiere reading AT the real Mount in Lenox, MA!"/>
        <s v="Help us produce this original play! The play will be presented at the LSTFI July 12-14. Follow us on Facebook."/>
        <s v="The Beautiful House' is a story of modern mummification and the present day post-humanist crisis in our relationship with death."/>
        <s v="I'm a high school student in New Jersey planning on producing and directing a Twilight Zone Play for a &quot;One Act&quot; competition."/>
        <s v="hiSTORYstage presents Eric Overmyer's story of three 19th century women on a journey through time, and space, all the way to 1955!"/>
        <s v="A full length comedy, Patagonia follows Grason and Jerry on their journey through a magical, South-American rainforest."/>
        <s v="Knee Slappers new production coming to Camden Fringe 2014! Presenting this off the wall, dark comedy for lovers of the bizzare. Groovy."/>
        <s v="Be a part of helping bring the 2013 Tony Award winning comedy &quot;Vanya and Sonia and Masha and Spike&quot; to the Edgemar Center for the Arts!"/>
        <s v="&quot;Thief,&quot; a one man touring show, a theatrical experience portraying a supernatural story about the 3 days Jesus spent in the grave."/>
        <s v="Robots, Space Battles, Mystery, and Intrigue. Nothing is Impossible..."/>
        <s v="I promised my mother on her deathbed that I would tell the world MY story, so here it goes...crossing fingers, 2015 SF FRINGE"/>
        <s v="Cyril needs your help to MAKE new puppet friends to accompany him on a magical journey through storytelling, puppetry and clown."/>
        <s v="'Pushers' is an exciting new play and the first project for brand new theatre company, Ain't Got No Home Productions."/>
        <s v="A new production of Twelfth Night with an ambitious and enthusiastic group of high school students who love Shakespeare and teamwork."/>
        <s v="Help the Upstart Crows of Santa Fe bring Shakespeare's Julius Caesar to life with quality wooden stage swords!"/>
        <s v="Uncalled For is finally bringing their latest work of intelligently reckless stream-of-consciousness sketch comedy to Toronto."/>
        <s v="Why Do We Know More About Kim Kardashian Than Abigail Adams?  Let's produce and publish a play about women who MAKE and MADE history!"/>
        <s v="Family Duels is a tragicomedy about family, filth, fraud and fornication. Please help us bring Crooked Tree to the Camden Fringe."/>
        <s v="The Spotlight Youth Theater is a program where every participant has a moment in the spotlight."/>
        <s v="Venus in Fur, By David Ives."/>
        <s v="Amidst the atrocities of WWII, two women transcend enemy lines to make the ultimate heroic sacrifice."/>
        <s v="Original plays written, performed, and produced by young and diverse theater artists - alumni from Hostos Lincoln Academy in the Bronx."/>
        <s v="The New Artist's Circle is a theatre company dedicated to bringing the arts to young people."/>
        <s v="Fast paced, two hander which uses headphone verbatim technique to give an insight into the everyday lives of Leeds city locals."/>
        <s v="Raising funds for Dandelion Theatre's Chicago production of 'Body Awareness' by the Pulitzer Prize-winning playwright Annie Baker."/>
        <s v="A modern telling of the Greek myth. Sisyphus defies the Gods and attempts to change the world order... but can he overcome his fate?"/>
        <s v="Help us get actor-writer Ian Bonar's debut play - a hilarious, heartbreaking story of grief and loss - to the 2016 Edinburgh Fringe."/>
        <s v="Score is a musical play inspired by true stories of parents who have recovered from addiction and regained their children."/>
        <s v="Meet the Martins; a modern family dealing with modern issues in a way that is as All-American as apple pie, James Dean and repression."/>
        <s v="8 ten-minute plays, written, directed, rehearsed, and fully produced in only 24 hours! Are we crazy? You bet we are!"/>
        <s v="Bare Theatre takes on Shakespeare's most notorious &quot;problem play,&quot; which asks how far we are willing to go to do what is right."/>
        <s v="A new comedy about what happened to a band of foolhardy actors when the Puritans closed the theatres in the 1640s."/>
        <s v="Georgia is a play that looks at the taboo topic of rape in a relationship.  It's a play about perspectives and various viewpoints."/>
        <s v="One of Australia's greatest theatres needs your help. Please help us refurnish, fit out and restore this legendary storytelling venue."/>
        <s v="Critically-acclaimed new-writing company Old Trunk make their Edinburgh debut alternating their two darkly comic plays."/>
        <s v="Join 5 high school teachers in the lounge of every high school in America.  Hear what they never say in the classroom."/>
        <s v="MACBETH IN THE BASEMENT will premiere at the Capital Fringe Festival in July 2016. A teenage kingâ€™s rise and fall in a vicious game."/>
        <s v="We're trying to get our play, &quot;An Evening With Sarah Pettyfer,&quot; to the  Orlando Fringe Festival. The only thing is...we need your help!"/>
        <s v="Dorothy Parker's unforgettable characters come to life onstage in &quot;Might As Well Live&quot; at the 2015 Hollywood Fringe Festival."/>
        <s v="Jericho Creek is an original production by Fledgling Theatre Company which will be performed at The Cockpit Theatre in July 2015"/>
        <s v="GTP has been protected financially by The Director since 2012. Now it's time for the community. Do you want GTP? Are we worth it?"/>
        <s v="A brilliant play by Will Eno. An exciting, young theatre company. A production that promises to wow. You wouldn't want to miss it."/>
        <s v="The 2016 Resident class is producing a family play about one kid's quest to fly. Help us inspire the next generation of theatre lovers!"/>
        <s v="Shakespeare Company at UCLA presents The Tempest under the stars in the Fowler Museum Amphitheater. Bring your blankets and enjoy!"/>
        <s v="We have the Blackbox Fellowship at Boston Playwright's Theatre, now all we need is your support to produce Kevin's new play!"/>
        <s v="We need your help purchasing a stage for our production of the Wizard of Oz! This program is helping children with autism. Thank you!"/>
        <s v="&quot;Special in a Bad Way&quot; is a comedy that questions American Public Schools in their treatment of the so called, 'learning disabled.'"/>
        <s v="A one-woman show by Canadian artist Tina Milo. it is a multimedia show about an actress auditioning for a role of a depressed woman."/>
        <s v="A one-woman play based on Lizzie Borden who was accused of the brutal hatchet murders of her father and step-mother.  Workshop Oct NYC."/>
        <s v="We've been invited to the San Diego International Fringe Festival. Can you help us get there? Special performances in SLC and OREM."/>
        <s v="This solo show has the power to profoundly impact new mothers and those that love them and to educate &amp; change how we support them."/>
        <s v="Figure 8 Troupe's debut performance! A stunning piece of theatre written by premier female playwright Maria Irene Fornes."/>
        <s v="A minimalist, post-modern production of the classic play, performed and produced by aspiring theater undergraduates at UMass Amherst."/>
        <s v="'Pig' by Alex Oates is an urgent and dark comedy with live music that discusses the vital issue of the state of our police force."/>
        <s v="Dickhead is a play about one man's struggle with the dicks in his head. If you want to know more stop being a twat and put out...please"/>
        <s v="A group of Sicilian immigrants in New York struggle to deal with conflict from both within the family and from without."/>
        <s v="The Sterling Lion Theater Company is a non-profit theater group established for the benefit of the Connecticut lower Naugatuck Valley."/>
        <s v="Four myths._x000a_Four writers._x000a_Four new takes._x000a__x000a_The Four Disgracers comes to the stage to launch a new theatre group, Ixion."/>
        <s v="The Secret is a historical drama about a lawyer who worked for the Spanish Inquisition &amp; crossed the Atlantic with Menendez in 1565."/>
        <s v="Please help our troupe bring our first project from planning to reality! Join us on one exciting ride!"/>
        <s v="Roll The Dice Theatre Company revolves around taking risks in the game of life vicariously through beloved childhood games."/>
        <s v="PL@Y is an original comedic fantasy spectacle inspired by the original music of the Amboys and classic rabbit-hole fiction archetypes"/>
        <s v="The Uncommon Loons return with Much Ado for a 2nd production of Shakespeare in Minnesota's Nature on the banks of the Mississippi!"/>
        <s v="The world premiere of the first full-length play by Eve Leigh, at the intimate Finborough Theatre in London."/>
        <s v="We're making a hard hitting, innovative play which will open your eyes to what mental illness is like in the mind of the sufferer."/>
        <s v="Brazos Valley TROUPE is taking an original work, Truth AND Consequences, to the Texas Nonprofit Theaters 2014 Youth Conference"/>
        <s v="My play &quot;In the Hour Before the Bars Open&quot; has won an award from KCACTF, but I need to present the play in Georgia to receive it!"/>
        <s v="We are casting an all-inclusive production of Shakespeare's Twelfth Night in a non-traditional performance space."/>
        <s v="A new play about a lesser known yet pivotal event in American history, about a group of WWI Veterans fighting for their rights."/>
        <s v="Support an outstanding cast of actors to take on a professional production of a masterpiece of modern theatre"/>
        <s v="One play.  Two theaters.  See the story from both sides and then decide for yourself - who are the BEASTS OF BAVERLY GROVE?"/>
        <s v="Bookstory is a tiny puppet musical with some very big ideas that tells the story of the story in the digital age"/>
        <s v="Help us to bring &quot;Protocols&quot; at the 2015 Camden Fringe. The most controversial play of the year."/>
        <s v="A professionally directed/acted workshop &amp; reading for a new play depicting sexual addiction and its crippling effect on relationships."/>
        <s v="New show with 2 performers and an original score, bringing the true story of this forgotten WW1 heroine to audiences in the southwest."/>
        <s v="An old play about our world. Set in 1970s England, Magnificence is a gut-wrenching story of radicalisation, idealism and pity."/>
        <s v="A West Texas matriarch is enraged by the news that her gay grandson has been the victim of a hate crime committed by his own father."/>
        <s v="The Attic interns present Tennessee Williams's &quot;Talk to Me Like the Rain and Let Me Listen&quot; performing at The Flea Theater!"/>
        <s v="By day we perform Acts of Kindness, by night we perform free theater, all sustained by the love of our neighbors, not ticket prices."/>
        <s v="A 'tasty' new drama ~&quot;Booker T Washington of Tuskegee, Alabama, dined with the President (Roosevelt) last evening.&quot;~ the White House."/>
        <s v="pluck. productions present their first four-week run - the world premiere of David K. Barnes' BIRTHDAY SUIT at the Old Red Lion."/>
        <s v="Partners w/the Black Arts &amp; Cultural Center; we use theatre to EDUCATE &amp; EMPOWER through diverse expressions of the human experience."/>
        <s v="â€œFar From Fictionâ€ is a powerful play, written by Sally Willis, offering insights into a new understanding of  female psychology."/>
        <s v="A political comedy for a crazy election year"/>
        <s v="Our goal: To produce a stirring one-woman show historically based on African-American womenâ€™s experiences, struggles, and journeys."/>
        <s v="Two shows! (we're feeling particularly ambitious). Help us produce Eurydice and The Effect of Gamma Rays on Man-in-the-Moon Marigolds!"/>
        <s v="A Theatrical Prequel to Hell's Rebels, the current Pathfinder Adventure Path from Paizo Publishing"/>
        <s v="On the 60th anniversary of Twelve Angry Men, 12 female writers create 12 short pieces about what makes them angry."/>
        <s v="&quot;Inteligent, Inspired and Inimitable&quot; Nottingham's leading two man improv show is heading to Dave's Leicester Comedy Festival."/>
        <s v="A fast-pace, zany comedy involving six actors performing seven usually untold Grimm Fairy Tales about giants, witches, demons and more!"/>
        <s v="A play about riverside homelessness, inspired by true events. Shows at Brunel Museum, 240 Project and similar community organisations."/>
        <s v="A searing new play that takes  an unflinching look at the terrible costs of police shootings in the African American community."/>
        <s v="A brand new stage adaptation of the Libby Purves/Nicholas Heiney book. A new work involving music, poetry and fajitas. #timetochange"/>
        <s v="Yellowbelly Theatre needs your help to bring this incredible play of love, lust and mistaken identity to life in our debut performance!"/>
        <s v="Ancient Greece. Giddy, champagne soaked debauchery celebrating the Trojan War's end leads to a shocking and deadly surprise."/>
        <s v="A circus theater show. An escaped carousel horse and a beautiful wire dancer let the fantasies run wild."/>
        <s v="Death &amp; Pretzels presents the world premiere of Paul Pasulka's Gruoch, or Lady Macbeth"/>
        <s v="FUND our teens in Shakespeare's comedy &quot;The Merchant of Venice&quot;. Donating pays for our venue/insurance located in Woodland, CA."/>
        <s v="Help us produce this revealing play about Nazi-resistance member Dietrich Bonhoeffer and his final years of incarceration during WWII."/>
        <s v="Help to bring this heart warming story of Ray Didinger's relationship with his boyhood hero Tommy McDonald to life."/>
        <s v="We're putting together a production of THE UNDERSTUDY by Theresa Rebeck and hope you'll help us share this story."/>
        <s v="Help us bring to life tales of hardship, danger and community of extraordinary women working in WW1 munitions factories."/>
        <s v="MOONFACE explores the formative f***k-ups of adolescence. Fresh, incisive new writing. Monologue, movement and striking naturalism."/>
        <s v="UASPA is a performing arts high school producing its 2014 Theatre Showcase featuring our strongest performances and original work."/>
        <s v="Support Lock&amp;Key Theatre's 'Timon of Athens' by donating to our printing! Every penny goes to posters, programmes, flyers and scripts."/>
        <s v="Professional actors bring to life the true stories of 5 African-Americans struggling with mental health and their search for healing."/>
        <s v="MASKS is a dramedy dealing with what it means to be alive, the reliability of identity, and what it means to suffer."/>
        <s v="Baby Living Room is a project created by Spazio Farma Mestre for children: free theatre for kids as sustainable education for families"/>
        <s v="'Immortal', a play about five English Air Bombers in WW2, is an exciting first project for the brand new Production Company, GreanTea."/>
        <s v="A play by April Yvette Thompson. A Gullah Healer Woman and an Afro-Cuban Priest forge a new world of magic &amp; dreams in Jim Crow Miami."/>
        <s v="We're making a show about sex. Because it's important, everyone wants to talk about it and it's at the start of everything."/>
        <s v="A theatre company designed to help young people to come out of their shell. Offering workshops and original shows directly to schools."/>
        <s v="The world premiere of an endearing play about love, friendship, men's styling putty, Dungeons &amp; Dragons &amp; our capacity for forbearance."/>
        <s v="How You Kiss Me Is Not How I Like To Be Kissed_x000a__x000a_a new play by Dan Giles_x000a__x000a_coming to FringeNYC 2015_x000a__x000a_www.howyoukissme.com"/>
        <s v="ThreeWay is a part-verbatim play that explores dating &amp; what happens when someone finds the love of their life, except itâ€™s two people."/>
        <s v="Written a solo show about celebrity, and I'll be performing it at the famous Just The Tonic this Edinburgh Fringe - Help me get there!"/>
        <s v="Multi Award-Winng play THE PILLOWMAN coming to the Arts Centre Theatre, Aberdeen"/>
        <s v="The Honeymoon is Over is a romantic comedy about a recently eloped couple learning the dynamics of living together for the first time."/>
        <s v="A &quot;bold, subversive and very funny&quot; clown cookery show about searching for self worth in a cheesecake - VAULT Festival &amp; Tour 2015"/>
        <s v="First stage adaptation of Sarah Moore Fitzgerald's beautiful novel about Alzheimer's and time travel with a live folk score."/>
        <s v="GK. Jr (for student actors 12 and under) will bring George Macdonald's story to life. 10+ speaking parts &amp; many non-speaking parts!"/>
        <s v="In 2015, Green Light is producing 3 shows of new plays exclusively written, directed and created by women- help make it happen!"/>
        <s v="Theatre Machine presents an all-new adaptation of Maxim Gorky's classic of Russian theatre, The Lower Depths."/>
        <s v="Support Kuleshovâ€™s first full length production; help to build the set and bring a fierce and important new play to life"/>
        <s v="A darkly comic one woman show by Abram Rooney as part of The Camden Fringe 2015."/>
        <s v="London based theatre makers collaborating to create a new show about the history of HipHop."/>
        <s v="Help Galli Theater continue to bring fairytales to children in English &amp; German in our theater and to institutions serving children."/>
        <s v="An island in hell. Cleopatra, Joan of Arc, &amp; Queen Victoria wait, trapped in the memory of who they were... until AnaiÌˆs Nin shows up."/>
        <s v="Vote here for whatever show you want to see next year! No gimmick, no stretch goals, just a simple vote and a free ticket."/>
        <s v="Our goal is to bring this story of one town's processing of tragedy and their own community identity to Utah County."/>
        <s v="An unsparing, slightly surreal look at the effects of the private rented sector on two young women. Based on real events."/>
        <s v="Following success with 'The Canada Boys' and 'Parachute', we are looking for financial help from the community with our new production"/>
        <s v="Annabel Lost combines visual art and performance poetry to tell the story of two orphaned refugees, Quetzal and Rhime."/>
        <s v="An extraordinary, punchy and provocative new play, providing a voice for women to address their sexuality and self worth. #EDFREAK"/>
        <s v="A contemporary American play touching on the scorching realities of growing up in the Millennial generation."/>
        <s v="Bumbling architect Romeo and handsome contractor Mario meet their match while building a balcony for Verona, NJ siren, Juliet."/>
        <s v="Critically-acclaimed Old Trunk are back with their new play. _x000a_PRAMKICKER. _x000a__x000a_Written by Sadie Hasler &amp; directed by Sarah Mayhew."/>
        <s v="The world premiere of a play, a true story about love, loss, and a man reaching back in time as the only way to move forward."/>
        <s v="See Theatre In A New Light"/>
        <s v="The GSA BA (Hons) Acting class of 2016 are taking a transfer of their GSA Production to The Cockpit Theatre in London"/>
        <s v="Touring the fast-paced, playful and poignant story of three twenty-somethings in a mental-health support group."/>
        <s v="After being officially selected for the 2015 FringeNYC Festival, we are looking for your help to put on this new and exciting play!"/>
        <s v="Two men on trial for desertion, confined within a Glasshouse. How long can friendship last? How much can a man stand before he breaks?"/>
        <s v="We are trying to produce a kid friendly show about an imaginative journey through space and time. Help us create our wonderland!!"/>
        <s v="Sex. Fish. A COMET THAT DESTROYS THE WORLD. boom a play by Peter Sinn Nachtrieb- Feb 19-21 at The Bridge in NYC."/>
        <s v="A staged reading for &quot;Lucy &amp; Vincente&quot; in NYC. A new play about Lucille Ball &amp; Vincente Minnelli in Hollywood, 1953."/>
        <s v="An adaptation that realizes the internal struggle of Ibsenâ€™s most renowned protagonist as she traverses a claustrophobic social world"/>
        <s v="A new theatre company staging Will Eno's The Flu Season in Seattle"/>
        <s v="A play about the last eight years of the life of Egon Schiele, one of the most influential Austrian Expressionist artists."/>
        <s v="&quot;I think that I have my own will. I can stop this, I tell myself. But it's not true.&quot;"/>
        <s v="River City Theatre Company needs your support as we embark on our thirteenth production, CINDERELLA!"/>
        <s v="Help Chrysalis get this production off the ground!  An original play, we only need $500 to get this production on its feet!"/>
        <s v="The First Play From The Man Who Brought You The Black James Bond!"/>
        <s v="New play 'Pink Confetti' by Paul Roberts at The Courtyard Theatre produced by Etch and directed by Oliver Dawe."/>
        <s v="A student directed and student performed production of Shakespeare's Macbeth in Milwaukee's beautiful Lake Park on June 3rd &amp; 4th"/>
        <s v="Help produce &quot;Thank You For Waiting,&quot; a new play that explores friendship, loss, and mental illness, at the 2016 Frigid Festival!"/>
        <s v="â€œSuddenly Split &amp; Swiping Overâ€ is a sassy and heartfelt one-woman show about ending a longterm relationship and starting over."/>
        <s v="We are a new Theatre Company who are fundraising to put on a new production of the play 'The Blue Room' in High Wycombe and Maidenhead"/>
        <s v="Support Swansea's youngest theatre company Critical Ambition, in their co-production of BLINK with Volcano and The Other Room."/>
        <s v="'E15' is a verbatim project that looks at the story of the Focus E15 Campaign"/>
        <s v="Help us get the show on the road! Petrification is a new play about home, memory and identity and we need your help to tour."/>
        <s v="KHOJALY is a new play that gives a voice to refugees the world over, telling the story of the survivors of the 1992 massacre in Khojaly"/>
        <s v="The Florence Company premieres its first stage play at the Chelsea Theatre in London with an original piece of writing"/>
        <s v="How do you retain a sense identity after losing your home, your family and your country? Leftovers is a play about refugees in Nairobi."/>
        <s v="A Harlem Hellfighter struggles to re-integrate into his community after heroically fighting for his country in WW1."/>
        <s v="a woman walks into a bar except she looks like a man and no one's serving drinks. one night only"/>
        <s v="A production of &quot;Gruesome Playground Injuries&quot; by Rajiv Joseph July 24th-August 9th at The Bakery in Denver, CO."/>
        <s v="Bob is on the road. Bob is on the run. But from what? Will she make it to her destination and what will she find whens she gets there?"/>
        <s v="A vibrant, gender-inverted film-noir adaptation of Shakespeare's brutal comedy Taming of the Shrew, a visceral physical spectacle."/>
        <s v="Venue hire and payment of designer for a darkly comic, all female play about power - losing it, wanting it and fighting to get it back"/>
        <s v="The play yet to be described as &quot;A surefire Edinburgh Fringe Festival Cult Hit&quot;. Coming to the Underbelly, Edinburgh, 5th-30th August."/>
        <s v="We are a fledgling theatre company based in Atlanta looking to fund our first show, Sincerity Forever by playwright Mac Wellman."/>
        <s v="An Irish show about mental illness though the eyes of the man experiencing it. Support this show and help get it to Boulder and NYC."/>
        <s v="Bare Theatre and Sonorous Road collaborate on the NC debut of  Allan Maule's gamer fantasy play that was extended in New York."/>
        <s v="5 actors. 39 characters. 1 epic adventure. Presented by the Cradle Theatre Company."/>
        <s v="An original play exploring the complications of romantic relationships in all forms."/>
        <s v="â€œThe Event of a Lifetimeâ€¦â€_x000a__x000a_After the books stopped selling, and family disappears..the next event is closer than expected for him."/>
        <s v="Help us run Leithâ€™s acclaimed, year round pub theatre VPT as part of Edinburgh Fringe 2015. Presenting 72 short plays over two weeks."/>
        <s v="The first four-week performance run for our dance-theatre company, Geste Records, to be performed at The Yard Theatre in September."/>
        <s v="One Shot Theatre Company is an organization that promotes youth theatre for social change, putting on shows that open a social dialogue"/>
        <s v="I am asking for public funding to help put together a musical tribute titled &quot;Blast From The Past&quot; reenacting famous HipHop, RnB acts."/>
        <s v="Introducing a high class environmentally friendly, vegan, adult cabaret theater in Chicago with unique on, and off stage entertainment."/>
        <s v="The Jeremy Kyle Show offers so much subject matter to create an opera with.  Along with his brilliant put downs it could be excellent!"/>
        <s v="A revival of Shadowbox Live's Off-Broadway Rock Opera to uncompromisingly explore the darker urges of humankind. But we need your help!"/>
        <s v="A professional musical revue. First performed in 2013 as a short tour, to be embarking on a full length tour across the UK in 2015!"/>
        <s v="SMOKEY AND THE BANDIT: THE MUSICAL_x000a_The classic film, characters and music you love, on stage, LIVE!"/>
        <s v="Alice is an original musical for all ages with a unique new story based on Alice's Adventures in Wonderland, premiering in summer 2017."/>
        <s v="Mary's Son is a pop opera about Jesus and the hope he brings to all people."/>
        <s v="The Brotherâ€™s of B-block is a musical play. A new take on &quot;OZ&quot; _x000a_The Wizard of OZ meets HBO's OZ."/>
        <s v="THE BALLAD OF DOWNTOWN JAKE is a newly created contemporary music drama that is schedule to premiere in Phoenix, AZ in March 2015."/>
        <s v="A rock and roll journey that explores love, loss, redemption, duality and ascension."/>
        <s v="POE is a tragicomic musical about the life and works of Edgar Poe, with Death as his therapist helping him find peace in the beyond."/>
        <s v="Help us bring the SPRING AWAKENING to Frederick, MD! _x000a__x000a_We're producing a project for young adults and could use your help."/>
        <s v="See Pryor from his teenage years to his last breath featuring his past wives, closest friends. &amp; his fan favorite character Mudbone."/>
        <s v="All the world's a stage..._x000a_It is my biggest dream to perform my own, selfcreated musical with lots of kids as big as I am able to."/>
        <s v="It feels like the first time. Like the very first time everyone's coming-of-age comes to the stage. Think 'Wicked', with bad acne."/>
        <s v="We are the Saugerties High School drama club. Please help us create our musical to keep theater alive!"/>
        <s v="This new musical comedy empowers women and girls of all ages to be themselves in their shoes, whatever shoes they choose."/>
        <s v="Develop demo materials for new, true story of teen Revolutionary War heroes - for hybrid film/live stage musical"/>
        <s v="Zachariah Sheldon is a brilliant, darkly twisted brand new musical with music from Mark Newton and script by Anthony Wilkes"/>
        <s v="Help Moth Live! Support Moth and its artist collective to achieve its 2014/15 season."/>
        <s v="Monies raised will help offset production costs of  transportation of set and actors, theatre rental and advertising costs."/>
        <s v="A terse and delicate dissection of male emotions from a rural perspective: fathers and sons, legacy and heritage, molasses and mud."/>
        <s v="A Chicago staged reading of Jim Cartwright's 1992 play-with-music, &quot;The Rise and Fall of Little Voice.&quot;"/>
        <s v="A new take on a classic. Under the direction of Rosanna Saracino, We are exploring the darker elements of A Midsummer Night's Dream."/>
        <s v="ALLIE is a new dark comedy play which will premiere at the Edinburgh Festival Fringe 2015. Written and produced by Ruaraidh Murray."/>
        <s v="Miranda Conquest is Britainâ€™s top celebrity chef. One problem: she canâ€™t cook. A comedy about control, celebrity and kitchen knives."/>
        <s v="All aboard for the world premiere of a new steampunk-inspired train adventure play, written by Maggie Lee and directed by Amy Poisson!"/>
        <s v="Auch dieses Jahr soll wieder unter der Leitung von Christian Seiler &amp; Bruno Catalano ein Projekt der AG Theater stattfinden."/>
        <s v="Vi mindes 400-Ã¥ret for Shakespeares dÃ¸d ved at producere en forestilling, som indeholder alt det, som vi kender Shakespeare for."/>
        <s v="Life is hard when your own imaginary friend can't make time for you."/>
        <s v="We want you to analyze while we dramatize if people who romanticize can recognize true love in a disguise."/>
        <s v="We are a young company who have been accepted to put on our play at The Courtyard Theatre. We need Â£250 for flyers, props and costume!"/>
        <s v="AENY-Spanish Artists in NY brings Juan Diego Botto's &quot;brilliant script&quot; (El PaÃ­s) for &quot;An Invisible Piece of this World&quot; to the stage."/>
        <s v="I'm an Inuit playwright chosen for the esteemed Arctic Circle Residency in Svalbard to write about 1800's Inuk woman guide, Tookoolito."/>
        <s v="Each year our community comes together to put on a fun and funny family show. We need your help to keep our annual event going."/>
        <s v="An Original Short Play: two young women search for answers about sexuality, the history they are taught, and their animal instincts."/>
        <s v="A Fantastic creation about Napoleon, through his words and letters, sublimated by a musical score of rare beauty. Magnificent poetry!"/>
        <s v="Artistic Internship @ Ojai Playwrights Conference"/>
        <s v="A short man takes his tall family to court for stealing his height. Help Small Things Theatre take this big story to EdFringe 2015!"/>
        <s v="A stunning production of Michele Lowe's biting play, The Smell of the Kill.  Brought to you by Michael Sheeks and his friends &amp; heroes."/>
        <s v="Prowl Theatre Company is brand new. We are putting on our first play 'Sexual perversity in Chicago', from the 10th to the 16th August"/>
        <s v="Debauchery, laughter, violence and politics. Why wouldn't you want help Drama Soc's production of 'Posh' be the best it can be?"/>
        <s v="Bring a touring character education play about making wise choices to elementary students in Kentuckiana. Vote Kylie for President!"/>
        <s v="1984. An IRA bomb explodes at the Grand Hotel. Years on, the bomber and a victim's daughter meet. The meeting changes both their lives."/>
        <s v="Zoe is a teenage girl growing up in a deeply disturbing society. If those paid to protect her aren't listening, then who is?"/>
        <s v="Theaterprojekt 12. Kl. Waldorfschule Essen. 2 junge Regisseure bringen volles Engagement &amp; Zeit ein. FÃ¼r ihre Finanzierung sammeln wir."/>
        <s v="3 decades, 3 generations, 3 friends, one house. Real Eyes Theatre explore how our lives are influenced by the decades we grow up in."/>
        <s v="The Black and White Theatre Company Inc. is a small company who loves to perform and entertain, but needs your support to succeed!"/>
        <s v="Goldfish Memory Productions seeks at least $12,000 to begin their first 3 professional projects."/>
        <s v="The Ugly Collective takes Some big Some bang to the Underbelly Venues at the Edinburgh Fringe!"/>
        <s v="Bert V. Royal makes a strong statement about drug use, suicide, teen violence, rebellion and sexual identity in this powerful play."/>
        <s v="In The Dudleys! family memories are brought to life as a malfunctioning 8-bit video game. Press Start."/>
        <s v="HBOâ€™s Going Clear meets Netflixâ€™s Unbreakable Kimmy Schmidt in this one-woman comedy that takes you into and out of a destructive cult."/>
        <s v="My one-woman show invites audiences to join me on my path to pregnancy as I share my neuroses, challenges and revelations."/>
        <s v="A Krumpus Story is a dark holiday comedy for anyone who wants a little more spice in their holiday fare."/>
        <s v="Thespis Theater Festival presents Cassiopeia: A romantic tale of a bride finding her way to her unknown groom before it is too late."/>
        <s v="Bare Theatre &amp; Cirque de Vol Studios are back for another outdoor adventure in the amphitheatre at Raleigh Little Theatre!"/>
        <s v="This October, in association with Rogue Productions at FSU, I will be directing a production of Dog sees God."/>
        <s v="&quot;death (and straight boys)&quot; is a 5 play cycle, loosely founded on the KÃ¼bler-Ross model, more commonly known as the 5 stages of grief."/>
        <s v="The Tulip Tree is a project I have been passionate about for 5 years. It is an unforgettable story that has never been told."/>
        <s v="A humorous, touching play about the joys and challenges of a married couple's tender, yet intense relationship &quot;Love is never random&quot;"/>
        <s v="A play honoring the lives and legacies of the activists and those remembered at the 1992 ACT UP Ashes Action at The White House"/>
        <s v="World Premiere of last play written by Amiri Baraka"/>
        <s v="Help us independently produce two great comedies by Christopher Durang."/>
        <s v="Jason (Georgia on My Mind), a solo play about a modern quest to the Republic of Georgia in the ancient steps of Jason &amp; the Argonauts"/>
        <s v="A new play exploring themes of reverence, belief, and certainty. _x000a_&quot;Because what is is, and what is cannot not be...&quot;"/>
        <s v="Tony-Award Winning Play, The History Boys brought to you by the Independent Student Production Company Narrative Series: Page to Stage!"/>
        <s v="We are 10 years old - please help us celebrate the last 10 years and secure our future for the next 10 years."/>
        <s v="With your support this one-man show will tour various theatres in the UK - it's a story of hero worship and love beyond the grave."/>
        <s v="Two great political plays, separated in authorship by four hundred years but united in their urgency."/>
        <s v="Tell Me That You Love Me, a new play about the love affair between Actress and Writer, with the novel Arch of Triumph as the backdrop"/>
        <s v="Help me produce the play I have written for my senior project!"/>
        <s v="Part-silent film, part-thriller, Dog Show sees four actors play a community of dogs and their owners. One autumn, a killer strikes."/>
        <s v="Shakespeare's &quot;Julius Caesar&quot; inspires the unforgettable story of the &quot;African Che Guevara&quot; Thomas Sankara, President of Burkina Faso."/>
        <s v="Dancing spirits and blood magic come together in-the-park to depict an image of retaliation against oppression in &quot;The Tempest&quot;"/>
        <s v="The award-winning Nottingham New Theatre presents an exciting experimental play about the multi-universe theory and love."/>
        <s v="The play satirizes the Chicago improvisation scene exposing the rules of the craft and the eccentricities of its participants"/>
        <s v="Our original dramatic adaption of this Mozart opera is staged to create visually stunning fun with live music."/>
        <s v="Support this collection of new plays by Kansas City writers and the artists who are bringing it to life!"/>
        <s v="Dear Stone Theater Company brings its inaugural production of Much Ado About Nothing to Logan Square, Chicago. Thanks for watching!"/>
        <s v="The filthily talented Ruby and Darling, take you on a raunch-tastic musical discovery of life with a vagina. #sayno"/>
        <s v="A comedy about, life, death, men, women, and the power of a good Kegel."/>
        <s v="Two teachers and twenty kids bring one of Shakespeare's plays to life!"/>
        <s v="Married, Single, Divorced, Straight, Gay, Transgendered, Birth Mother, Adoptive Mother.... Everyone has a story.  These are ours."/>
        <s v="Matt Fotis's play, Nights on the Couch, was accepted to the 28th Annual Strawberry One Act Festival! Show your support!"/>
        <s v="This summer, help some of the top high school theater students from across the country come to NYC to create a world premiere play."/>
        <s v="Vibrant contemporary political theatre, exploring the professional and human impact of the growing corporate culture in education."/>
        <s v="I am raising money to pay for the rights to produce Sylvia by A.R. Gurney. The show will be a fundraiser for Wayside Waifs."/>
        <s v="A heart-warming comedy by award-winning writer about Love, Sex, Friendship of three old gay men in their 60s'!"/>
        <s v="William Carlisle has the world at his feet but its weight on his shoulders. He is intelligent, articulate and fucked."/>
        <s v="A new piece of physical theatre about love, regret and longing."/>
        <s v="Breaking the American Indian stereotype in the American Theatre."/>
        <s v="Our birthing pains are over! Mamai Theatre Co. has delivered. Ease our growing pains as we move to downtown venues &amp; Playhouse Square!"/>
        <s v="Un psychiatre reÃ§oit une patiente souffrant d'amnÃ©sie, de mythomanie et de nymphomanie. S'en suit une cascade d'Ã©vÃ©nements drolatiques."/>
        <s v="Saltmine Theatre Company present Beauty and the Beast:"/>
        <s v="One man, one monster, one unforgettable act of violence. This is the story of the worldâ€™s most notorious terrorist. It is going to USA"/>
        <s v="A small theatre company taking 'Mine' on tour in early 2016. 'Mine' is a modern play and we hope to break on to the stage with a bang."/>
        <s v="A week of rehearsal culminating in a staged reading of our three-actor adaptation of &quot;Howards End,&quot; for potential producers."/>
        <s v="It's exactly what you think it is: a historical parody of your favorite sitcom about a bar and its psychiatrist spinoff!"/>
        <s v="Bare Bones Shakespeare's first season will start with a DFW school touring show: Romeo and Juliet."/>
        <s v="Shoe-string, Independent theater with a focus on art that makes you think.  Next, we're putting on an award winning Steve Martin play!"/>
        <s v="&quot;MARK TWAIN IS HELL FOR THE COMPANY&quot; is an original theatrical production created and under development by Jeff Lowe."/>
        <s v="A long distance wrong number leads to love, but with Emily flying in to finally meet, Nick somehow forgot to mention he's blind."/>
        <s v="Mijn solo voorstelling gaat over Elektra (Sophokles) en hoe zij als jongere alles beleeft en meemaakt!"/>
        <s v="want to donate tickets to residents who live in the community that cant afford the 35.00 price of ticket"/>
        <s v="Shakespeare's plays have an important message for the world. Bosnia needs to hear. Bring Shakespeare to Sarajevo! Fund performances!"/>
        <s v="Young Actor's taking on a Jacobean tragedy. Family, betrayal, love, lust, sex and death."/>
        <s v="Hot Dogs is a new play that tackles sexism in schools and addresses issues that current sex/relationship education fails to."/>
        <s v="The ASU Theatre and Shakespeare Club presents Measure For Measure directed by Jordyn Ochser."/>
        <s v="A filmic, fast-paced exploration of trust, making its debut at Camden People's Theatre this July."/>
        <s v="Jonny Labey (Eastenders) leads this poetic production as WWI poet Rupert Brooke, in this dynamic, moving portrait of a flawed genius."/>
        <s v="Savage in Limbo is the pilot production of dasGROUP Theatre; a Dallas-based production company with an eye for grit &amp; love of theatre."/>
        <s v="A small community with a love for theater would like to continue. Help the children of this community continue."/>
        <s v="In the midst of dealing with sending their son off to the army, Mitch and Melanie Jennings plan a family reunion to ease their sorrow."/>
        <s v="I'm taking the Adventures of Huckleberry Finn puppet show down the Mississippi River!"/>
        <s v="This summer, The Spotlight Players are celebrating Christmas in July with a presentation of Ken Ludwig's side splitting comedy."/>
        <s v="Tyke wants to expand her puppet theater show to weekly online web shows and is looking for backers."/>
        <s v="Generational curses CAN be broken...right?"/>
        <s v="The world premiere of an astonishing new play by acclaimed writer Atiha Sen Gupta."/>
        <s v="An irreverent look at the Iowa Caucuses and the oversized role this undersized state plays in the presidential election process."/>
        <s v="A night of music, fellowship, and a reflection of my experiences over the past 4 years at Ball State University."/>
        <s v="Stars on Stage children's theatre program is in need of 6 new wireless body microphones!_x000a__x000a_#soskidsbeheard   _x000a__x000a_www.apatheplace.org"/>
        <s v="I will be performing in TWO productions to kick off the 2016 season. NEED HELP TO FUND THESE GREAT SHOWS!"/>
        <s v="Welcome to POP! Community Cabaret: the &quot;friendliest mad bunch ever&quot;!_x000a_We are a cabaret group run by our community for our community."/>
        <s v="An English-language production of the opera TannhÃ¤user. Some of the greatest songs ever composed, now with lyrics we can understand."/>
        <s v="CitÃ© des Arts needs your help in funding their fall production of the hit musical comedy &quot;Little Shop of Horrors.&quot;"/>
        <s v="We have formed an innovative company that aims to create musical comedic performances suitable for a range of venues."/>
        <s v="&quot;Into the Woods, it's time to go!&quot; purple light presents a reimagined take on Sondheim and Lapine's musical masterwork."/>
        <s v="New Anti-Bullying Musical's cast of 30 kids is ready to &quot;speak up and reach out&quot; to the world by recording a show CD!"/>
        <s v="LUIGI'S LADIES: an original one-woman musical comedy"/>
        <s v="A production company specializing in small-scale musicals"/>
        <s v="Two Shows: SIRENS and The Girl From Bare Cove. A community of artists determined to give voice to survivors of sexual violence."/>
        <s v="liveartshow returns with a new work at the Arcola this summer. Marsha is a story combining opera, dance and theatre... with a unicorn"/>
        <s v="We are trying to raise money to perform a musical we have written, called &quot;Iolite&quot;, at the Edinburgh Fringe in 2015."/>
        <s v="A musical about two guys writing a musical about...two guys writing a musical."/>
        <s v="Talented, hard-working performers for Into the Woods JR need your help in renting microphones for our show!"/>
        <s v="An new musical from Laura Grill &amp; Misha Chowdhury about relationships, Relationships, and the moments that change everything."/>
        <s v="Trapped on a stalled New York subway, seven strangers realize it's not just the train that's stuck."/>
        <s v="A ragtag crew collaborating on a live performance for the first time, with music as their medium and NYC as their inspiration."/>
        <s v="Meet Dani, a 9 year old battling leukemia. This witty musical inspires us to believe in the indomitable power of human imagination."/>
        <s v="&quot;I wanted to tell the story of two people in love, who were never in the same place at the same time.&quot;- Jason Robert Brown"/>
        <s v="The incredible story of woman's fight to clear her brother from the charge of cowardice in the Great War, brought to life musically"/>
        <s v="I would like to make a demo recording of six songs from COME OUT SWINGIN'!"/>
        <s v="A dark comedy about two girls, one knee, and the 1994 Olympics. Help us make sure &quot;Tonya and Nancy&quot; rocks!"/>
        <s v="A dramatic hip-hopera, inspired from monologues written by the performers."/>
        <s v="Mabel Moon and her co-pilot Silvertoes are coming to earth in the form of a 35 minute interactive and educational musical adventure  !"/>
        <s v="Travis Kent joins forces with some of today's brightest contemporary composers for an evening full of firsts at 54 Below."/>
        <s v="The volunteers of TACFA work to &quot;create community through the arts&quot; by putting on a Broadway show that everyone can afford to  attend."/>
        <s v="This musical adventure is a funny and heartwarming story of Mimi, a rebellious young girl who is spirited to Ghostlynd."/>
        <s v="Sponsor an AVENUE Q puppet for The Barn Players April 2015 production."/>
        <s v="A fresh, re-telling of the Jesus story for a new generation."/>
        <s v="Melissa Youth OnSTAGE (MYO) provides kids in North Collin County with the very best in youth theatre opportunities."/>
        <s v="Support Keith in his journey from unemployment to Off-Broadway in the triumphant return of I GOT FIRED: A SORT-OF-TRUE REVENGE MUSICAL."/>
        <s v="No Horizon.  A unique musical inspired by the remarkable, forgotten story of Nicholas Saunderson - a tale of passion and aspiration."/>
        <s v="Help fund Doro &amp; Diega's journey to the Orlando Fringe 2016. A brand new choose-your-own adventure musical!"/>
        <s v="This year, we will be producing the cult classic Little Shop of Horrors with your proceeds going towards venue and production costs."/>
        <s v="Chess. Betrayal. Blueberry yoghurts. &quot;Pawn&quot; - a new musical by Oxford students - needs funding to go to the Edinburgh Fringe!"/>
        <s v="The brainchild of Coleman Peterson and Janice Gilbert.  The funding will be used to professionally record the songs."/>
        <s v="The Happiest Show on Earth is a Disney musical revue to benefit the Make-A-Wish foundation. Funds for production needed."/>
        <s v="A STORY OF BAGELS AND LOCKS!_x000a__x000a_A JEWISH GIRL FINDS HERSELF ON A UNEXPECTED TRIP TO_x000a_&quot;A SPIRITUAL EXPERIENCE&quot; !"/>
        <s v="This fabulous new play explores the little known love life of England's most famous romantic novelist, Jane Austen."/>
        <s v="As a non profit graduate student at Penn,my passion is the arts, we need support to fund our new CHILDREN's DINNER THEATRE"/>
        <s v="Spin! is an original musical comedy-drama presented by Blue Palm Productions."/>
        <s v="A cultural and historic journey through Puerto Rico's music and dance!"/>
        <s v="Sheet Music portfolio of comedic tour-de-forces, intricate ballads &amp; more...launched live with a power-house Nashville-cast Concert."/>
        <s v="Local boy turned producer returns with a brand new show, another talented cast, dazzling costumes and brand new set! Please support!"/>
        <s v="Poppin Productions are currently entering the development stage of their very first production -  &quot;Duodeca&quot;."/>
        <s v="Part Psychological Thriller - Part Heartbreaking Drama - Part Spectacular Farce - 100% New American Musical Theatre"/>
        <s v="FACING EAST, a dramatic new musical, follows an upstanding mormon couple facing the suicide of the gay son. Help us bring it to London!"/>
        <s v="Ceasefire WWII. Yet Nazis continue the Holocaust.  A German &amp; a girl try to stop the execution of Christian,Gay &amp; Jewish prisoners."/>
        <s v="An original musical on it's way to the stage in Minneapolis, MN. Feel free to ask any questions."/>
        <s v="Playground was established in 2007 on the back of paper napkins and has since provided opportunities for over 800 boys and girls."/>
        <s v="The Imaginary : A Musical is a new musical adaptation based on the novel written by A.F. Harrold.       TheImaginaryAMusical.com"/>
        <s v="A musical about how Shakespeare was inspired to write only his own plays after the co-authored play Henry VI was taken."/>
        <s v="A fully orchestrated concept album of Benjamin Button the Musical!"/>
        <s v="Basement Theatrics is producing Spring Awakening July 22-31, 2016 at 12th Ave Arts in Seattle, WA! Help make this the best it can be!"/>
        <s v="&quot;Sounds By The River&quot; tells the story of a Detroit composer through_x000a_his music, poetry, and dance."/>
        <s v="A truly multicultural experience - Hip Hop, Bollywood, Classical Dancers #liveband #Revoultionary Script 19th July@NationalTheatre"/>
        <s v="A vibrant, street-wise, and musical performance that follows the lives of stories of the community of Washington Heights..."/>
        <s v="Following a sell-out run in Loughborough, Time at the Bar! is heading to this year's Fringe Festival... But we need your help!"/>
        <s v="The story of two women trying to produce their own version of Chekhov's The Seagull with limited resources and unfettered enthusiasm."/>
        <s v="Theater students of UMass present a large-scale theater collaboration that will revolutionize the way you see Shakespeare."/>
        <s v="The University of Exeter Shakespeare Society is touring its acclaimed show The Merchant of Venice to Stratford-upon-Avon!"/>
        <s v="We are raising funds for our local theatre group &quot;The Stage Door&quot;. Funding required for lighting, stage equipment and productions."/>
        <s v="A comedic play about hillbilly vampires and the absurdity of judging by appearances. Wanna live forever? Better watch what you drink."/>
        <s v="Wax Wings is proud to be presenting the premiere of EYES. SHUT DOOR OPEN, a new play by Boston playwright Cassie M. Seinuk."/>
        <s v="Come and help us make the Canterbury Shakespeare Festival a reality"/>
        <s v="A new play by Brandon Taitt._x000a_Presented by The Theatre Cosmic. _x000a_Premiering in August at the 2014 Minnesota Fringe Festival"/>
        <s v="Using 9 actors, TWIST focuses on the horror and unjust in 1837 London.  Think Peter and the Starcatcher meets American Horror Story."/>
        <s v="The Arthurian Order of Avalon is attempting to raise funds to put on the annual Human Chessboard in March 2015!"/>
        <s v="Tusentack Theatre is a professional theatre company providing opportunities to adults who access Mental Health Services."/>
        <s v="Brooklyn Quartet, directed by reg e gaines, in a collaboration of ambitious and unique storytelling, live music and cinematic staging,"/>
        <s v="19 TheaterstÃ¼cke des Schnuppe Figurentheaters bei einem GroÃŸbrand zerstÃ¶rt - bitte unterstÃ¼tzt uns, den Wiederaufbau zu finanzieren"/>
        <s v="Feed, a new play by Garrett Markgraf (based on the novel by M.T. Anderson), Directed by Anna Marck at Oakland University."/>
        <s v="the hardy presents a collaboration between Robbie Curran and Abram Rooney. Kemble House, 9th-14th August, every night at 8pm."/>
        <s v="A girl in Burkina Faso is more likely to marry than finish high school. Public theatre can promote the need for girls to stay in school"/>
        <s v="This is the story about the Westons. One family who live with mental illness on a daily basis."/>
        <s v="IAM TRYING TO TAKE MY DEBUT PLAY BROKEN BISCUITS TO EDINGBURGH FESTIVAL 2015 AND REALLY NEED SOME FUNDING TO HELP ME ACHIEVE THIS GOAL"/>
        <s v="In 1942 three black and one Puerto Rican jazz musicians from Harlem join the segregated US Marines. We see &quot;Love In Time of War&quot;"/>
        <s v="A play that illustrates the symptoms of PTSD, shows its effect on families, and demonstrates some of the difficulties of treating it."/>
        <s v="The Aeon Theatre company is producing another original play by Parker Hale at the Manhattan Reportory Theatre"/>
        <s v="Help Shared Shakes to adopt Murphey Academy, a Title I elementary school in Greensboro for a full day of performances and workshops."/>
        <s v="Santa Barbara Youth Ensemble is performing Hairspray at the Lobero. Help create beautiful memories for these kids by pledging today!"/>
        <s v="Get more kids to love Shakespeare by developing the fun &amp; effective Shakespeare is Boffo! course as an replicable program for teachers."/>
        <s v="About the impact of addiction on relationships; my play hopes to inspire &amp; support those affected to connect with their own creativity"/>
        <s v="IT DOESN'T MATTER is a new comedic piece of political theatre written by three enthusiastic students. Help us produce it at LIPA!"/>
        <s v="&quot;The surveyor said the foundation was shaky&quot;. A woman finds what it means to rebuild her marriage."/>
        <s v="A high-flying French farce with the thrust of a well-tuned jet engine"/>
        <s v="BlodsbrÃ¶llop - vi vill fÃ¶rverkliga vÃ¥r idÃ© om en passionerad berÃ¤ttelse i hÃ¶stfÃ¤rger - vill du?_x000a_A passionate story in autumncolours."/>
        <s v="A futuristic and absurd style play, produced by Colectivo El Pozo, where the characters make a crucial decision. Written by R Dorantes."/>
        <s v="A gritty play looking at a modern day relationship, highlighting issues of mental health and abuse suffered by men."/>
        <s v="A play by award winning writer Eric Monte. _x000a_&quot;If they come back&quot; follows the lives of two teenage boys during the civil rights movement."/>
        <s v="Follow the sell-out Tree Folk Theatre, as we lead you through The Tempest with masks, puppetry and live music! 15th July - 3rd August"/>
        <s v="Vengeance Can Wait navigates Japanese sub-culture as it charts a dark, twisted and touching, â€œdifferentâ€ kind of love story."/>
        <s v="A comedy about a Christopher Walken Club.  This show was chosen to perform in DC!  Help the production get to our nation's capital."/>
        <s v="He met Marilyn. He became obsessed with Norma Jean. That changed everything._x000a__x000a_                                A play by Frank Furino"/>
        <s v="My Insane Shakespeare. An original play by Arthur Elbakyan premiering October 13th at United Solo, New York City."/>
        <s v="The production of the original play &quot;Madame X&quot; by Amanda Davison. Inspired by the painting by John Singer Sargent."/>
        <s v="A Carnegie Mellon capstone play based on a woman's life as she slips from reality due to the degenerative effect of Alzheimer's Disease"/>
        <s v="Bayerische KomÃ¶die im Schaustellermillieu vor historischem Hintergrund des Oktoberfestes von Winfried Frey. UrauffÃ¼hrung September 2015"/>
        <s v="V-Day is a global activist movement to end violence against women and girls."/>
        <s v="A play about the horrible choices we have to make every day. Should we take a risk, or take the road most travelled?"/>
        <s v="Writer/Director Lynette J. Blackwell presents the hilarious entangled love story of when evil and good attempt to coexist."/>
        <s v="A dose of One-woman &quot;Dramedy&quot; to cure those daily blues is just what the doctor ordered!"/>
        <s v="A play dedicated to the 100th anniversary of the Armenian Genocide."/>
        <s v="TWO NEW DARK COMEDIES OPENING IN NYC THIS APRIL AND MAY BY CHRISTOPHER B. LATRO _x000a_ABOUT FAMILY, AMBITION, LOVE AND GREED"/>
        <s v="Thought-provoking drama about one who gets so caught up in churchwork, loses the true meaning of serving God, &amp; has TROUBLE AT THE GATE"/>
        <s v="The Ultimate Screenwriting Conference_x000a_is the experience showing screenwriters how to write and sell a screenplay in hollywood!"/>
        <s v="With non-gender specific casting, CattyWhamPuss Theatre dismiss traditional casting biases in this, their ambitious first venture."/>
        <s v="This is a play that will have each and everyone that sees it thinking about the dreams they had growing up. It's a dramady"/>
        <s v="The unproduced screenplay by Tennessee Williams is given life for the first time on a Twin Cities stage by an ensemble of local actors."/>
        <s v="THE COMING OF THE LORD!"/>
        <s v="The hit immersive theatre experience of England comes to Corpus Christi!"/>
        <s v="Umma Yemaya is  a play that examines the challenges of unconventional love. The Lady  and the Artist create their own world for love."/>
        <s v="I want to create a theatrical performance of the book Grammar Land and present it at schools to help children learn proper grammar."/>
        <s v="Sissy Entertainment delivers a delicious cabaret that blends comedic monologue, song, and traditional sketch comedy."/>
        <s v="A funny, moving, witty piece about a girl, her oboe, and her dreams."/>
        <s v="What do you know about Russian Culture? Our project helps the American children to find out about Russian literature."/>
        <s v="New collection of music by Scott Evan Davis!"/>
        <s v="A Musical about 3 women who pursue their Pleasure and end up finding themselves."/>
        <s v="M,L,S&amp;R it's a sexy rock/pop musical confronting contemporary gay issues with an all male cast singing and dancing to top 40 songs."/>
        <s v="Our musical is finally ready to come to life, and we're raising funds to help make that happen!"/>
        <s v="We are a brand new theatrical teen production company, and we need enough money to put on our first musical production."/>
        <s v="Looking for $250 sponsors to help us provide in-house field trips to schools focusing on character development shows for children K-3."/>
        <s v="An exploration of arts, dance, music and theater bought to you by a talented team of performing arts enthusiasts - a FUNdraising event"/>
        <s v="Det nystartede vÃ¦kstlagsteater NÃ¸rrebro Musicalteater's hÃ¥rrejsende opsÃ¦tning af horror-musicalen &quot;Sweeney Todd&quot;!"/>
        <s v="Hopefully a successful Campaign will bring this original musical back to the stage for performances on 26th, 27th and 28th May 2016."/>
        <s v="Help us record the concept album and stage grand concerts with a fantastic cast and orchestra. Get your tickets, music and more!"/>
        <s v="Encouraging young males to engage in vocational development in the art of musical theater and related dance classes."/>
        <s v="Theatre â€˜Portableâ€™ Royal is a portable, fully working, 40 seater theatre which will tour the UK and beyond!"/>
        <s v="With Russell Grant as Mrs Meers, this classic musical taps into London's Theatro Technis 1-25 October 2014 for its UK fringe premiere!"/>
        <s v="A musical journey coming to the Blue Venue at the 2017 Orlando Fringe Festival!"/>
        <s v="A musical vision of the Faust tale... how he signed his soul to the devil Mephistopheles to find Lori, the love of his life."/>
        <s v="CAGED - A New Musical is the story of One Passion, One Voice, One Dream. - One man's quest to become the woman he always wanted to be."/>
        <s v="The Group M3 is striving to give one of the poorest towns in the country hope again this Easter Holiday."/>
        <s v="A LIVE musical spectacular theatrical experience of The Beatles recording sessions at Abbey Road Studios."/>
        <n v="1"/>
        <s v="&quot;SUPER!: An Original Musical&quot; is an original work written by Ryan Hruza. This campaign is to fund the production and pay the cast/crew!"/>
        <s v="We are devising a vibrant new adaptation of Homer's The Odyssey featuring dynamic storytelling, stunning visuals and original music."/>
        <s v="A romantic comedy about a girl trying to figure out what to do with her life and an angel who comes to help her."/>
        <s v="Will Power Troupe is the only US group invited to perform in London's Shakespeare Festival. We need your help to bring the USA to UK!"/>
        <s v="A comedy about a mime who dreams of becoming a stand up comedian."/>
        <s v="Saloon owner Gertude Blum mistrusts all men and scorns love, but sailor Harry Bales' romantic dreams force her to face her tragic past."/>
        <s v="An inspiring story of a young girl's journey from childhood to adulthood told through monologue, dialogue, poetry and music and dance."/>
        <s v="Ryan and Vanessa are hosting Christmas for the first time but instead of a happy celebration, they get a hilarious survival situation."/>
        <s v="A Transgender makeup artist calls into question the loyalty of her best friend in a 1980's circus while dealing with her dying mother."/>
        <s v="Yorick and Co. is a comedy about a struggling theatre company whose mysterious benefactor starts haunting the show!"/>
        <s v="Help us to put on a production of Terry Pratchett's Wyrd Sisters, an ambitions show for our theatre but one I believe we can do."/>
        <s v="'Somewhere you know, nowhere you've been' a theatrical _x000a_re-imagining of Walthamstowâ€™s past acted out beneath big skies in the marshes."/>
        <s v="More than just a play, RAIN is an outreach to hurting people who feel disengaged or rejected by others."/>
        <s v="HUB Theatre Group collaborates with local artists to present John Logan's RED to the community."/>
        <s v="&quot;De Lewe&quot; deals with the critical issues within today's youth. It reminds us that standing together is stronger than falling apart."/>
        <s v="Love, Sex and Apps is a double bill exploring the way in which we are both connected and disconnected with those around us."/>
        <s v="Based on the novel â€œKnow Thy Lawâ€, this powerful play gives the insight and understanding of the power of knowing the law of the land."/>
        <s v="A play that will cover 4000 years of black history."/>
        <s v="&quot;STAIRCASES&quot; is a piece of collaborative new writing exploring 'L'esprit de l'escalier', or the conversations you wish you could have."/>
        <s v="We will workshop, stage and develop new writing, devised work and adaptations. A joyful leap into the possibilities of an idea!"/>
        <s v="Burqa&amp;Rifle dramatizes the  encounter between two women -- a vigilante and a convert to Islam."/>
        <s v="Death splits apart twin brothers in a questionable car accident. They shared dreams, and now they must share trials in the unknown."/>
        <s v="I am trying to put on a gospel comedy stage play that is full of laughter and life lessons as well that will change your life forever,"/>
        <s v="Join Sherlock Holmes and Dr. Watson as the first adventure together is dramatized live on-stage!  The game is afoot!"/>
        <s v="â€˜Ministers of Graceâ€™ imagines what the movie Ghostbusters would be like if written by William Shakespeare."/>
        <s v="Producing &amp; directing Jake's Women by Neil Simon opening July 9 and running through July 26 for Sonoma Arts Live"/>
        <s v="â€œNo amount of fire or freshness can challenge what a man will store up in his ghostly heart.â€ â€“ The Great Gatsby"/>
        <s v="Bots &amp; Barrals and StoneCrabs Theatre are excited to present the UK premiere of Guillem Clua's powerful Catalan drama Skin in Flames."/>
        <s v="Following the enormous success of Hardcross, we are looking for new ways to bring this wonderful play to a wider audience."/>
        <s v="We're a small group of University students who need a little help making our final exam production the best product possible."/>
        <s v="We place the actors and script to the fore, with productions stripped down to barest level, aiming to make theatre accessible."/>
        <s v="A fantastic new comedy coming to the West End 2014.  An Alan Ayckbourn meets Richard Curtis style comedy. Who knew singing was therapy!"/>
        <s v="Two sisters living in a Cornish seaside town attempt to hide and escape from a life- circle of deceit, abuse, incest and revenge."/>
        <s v="An enthralling tale charting the ecstasies and tragedies behind the seven white masks of centenarian clown,Scaramouche Jones."/>
        <s v="CLTC are crowdfunding for our latest production - Joe Calarco's brilliant adaptation of Shakespeare's most loved tragedy."/>
        <s v="TDPF is a play about a woman named Lisa who devotes her life to her marriage and ministry â€”since it is a woman place says her husband."/>
        <s v="Eleanor Roosevelt: Passionate campaigner for human rights, champion for peace, staunch supporter of FDR's policies, betrayed wife."/>
        <s v="Help Comedy Illusionist Reggie Rice spread the magic of laughter as he takes his award-winning illusion show to a town near you!"/>
        <s v="Help Save High School Theater Program_x000a_Your donations will be used to purchase props, build sets, and costumes."/>
        <s v="Producing syllabus-relevant theatre targeted to HSC students on the NSW Central Coast"/>
        <s v="Brand new graduate theater company 'FMP Theatre' proudly presents the definitive WW1 play, Journey's End, with a little help from you."/>
        <s v="&quot;Charm&quot; class is in session! Mama Darleena, a transgender African-American woman, shares rules for etiquette with her LGBTQ students."/>
        <s v="We need to raise funds to bring this elaborate production to life with special FX makeup, highly detailed sets, and costumes."/>
        <s v="We are a new and exciting semi-pro  theatre company who will support &amp; hire local actors &amp; writers in Brisbane &amp; Queensland."/>
        <s v="An original stage play designed to bring to light the long-term effects on adult survivors of childhood sexual abuse. We do survive!"/>
        <s v="Audience tell stories from their life chooses the improv actors to re-enact the story on the spot via song, dance and theatrics."/>
        <s v="Presenting the complete three part of writer/director Ty Foard's &quot;A King's Story&quot; ...a dramatic artistic one director play festival"/>
        <s v="Lost youth and lost souls struggle to find meaning amid dingy basements, vanishing malls, and a bleak Midwestern summer."/>
        <s v="Forgotten composer, virtuoso pianist, actor, and activist._x000a_I'm hoping to produce my play which explores Julius's life and music."/>
        <s v="This stage play is a true story about one woman's fight against breast cancer while still having to deal with the adversities of life."/>
        <s v="Support the artists of the new play FEVER: a story of love, friendship and sonnets. Donate to help us develop this production!"/>
        <s v="We Kickstarted Broken Alley Theatre in the summer of 2013. It's been an amazing two years. This year, BATx goes bigger than ever."/>
        <s v="'Potter.' is a parody of the popular Harry Potter series allowing aspiring actors a chance to work in a professional production."/>
        <s v="A Stage Play that will bring you to the edge of your seat , leave you thinkin and will also have you laughing while enjoyin the talent"/>
        <s v="Help produce &quot;Boseman and Lena&quot; by Athol Fugard._x000a_Celebrate 18 years of Service to Arts and Community, 2nd Show of a 7th Season in NOLA!"/>
        <s v="In the 30's, two brothers, Benny and Phil, who go to the Arizona desert to be extras in a huge Biblical epic. Riotous comedy!"/>
        <s v="Field Trip Theatre has  commissioned Alexandra Petri to write a world premiere play set in DC , &quot;The Scrum&quot;,"/>
        <s v="My project is to finish writing all 38 of Shakespeare's Plays into shortened 15-20 minute Shortened versions and publish them in 1 year"/>
        <s v="We do a theatre camp for kids every summer doing parady shows of diff stories for kids to learn theater. This year is Star Wars Parody."/>
        <s v="Dr. Mecurio's is an original work of fantasy designed and written for the stage."/>
        <s v="Soon to be known as one of the greatest gospel stage plays of all times. Great hit in New England and now we want to take  it on tour"/>
        <s v="A group of 12 friends, separated by time, space, state borders and oceans want to head to London for the adventure of a lifetime."/>
        <s v="A brilliant project making a huge difference : a play about Climate Change and a series of panels on environmental and community issues"/>
        <s v="With the Great Elephant Repertory we can reach those children who are perceived unreachable, educating them through performance art."/>
        <s v="This is the story about dreams of the kindly clown who indulge in reverie to be a ballet dancer! Every act is a funny sentimental story"/>
        <s v="Actors and actresses are needed to help me create a stage play. A stage play needs to be adapted from the book I wrote."/>
        <s v="Despite hunger and conditions of a Calcutta slum, the people there know that life is precious. They have named it â€˜City of Joy.â€™"/>
        <s v="FHE High School Theatre Booster Fund Raiser for Costumes --Fall Play Snow Queen and Spring Musical Once on this Island"/>
        <s v="This saucy stage play chronicles the highs and lows of my life involving gangs, drugs and prison. The story is a transforming ministry."/>
        <s v="A play about something, or maybe nothing. Four actors depicting all 9 seasons of Seinfeld in 90 minutes."/>
        <s v="A children's theatre group constructing props out of swimming noodles to provide free Shakespeare in the parks to local communities."/>
        <s v="A free website for theatre on California's central coast - actors, auditions, &amp; shows in Santa Barbara, San Luis Obispo, &amp; Montetey."/>
        <s v="You are closer to your dreams than what you expect, your demons will always wait for you to realize them, theyâ€™ll torture you Manny."/>
        <s v="I've written a fun new play exploring the reality of gay stereotypes in 2014 - with accommodation and venue hire it needs some dough :)"/>
        <s v="OUR FRIENDS THE ENEMY will make its American Debut at Theatre Row in New York City, and we would like for you to join us on our journey"/>
        <s v="les effets de censeur sur l'immigration.Ã§a c'est une piÃ¨ce de l'histoire de la rÃ©volution en Iran jusqu'Ã  des meurtres en sÃ©rie en 1999"/>
        <s v="&quot;MAMA'Z BA-B&quot; is the story of Marcus Williams who struggles to find a place for himself as a young black male."/>
        <s v="Andrew Heller producing a production of an original play for the Philadelphia Fringe Festival. Written and Directed by Andrew Heller"/>
        <s v="MNDT will be the first Moroccan Team in history to participate in the WSDC. the worldâ€™s biggest high school debate tournament."/>
        <s v="Ramsay Wise is painting the backdrops for the Maplewood Barn Theatre's summer 2017 production. He needs canvas and paint."/>
        <s v="&quot;On the breast of her gown, in fine red cloth, appeared the letter A.&quot; But what about the rest of the alphabet?"/>
        <s v="Board a pirate ship and sail with us on a midnight cruise into the dark realms of forgotten pirate lore with music, theater &amp; burlesque"/>
        <s v="WeÂ  areÂ  aÂ  newÂ  productionÂ  companyÂ  andÂ  willÂ  beÂ  touringÂ  withÂ  ourÂ  production,  FOLLOW  YOUR  DREAMS  debuting  June  2016."/>
        <s v="The timeless story of the struggling actor, the faithful agent and   the reality of what constitutes success and failure in Hollywood."/>
        <s v="We're a horror based theatre company in Oklahoma City beginning our first season of shows."/>
        <s v="Staged Right Theatre Company is putting on its first season this year, and we need your help with raising money to put on four plays!"/>
        <s v="We are performing Shakespeare's &quot;The Taming of the Shrew&quot; in its original Elizabethan setting at the Oxford Shakespeare Festival."/>
        <s v="Four homeless Key West men are to be given a boat, but fates twist until only the moon and mangroves witness their earthly demise."/>
        <s v="Rossumâ€™s Universal Robots are the perfect workforce, without emotions, needs, or souls. But they are changing. Becoming more like us..."/>
        <s v="Created for the greatest stages of the world, will captivate the hearts of its audience with a Powerful Story Line &amp; Magical creatures!"/>
        <s v="Staged play within the communities of eastern ( Kinston Wilson Wilmington ) North Carolina ! Funds will allow a child to attend! THX"/>
        <s v="After a successful premiere run at Edinburgh 2014, it's been rewritten and revised and is back for another run of Edinburgh fun in 2015"/>
        <s v="Itâ€™s your favorite classic with a twist. This summer, Chicago youth recreate Romeo and Juliet in The Mesh-n-Groove annual production!"/>
        <s v="Sex, deception, addiction, life. _x000a_A quality piece of relevant theatre at one of London's most vibrant and respected fringe theatres."/>
        <s v="Donâ€™t miss Golden Threadâ€™s new family-friendly play with live music about Ziryab, the 9th century musician and cultural trailblazer!"/>
        <s v="Novus Theatre bring you their new show 'Fantastic Mr Fox'. We hope to improve the pay for our cast and crew through Kickstarter."/>
        <s v="The_x0009_next_x0009_project on the_x0009_horizon is_x0009_renovation of the exterior_x0009_faÃ§ade of_x0009_the Spring Garden_x0009_Mill,_x0009_which is in need of paint and_x0009_repair."/>
        <s v="After a successful run at London's Cockpit Theatre, we are invited to perform in Gardzienice OPT and at Teatr Polski in Warsaw, Poland."/>
        <s v="Write Now 5 is a new writing festival in south east London promoting new work from emerging playwrights."/>
        <s v="An evening of of stories based both in myth and truth."/>
        <s v="I love to write. I have written and published my first book and everyone that read it enjoyed it. My dream is to one day write movies"/>
        <s v="A book and a play. Narrated by the ghost of Will Shakespeare and the ghost of his dog Crab,  Their adventures in the afterlife..."/>
        <s v="North Texas first actor-driven theatre company needs your help"/>
        <s v="A richly textured and intellectually powerful social commentary about family, community and America."/>
        <s v="I am seeking to turn my collection of urban poetry into a stage play. My desire is to inspire victims to heal."/>
        <s v="Is Henson willing to dare risk a theatrical speaking tour of his North Pole adventures...and more?"/>
        <s v="Headaches: a play composed of personal testimonies, writings and music, centered on mental illness and its effects on people's lives."/>
        <s v="The African tale of Anansi the Spider is that of a trickster who often uses cleverness and harmless jokes to get what he wants."/>
        <s v="We aim to produce a Professional Published Play for two days in October 2015 on Fri 30th &amp; Sat 31st with three performances in total."/>
        <s v="Forsaken Angels, a powerful new play by William Leary, author of DCMTA's Best Of 2014 Play Masquerade."/>
        <s v="If tables had ears what tales would they tell? Sins of Seven Tables, a modern take on the 7 Deadlies, are they still sins?"/>
        <s v="An Enticing Trip into the World of Assisted Dying"/>
        <s v="We take great short(er) plays by brilliant playwrights &amp; make visually stunning conversation pieces in response to the city we live in"/>
        <s v="Bring Wyrd Sisters, a comedy of Shakespearean proportions, to small-town Texas. Loosely parodies the â€œScottish Play.â€"/>
        <s v="Help Launch The Queen Into South Florida!"/>
        <s v="Help us bring more Art to the Community. It's our second production, Fences by August Wilson. Help us make it a success!"/>
        <s v="Olive and Betty have cheating boyfriends. The solution: Gus and Tor, two Norwegian hit men who specialize in solving such problems."/>
        <s v="Is the public ready to hear Matt's story? Is he willing to risk public speaking and the waning reputation among his own race?"/>
        <s v="Lovers and Other Strangers by RenÃ©e Taylor and Joseph Bologna, showing at The Cockpit theatre in Marylebone, 10th - 14th August 2015"/>
        <s v="Against the decline of Thatcherism, the fall of the Wall, and the rise of Acid House. This comedy is a 'Withnail &amp; I' for 1993."/>
        <s v="JUNTO Productions is proud to present our first production, the premiere of The Connection, a play by Jeffrey Paul."/>
        <s v="Radio drama about a failed comedian with the help of his Dictaphone friend Alan, tries to become a success whilst fighting his demons."/>
        <s v="LEELA IS A 14 YEAR OLD GIRL. JONAH IS A 56 YEAR OLD MAN. IT'S BEEN GOING ON FOR 3 YEARS. HERE COMES THE NIGHT OF VIOLENT RECKONING."/>
        <s v="Harriet Tubman Woman of Faith is a remarkable narrative about the life and faith of Harriet Tubman, told through a dream of a teenager."/>
        <s v="I am trying to put together a ministry theater company for junior / high schoolers that which puts on free shows in the SoCal area."/>
        <s v="FREE Shakespeare In the Park in Bergen County, NJ on July 24, 25, 31, and August 1. We need your support to help keep our show FREE"/>
        <s v="A new play and project exploring challenges faced by young adults struggling with mental health issues in contemporary Britain."/>
        <s v="The true story of the romantic entanglements of Mary Shelley's parents. Anarchist; William Godwin &amp;, 1st feminist; Mary Wollstonecraft."/>
        <s v="Funding for a production of Time Please at the Brighton Fringe 2017... and beyond."/>
        <s v="Finally a crossover of the arts takes place! Theater &amp; LIVE Pro Wrestling. A unique story featuring TV Pro Wrestling without the TV."/>
        <s v="Having lived her whole life in the midst of a civil war, 11 year old Leyla dreams of being a pilot so she may fly her family to safety."/>
        <s v="Help a group of actors end bigotry in Houston, TX by supporting a  full production of Angels in America."/>
        <s v="Help us produce a video of the first Original Pronunciation Merchant of Venice."/>
        <s v="An original gospel stage play that explores the pain and hurt caused by those who struggle to forgive others!"/>
        <s v="Ever wonder what Wonder Woman wants in a super man? Can you be both a lover, and a fighter? And, whatâ€™s with all the spandex?"/>
        <s v="Acteurs, scÃ©naristes et metteurs en scÃ¨ne souhaitant monter, 5 piÃ¨ces de thÃ©Ã¢tre ainsi que 3 courts mÃ©trages et 2 long-mÃ©trages."/>
        <s v="This is a play that voices that stories of the black experience in America using spoken word, song and dance."/>
        <s v="Drama Students at Lincoln High School in Walla Walla, WA are working hard to present their excellent version of Little Shop of Horrors."/>
        <s v="The 2014 Minnesota Fringe Festival brings the World Premiere of LightBright's one-act play, The Last King of the I.D.A."/>
        <s v="A theater complex that educates as we entertain.  We will provide shows that inspire and theater classes that motivate."/>
        <s v="The world's best and only tribute to Dean Martin and Jerry Lewis_x000a_ bringing back the Music, Laughter and the Love."/>
        <s v="HeARTistry's contemporary production of As You Like It epitomizes the wit and eloquence of William Shakespeare for a modern audience."/>
        <s v="'Play it Forward' is a ticket bank for individuals in need. Fund a theater experience for someone that would otherwise go without!"/>
        <s v="Help us produce an iconic new verse play, set in the year 2020, with virtuoso acting and hauntingly beautiful words and music"/>
        <s v="This local community theatre needs a proper, efficient, SAFE and professional audio and lighting setup. Helps us raise the funds!"/>
        <s v="&quot;Stories are where you go to look for the truth of your own life.&quot; (Frank Delaney)"/>
        <s v="The Pelican is a haunted play by one of Swedenâ€™s most renowned playwrights, August Strindberg, about a mother's tragic deceit."/>
        <s v="We are vagina warriors ready to bring our message of human rights, empowerment and diversity to Main St. Lexington, NC."/>
        <s v="Help stage an original One Act Play that brings awareness to Alzheimer's in its debut performance."/>
        <s v="This nationally published book, set in the 70â€™s, tells the untold story of singers and a friendly reunion visit turning bad."/>
        <s v="A bold, colouful, vibrant play centred around the last remaining monarchy of Africa."/>
        <s v="Acting group and production for inner city youth, about inner city youth. The problems and stuation that they see everyday."/>
        <s v="This could be my last play, need to bring my son out to see it before it's over.  Need to fly him here from BC"/>
        <s v="A bilingual play in The New Works Festival at UT that crosses cultures and explores what it means to be confident with who you are."/>
        <s v="&quot;The Hostages&quot; is about a bank robbery gone wrong, as we learn more about each characters, we question who are the actually hostages..."/>
        <s v="An eclectic One Man stage show, that takes the audience on a journey through vast personalities, as he discovers his true self...#Drama"/>
        <s v="A conservative grandmother takes her hip-hop generation grandchildren through the history of Gospel music in one night..."/>
        <s v="The unspoken story of growing up disabled with cerebral palsy and no speech. This inclusive company fights ignorance using dark humour."/>
        <s v="A caravan heist goes horribly wrong. When the rogues meet up to discuss the matter, they suspect one of them is the King's guard."/>
        <s v="Amen is an important jarring story about the repercussions of reporting the war from the front lines and the war that follows them home"/>
        <s v="It is a heart-breaking life story of Wu family who tries to preserve the gem of Chinese Kun Opera through generations."/>
        <s v="This empowering piece encourages women to rise up and pursue their dreams, not by behaving like a boy but by,_x000a_â€œThrowing Like A Girl.â€"/>
        <s v="'Time at the Bar!' is a play written by Kieran Mellish, a student at Loughborough University and member of LSU Stage Society."/>
        <s v="I love you,he said,then he kissed her as her tears fell down.It was my fault but make up will fix it&quot;she replied,then he hit her again!"/>
        <s v="Moving Stories' 'The Tempest' promises to be vibrant &amp; enchanting, with original music, vivid design &amp; unforgettable performances."/>
        <s v="American Pride is a play centered on the Poetry of one Iraq War veteran, and follows her journey through war and back home."/>
        <s v="Exhilarating Double Bill uniting London premiere of THE TWELFTH BATTLE OF ISONZO &amp; thrilling revival of JUDITH: A PARTING FROM THE BODY"/>
        <s v="Help reveal the beauty of Islamic culture by launching this new adventure play celebrating Persian music, dance, and lore."/>
        <s v="A very Canadian children's play inspired by the tradition of British pantomimes like Aladdin, and the Nutcracker."/>
        <s v="A funny, poignant play that revives the forgotten life and adventures of great Scottish Canadian, world renowned poet, Robert Service."/>
        <s v="SKYLAR'S SYNDROME is a tremendous psychodrama by master playwright Gavin Kayner!"/>
        <s v="Shakespeare's beloved tragedy, MacBeth, staged in the Black Hills of Wyoming during Sturgis '76. Warning! This is no church picnic!"/>
        <s v="WMHAE by Julie McNamara, raises awareness of the effects domestic violence has on the mental health of young people who witness it."/>
        <s v="We are mounting a production of Neil Simon's brilliant comedy, The Odd Couple, and need your help to make it as wonderful as we can."/>
        <s v="A classical/ fantasy version of midsummers done by professionally trained actors in Tulsa!"/>
        <s v="We have created an outstanding mobile Performing Arts Program that has great impact on the social development in multiple communities."/>
        <s v="Be a PRODUCER of the Original stage play BELLE DAME SANS MERCI by Michael Fenlason! :-) :-( !"/>
        <s v="'The Pendulum Swings' is a three-act dark comedy that sees Frank and Michael await their execution on Death Row."/>
        <s v="V-Day Southern Utah University 2015 and Second Studio Players presents: The Vagina Monologues"/>
        <s v="ExÃ¡men final de alumnos del Centro de CapacitaciÃ³n de la ANDA. Son extractos de obras: El JardÃ­n de los CerezoS, Madre Coraje y Casa"/>
        <s v="Salute the Centenary with this satirical and moving play. The centenary has national relevance, and we want to mark it in our community"/>
        <s v="OTHELLO, directed by Daniel Echevarria. A tragedy that highlights political corruption and the madness that can come out of love."/>
        <s v="A performance to inspire people, regardless of their faith, to visualise the repentance of Hurr and the forgiveness of Imam Hussain"/>
        <s v="Set in the near future, this version of Shakespeare's classic play looks at how events that shook an empire could still happen today."/>
        <s v="A play to raise awareness about the effects of mental illness on a military family in the Cold War area."/>
        <s v="We aim to bring creative, innovative, exciting, educational and fun community theater (with a professional attitude) to a new location."/>
        <s v="Theatre Memoire are a High Wycombe based theatre company. Performing plays about multi-culturalism and interconectedness."/>
        <s v="A tale of obsession, science, and lost love! Help the Caddo Magnet Players give this student-written play its debut on a real stage!"/>
        <s v="&quot;Uncommonnotion&quot;. is a collections of short humors stories, I want to develop into plays, interest has been shown in this idea."/>
        <s v="AUTheatreWing is a student theatre association fostering the development of the dramatic arts at our university."/>
        <s v="A short one act play about an undercover cop posing as a girl scout trying to stop a doughnut shop from selling drug filled doughnuts."/>
        <s v="Condemned to death for Collaboration with the Nazis, popular French Singer &amp; Entertainer Maurice Chevalier tells his side of the story"/>
        <s v="WANTS deals with diversity in all its various facets._x000a_The drama is set in a futuristic society where no diversity si accepted."/>
        <s v="Just like the good old fashioned radio dramas, Heritage will be performed and narrated for you by 16 different talented voice actors."/>
        <s v="Our theater troupe needs your help to put on a unique production of Hamlet! Pledge to help young actors learn and refine their skills!"/>
        <s v="Comedy Stage Play"/>
        <s v="Young persons theatre company working in deprived area seeking funding for children's theatrical production."/>
        <s v="&quot;The Snail&quot; is the story of Andrew, a Transgender, who discovers his identity through the relationship with parents, with peers and sex"/>
        <s v="A gripping re-enactment of a true breast cancer survival story, highlighted with inspiration and laughter!"/>
        <s v="Unique  troupe will bring the wonder &amp; joy of Therapeutic Theater to  youth with severe multiple disabilities, &amp; adults with Alzheimers"/>
        <s v="&quot;A Cry for Help is Riveting, Inspiring, and Mesmerizing. You will laugh, cry, and be thinking about your own Cry for Help&quot;"/>
        <s v="'The Grouch' is the perfect way to brighten up your Christmas. Full of love, laughs and some sheer calculated silliness, don't miss it!"/>
        <s v="Live at the Speakeasy with Ryan Anderson is a local talk show! Showcasing local artist, special guest, and talented bands."/>
        <s v="Proyecto teatral dirigido por MartÃ­n Acosta que habla y reflexiona sobre el amor y su naturaleza."/>
        <s v="Theatre for Life believes in unlocking young people's creativity, developing self belief and creating positive opportunities."/>
        <s v="And There Was War is a play, a biblical narrative deeply entrenched in the concepts of the great controversy between Good and Evil!"/>
        <s v="Community Youth play, written by and performed by the youth about finding joy in the simple things in life"/>
        <s v="L.U.N.A. (Love, Understanding, Nurturing, and Awareness) is a non-profit organization dedicated to helping raise awareness for causes."/>
        <s v="How does war change a family?  A peek into one family's kitchen as their soldier fights in Iraq."/>
        <s v="This is a Comedic Story about a young boy who saw the image of the perfect woman and from that point searched for someone similar"/>
        <s v="Local Community theater to get up and running in the Idaho Falls area. Something new, something different!"/>
        <s v="Weather Men is a play, written by Nathan Black.  A comedy/drama that explores the question of 'why people stay together?'"/>
        <s v="PETER PAN, written by Ebony Rattle, is a new retelling of the classic play by J.M. Barrie about a boy who refused to grow up."/>
        <s v="Buscamos finalizar el proceso de producciÃ³n de un espectÃ¡culo de payaso y con Ã©l, activar espacios pÃºblicos para la escena clown."/>
        <s v="No magic show has ever integrated theatre arts like this.  World of Paradox is designed for all audiences and is interactive in nature."/>
        <s v="A new dramatic comedy dealing with a father's unwillingness to let go of his past causes major problems for the future of his daughter."/>
        <s v="We are producing and directing a stage play that will focus on relationships and the stereotypes/truths that prohibit growth."/>
        <s v="Jack the Lad - a new play that explores how far the boundaries of friendship will stretch when morality and loyalties clash."/>
        <s v="Set in the height of sex, drugs and rock 'n' roll this production is an exciting new take on Moliere's classic! Performing with SpaceUK"/>
        <s v="REBORN IN LOVE is the sequel to REBORN FROM ABOVE: A Tale of Eternal Love.  This is part two, of a One-Act play series."/>
        <s v="A family oriented play about Christians &amp; the sins they live with, portrayed by &quot;puppets and toys&quot; at Queensbury Theater in Houston."/>
      </sharedItems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 count="13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</sharedItems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staff_pick" numFmtId="0">
      <sharedItems count="2">
        <b v="0"/>
        <b v="1"/>
      </sharedItems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 count="2">
        <b v="1"/>
        <b v="0"/>
      </sharedItems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g Donation" numFmtId="0">
      <sharedItems containsMixedTypes="1" containsNumber="1" minValue="1" maxValue="3304" count="2724">
        <n v="63.92"/>
        <n v="185.48"/>
        <n v="15"/>
        <n v="69.27"/>
        <n v="190.55"/>
        <n v="93.4"/>
        <n v="146.88"/>
        <n v="159.82"/>
        <n v="291.79000000000002"/>
        <n v="31.5"/>
        <n v="158.68"/>
        <n v="80.33"/>
        <n v="59.96"/>
        <n v="109.78"/>
        <n v="147.71"/>
        <n v="21.76"/>
        <n v="171.84"/>
        <n v="41.94"/>
        <n v="93.26"/>
        <n v="56.14"/>
        <n v="80.16"/>
        <n v="199.9"/>
        <n v="51.25"/>
        <n v="103.04"/>
        <n v="66.349999999999994"/>
        <n v="57.14"/>
        <n v="102.11"/>
        <n v="148.97"/>
        <n v="169.61"/>
        <n v="31.62"/>
        <n v="76.45"/>
        <n v="13"/>
        <n v="320.45"/>
        <n v="83.75"/>
        <n v="49.88"/>
        <n v="59.46"/>
        <n v="193.84"/>
        <n v="159.51"/>
        <n v="41.68"/>
        <n v="150.9"/>
        <n v="126.69"/>
        <n v="105.26"/>
        <n v="117.51"/>
        <n v="117.36"/>
        <n v="133.33000000000001"/>
        <n v="98.36"/>
        <n v="194.44"/>
        <n v="76.87"/>
        <n v="56.82"/>
        <n v="137.93"/>
        <n v="27.27"/>
        <n v="118.34"/>
        <n v="223.48"/>
        <n v="28.11"/>
        <n v="194.23"/>
        <n v="128.94999999999999"/>
        <n v="49.32"/>
        <n v="221.52"/>
        <n v="137.21"/>
        <n v="606.82000000000005"/>
        <n v="43.04"/>
        <n v="322.39"/>
        <n v="96.71"/>
        <n v="35.47"/>
        <n v="86.67"/>
        <n v="132.05000000000001"/>
        <n v="91.23"/>
        <n v="116.25"/>
        <n v="21.19"/>
        <n v="62.33"/>
        <n v="37.409999999999997"/>
        <n v="69.72"/>
        <n v="58.17"/>
        <n v="50"/>
        <n v="19.47"/>
        <n v="85.96"/>
        <n v="30.67"/>
        <n v="60.38"/>
        <n v="38.6"/>
        <n v="40.270000000000003"/>
        <n v="273.83"/>
        <n v="53.04"/>
        <n v="40.01"/>
        <n v="15.77"/>
        <n v="71.430000000000007"/>
        <n v="71.709999999999994"/>
        <n v="375.76"/>
        <n v="104.6"/>
        <n v="60"/>
        <n v="123.29"/>
        <n v="31.38"/>
        <n v="78.260000000000005"/>
        <n v="122.33"/>
        <n v="73.73"/>
        <n v="21.67"/>
        <n v="21.9"/>
        <n v="50.59"/>
        <n v="53.13"/>
        <n v="56.67"/>
        <n v="40.78"/>
        <n v="192.31"/>
        <n v="100"/>
        <n v="117.92"/>
        <n v="27.9"/>
        <n v="39.380000000000003"/>
        <n v="186.11"/>
        <n v="111.38"/>
        <n v="78.72"/>
        <n v="46.7"/>
        <n v="65.38"/>
        <n v="102.08"/>
        <n v="64.2"/>
        <n v="90.38"/>
        <n v="88.57"/>
        <n v="28.73"/>
        <n v="69.790000000000006"/>
        <n v="167.49"/>
        <n v="144.91"/>
        <n v="91.84"/>
        <n v="10"/>
        <n v="1"/>
        <s v="no backers"/>
        <n v="25.17"/>
        <s v="N/A"/>
        <n v="11.67"/>
        <n v="106.69"/>
        <n v="47.5"/>
        <n v="311.17"/>
        <n v="94.51"/>
        <n v="80.599999999999994"/>
        <n v="81.239999999999995"/>
        <n v="500"/>
        <n v="46.18"/>
        <n v="55.95"/>
        <n v="37.56"/>
        <n v="38.33"/>
        <n v="20"/>
        <n v="15.33"/>
        <n v="449.43"/>
        <n v="28"/>
        <n v="35.9"/>
        <n v="13.33"/>
        <n v="20.25"/>
        <n v="119"/>
        <n v="4"/>
        <n v="5"/>
        <n v="43.5"/>
        <n v="91.43"/>
        <n v="3000"/>
        <n v="5.5"/>
        <n v="108.33"/>
        <n v="56"/>
        <n v="32.5"/>
        <n v="25.71"/>
        <n v="30.85"/>
        <n v="180.5"/>
        <n v="373.5"/>
        <n v="25.5"/>
        <n v="220"/>
        <n v="160"/>
        <n v="69"/>
        <n v="83.33"/>
        <n v="5.67"/>
        <n v="77.11"/>
        <n v="32.75"/>
        <n v="46.5"/>
        <n v="87.31"/>
        <n v="54.29"/>
        <n v="93.25"/>
        <n v="117.68"/>
        <n v="76.47"/>
        <n v="163.85"/>
        <n v="91.82"/>
        <n v="185.83"/>
        <n v="331.54"/>
        <n v="314.29000000000002"/>
        <n v="115.99"/>
        <n v="120"/>
        <n v="65"/>
        <n v="125"/>
        <n v="30"/>
        <n v="15.71"/>
        <n v="80.2"/>
        <n v="117.85"/>
        <n v="109.04"/>
        <n v="73.02"/>
        <n v="78.2"/>
        <n v="47.4"/>
        <n v="54.02"/>
        <n v="68.489999999999995"/>
        <n v="108.15"/>
        <n v="589.95000000000005"/>
        <n v="48.05"/>
        <n v="72.48"/>
        <n v="57.08"/>
        <n v="85.44"/>
        <n v="215.86"/>
        <n v="89.39"/>
        <n v="45.42"/>
        <n v="65.760000000000005"/>
        <n v="66.7"/>
        <n v="83.35"/>
        <n v="105.05"/>
        <n v="120.91"/>
        <n v="97.64"/>
        <n v="41.38"/>
        <n v="30.65"/>
        <n v="64.95"/>
        <n v="95.78"/>
        <n v="40.42"/>
        <n v="78.58"/>
        <n v="50.18"/>
        <n v="92.25"/>
        <n v="57.54"/>
        <n v="109.42"/>
        <n v="81.89"/>
        <n v="45.67"/>
        <n v="55.22"/>
        <n v="65.3"/>
        <n v="95.23"/>
        <n v="75.44"/>
        <n v="97.82"/>
        <n v="87.69"/>
        <n v="54.75"/>
        <n v="83.95"/>
        <n v="254.39"/>
        <n v="101.83"/>
        <n v="55.07"/>
        <n v="56.9"/>
        <n v="121.28"/>
        <n v="91.19"/>
        <n v="115.45"/>
        <n v="67.77"/>
        <n v="28.58"/>
        <n v="46.88"/>
        <n v="154.41999999999999"/>
        <n v="201.22"/>
        <n v="100.08"/>
        <n v="230.09"/>
        <n v="141.75"/>
        <n v="56.34"/>
        <n v="73.34"/>
        <n v="85.34"/>
        <n v="61.5"/>
        <n v="93.02"/>
        <n v="50.29"/>
        <n v="106.43"/>
        <n v="51.72"/>
        <n v="36.61"/>
        <n v="42.52"/>
        <n v="62.71"/>
        <n v="89.96"/>
        <n v="28.92"/>
        <n v="138.80000000000001"/>
        <n v="61.3"/>
        <n v="32.1"/>
        <n v="200.89"/>
        <n v="108.01"/>
        <n v="95.7"/>
        <n v="110.47"/>
        <n v="134.91"/>
        <n v="106.62"/>
        <n v="145.04"/>
        <n v="114.59"/>
        <n v="105.32"/>
        <n v="70.92"/>
        <n v="147.16999999999999"/>
        <n v="160.47"/>
        <n v="156.05000000000001"/>
        <n v="63.17"/>
        <n v="104.82"/>
        <n v="97.36"/>
        <n v="203.63"/>
        <n v="188.31"/>
        <n v="146.65"/>
        <n v="109.19"/>
        <n v="59.25"/>
        <n v="97.9"/>
        <n v="70"/>
        <n v="72.87"/>
        <n v="146.35"/>
        <n v="67.91"/>
        <n v="169.85"/>
        <n v="58.41"/>
        <n v="119.99"/>
        <n v="99.86"/>
        <n v="90.58"/>
        <n v="117.77"/>
        <n v="86.55"/>
        <n v="71.900000000000006"/>
        <n v="129.82"/>
        <n v="44.91"/>
        <n v="40.76"/>
        <n v="103.52"/>
        <n v="125.45"/>
        <n v="246.61"/>
        <n v="79.400000000000006"/>
        <n v="86.14"/>
        <n v="193.05"/>
        <n v="84.02"/>
        <n v="139.83000000000001"/>
        <n v="109.82"/>
        <n v="139.53"/>
        <n v="347.85"/>
        <n v="68.239999999999995"/>
        <n v="239.94"/>
        <n v="287.31"/>
        <n v="86.85"/>
        <n v="81.849999999999994"/>
        <n v="42.87"/>
        <n v="709.42"/>
        <n v="161.26"/>
        <n v="41.78"/>
        <n v="89.89"/>
        <n v="45.05"/>
        <n v="42.86"/>
        <n v="54.08"/>
        <n v="103.22"/>
        <n v="40.4"/>
        <n v="116.86"/>
        <n v="115.51"/>
        <n v="104.31"/>
        <n v="69.77"/>
        <n v="43.02"/>
        <n v="58.54"/>
        <n v="111.8"/>
        <n v="46.23"/>
        <n v="144.69"/>
        <n v="88.85"/>
        <n v="81.75"/>
        <n v="104.26"/>
        <n v="90.62"/>
        <n v="157.33000000000001"/>
        <n v="105.18"/>
        <n v="58.72"/>
        <n v="81.63"/>
        <n v="56.46"/>
        <n v="140.1"/>
        <n v="224.85"/>
        <n v="181.13"/>
        <n v="711.04"/>
        <n v="65.88"/>
        <n v="75.19"/>
        <n v="133.13999999999999"/>
        <n v="55.2"/>
        <n v="86.16"/>
        <n v="92.32"/>
        <n v="160.16"/>
        <n v="45.6"/>
        <n v="183.29"/>
        <n v="125.79"/>
        <n v="57.65"/>
        <n v="78.66"/>
        <n v="91.48"/>
        <n v="68.099999999999994"/>
        <n v="48.09"/>
        <n v="202.42"/>
        <n v="216.75"/>
        <n v="110.07"/>
        <n v="4.83"/>
        <n v="50.17"/>
        <n v="35.83"/>
        <n v="11.77"/>
        <n v="3"/>
        <n v="16.63"/>
        <n v="52"/>
        <n v="4.8"/>
        <n v="51.88"/>
        <n v="71.25"/>
        <n v="62.5"/>
        <n v="170.55"/>
        <n v="393.59"/>
        <n v="47.88"/>
        <n v="20.5"/>
        <n v="9"/>
        <n v="56.57"/>
        <n v="40"/>
        <n v="16.399999999999999"/>
        <n v="22.5"/>
        <n v="20.329999999999998"/>
        <n v="16.760000000000002"/>
        <n v="25"/>
        <n v="12.5"/>
        <n v="113.64"/>
        <n v="17.25"/>
        <n v="15.2"/>
        <n v="110.64"/>
        <n v="38.479999999999997"/>
        <n v="28.2"/>
        <n v="39.57"/>
        <n v="88.8"/>
        <n v="55.46"/>
        <n v="87.14"/>
        <n v="51.22"/>
        <n v="13.55"/>
        <n v="66.52"/>
        <n v="71.67"/>
        <n v="10.33"/>
        <n v="136.09"/>
        <n v="73.459999999999994"/>
        <n v="53.75"/>
        <n v="57.5"/>
        <n v="12.67"/>
        <n v="67"/>
        <n v="3.71"/>
        <n v="250"/>
        <n v="64"/>
        <n v="102.38"/>
        <n v="16.670000000000002"/>
        <n v="725.03"/>
        <n v="68.33"/>
        <n v="39.229999999999997"/>
        <n v="150.15"/>
        <n v="93.43"/>
        <n v="110.97"/>
        <n v="71.790000000000006"/>
        <n v="29.26"/>
        <n v="1000"/>
        <n v="74.349999999999994"/>
        <n v="63.83"/>
        <n v="44.33"/>
        <n v="86.94"/>
        <n v="126.55"/>
        <n v="129.03"/>
        <n v="71.239999999999995"/>
        <n v="117.88"/>
        <n v="327.08"/>
        <n v="34.75"/>
        <n v="100.06"/>
        <n v="40.85"/>
        <n v="252.02"/>
        <n v="25.16"/>
        <n v="35"/>
        <n v="402.71"/>
        <n v="26"/>
        <n v="8.5"/>
        <n v="8.75"/>
        <n v="135.04"/>
        <n v="64.36"/>
        <n v="200"/>
        <n v="68.3"/>
        <n v="27.5"/>
        <n v="34"/>
        <n v="49"/>
        <n v="142"/>
        <n v="53"/>
        <n v="38.44"/>
        <n v="64.75"/>
        <n v="2"/>
        <n v="14"/>
        <n v="389.29"/>
        <n v="150.5"/>
        <n v="24.78"/>
        <n v="30.5"/>
        <n v="16.43"/>
        <n v="53.25"/>
        <n v="121.43"/>
        <n v="15.5"/>
        <n v="23.33"/>
        <n v="45.39"/>
        <n v="16.38"/>
        <n v="292.2"/>
        <n v="105.93"/>
        <n v="300"/>
        <n v="87"/>
        <n v="37.89"/>
        <n v="111.41"/>
        <n v="90"/>
        <n v="116.67"/>
        <n v="76.67"/>
        <n v="49.8"/>
        <n v="50.5"/>
        <n v="151.32"/>
        <n v="134.36000000000001"/>
        <n v="174.03"/>
        <n v="73.489999999999995"/>
        <n v="23.52"/>
        <n v="39.07"/>
        <n v="125.94"/>
        <n v="1644"/>
        <n v="42.67"/>
        <n v="35.130000000000003"/>
        <n v="239.35"/>
        <n v="107.64"/>
        <n v="95.83"/>
        <n v="31.66"/>
        <n v="42.89"/>
        <n v="122.74"/>
        <n v="190.45"/>
        <n v="109.34"/>
        <n v="143.66999999999999"/>
        <n v="84.94"/>
        <n v="10.56"/>
        <n v="39"/>
        <n v="31.17"/>
        <n v="155.33000000000001"/>
        <n v="178.93"/>
        <n v="27.36"/>
        <n v="1536.25"/>
        <n v="85"/>
        <n v="788.53"/>
        <n v="50.3"/>
        <n v="7.5"/>
        <n v="34.270000000000003"/>
        <n v="61.29"/>
        <n v="133.25"/>
        <n v="65.180000000000007"/>
        <n v="93.9"/>
        <n v="150.65"/>
        <n v="13.25"/>
        <n v="99.33"/>
        <n v="177.39"/>
        <n v="55.3"/>
        <n v="591.66999999999996"/>
        <n v="405.5"/>
        <n v="343.15"/>
        <n v="72.59"/>
        <n v="6.5"/>
        <n v="119.39"/>
        <n v="84.29"/>
        <n v="90.86"/>
        <n v="20.34"/>
        <n v="530.69000000000005"/>
        <n v="120.39"/>
        <n v="291.33"/>
        <n v="124.92"/>
        <n v="119.57"/>
        <n v="120.25"/>
        <n v="195.4"/>
        <n v="117.7"/>
        <n v="23.95"/>
        <n v="99.97"/>
        <n v="26.25"/>
        <n v="199"/>
        <n v="80.319999999999993"/>
        <n v="115.75"/>
        <n v="44.69"/>
        <n v="76.25"/>
        <n v="19.399999999999999"/>
        <n v="66.709999999999994"/>
        <n v="84.14"/>
        <n v="215.73"/>
        <n v="54.69"/>
        <n v="51.63"/>
        <n v="143.36000000000001"/>
        <n v="72.430000000000007"/>
        <n v="36.53"/>
        <n v="60.9"/>
        <n v="43.55"/>
        <n v="99.77"/>
        <n v="88.73"/>
        <n v="4.92"/>
        <n v="17.82"/>
        <n v="187.19"/>
        <n v="234.81"/>
        <n v="39.049999999999997"/>
        <n v="68.349999999999994"/>
        <n v="169.58"/>
        <n v="141.41999999999999"/>
        <n v="67.39"/>
        <n v="54.27"/>
        <n v="82.52"/>
        <n v="53.73"/>
        <n v="34.21"/>
        <n v="127.33"/>
        <n v="45.57"/>
        <n v="95.96"/>
        <n v="77.27"/>
        <n v="57.34"/>
        <n v="53.19"/>
        <n v="492.31"/>
        <n v="42.35"/>
        <n v="37.47"/>
        <n v="37.450000000000003"/>
        <n v="33.06"/>
        <n v="134.21"/>
        <n v="51.47"/>
        <n v="39.17"/>
        <n v="57.3"/>
        <n v="59"/>
        <n v="31.85"/>
        <n v="16"/>
        <n v="63.12"/>
        <n v="7"/>
        <n v="66.67"/>
        <n v="38.520000000000003"/>
        <n v="42.61"/>
        <n v="63.49"/>
        <n v="102.5"/>
        <n v="31.14"/>
        <n v="162.27000000000001"/>
        <n v="80.59"/>
        <n v="59.85"/>
        <n v="132.86000000000001"/>
        <n v="92.55"/>
        <n v="60.86"/>
        <n v="41.85"/>
        <n v="88.33"/>
        <n v="158.96"/>
        <n v="85.05"/>
        <n v="112.61"/>
        <n v="45.44"/>
        <n v="46.22"/>
        <n v="178.61"/>
        <n v="40.75"/>
        <n v="43.73"/>
        <n v="81.069999999999993"/>
        <n v="74.61"/>
        <n v="305.56"/>
        <n v="58.33"/>
        <n v="73.77"/>
        <n v="104.65"/>
        <n v="79.83"/>
        <n v="27.61"/>
        <n v="45.46"/>
        <n v="99.53"/>
        <n v="39.31"/>
        <n v="89.42"/>
        <n v="28.68"/>
        <n v="31.07"/>
        <n v="70.55"/>
        <n v="224.13"/>
        <n v="51.81"/>
        <n v="43.52"/>
        <n v="39.82"/>
        <n v="126.81"/>
        <n v="113.88"/>
        <n v="28.18"/>
        <n v="60.66"/>
        <n v="175"/>
        <n v="97.99"/>
        <n v="148.78"/>
        <n v="96.08"/>
        <n v="58.63"/>
        <n v="109.71"/>
        <n v="49.11"/>
        <n v="47.67"/>
        <n v="60.74"/>
        <n v="63.38"/>
        <n v="53.89"/>
        <n v="66.87"/>
        <n v="63.1"/>
        <n v="36.630000000000003"/>
        <n v="34.01"/>
        <n v="28.55"/>
        <n v="18.75"/>
        <n v="41.7"/>
        <n v="46.67"/>
        <n v="37.270000000000003"/>
        <n v="59.26"/>
        <n v="65.86"/>
        <n v="31.91"/>
        <n v="19.46"/>
        <n v="22.74"/>
        <n v="42.72"/>
        <n v="52.92"/>
        <n v="42.5"/>
        <n v="18"/>
        <n v="34.18"/>
        <n v="58.18"/>
        <n v="109.18"/>
        <n v="346.67"/>
        <n v="12.4"/>
        <n v="27.08"/>
        <n v="34.76"/>
        <n v="46.59"/>
        <n v="21.47"/>
        <n v="14.13"/>
        <n v="21.57"/>
        <n v="83.38"/>
        <n v="35.71"/>
        <n v="29.29"/>
        <n v="73.760000000000005"/>
        <n v="31.25"/>
        <n v="28.89"/>
        <n v="143.82"/>
        <n v="147.81"/>
        <n v="27.86"/>
        <n v="44.44"/>
        <n v="10.5"/>
        <n v="50.33"/>
        <n v="32.67"/>
        <n v="24.6"/>
        <n v="82.58"/>
        <n v="41.67"/>
        <n v="19.600000000000001"/>
        <n v="231.75"/>
        <n v="189.33"/>
        <n v="55"/>
        <n v="21.8"/>
        <n v="32"/>
        <n v="56.25"/>
        <n v="18.71"/>
        <n v="46.03"/>
        <n v="50.67"/>
        <n v="110.29"/>
        <n v="41.75"/>
        <n v="24.08"/>
        <n v="69.41"/>
        <n v="155.25"/>
        <n v="57.2"/>
        <n v="58.42"/>
        <n v="158.63999999999999"/>
        <n v="25.2"/>
        <n v="89.19"/>
        <n v="182.62"/>
        <n v="50.65"/>
        <n v="33.29"/>
        <n v="51.82"/>
        <n v="113.63"/>
        <n v="136.46"/>
        <n v="364.35"/>
        <n v="19.239999999999998"/>
        <n v="41.89"/>
        <n v="30.31"/>
        <n v="49.67"/>
        <n v="59.2"/>
        <n v="43.98"/>
        <n v="26.5"/>
        <n v="1272.73"/>
        <n v="164"/>
        <n v="45.2"/>
        <n v="153.88999999999999"/>
        <n v="51.38"/>
        <n v="93.33"/>
        <n v="108.63"/>
        <n v="160.5"/>
        <n v="75.75"/>
        <n v="790.84"/>
        <n v="301.94"/>
        <n v="47.94"/>
        <n v="2.75"/>
        <n v="171.79"/>
        <n v="35.33"/>
        <n v="82.09"/>
        <n v="110.87"/>
        <n v="161.22"/>
        <n v="52.41"/>
        <n v="30.29"/>
        <n v="116.75"/>
        <n v="89.6"/>
        <n v="424.45"/>
        <n v="80.67"/>
        <n v="8.1300000000000008"/>
        <n v="153.43"/>
        <n v="292.08"/>
        <n v="3304"/>
        <n v="1300"/>
        <n v="134.55000000000001"/>
        <n v="214.07"/>
        <n v="216.34"/>
        <n v="932.31"/>
        <n v="29.25"/>
        <n v="174.95"/>
        <n v="75"/>
        <n v="1389.36"/>
        <n v="95.91"/>
        <n v="191.25"/>
        <n v="74.790000000000006"/>
        <n v="161.12"/>
        <n v="88.71"/>
        <n v="106.2"/>
        <n v="22.08"/>
        <n v="31.05"/>
        <n v="36.21"/>
        <n v="388.98"/>
        <n v="71.849999999999994"/>
        <n v="57.38"/>
        <n v="69.67"/>
        <n v="45.99"/>
        <n v="79.260000000000005"/>
        <n v="43.03"/>
        <n v="108.48"/>
        <n v="61.03"/>
        <n v="39.159999999999997"/>
        <n v="65.16"/>
        <n v="23.96"/>
        <n v="48.62"/>
        <n v="35.74"/>
        <n v="21.37"/>
        <n v="29.24"/>
        <n v="33.25"/>
        <n v="65.67"/>
        <n v="16.2"/>
        <n v="34.130000000000003"/>
        <n v="11.25"/>
        <n v="40.479999999999997"/>
        <n v="12.75"/>
        <n v="113.57"/>
        <n v="48.28"/>
        <n v="37.67"/>
        <n v="18.579999999999998"/>
        <n v="18.670000000000002"/>
        <n v="410"/>
        <n v="114"/>
        <n v="43.42"/>
        <n v="122"/>
        <n v="267.81"/>
        <n v="74.209999999999994"/>
        <n v="6.71"/>
        <n v="81.95"/>
        <n v="6.83"/>
        <n v="17.71"/>
        <n v="80.3"/>
        <n v="71.55"/>
        <n v="23.57"/>
        <n v="34.880000000000003"/>
        <n v="23.18"/>
        <n v="100.23"/>
        <n v="3.33"/>
        <n v="17.850000000000001"/>
        <n v="10.38"/>
        <n v="36.33"/>
        <n v="5.8"/>
        <n v="3.67"/>
        <n v="60.71"/>
        <n v="25.43"/>
        <n v="110.62"/>
        <n v="45"/>
        <n v="253.21"/>
        <n v="23.25"/>
        <n v="44.17"/>
        <n v="24.33"/>
        <n v="37.5"/>
        <n v="42"/>
        <n v="60.73"/>
        <n v="23.5"/>
        <n v="60.79"/>
        <n v="17.5"/>
        <n v="82.82"/>
        <n v="358.88"/>
        <n v="61.19"/>
        <n v="340"/>
        <n v="46.63"/>
        <n v="640"/>
        <n v="69.12"/>
        <n v="1.33"/>
        <n v="33.33"/>
        <n v="61.56"/>
        <n v="118.74"/>
        <n v="65.08"/>
        <n v="130.16"/>
        <n v="37.78"/>
        <n v="112.79"/>
        <n v="51.92"/>
        <n v="89.24"/>
        <n v="19.329999999999998"/>
        <n v="79.97"/>
        <n v="56.41"/>
        <n v="79.41"/>
        <n v="76.44"/>
        <n v="121"/>
        <n v="54.62"/>
        <n v="299.22000000000003"/>
        <n v="58.53"/>
        <n v="55.37"/>
        <n v="183.8"/>
        <n v="165.35"/>
        <n v="234.79"/>
        <n v="211.48"/>
        <n v="32.340000000000003"/>
        <n v="123.38"/>
        <n v="207.07"/>
        <n v="138.26"/>
        <n v="493.82"/>
        <n v="168.5"/>
        <n v="38.869999999999997"/>
        <n v="61.53"/>
        <n v="105.44"/>
        <n v="71.59"/>
        <n v="91.88"/>
        <n v="148.57"/>
        <n v="174.21"/>
        <n v="102.86"/>
        <n v="111.18"/>
        <n v="23.8"/>
        <n v="81.27"/>
        <n v="116.21"/>
        <n v="58.89"/>
        <n v="44"/>
        <n v="48.43"/>
        <n v="61.04"/>
        <n v="59.33"/>
        <n v="30.13"/>
        <n v="74.62"/>
        <n v="44.5"/>
        <n v="46.13"/>
        <n v="141.47"/>
        <n v="75.48"/>
        <n v="85.5"/>
        <n v="64.25"/>
        <n v="64.47"/>
        <n v="118.2"/>
        <n v="82.54"/>
        <n v="34.17"/>
        <n v="42.73"/>
        <n v="94.49"/>
        <n v="55.7"/>
        <n v="98.03"/>
        <n v="92.1"/>
        <n v="38.18"/>
        <n v="27.15"/>
        <n v="50.69"/>
        <n v="38.94"/>
        <n v="77.64"/>
        <n v="43.54"/>
        <n v="31.82"/>
        <n v="63.18"/>
        <n v="190.9"/>
        <n v="140.86000000000001"/>
        <n v="76.92"/>
        <n v="99.16"/>
        <n v="67.88"/>
        <n v="246.29"/>
        <n v="189.29"/>
        <n v="82.96"/>
        <n v="62.52"/>
        <n v="46.07"/>
        <n v="38.54"/>
        <n v="53.01"/>
        <n v="73.36"/>
        <n v="127.98"/>
        <n v="104.73"/>
        <n v="67.67"/>
        <n v="95.93"/>
        <n v="32.270000000000003"/>
        <n v="81.25"/>
        <n v="24.2"/>
        <n v="65.87"/>
        <n v="36.08"/>
        <n v="44.19"/>
        <n v="104.07"/>
        <n v="35.96"/>
        <n v="127.79"/>
        <n v="27.73"/>
        <n v="39.83"/>
        <n v="52.17"/>
        <n v="92.04"/>
        <n v="63.42"/>
        <n v="135.63"/>
        <n v="168.75"/>
        <n v="70.86"/>
        <n v="42.21"/>
        <n v="152.41"/>
        <n v="201.6"/>
        <n v="127.93"/>
        <n v="29.89"/>
        <n v="367.97"/>
        <n v="129.16999999999999"/>
        <n v="800.7"/>
        <n v="102.02"/>
        <n v="184.36"/>
        <n v="162.91999999999999"/>
        <n v="603.53"/>
        <n v="45.41"/>
        <n v="97.33"/>
        <n v="167.67"/>
        <n v="859.86"/>
        <n v="30.27"/>
        <n v="54.67"/>
        <n v="60.75"/>
        <n v="102.73"/>
        <n v="41.59"/>
        <n v="116.53"/>
        <n v="45.33"/>
        <n v="157.46"/>
        <n v="100.5"/>
        <n v="308.75"/>
        <n v="379.23"/>
        <n v="176.36"/>
        <n v="66.069999999999993"/>
        <n v="89.65"/>
        <n v="382.39"/>
        <n v="158.36000000000001"/>
        <n v="53.57"/>
        <n v="48.45"/>
        <n v="82.42"/>
        <n v="230.19"/>
        <n v="59.36"/>
        <n v="168.78"/>
        <n v="59.97"/>
        <n v="31.81"/>
        <n v="24.42"/>
        <n v="25.35"/>
        <n v="71.44"/>
        <n v="38.549999999999997"/>
        <n v="68.37"/>
        <n v="40.21"/>
        <n v="32.07"/>
        <n v="28.63"/>
        <n v="43.64"/>
        <n v="346.04"/>
        <n v="81.739999999999995"/>
        <n v="64.540000000000006"/>
        <n v="63.48"/>
        <n v="63.62"/>
        <n v="83.97"/>
        <n v="77.75"/>
        <n v="107.07"/>
        <n v="38.75"/>
        <n v="201.94"/>
        <n v="43.06"/>
        <n v="62.87"/>
        <n v="55.61"/>
        <n v="48.71"/>
        <n v="30.58"/>
        <n v="73.91"/>
        <n v="21.2"/>
        <n v="50.25"/>
        <n v="68.94"/>
        <n v="65.91"/>
        <n v="70.06"/>
        <n v="60.18"/>
        <n v="21.38"/>
        <n v="160.79"/>
        <n v="42.38"/>
        <n v="27.32"/>
        <n v="196.83"/>
        <n v="53.88"/>
        <n v="47.76"/>
        <n v="88.19"/>
        <n v="72.06"/>
        <n v="74.25"/>
        <n v="61.7"/>
        <n v="17.239999999999998"/>
        <n v="24.15"/>
        <n v="62.17"/>
        <n v="48.2"/>
        <n v="6.18"/>
        <n v="12"/>
        <n v="2.33"/>
        <n v="24.62"/>
        <n v="88.89"/>
        <n v="6"/>
        <n v="109.07"/>
        <n v="104.75"/>
        <n v="115.55"/>
        <n v="80.5"/>
        <n v="744.55"/>
        <n v="38.5"/>
        <n v="36.68"/>
        <n v="673.33"/>
        <n v="225"/>
        <n v="48.33"/>
        <n v="44.67"/>
        <n v="28.94"/>
        <n v="35.44"/>
        <n v="34.869999999999997"/>
        <n v="52.62"/>
        <n v="69.599999999999994"/>
        <n v="76.72"/>
        <n v="33.19"/>
        <n v="149.46"/>
        <n v="23.17"/>
        <n v="96.88"/>
        <n v="103.2"/>
        <n v="38.46"/>
        <n v="44.32"/>
        <n v="64.17"/>
        <n v="43.33"/>
        <n v="90.5"/>
        <n v="29.19"/>
        <n v="30.96"/>
        <n v="92.16"/>
        <n v="47.11"/>
        <n v="40.450000000000003"/>
        <n v="19"/>
        <n v="46.73"/>
        <n v="97.73"/>
        <n v="67.84"/>
        <n v="56.98"/>
        <n v="67.16"/>
        <n v="48.04"/>
        <n v="38.86"/>
        <n v="78.180000000000007"/>
        <n v="97.11"/>
        <n v="110.39"/>
        <n v="39.92"/>
        <n v="75.98"/>
        <n v="58.38"/>
        <n v="55.82"/>
        <n v="151.24"/>
        <n v="849.67"/>
        <n v="159.24"/>
        <n v="39.51"/>
        <n v="130.53"/>
        <n v="64.16"/>
        <n v="111.53"/>
        <n v="170.45"/>
        <n v="133.74"/>
        <n v="221.79"/>
        <n v="32.32"/>
        <n v="98.84"/>
        <n v="52.79"/>
        <n v="135.66999999999999"/>
        <n v="53.99"/>
        <n v="56.64"/>
        <n v="82.32"/>
        <n v="88.26"/>
        <n v="84.91"/>
        <n v="48.15"/>
        <n v="66.02"/>
        <n v="96.38"/>
        <n v="156.16999999999999"/>
        <n v="95.76"/>
        <n v="180.41"/>
        <n v="26.27"/>
        <n v="28.33"/>
        <n v="14.43"/>
        <n v="132.19"/>
        <n v="56.42"/>
        <n v="108.05"/>
        <n v="26.92"/>
        <n v="155"/>
        <n v="47.77"/>
        <n v="74.33"/>
        <n v="84.33"/>
        <n v="65.459999999999994"/>
        <n v="31"/>
        <n v="131.66999999999999"/>
        <n v="510"/>
        <n v="44.48"/>
        <n v="46.95"/>
        <n v="66.69"/>
        <n v="48.84"/>
        <n v="137.31"/>
        <n v="87.83"/>
        <n v="70.790000000000006"/>
        <n v="52.83"/>
        <n v="443.75"/>
        <n v="48.54"/>
        <n v="37.07"/>
        <n v="39.04"/>
        <n v="67.13"/>
        <n v="66.37"/>
        <n v="64.62"/>
        <n v="58.37"/>
        <n v="86.96"/>
        <n v="66.47"/>
        <n v="163.78"/>
        <n v="107.98"/>
        <n v="42.11"/>
        <n v="47.2"/>
        <n v="112.02"/>
        <n v="74.95"/>
        <n v="61.58"/>
        <n v="45.88"/>
        <n v="75.849999999999994"/>
        <n v="84.21"/>
        <n v="117.23"/>
        <n v="86.49"/>
        <n v="172.41"/>
        <n v="62.81"/>
        <n v="67.73"/>
        <n v="53.56"/>
        <n v="34.6"/>
        <n v="38.89"/>
        <n v="94.74"/>
        <n v="39.97"/>
        <n v="97.5"/>
        <n v="168.51"/>
        <n v="85.55"/>
        <n v="554"/>
        <n v="26.55"/>
        <n v="113.83"/>
        <n v="32.01"/>
        <n v="47.19"/>
        <n v="88.47"/>
        <n v="100.75"/>
        <n v="64.709999999999994"/>
        <n v="51.85"/>
        <n v="38.79"/>
        <n v="44.65"/>
        <n v="156.77000000000001"/>
        <n v="118.7"/>
        <n v="74.150000000000006"/>
        <n v="12.53"/>
        <n v="80.180000000000007"/>
        <n v="132.44"/>
        <n v="33.75"/>
        <n v="34.380000000000003"/>
        <n v="44.96"/>
        <n v="41.04"/>
        <n v="52.6"/>
        <n v="70.78"/>
        <n v="44.61"/>
        <n v="26.15"/>
        <n v="39.18"/>
        <n v="45.59"/>
        <n v="89.25"/>
        <n v="82.38"/>
        <n v="159.52000000000001"/>
        <n v="36.24"/>
        <n v="47"/>
        <n v="74.58"/>
        <n v="76"/>
        <n v="86.44"/>
        <n v="24"/>
        <n v="80.13"/>
        <n v="253.14"/>
        <n v="171.43"/>
        <n v="57.73"/>
        <n v="264.26"/>
        <n v="159.33000000000001"/>
        <n v="61.09"/>
        <n v="114.82"/>
        <n v="54"/>
        <n v="65.97"/>
        <n v="118.36"/>
        <n v="54.11"/>
        <n v="21.25"/>
        <n v="525"/>
        <n v="115.71"/>
        <n v="34.020000000000003"/>
        <n v="28.13"/>
        <n v="216.67"/>
        <n v="62.22"/>
        <n v="137.25"/>
        <n v="122.14"/>
        <n v="22"/>
        <n v="25.58"/>
        <n v="63.97"/>
        <n v="89.93"/>
        <n v="93.07"/>
        <n v="89.67"/>
        <n v="207.62"/>
        <n v="59.41"/>
        <n v="358.97"/>
        <n v="80.650000000000006"/>
        <n v="168.69"/>
        <n v="34.69"/>
        <n v="462.86"/>
        <n v="104.39"/>
        <n v="47.13"/>
        <n v="414.29"/>
        <n v="42.48"/>
        <n v="108.78"/>
        <n v="81.099999999999994"/>
        <n v="51.67"/>
        <n v="35.4"/>
        <n v="103.64"/>
        <n v="55.28"/>
        <n v="72.17"/>
        <n v="58.62"/>
        <n v="12.47"/>
        <n v="49.14"/>
        <n v="35.799999999999997"/>
        <n v="45.16"/>
        <n v="98.79"/>
        <n v="88.31"/>
        <n v="170.63"/>
        <n v="65.099999999999994"/>
        <n v="66.33"/>
        <n v="104.89"/>
        <n v="78.44"/>
        <n v="59.04"/>
        <n v="71.34"/>
        <n v="51.23"/>
        <n v="60.24"/>
        <n v="44.94"/>
        <n v="31.21"/>
        <n v="63.88"/>
        <n v="26.75"/>
        <n v="109.94"/>
        <n v="55.39"/>
        <n v="133.9"/>
        <n v="48.72"/>
        <n v="48.25"/>
        <n v="58.97"/>
        <n v="11.64"/>
        <n v="83.72"/>
        <n v="63.65"/>
        <n v="94.28"/>
        <n v="71.87"/>
        <n v="104.85"/>
        <n v="67.14"/>
        <n v="73.88"/>
        <n v="69.13"/>
        <n v="120.77"/>
        <n v="42.22"/>
        <n v="1.54"/>
        <n v="37.61"/>
        <n v="42.16"/>
        <n v="84.83"/>
        <n v="94.19"/>
        <n v="6.25"/>
        <n v="213.38"/>
        <n v="59.16"/>
        <n v="24.58"/>
        <n v="75.05"/>
        <n v="42.02"/>
        <n v="53.16"/>
        <n v="83.89"/>
        <n v="417.33"/>
        <n v="75.77"/>
        <n v="73.569999999999993"/>
        <n v="131.16999999999999"/>
        <n v="47.27"/>
        <n v="182.13"/>
        <n v="61.37"/>
        <n v="35.770000000000003"/>
        <n v="45.62"/>
        <n v="75.38"/>
        <n v="50.88"/>
        <n v="119.29"/>
        <n v="92.54"/>
        <n v="76.05"/>
        <n v="52.63"/>
        <n v="98.99"/>
        <n v="79.53"/>
        <n v="37.630000000000003"/>
        <n v="51.04"/>
        <n v="50.04"/>
        <n v="133.93"/>
        <n v="58.21"/>
        <n v="88.04"/>
        <n v="70.58"/>
        <n v="53.29"/>
        <n v="136.36000000000001"/>
        <n v="40.549999999999997"/>
        <n v="70.63"/>
        <n v="52.68"/>
        <n v="90.94"/>
        <n v="58.08"/>
        <n v="32.82"/>
        <n v="49.12"/>
        <n v="16.309999999999999"/>
        <n v="17"/>
        <n v="41.83"/>
        <n v="49.34"/>
        <n v="41.73"/>
        <n v="32.72"/>
        <n v="51.96"/>
        <n v="42.24"/>
        <n v="416.88"/>
        <n v="46.65"/>
        <n v="70.53"/>
        <n v="87.96"/>
        <n v="57.78"/>
        <n v="57.25"/>
        <n v="196.34"/>
        <n v="43"/>
        <n v="35.549999999999997"/>
        <n v="68.81"/>
        <n v="28.57"/>
        <n v="50.63"/>
        <n v="106.8"/>
        <n v="34.1"/>
        <n v="215.96"/>
        <n v="108.25"/>
        <n v="129.97"/>
        <n v="117.49"/>
        <n v="70.599999999999994"/>
        <n v="24.5"/>
        <n v="2928.93"/>
        <n v="29.63"/>
        <n v="40.98"/>
        <n v="36.11"/>
        <n v="23.15"/>
        <n v="104"/>
        <n v="31.83"/>
        <n v="27.39"/>
        <n v="56.36"/>
        <n v="77.349999999999994"/>
        <n v="42.8"/>
        <n v="48.85"/>
        <n v="48.24"/>
        <n v="70.209999999999994"/>
        <n v="94.05"/>
        <n v="80.27"/>
        <n v="54.2"/>
        <n v="60.27"/>
        <n v="38.74"/>
        <n v="152.54"/>
        <n v="115.31"/>
        <n v="35.840000000000003"/>
        <n v="64.569999999999993"/>
        <n v="87.44"/>
        <n v="68.819999999999993"/>
        <n v="176.2"/>
        <n v="511.79"/>
        <n v="160.44"/>
        <n v="188.51"/>
        <n v="56.2"/>
        <n v="51.31"/>
        <n v="127.36"/>
        <n v="101.86"/>
        <n v="230.56"/>
        <n v="842.11"/>
        <n v="577.28"/>
        <n v="483.34"/>
        <n v="76.14"/>
        <n v="74.11"/>
        <n v="36.97"/>
        <n v="2500.9699999999998"/>
        <n v="67.69"/>
        <n v="63.05"/>
        <n v="117.6"/>
        <n v="180.75"/>
        <n v="127.32"/>
        <n v="136.63999999999999"/>
        <n v="182.78"/>
        <n v="279.38"/>
        <n v="61.38"/>
        <n v="80.73"/>
        <n v="272.36"/>
        <n v="70.849999999999994"/>
        <n v="247.94"/>
        <n v="186.81"/>
        <n v="131.99"/>
        <n v="29.31"/>
        <n v="245.02"/>
        <n v="1323.25"/>
        <n v="282.66000000000003"/>
        <n v="91.21"/>
        <n v="31.75"/>
        <n v="88.69"/>
        <n v="453.14"/>
        <n v="83.43"/>
        <n v="101.8"/>
        <n v="218.33"/>
        <n v="33.71"/>
        <n v="128.38999999999999"/>
        <n v="78.83"/>
        <n v="91.76"/>
        <n v="331.1"/>
        <n v="194.26"/>
        <n v="408.98"/>
        <n v="84.46"/>
        <n v="44.85"/>
        <n v="383.36"/>
        <n v="422.02"/>
        <n v="64.180000000000007"/>
        <n v="173.58"/>
        <n v="88.6"/>
        <n v="50.22"/>
        <n v="192.39"/>
        <n v="73.42"/>
        <n v="147.68"/>
        <n v="108.97"/>
        <n v="23.65"/>
        <n v="147.94999999999999"/>
        <n v="385.04"/>
        <n v="457.39"/>
        <n v="222.99"/>
        <n v="220.74"/>
        <n v="73.5"/>
        <n v="223.1"/>
        <n v="47.91"/>
        <n v="96.06"/>
        <n v="118.61"/>
        <n v="118.45"/>
        <n v="143.21"/>
        <n v="282.72000000000003"/>
        <n v="593.94000000000005"/>
        <n v="262.16000000000003"/>
        <n v="46.58"/>
        <n v="70.040000000000006"/>
        <n v="164.91"/>
        <n v="449.26"/>
        <n v="27.47"/>
        <n v="143.97999999999999"/>
        <n v="88.24"/>
        <n v="90.18"/>
        <n v="152.62"/>
        <n v="55.81"/>
        <n v="227.85"/>
        <n v="91.83"/>
        <n v="80.989999999999995"/>
        <n v="278.39"/>
        <n v="43.1"/>
        <n v="326.29000000000002"/>
        <n v="41.74"/>
        <n v="64.02"/>
        <n v="99.46"/>
        <n v="138.49"/>
        <n v="45.55"/>
        <n v="10.51"/>
        <n v="114.77"/>
        <n v="36"/>
        <n v="154.16999999999999"/>
        <n v="566.39"/>
        <n v="120.86"/>
        <n v="51.21"/>
        <n v="67.260000000000005"/>
        <n v="62.8"/>
        <n v="346.13"/>
        <n v="244.12"/>
        <n v="259.25"/>
        <n v="201.96"/>
        <n v="226.21"/>
        <n v="324.69"/>
        <n v="205"/>
        <n v="20.47"/>
        <n v="116.35"/>
        <n v="307.2"/>
        <n v="546.69000000000005"/>
        <n v="47.47"/>
        <n v="101.56"/>
        <n v="72.91"/>
        <n v="43.71"/>
        <n v="70.650000000000006"/>
        <n v="89.3"/>
        <n v="115.09"/>
        <n v="62.12"/>
        <n v="46.2"/>
        <n v="48.55"/>
        <n v="57.52"/>
        <n v="88.15"/>
        <n v="110.49"/>
        <n v="66.83"/>
        <n v="58.6"/>
        <n v="43.57"/>
        <n v="78.95"/>
        <n v="188.13"/>
        <n v="63.03"/>
        <n v="30.37"/>
        <n v="51.48"/>
        <n v="35.79"/>
        <n v="98.82"/>
        <n v="53.52"/>
        <n v="37.15"/>
        <n v="89.9"/>
        <n v="106.53"/>
        <n v="52.82"/>
        <n v="68.599999999999994"/>
        <n v="35.61"/>
        <n v="94.03"/>
        <n v="526.46"/>
        <n v="50.66"/>
        <n v="79.180000000000007"/>
        <n v="91.59"/>
        <n v="116.96"/>
        <n v="28.4"/>
        <n v="103.33"/>
        <n v="23"/>
        <n v="31.56"/>
        <n v="34.22"/>
        <n v="19.670000000000002"/>
        <n v="8.33"/>
        <n v="21.34"/>
        <n v="5.33"/>
        <n v="34.67"/>
        <n v="21.73"/>
        <n v="11.92"/>
        <n v="26.6"/>
        <n v="10.67"/>
        <n v="29.04"/>
        <n v="50.91"/>
        <n v="50.08"/>
        <n v="25.29"/>
        <n v="51.29"/>
        <n v="49.38"/>
        <n v="101.25"/>
        <n v="17.989999999999998"/>
        <n v="370.95"/>
        <n v="63.57"/>
        <n v="5.31"/>
        <n v="35.619999999999997"/>
        <n v="87.1"/>
        <n v="75.11"/>
        <n v="68.010000000000005"/>
        <n v="29.62"/>
        <n v="91.63"/>
        <n v="64.37"/>
        <n v="21.86"/>
        <n v="33.32"/>
        <n v="90.28"/>
        <n v="59.23"/>
        <n v="67.31"/>
        <n v="88.75"/>
        <n v="40.35"/>
        <n v="76.86"/>
        <n v="68.709999999999994"/>
        <n v="57.77"/>
        <n v="31.57"/>
        <n v="107.05"/>
        <n v="149.03"/>
        <n v="55.96"/>
        <n v="56.97"/>
        <n v="44.06"/>
        <n v="68.63"/>
        <n v="65.319999999999993"/>
        <n v="35.92"/>
        <n v="40.07"/>
        <n v="75.650000000000006"/>
        <n v="61.2"/>
        <n v="48.13"/>
        <n v="68.11"/>
        <n v="65.89"/>
        <n v="81.650000000000006"/>
        <n v="52.7"/>
        <n v="41.23"/>
        <n v="15.04"/>
        <n v="43.82"/>
        <n v="27.3"/>
        <n v="33.24"/>
        <n v="285.70999999999998"/>
        <n v="42.33"/>
        <n v="50.27"/>
        <n v="61.9"/>
        <n v="55.8"/>
        <n v="73.13"/>
        <n v="26.06"/>
        <n v="22.64"/>
        <n v="47.22"/>
        <n v="53.42"/>
        <n v="51.3"/>
        <n v="37.200000000000003"/>
        <n v="27.1"/>
        <n v="206.31"/>
        <n v="82.15"/>
        <n v="164.8"/>
        <n v="60.82"/>
        <n v="67.97"/>
        <n v="81.56"/>
        <n v="21.5"/>
        <n v="27.23"/>
        <n v="25.09"/>
        <n v="21.23"/>
        <n v="41.61"/>
        <n v="135.59"/>
        <n v="22.12"/>
        <n v="64.63"/>
        <n v="69.569999999999993"/>
        <n v="75.13"/>
        <n v="140.97999999999999"/>
        <n v="49.47"/>
        <n v="53.87"/>
        <n v="4.57"/>
        <n v="53.48"/>
        <n v="43.91"/>
        <n v="50.85"/>
        <n v="426.93"/>
        <n v="23.81"/>
        <n v="98.41"/>
        <n v="107.32"/>
        <n v="94.1"/>
        <n v="15.72"/>
        <n v="90.64"/>
        <n v="97.3"/>
        <n v="37.119999999999997"/>
        <n v="28.1"/>
        <n v="144.43"/>
        <n v="24.27"/>
        <n v="35.119999999999997"/>
        <n v="24.76"/>
        <n v="188.38"/>
        <n v="148.08000000000001"/>
        <n v="49.93"/>
        <n v="107.82"/>
        <n v="42.63"/>
        <n v="14.37"/>
        <n v="37.479999999999997"/>
        <n v="30.2"/>
        <n v="33.549999999999997"/>
        <n v="57.93"/>
        <n v="53.08"/>
        <n v="48.06"/>
        <n v="82.4"/>
        <n v="50.45"/>
        <n v="115.83"/>
        <n v="108.02"/>
        <n v="46.09"/>
        <n v="107.21"/>
        <n v="50.93"/>
        <n v="40.04"/>
        <n v="64.44"/>
        <n v="53.83"/>
        <n v="100.47"/>
        <n v="34.07"/>
        <n v="65.209999999999994"/>
        <n v="44.21"/>
        <n v="71.97"/>
        <n v="52.95"/>
        <n v="109.45"/>
        <n v="75.040000000000006"/>
        <n v="68.48"/>
        <n v="53.47"/>
        <n v="109.11"/>
        <n v="51.19"/>
        <n v="27.94"/>
        <n v="82.5"/>
        <n v="59.82"/>
        <n v="64.819999999999993"/>
        <n v="90.1"/>
        <n v="40.96"/>
        <n v="40.08"/>
        <n v="78.03"/>
        <n v="18.91"/>
        <n v="37.130000000000003"/>
        <n v="41.96"/>
        <n v="64.53"/>
        <n v="25.49"/>
        <n v="11.43"/>
        <n v="108"/>
        <n v="54.88"/>
        <n v="47.38"/>
        <n v="211.84"/>
        <n v="219.93"/>
        <n v="40.799999999999997"/>
        <n v="75.5"/>
        <n v="13.54"/>
        <n v="60.87"/>
        <n v="115.69"/>
        <n v="48.1"/>
        <n v="74.180000000000007"/>
        <n v="123.35"/>
        <n v="66.62"/>
        <n v="104.99"/>
        <n v="15.43"/>
        <n v="367"/>
        <n v="97.41"/>
        <n v="47.86"/>
        <n v="81.58"/>
        <n v="18.329999999999998"/>
        <n v="224.43"/>
        <n v="145"/>
        <n v="112.57"/>
        <n v="342"/>
        <n v="57.88"/>
        <n v="1.5"/>
        <n v="22.33"/>
        <n v="16.829999999999998"/>
        <n v="56.3"/>
        <n v="84.06"/>
        <n v="168.39"/>
        <n v="35.380000000000003"/>
        <n v="55.83"/>
        <n v="69.47"/>
        <n v="8"/>
        <n v="34.44"/>
        <n v="501.25"/>
        <n v="306"/>
        <n v="74.23"/>
        <n v="130.22999999999999"/>
        <n v="53.41"/>
        <n v="75.67"/>
        <n v="31.69"/>
        <n v="47.78"/>
        <n v="149.31"/>
        <n v="62.07"/>
        <n v="53.4"/>
        <n v="271.51"/>
        <n v="40.49"/>
        <n v="189.76"/>
        <n v="68.86"/>
        <n v="125.99"/>
        <n v="90.52"/>
        <n v="28.88"/>
        <n v="48.08"/>
        <n v="27.56"/>
        <n v="29.02"/>
        <n v="28.66"/>
        <n v="37.65"/>
        <n v="42.55"/>
        <n v="131.58000000000001"/>
        <n v="61.1"/>
        <n v="31.34"/>
        <n v="129.11000000000001"/>
        <n v="25.02"/>
        <n v="47.54"/>
        <n v="65.84"/>
        <n v="46.4"/>
        <n v="50.37"/>
        <n v="26.57"/>
        <n v="39.49"/>
        <n v="49.25"/>
        <n v="62.38"/>
        <n v="37.94"/>
        <n v="51.6"/>
        <n v="27.78"/>
        <n v="99.38"/>
        <n v="38.85"/>
        <n v="600"/>
        <n v="80.55"/>
        <n v="52.8"/>
        <n v="47.68"/>
        <n v="23.45"/>
        <n v="40.14"/>
        <n v="17.2"/>
        <n v="52.5"/>
        <n v="77.5"/>
        <n v="53.55"/>
        <n v="16.25"/>
        <n v="103.68"/>
        <n v="185.19"/>
        <n v="54.15"/>
        <n v="177.21"/>
        <n v="100.33"/>
        <n v="136.91"/>
        <n v="52.96"/>
        <n v="82.33"/>
        <n v="135.41999999999999"/>
        <n v="74.069999999999993"/>
        <n v="84.08"/>
        <n v="150"/>
        <n v="266.08999999999997"/>
        <n v="7.25"/>
        <n v="109.96"/>
        <n v="169.92"/>
        <n v="95.74"/>
        <n v="55.77"/>
        <n v="30.08"/>
        <n v="88.44"/>
        <n v="64.03"/>
        <n v="60.15"/>
        <n v="49.19"/>
        <n v="165.16"/>
        <n v="43.62"/>
        <n v="43.7"/>
        <n v="67.42"/>
        <n v="177.5"/>
        <n v="38.880000000000003"/>
        <n v="54.99"/>
        <n v="61.34"/>
        <n v="23.12"/>
        <n v="29.61"/>
        <n v="75.61"/>
        <n v="35.6"/>
        <n v="143"/>
        <n v="72.5"/>
        <n v="29.5"/>
        <n v="23.08"/>
        <n v="48.18"/>
        <n v="202.83"/>
        <n v="29.13"/>
        <n v="96.05"/>
        <n v="305.77999999999997"/>
        <n v="12.14"/>
        <n v="83.57"/>
        <n v="115.53"/>
        <n v="80.02"/>
        <n v="35.520000000000003"/>
        <n v="64.930000000000007"/>
        <n v="60.97"/>
        <n v="31.44"/>
        <n v="58.93"/>
        <n v="157.29"/>
        <n v="55.76"/>
        <n v="83.8"/>
        <n v="270.57"/>
        <n v="107.1"/>
        <n v="47.18"/>
        <n v="120.31"/>
        <n v="27.6"/>
        <n v="205.3"/>
        <n v="74.64"/>
        <n v="47.06"/>
        <n v="26.59"/>
        <n v="36.770000000000003"/>
        <n v="27.58"/>
        <n v="21.56"/>
        <n v="44.1"/>
        <n v="63.87"/>
        <n v="38.99"/>
        <n v="80.19"/>
        <n v="34.9"/>
        <n v="89.1"/>
        <n v="39.44"/>
        <n v="136.9"/>
        <n v="37.46"/>
        <n v="31.96"/>
        <n v="25.21"/>
        <n v="10.039999999999999"/>
        <n v="45.94"/>
        <n v="223.58"/>
        <n v="39.479999999999997"/>
        <n v="91.3"/>
        <n v="78.67"/>
        <n v="17.670000000000002"/>
        <n v="41.33"/>
        <n v="71.599999999999994"/>
        <n v="307.82"/>
        <n v="80.45"/>
        <n v="83.94"/>
        <n v="73.37"/>
        <n v="112.86"/>
        <n v="95.28"/>
        <n v="22.75"/>
        <n v="133.30000000000001"/>
        <n v="3.8"/>
        <n v="85.75"/>
        <n v="267"/>
        <n v="373.56"/>
        <n v="174.04"/>
        <n v="93.7"/>
        <n v="77.33"/>
        <n v="92.22"/>
        <n v="60.96"/>
        <n v="91"/>
        <n v="41.58"/>
        <n v="33.76"/>
        <n v="70.62"/>
        <n v="167.15"/>
        <n v="128.62"/>
        <n v="65.41"/>
        <n v="117.56"/>
        <n v="126.48"/>
        <n v="550"/>
        <n v="84.9"/>
        <n v="5.29"/>
        <n v="72.760000000000005"/>
        <n v="23.67"/>
        <n v="89.21"/>
        <n v="116.56"/>
        <n v="13.01"/>
        <n v="132.35"/>
        <n v="922.22"/>
        <n v="163.57"/>
        <n v="217.38"/>
        <n v="149.44"/>
        <n v="44.46"/>
        <n v="164.94"/>
        <n v="84.87"/>
        <n v="53.95"/>
        <n v="50.53"/>
        <n v="95.37"/>
        <n v="57.63"/>
        <n v="92.39"/>
        <n v="125.98"/>
        <n v="94.64"/>
        <n v="170.7"/>
        <n v="68.25"/>
        <n v="95.49"/>
        <n v="7.19"/>
        <n v="511.65"/>
        <n v="261.75"/>
        <n v="69.760000000000005"/>
        <n v="77.23"/>
        <n v="340.57"/>
        <n v="845.7"/>
        <n v="97.19"/>
        <n v="451.84"/>
        <n v="138.66999999999999"/>
        <n v="21.64"/>
        <n v="169.52"/>
        <n v="161.88"/>
        <n v="493.13"/>
        <n v="18.239999999999998"/>
        <n v="40.61"/>
        <n v="37.950000000000003"/>
        <n v="35.729999999999997"/>
        <n v="39.29"/>
        <n v="17.329999999999998"/>
        <n v="31.76"/>
        <n v="11.33"/>
        <n v="29.47"/>
        <n v="43.85"/>
        <n v="45.97"/>
        <n v="93.67"/>
        <n v="18.77"/>
        <n v="66.11"/>
        <n v="36.86"/>
        <n v="39.81"/>
        <n v="126.46"/>
        <n v="73.209999999999994"/>
        <n v="151.46"/>
        <n v="36.5"/>
        <n v="87.36"/>
        <n v="36.47"/>
        <n v="44.86"/>
        <n v="42.9"/>
        <n v="33.94"/>
        <n v="90.74"/>
        <n v="24.44"/>
        <n v="44.25"/>
        <n v="67.739999999999995"/>
        <n v="121.9"/>
        <n v="47.46"/>
        <n v="92.84"/>
        <n v="37.21"/>
        <n v="25.25"/>
        <n v="43.21"/>
        <n v="25.13"/>
        <n v="23.64"/>
        <n v="103.95"/>
        <n v="50.38"/>
        <n v="13.6"/>
        <n v="8.86"/>
        <n v="60.78"/>
        <n v="113.42"/>
        <n v="104.57"/>
        <n v="98.31"/>
        <n v="35.04"/>
        <n v="272.73"/>
        <n v="63.85"/>
        <n v="30.19"/>
        <n v="83.51"/>
        <n v="64.760000000000005"/>
        <n v="20.12"/>
        <n v="44.09"/>
        <n v="44.54"/>
        <n v="125.81"/>
        <n v="19.7"/>
        <s v="0"/>
        <n v="60.67"/>
        <n v="23.92"/>
        <n v="15.83"/>
        <n v="29.79"/>
        <n v="29.56"/>
        <n v="26.67"/>
        <n v="50.4"/>
        <n v="105.03"/>
        <n v="119.13"/>
        <n v="90.33"/>
        <n v="15.75"/>
        <n v="29"/>
        <n v="96.55"/>
        <n v="63"/>
        <n v="381.6"/>
        <n v="46.25"/>
        <n v="81.569999999999993"/>
        <n v="29.41"/>
        <n v="5.75"/>
        <n v="52.08"/>
        <n v="183.33"/>
        <n v="26.33"/>
        <n v="486.43"/>
        <n v="9.75"/>
        <n v="36.590000000000003"/>
        <n v="80.709999999999994"/>
        <n v="46.93"/>
        <n v="78.08"/>
        <n v="203.67"/>
        <n v="20.71"/>
        <n v="48.56"/>
        <n v="51.62"/>
        <n v="175.51"/>
        <n v="231.66"/>
        <n v="112.14"/>
        <n v="255.17"/>
        <n v="162.77000000000001"/>
        <n v="85.74"/>
        <n v="47.57"/>
        <n v="72.97"/>
        <n v="90.54"/>
        <n v="36.36"/>
        <n v="126.72"/>
        <n v="329.2"/>
        <n v="202.23"/>
        <n v="82.46"/>
        <n v="2.67"/>
        <n v="18.899999999999999"/>
        <n v="200.63"/>
        <n v="201.67"/>
        <n v="66.099999999999994"/>
        <n v="50.75"/>
        <n v="109.03"/>
        <n v="25.69"/>
        <n v="41.92"/>
        <n v="88.77"/>
        <n v="80.23"/>
        <n v="78.94"/>
        <n v="95.59"/>
        <n v="69.89"/>
        <n v="74.53"/>
        <n v="123.94"/>
        <n v="264.85000000000002"/>
        <n v="70.88"/>
        <n v="8.57"/>
        <n v="60.69"/>
        <n v="110.22"/>
        <n v="155.24"/>
        <n v="115.08"/>
        <n v="109.59"/>
        <n v="45.21"/>
        <n v="104.15"/>
        <n v="97"/>
        <n v="370.37"/>
        <n v="94.41"/>
        <n v="48.98"/>
        <n v="23.28"/>
        <n v="63.23"/>
        <n v="153.52000000000001"/>
        <n v="90.2"/>
        <n v="118.97"/>
        <n v="80.25"/>
        <n v="131.38"/>
        <n v="73.03"/>
        <n v="178.53"/>
        <n v="162.91"/>
        <n v="108.24"/>
        <n v="88.87"/>
        <n v="116.73"/>
        <n v="233.9"/>
        <n v="158"/>
        <n v="14.84"/>
        <n v="85.18"/>
        <n v="146.69"/>
        <n v="50.76"/>
        <n v="87.7"/>
        <n v="242.28"/>
        <n v="146.44999999999999"/>
        <n v="103.17"/>
        <n v="80.459999999999994"/>
        <n v="234.67"/>
        <n v="162.71"/>
        <n v="120.17"/>
        <n v="67.7"/>
        <n v="52.1"/>
        <n v="164.3"/>
        <n v="84.86"/>
        <n v="94.55"/>
        <n v="45.54"/>
        <n v="191.13"/>
        <n v="89.31"/>
        <n v="88.59"/>
        <n v="96.3"/>
        <n v="33.31"/>
        <n v="37.22"/>
        <n v="92.13"/>
        <n v="76.790000000000006"/>
        <n v="96.53"/>
        <n v="51.89"/>
        <n v="128.91"/>
        <n v="84.11"/>
        <n v="82.94"/>
        <n v="259.95"/>
        <n v="37.25"/>
        <n v="177.02"/>
        <n v="70.67"/>
        <n v="23.63"/>
        <n v="41"/>
        <n v="99.76"/>
        <n v="25.52"/>
        <n v="117.65"/>
        <n v="2796.67"/>
        <n v="87.5"/>
        <n v="20.14"/>
        <n v="20.88"/>
        <n v="61.31"/>
        <n v="92.14"/>
        <n v="7.33"/>
        <n v="64.8"/>
        <n v="30.12"/>
        <n v="415.78"/>
        <n v="53.71"/>
        <n v="420.6"/>
        <n v="78.33"/>
        <n v="67.78"/>
        <n v="130.09"/>
        <n v="1270.22"/>
        <n v="53.53"/>
        <n v="56.79"/>
        <n v="40.83"/>
        <n v="65.11"/>
        <n v="55.6"/>
        <n v="140.54"/>
        <n v="69.53"/>
        <n v="237"/>
        <n v="79.87"/>
        <n v="10.25"/>
        <n v="272.58999999999997"/>
        <n v="70.11"/>
        <n v="57.89"/>
        <n v="125.27"/>
        <n v="775"/>
        <n v="12.8"/>
        <n v="58"/>
        <n v="244.8"/>
        <n v="61.18"/>
        <n v="139.24"/>
        <n v="93.75"/>
        <n v="23.14"/>
        <n v="29.05"/>
        <n v="450"/>
        <n v="32.25"/>
        <n v="251.33"/>
        <n v="437.5"/>
        <n v="110.35"/>
        <n v="41.42"/>
        <n v="33.99"/>
        <n v="103.35"/>
        <n v="34.79"/>
        <n v="41.77"/>
        <n v="64.27"/>
        <n v="62.92"/>
        <n v="98.54"/>
        <n v="82.61"/>
        <n v="28.41"/>
        <n v="200.69"/>
        <n v="37.590000000000003"/>
        <n v="58.1"/>
        <n v="60.3"/>
        <n v="63.36"/>
        <n v="50.9"/>
        <n v="79.31"/>
        <n v="139.19"/>
        <n v="131.91"/>
        <n v="39.67"/>
        <n v="57.55"/>
        <n v="33.03"/>
        <n v="77.34"/>
        <n v="31.93"/>
        <n v="46.77"/>
        <n v="100.22"/>
        <n v="46.71"/>
        <n v="71.489999999999995"/>
        <n v="14.44"/>
        <n v="356.84"/>
        <n v="37.75"/>
        <n v="24.46"/>
        <n v="286.25"/>
        <n v="36.67"/>
        <n v="49.21"/>
        <n v="70.83"/>
        <n v="63.11"/>
        <n v="50.16"/>
        <n v="62.88"/>
        <n v="85.53"/>
        <n v="53.72"/>
        <n v="127.81"/>
        <n v="106.57"/>
        <n v="262.11"/>
        <n v="57.17"/>
        <n v="50.2"/>
        <n v="66.59"/>
        <n v="168.25"/>
        <n v="256.37"/>
        <n v="37.14"/>
        <n v="141.71"/>
        <n v="52.49"/>
        <n v="59.52"/>
        <n v="193.62"/>
        <n v="77.22"/>
        <n v="50.46"/>
        <n v="97.38"/>
        <n v="34.92"/>
        <n v="182.91"/>
        <n v="131.13999999999999"/>
        <n v="59.7"/>
        <n v="88.74"/>
        <n v="58.69"/>
        <n v="115.87"/>
        <n v="23.87"/>
        <n v="81.13"/>
        <n v="46.43"/>
        <n v="60.48"/>
        <n v="65.58"/>
        <n v="119.19"/>
        <n v="83.05"/>
        <n v="177.09"/>
        <n v="70.77"/>
        <n v="29.17"/>
        <n v="98.2"/>
        <n v="251.74"/>
        <n v="74.819999999999993"/>
        <n v="67.650000000000006"/>
        <n v="93.81"/>
        <n v="41.24"/>
        <n v="52.55"/>
        <n v="70.290000000000006"/>
        <n v="53.18"/>
        <n v="60.95"/>
        <n v="116"/>
        <n v="61"/>
        <n v="38.24"/>
        <n v="106.5"/>
        <n v="204.57"/>
        <n v="54.91"/>
        <n v="150.41999999999999"/>
        <n v="52.58"/>
        <n v="54.3"/>
        <n v="76.03"/>
        <n v="105.21"/>
        <n v="68.67"/>
        <n v="129.36000000000001"/>
        <n v="134.26"/>
        <n v="17.829999999999998"/>
        <n v="203.2"/>
        <n v="69.19"/>
        <n v="125.12"/>
        <n v="73.53"/>
        <n v="48.44"/>
        <n v="26.61"/>
        <n v="33.67"/>
        <n v="40.71"/>
        <n v="19.27"/>
        <n v="29.58"/>
        <n v="45.98"/>
        <n v="125.09"/>
        <n v="141.29"/>
        <n v="55.33"/>
        <n v="46.42"/>
        <n v="173.7"/>
        <n v="59.6"/>
        <n v="89.59"/>
        <n v="204.05"/>
        <n v="48.7"/>
        <n v="53.34"/>
        <n v="75.09"/>
        <n v="209.84"/>
        <n v="61.02"/>
        <n v="80.03"/>
        <n v="29.07"/>
        <n v="49.44"/>
        <n v="93.98"/>
        <n v="61.94"/>
        <n v="78.5"/>
        <n v="66.45"/>
        <n v="145.65"/>
        <n v="152.5"/>
        <n v="142.28"/>
        <n v="24.55"/>
        <n v="292.77999999999997"/>
        <n v="44.92"/>
        <n v="23.1"/>
        <n v="80.400000000000006"/>
        <n v="72.290000000000006"/>
        <n v="32.97"/>
        <n v="116.65"/>
        <n v="79.62"/>
        <n v="81.03"/>
        <n v="136.85"/>
        <n v="177.62"/>
        <n v="109.08"/>
        <n v="119.64"/>
        <n v="78.209999999999994"/>
        <n v="114.13"/>
        <n v="91.67"/>
        <n v="108.59"/>
        <n v="69.819999999999993"/>
        <n v="109.57"/>
        <n v="93.61"/>
        <n v="76.8"/>
        <n v="147.33000000000001"/>
        <n v="56.33"/>
        <n v="96.19"/>
        <n v="184.78"/>
        <n v="54.5"/>
        <n v="302.31"/>
        <n v="44.14"/>
        <n v="866.67"/>
        <n v="61.39"/>
        <n v="29.67"/>
        <n v="45.48"/>
        <n v="96.2"/>
        <n v="67.92"/>
        <n v="30.78"/>
        <n v="71.73"/>
        <n v="176.47"/>
        <n v="421.11"/>
        <n v="28.19"/>
        <n v="54.55"/>
        <n v="111.89"/>
        <n v="85.21"/>
        <n v="76.650000000000006"/>
        <n v="65.17"/>
        <n v="93.76"/>
        <n v="100.17"/>
        <n v="184.68"/>
        <n v="36.07"/>
        <n v="24.21"/>
        <n v="55.89"/>
        <n v="27.07"/>
        <n v="118.13"/>
        <n v="44.76"/>
        <n v="99.79"/>
        <n v="203.33"/>
        <n v="28.32"/>
        <n v="110.23"/>
        <n v="31.97"/>
        <n v="58.61"/>
        <n v="29.43"/>
        <n v="81.38"/>
        <n v="199.17"/>
        <n v="115.38"/>
        <n v="70.569999999999993"/>
        <n v="22.22"/>
        <n v="159.47"/>
        <n v="72.05"/>
        <n v="63.7"/>
        <n v="103.21"/>
        <n v="71.150000000000006"/>
        <n v="81.78"/>
        <n v="297.02999999999997"/>
        <n v="46.61"/>
        <n v="40.29"/>
        <n v="30.15"/>
        <n v="95.24"/>
        <n v="52.21"/>
        <n v="134.15"/>
        <n v="62.83"/>
        <n v="58.95"/>
        <n v="143.11000000000001"/>
        <n v="84.17"/>
        <n v="186.07"/>
        <n v="89.79"/>
        <n v="59.65"/>
        <n v="41.22"/>
        <n v="43.35"/>
        <n v="64.52"/>
        <n v="43.28"/>
        <n v="77"/>
        <n v="19.489999999999998"/>
        <n v="41.13"/>
        <n v="41.41"/>
        <n v="33.57"/>
        <n v="145.87"/>
        <n v="358.69"/>
        <n v="50.98"/>
        <n v="45.04"/>
        <n v="17.53"/>
        <n v="57.92"/>
        <n v="29.71"/>
        <n v="90.68"/>
        <n v="55.01"/>
        <n v="57.22"/>
        <n v="72.95"/>
        <n v="716.35"/>
        <n v="148.47999999999999"/>
        <n v="51.79"/>
        <n v="53.23"/>
        <n v="39.6"/>
        <n v="34.25"/>
        <n v="164.62"/>
        <n v="125.05"/>
        <n v="64.91"/>
        <n v="83.14"/>
        <n v="38.71"/>
        <n v="125.38"/>
        <n v="79.099999999999994"/>
        <n v="114.29"/>
        <n v="30.77"/>
        <n v="47.85"/>
        <n v="34.409999999999997"/>
        <n v="40.24"/>
        <n v="60.29"/>
        <n v="25.31"/>
        <n v="35.950000000000003"/>
        <n v="136"/>
        <n v="70.760000000000005"/>
        <n v="66.510000000000005"/>
        <n v="105"/>
        <n v="96.67"/>
        <n v="60.33"/>
        <n v="79.89"/>
        <n v="58.82"/>
        <n v="75.34"/>
        <n v="66.959999999999994"/>
        <n v="227.27"/>
        <n v="307.69"/>
        <n v="50.02"/>
        <n v="72.39"/>
        <n v="95.95"/>
        <n v="41.03"/>
        <n v="56.83"/>
        <n v="137.24"/>
        <n v="75.709999999999994"/>
        <n v="99"/>
        <n v="45.11"/>
        <n v="49.23"/>
        <n v="42.3"/>
        <n v="78.88"/>
        <n v="38.28"/>
        <n v="13.53"/>
        <n v="30.95"/>
        <n v="55.23"/>
        <n v="66.150000000000006"/>
        <n v="54.14"/>
        <n v="104.17"/>
        <n v="59.21"/>
        <n v="119.18"/>
        <n v="24.29"/>
        <n v="40.94"/>
        <n v="38.65"/>
        <n v="107"/>
        <n v="110.5"/>
        <n v="179.28"/>
        <n v="22.91"/>
        <n v="43.13"/>
        <n v="46.89"/>
        <n v="47.41"/>
        <n v="15.13"/>
        <n v="21.1"/>
        <n v="59.12"/>
        <n v="97.92"/>
        <n v="55.13"/>
        <n v="26.54"/>
        <n v="122.54"/>
        <n v="73.239999999999995"/>
        <n v="55.56"/>
        <n v="39.54"/>
        <n v="136.78"/>
        <n v="99.34"/>
        <n v="37.96"/>
        <n v="58.57"/>
        <n v="30.94"/>
        <n v="176.09"/>
        <n v="151.97999999999999"/>
        <n v="22.61"/>
        <n v="18.27"/>
        <n v="82.26"/>
        <n v="68.53"/>
        <n v="68.06"/>
        <n v="72.709999999999994"/>
        <n v="77.19"/>
        <n v="55.97"/>
        <n v="49.69"/>
        <n v="79"/>
        <n v="77.73"/>
        <n v="3.25"/>
        <n v="81.67"/>
        <n v="49.06"/>
        <n v="61.06"/>
        <n v="143.1"/>
        <n v="52.35"/>
        <n v="126.67"/>
        <n v="35.49"/>
        <n v="37.08"/>
        <n v="69.33"/>
        <n v="56.07"/>
        <n v="47.03"/>
        <n v="80.72"/>
        <n v="84.85"/>
        <n v="68.97"/>
        <n v="147.88"/>
        <n v="56.84"/>
        <n v="176.94"/>
        <n v="127.6"/>
        <n v="66.14"/>
        <n v="68.42"/>
        <n v="60.13"/>
        <n v="550.04"/>
        <n v="44.24"/>
        <n v="60.91"/>
        <n v="68.84"/>
        <n v="73.58"/>
        <n v="115.02"/>
        <n v="110.75"/>
        <n v="235.46"/>
        <n v="11.36"/>
        <n v="92.5"/>
        <n v="202.85"/>
        <n v="46.05"/>
        <n v="51"/>
        <n v="31.58"/>
        <n v="53.36"/>
        <n v="36.96"/>
        <n v="81.290000000000006"/>
        <n v="20.079999999999998"/>
        <n v="88.25"/>
        <n v="53.44"/>
        <n v="39.869999999999997"/>
        <n v="145.16"/>
        <n v="64.38"/>
        <n v="62.05"/>
        <n v="66.13"/>
        <n v="73.400000000000006"/>
        <n v="99.5"/>
        <n v="58.79"/>
        <n v="45.35"/>
        <n v="59.17"/>
        <n v="200.49"/>
        <n v="57.26"/>
        <n v="58.06"/>
        <n v="186.8"/>
        <n v="74.12"/>
        <n v="30.71"/>
        <n v="62.67"/>
        <n v="121.36"/>
        <n v="39.74"/>
        <n v="72"/>
        <n v="40.630000000000003"/>
        <n v="38.590000000000003"/>
        <n v="155.94999999999999"/>
        <n v="43.2"/>
        <n v="15.15"/>
        <n v="140"/>
        <n v="80.87"/>
        <n v="53.85"/>
        <n v="30.93"/>
        <n v="67.959999999999994"/>
        <n v="27.14"/>
        <n v="106.84"/>
        <n v="105.52"/>
        <n v="132.96"/>
        <n v="310"/>
        <n v="26.02"/>
        <n v="86.23"/>
        <n v="114.55"/>
        <n v="47.66"/>
        <n v="72.89"/>
        <n v="49.55"/>
        <n v="25.4"/>
        <n v="62.59"/>
        <n v="60.06"/>
        <n v="72.400000000000006"/>
        <n v="100.63"/>
        <n v="25.57"/>
        <n v="202"/>
        <n v="99.54"/>
        <n v="215.25"/>
        <n v="120.55"/>
        <n v="172.23"/>
        <n v="111.11"/>
        <n v="25.46"/>
        <n v="267.64999999999998"/>
        <n v="75.959999999999994"/>
        <n v="50.11"/>
        <n v="55.5"/>
        <n v="166.67"/>
        <n v="47.43"/>
        <n v="64.94"/>
        <n v="74.22"/>
        <n v="106.93"/>
        <n v="74.239999999999995"/>
        <n v="73.33"/>
        <n v="38.42"/>
        <n v="166.97"/>
        <n v="94.91"/>
        <n v="90.82"/>
        <n v="70.03"/>
        <n v="94.9"/>
        <n v="75.37"/>
        <n v="64.459999999999994"/>
        <n v="115"/>
        <n v="93.77"/>
        <n v="35.1"/>
        <n v="174"/>
        <n v="145.41"/>
        <n v="55.06"/>
        <n v="47.33"/>
        <n v="50.56"/>
        <n v="70.23"/>
        <n v="199.18"/>
        <n v="78.52"/>
        <n v="61.82"/>
        <n v="48.34"/>
        <n v="107.25"/>
        <n v="57"/>
        <n v="40.92"/>
        <n v="79.540000000000006"/>
        <n v="72.38"/>
        <n v="38.57"/>
        <n v="107.57"/>
        <n v="70.459999999999994"/>
        <n v="178.57"/>
        <n v="62.63"/>
        <n v="58.9"/>
        <n v="139.56"/>
        <n v="57.39"/>
        <n v="64.290000000000006"/>
        <n v="120.12"/>
        <n v="1008.24"/>
        <n v="63.28"/>
        <n v="25.65"/>
        <n v="47.7"/>
        <n v="56.05"/>
        <n v="81.319999999999993"/>
        <n v="70.17"/>
        <n v="188.56"/>
        <n v="49.51"/>
        <n v="75.459999999999994"/>
        <n v="9.5"/>
        <n v="35.5"/>
        <n v="89.4"/>
        <n v="81.540000000000006"/>
        <n v="88.64"/>
        <n v="13.11"/>
        <n v="315.5"/>
        <n v="128.27000000000001"/>
        <n v="27"/>
        <n v="47.26"/>
        <n v="24.71"/>
        <n v="63.13"/>
        <n v="38.25"/>
        <n v="61.67"/>
        <n v="142.86000000000001"/>
        <n v="10.17"/>
        <n v="81.41"/>
        <n v="93"/>
        <n v="32.36"/>
        <n v="45.83"/>
        <n v="248.5"/>
        <n v="137.08000000000001"/>
        <n v="49.28"/>
        <n v="40.06"/>
        <n v="35.17"/>
        <n v="22.67"/>
        <n v="26.38"/>
        <n v="105.54"/>
        <n v="29.09"/>
        <n v="62"/>
        <n v="217.5"/>
        <n v="84.28"/>
        <n v="33.74"/>
        <n v="37.54"/>
        <n v="11.62"/>
        <n v="60.11"/>
        <n v="59.58"/>
        <n v="82.57"/>
        <n v="45.84"/>
        <n v="4.75"/>
        <n v="63.56"/>
        <n v="65.34"/>
        <n v="147.4"/>
        <n v="166.06"/>
        <n v="75.25"/>
        <n v="1250"/>
        <n v="32.979999999999997"/>
        <n v="86.62"/>
        <n v="41.95"/>
        <n v="23.75"/>
        <n v="163.33000000000001"/>
        <n v="6.75"/>
        <n v="179.12"/>
        <n v="34.950000000000003"/>
        <n v="33.08"/>
        <n v="18.5"/>
        <n v="44.31"/>
        <n v="222.5"/>
        <n v="126.5"/>
        <n v="9.4"/>
        <n v="91.25"/>
        <n v="800"/>
        <n v="80"/>
        <n v="22.83"/>
        <n v="45.79"/>
        <n v="383.33"/>
        <n v="106.97"/>
        <n v="14.33"/>
        <n v="15.67"/>
      </sharedItems>
    </cacheField>
    <cacheField name="Parent 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a Ended Conversion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  <fieldGroup base="19">
        <rangePr groupBy="months" startDate="2009-08-10T19:26:00" endDate="2017-05-03T19:12:00"/>
        <groupItems count="14">
          <s v="&lt;8/10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x v="0"/>
    <x v="0"/>
    <x v="0"/>
    <x v="0"/>
    <n v="11633"/>
    <x v="0"/>
    <x v="0"/>
    <x v="0"/>
    <n v="1437620400"/>
    <n v="1434931811"/>
    <b v="0"/>
    <n v="182"/>
    <b v="1"/>
    <x v="0"/>
    <n v="137"/>
    <n v="63.92"/>
  </r>
  <r>
    <x v="1"/>
    <x v="1"/>
    <x v="1"/>
    <x v="1"/>
    <n v="14653"/>
    <x v="0"/>
    <x v="0"/>
    <x v="0"/>
    <n v="1488464683"/>
    <n v="1485872683"/>
    <b v="0"/>
    <n v="79"/>
    <b v="1"/>
    <x v="0"/>
    <n v="143"/>
    <n v="185.48"/>
  </r>
  <r>
    <x v="2"/>
    <x v="2"/>
    <x v="2"/>
    <x v="2"/>
    <n v="525"/>
    <x v="0"/>
    <x v="1"/>
    <x v="1"/>
    <n v="1455555083"/>
    <n v="1454691083"/>
    <b v="0"/>
    <n v="35"/>
    <b v="1"/>
    <x v="0"/>
    <n v="105"/>
    <n v="15"/>
  </r>
  <r>
    <x v="3"/>
    <x v="3"/>
    <x v="3"/>
    <x v="3"/>
    <n v="10390"/>
    <x v="0"/>
    <x v="0"/>
    <x v="0"/>
    <n v="1407414107"/>
    <n v="1404822107"/>
    <b v="0"/>
    <n v="150"/>
    <b v="1"/>
    <x v="0"/>
    <n v="104"/>
    <n v="69.27"/>
  </r>
  <r>
    <x v="4"/>
    <x v="4"/>
    <x v="4"/>
    <x v="4"/>
    <n v="54116.28"/>
    <x v="0"/>
    <x v="0"/>
    <x v="0"/>
    <n v="1450555279"/>
    <n v="1447963279"/>
    <b v="0"/>
    <n v="284"/>
    <b v="1"/>
    <x v="0"/>
    <n v="123"/>
    <n v="190.55"/>
  </r>
  <r>
    <x v="5"/>
    <x v="5"/>
    <x v="5"/>
    <x v="5"/>
    <n v="4390"/>
    <x v="0"/>
    <x v="0"/>
    <x v="0"/>
    <n v="1469770500"/>
    <n v="1468362207"/>
    <b v="0"/>
    <n v="47"/>
    <b v="1"/>
    <x v="0"/>
    <n v="110"/>
    <n v="93.4"/>
  </r>
  <r>
    <x v="6"/>
    <x v="6"/>
    <x v="6"/>
    <x v="6"/>
    <n v="8519"/>
    <x v="0"/>
    <x v="0"/>
    <x v="0"/>
    <n v="1402710250"/>
    <n v="1401846250"/>
    <b v="0"/>
    <n v="58"/>
    <b v="1"/>
    <x v="0"/>
    <n v="106"/>
    <n v="146.88"/>
  </r>
  <r>
    <x v="7"/>
    <x v="7"/>
    <x v="7"/>
    <x v="7"/>
    <n v="9110"/>
    <x v="0"/>
    <x v="0"/>
    <x v="0"/>
    <n v="1467680867"/>
    <n v="1464224867"/>
    <b v="0"/>
    <n v="57"/>
    <b v="1"/>
    <x v="0"/>
    <n v="101"/>
    <n v="159.82"/>
  </r>
  <r>
    <x v="8"/>
    <x v="8"/>
    <x v="8"/>
    <x v="8"/>
    <n v="3501.52"/>
    <x v="0"/>
    <x v="0"/>
    <x v="0"/>
    <n v="1460754000"/>
    <n v="1460155212"/>
    <b v="0"/>
    <n v="12"/>
    <b v="1"/>
    <x v="0"/>
    <n v="100"/>
    <n v="291.79000000000002"/>
  </r>
  <r>
    <x v="9"/>
    <x v="9"/>
    <x v="9"/>
    <x v="2"/>
    <n v="629.99"/>
    <x v="0"/>
    <x v="0"/>
    <x v="0"/>
    <n v="1460860144"/>
    <n v="1458268144"/>
    <b v="0"/>
    <n v="20"/>
    <b v="1"/>
    <x v="0"/>
    <n v="126"/>
    <n v="31.5"/>
  </r>
  <r>
    <x v="10"/>
    <x v="10"/>
    <x v="10"/>
    <x v="9"/>
    <n v="3015"/>
    <x v="0"/>
    <x v="0"/>
    <x v="0"/>
    <n v="1403660279"/>
    <n v="1400636279"/>
    <b v="0"/>
    <n v="19"/>
    <b v="1"/>
    <x v="0"/>
    <n v="101"/>
    <n v="158.68"/>
  </r>
  <r>
    <x v="11"/>
    <x v="11"/>
    <x v="11"/>
    <x v="10"/>
    <n v="6025"/>
    <x v="0"/>
    <x v="0"/>
    <x v="0"/>
    <n v="1471834800"/>
    <n v="1469126462"/>
    <b v="0"/>
    <n v="75"/>
    <b v="1"/>
    <x v="0"/>
    <n v="121"/>
    <n v="80.33"/>
  </r>
  <r>
    <x v="12"/>
    <x v="12"/>
    <x v="12"/>
    <x v="11"/>
    <n v="49588"/>
    <x v="0"/>
    <x v="0"/>
    <x v="0"/>
    <n v="1405479600"/>
    <n v="1401642425"/>
    <b v="0"/>
    <n v="827"/>
    <b v="1"/>
    <x v="0"/>
    <n v="165"/>
    <n v="59.96"/>
  </r>
  <r>
    <x v="13"/>
    <x v="13"/>
    <x v="13"/>
    <x v="8"/>
    <n v="5599"/>
    <x v="0"/>
    <x v="0"/>
    <x v="0"/>
    <n v="1466713620"/>
    <n v="1463588109"/>
    <b v="0"/>
    <n v="51"/>
    <b v="1"/>
    <x v="0"/>
    <n v="160"/>
    <n v="109.78"/>
  </r>
  <r>
    <x v="14"/>
    <x v="14"/>
    <x v="14"/>
    <x v="12"/>
    <n v="6056"/>
    <x v="0"/>
    <x v="2"/>
    <x v="2"/>
    <n v="1405259940"/>
    <n v="1403051888"/>
    <b v="0"/>
    <n v="41"/>
    <b v="1"/>
    <x v="0"/>
    <n v="101"/>
    <n v="147.71"/>
  </r>
  <r>
    <x v="15"/>
    <x v="15"/>
    <x v="15"/>
    <x v="13"/>
    <n v="2132"/>
    <x v="0"/>
    <x v="3"/>
    <x v="3"/>
    <n v="1443384840"/>
    <n v="1441790658"/>
    <b v="0"/>
    <n v="98"/>
    <b v="1"/>
    <x v="0"/>
    <n v="107"/>
    <n v="21.76"/>
  </r>
  <r>
    <x v="16"/>
    <x v="16"/>
    <x v="16"/>
    <x v="14"/>
    <n v="12029"/>
    <x v="0"/>
    <x v="0"/>
    <x v="0"/>
    <n v="1402896600"/>
    <n v="1398971211"/>
    <b v="0"/>
    <n v="70"/>
    <b v="1"/>
    <x v="0"/>
    <n v="100"/>
    <n v="171.84"/>
  </r>
  <r>
    <x v="17"/>
    <x v="17"/>
    <x v="17"/>
    <x v="15"/>
    <n v="1510"/>
    <x v="0"/>
    <x v="1"/>
    <x v="1"/>
    <n v="1415126022"/>
    <n v="1412530422"/>
    <b v="0"/>
    <n v="36"/>
    <b v="1"/>
    <x v="0"/>
    <n v="101"/>
    <n v="41.94"/>
  </r>
  <r>
    <x v="18"/>
    <x v="18"/>
    <x v="18"/>
    <x v="11"/>
    <n v="31896.33"/>
    <x v="0"/>
    <x v="0"/>
    <x v="0"/>
    <n v="1410958856"/>
    <n v="1408366856"/>
    <b v="0"/>
    <n v="342"/>
    <b v="1"/>
    <x v="0"/>
    <n v="106"/>
    <n v="93.26"/>
  </r>
  <r>
    <x v="19"/>
    <x v="19"/>
    <x v="19"/>
    <x v="16"/>
    <n v="1235"/>
    <x v="0"/>
    <x v="0"/>
    <x v="0"/>
    <n v="1437420934"/>
    <n v="1434828934"/>
    <b v="0"/>
    <n v="22"/>
    <b v="1"/>
    <x v="0"/>
    <n v="145"/>
    <n v="56.14"/>
  </r>
  <r>
    <x v="20"/>
    <x v="20"/>
    <x v="20"/>
    <x v="13"/>
    <n v="2004"/>
    <x v="0"/>
    <x v="0"/>
    <x v="0"/>
    <n v="1442167912"/>
    <n v="1436983912"/>
    <b v="0"/>
    <n v="25"/>
    <b v="1"/>
    <x v="0"/>
    <n v="100"/>
    <n v="80.16"/>
  </r>
  <r>
    <x v="21"/>
    <x v="21"/>
    <x v="21"/>
    <x v="17"/>
    <n v="20190"/>
    <x v="0"/>
    <x v="0"/>
    <x v="0"/>
    <n v="1411743789"/>
    <n v="1409151789"/>
    <b v="0"/>
    <n v="101"/>
    <b v="1"/>
    <x v="0"/>
    <n v="109"/>
    <n v="199.9"/>
  </r>
  <r>
    <x v="22"/>
    <x v="22"/>
    <x v="22"/>
    <x v="18"/>
    <n v="410"/>
    <x v="0"/>
    <x v="0"/>
    <x v="0"/>
    <n v="1420099140"/>
    <n v="1418766740"/>
    <b v="0"/>
    <n v="8"/>
    <b v="1"/>
    <x v="0"/>
    <n v="117"/>
    <n v="51.25"/>
  </r>
  <r>
    <x v="23"/>
    <x v="23"/>
    <x v="23"/>
    <x v="13"/>
    <n v="2370"/>
    <x v="0"/>
    <x v="0"/>
    <x v="0"/>
    <n v="1430407200"/>
    <n v="1428086501"/>
    <b v="0"/>
    <n v="23"/>
    <b v="1"/>
    <x v="0"/>
    <n v="119"/>
    <n v="103.04"/>
  </r>
  <r>
    <x v="24"/>
    <x v="24"/>
    <x v="24"/>
    <x v="19"/>
    <n v="38082.69"/>
    <x v="0"/>
    <x v="0"/>
    <x v="0"/>
    <n v="1442345940"/>
    <n v="1439494863"/>
    <b v="0"/>
    <n v="574"/>
    <b v="1"/>
    <x v="0"/>
    <n v="109"/>
    <n v="66.349999999999994"/>
  </r>
  <r>
    <x v="25"/>
    <x v="25"/>
    <x v="25"/>
    <x v="20"/>
    <n v="800"/>
    <x v="0"/>
    <x v="0"/>
    <x v="0"/>
    <n v="1452299761"/>
    <n v="1447115761"/>
    <b v="0"/>
    <n v="14"/>
    <b v="1"/>
    <x v="0"/>
    <n v="133"/>
    <n v="57.14"/>
  </r>
  <r>
    <x v="26"/>
    <x v="26"/>
    <x v="26"/>
    <x v="21"/>
    <n v="1940"/>
    <x v="0"/>
    <x v="0"/>
    <x v="0"/>
    <n v="1408278144"/>
    <n v="1404822144"/>
    <b v="0"/>
    <n v="19"/>
    <b v="1"/>
    <x v="0"/>
    <n v="155"/>
    <n v="102.11"/>
  </r>
  <r>
    <x v="27"/>
    <x v="27"/>
    <x v="27"/>
    <x v="22"/>
    <n v="22345"/>
    <x v="0"/>
    <x v="4"/>
    <x v="4"/>
    <n v="1416113833"/>
    <n v="1413518233"/>
    <b v="0"/>
    <n v="150"/>
    <b v="1"/>
    <x v="0"/>
    <n v="112"/>
    <n v="148.97"/>
  </r>
  <r>
    <x v="28"/>
    <x v="28"/>
    <x v="28"/>
    <x v="14"/>
    <n v="12042"/>
    <x v="0"/>
    <x v="0"/>
    <x v="0"/>
    <n v="1450307284"/>
    <n v="1447715284"/>
    <b v="0"/>
    <n v="71"/>
    <b v="1"/>
    <x v="0"/>
    <n v="100"/>
    <n v="169.61"/>
  </r>
  <r>
    <x v="29"/>
    <x v="29"/>
    <x v="29"/>
    <x v="9"/>
    <n v="3700"/>
    <x v="0"/>
    <x v="1"/>
    <x v="1"/>
    <n v="1406045368"/>
    <n v="1403453368"/>
    <b v="0"/>
    <n v="117"/>
    <b v="1"/>
    <x v="0"/>
    <n v="123"/>
    <n v="31.62"/>
  </r>
  <r>
    <x v="30"/>
    <x v="30"/>
    <x v="30"/>
    <x v="23"/>
    <n v="4051.99"/>
    <x v="0"/>
    <x v="0"/>
    <x v="0"/>
    <n v="1408604515"/>
    <n v="1406012515"/>
    <b v="0"/>
    <n v="53"/>
    <b v="1"/>
    <x v="0"/>
    <n v="101"/>
    <n v="76.45"/>
  </r>
  <r>
    <x v="31"/>
    <x v="31"/>
    <x v="31"/>
    <x v="24"/>
    <n v="13"/>
    <x v="0"/>
    <x v="0"/>
    <x v="0"/>
    <n v="1453748434"/>
    <n v="1452193234"/>
    <b v="0"/>
    <n v="1"/>
    <b v="1"/>
    <x v="0"/>
    <n v="100"/>
    <n v="13"/>
  </r>
  <r>
    <x v="32"/>
    <x v="32"/>
    <x v="32"/>
    <x v="25"/>
    <n v="28520"/>
    <x v="0"/>
    <x v="0"/>
    <x v="0"/>
    <n v="1463111940"/>
    <n v="1459523017"/>
    <b v="0"/>
    <n v="89"/>
    <b v="1"/>
    <x v="0"/>
    <n v="100"/>
    <n v="320.45"/>
  </r>
  <r>
    <x v="33"/>
    <x v="33"/>
    <x v="33"/>
    <x v="26"/>
    <n v="5360"/>
    <x v="0"/>
    <x v="0"/>
    <x v="0"/>
    <n v="1447001501"/>
    <n v="1444405901"/>
    <b v="0"/>
    <n v="64"/>
    <b v="1"/>
    <x v="0"/>
    <n v="102"/>
    <n v="83.75"/>
  </r>
  <r>
    <x v="34"/>
    <x v="34"/>
    <x v="34"/>
    <x v="27"/>
    <n v="3392"/>
    <x v="0"/>
    <x v="0"/>
    <x v="0"/>
    <n v="1407224601"/>
    <n v="1405928601"/>
    <b v="0"/>
    <n v="68"/>
    <b v="1"/>
    <x v="0"/>
    <n v="130"/>
    <n v="49.88"/>
  </r>
  <r>
    <x v="35"/>
    <x v="35"/>
    <x v="35"/>
    <x v="28"/>
    <n v="1665"/>
    <x v="0"/>
    <x v="0"/>
    <x v="0"/>
    <n v="1430179200"/>
    <n v="1428130814"/>
    <b v="0"/>
    <n v="28"/>
    <b v="1"/>
    <x v="0"/>
    <n v="167"/>
    <n v="59.46"/>
  </r>
  <r>
    <x v="36"/>
    <x v="36"/>
    <x v="36"/>
    <x v="12"/>
    <n v="8529"/>
    <x v="0"/>
    <x v="0"/>
    <x v="0"/>
    <n v="1428128525"/>
    <n v="1425540125"/>
    <b v="0"/>
    <n v="44"/>
    <b v="1"/>
    <x v="0"/>
    <n v="142"/>
    <n v="193.84"/>
  </r>
  <r>
    <x v="37"/>
    <x v="37"/>
    <x v="37"/>
    <x v="29"/>
    <n v="40357"/>
    <x v="0"/>
    <x v="0"/>
    <x v="0"/>
    <n v="1425055079"/>
    <n v="1422463079"/>
    <b v="0"/>
    <n v="253"/>
    <b v="1"/>
    <x v="0"/>
    <n v="183"/>
    <n v="159.51"/>
  </r>
  <r>
    <x v="38"/>
    <x v="38"/>
    <x v="38"/>
    <x v="30"/>
    <n v="2751"/>
    <x v="0"/>
    <x v="0"/>
    <x v="0"/>
    <n v="1368235344"/>
    <n v="1365643344"/>
    <b v="0"/>
    <n v="66"/>
    <b v="1"/>
    <x v="0"/>
    <n v="110"/>
    <n v="41.68"/>
  </r>
  <r>
    <x v="39"/>
    <x v="39"/>
    <x v="39"/>
    <x v="31"/>
    <n v="32745"/>
    <x v="0"/>
    <x v="1"/>
    <x v="1"/>
    <n v="1401058740"/>
    <n v="1398388068"/>
    <b v="0"/>
    <n v="217"/>
    <b v="1"/>
    <x v="0"/>
    <n v="131"/>
    <n v="150.9"/>
  </r>
  <r>
    <x v="40"/>
    <x v="40"/>
    <x v="40"/>
    <x v="13"/>
    <n v="2027"/>
    <x v="0"/>
    <x v="0"/>
    <x v="0"/>
    <n v="1403150400"/>
    <n v="1401426488"/>
    <b v="0"/>
    <n v="16"/>
    <b v="1"/>
    <x v="0"/>
    <n v="101"/>
    <n v="126.69"/>
  </r>
  <r>
    <x v="41"/>
    <x v="41"/>
    <x v="41"/>
    <x v="13"/>
    <n v="2000"/>
    <x v="0"/>
    <x v="0"/>
    <x v="0"/>
    <n v="1412516354"/>
    <n v="1409924354"/>
    <b v="0"/>
    <n v="19"/>
    <b v="1"/>
    <x v="0"/>
    <n v="100"/>
    <n v="105.26"/>
  </r>
  <r>
    <x v="42"/>
    <x v="42"/>
    <x v="42"/>
    <x v="32"/>
    <n v="19860"/>
    <x v="0"/>
    <x v="0"/>
    <x v="0"/>
    <n v="1419780026"/>
    <n v="1417188026"/>
    <b v="0"/>
    <n v="169"/>
    <b v="1"/>
    <x v="0"/>
    <n v="142"/>
    <n v="117.51"/>
  </r>
  <r>
    <x v="43"/>
    <x v="43"/>
    <x v="43"/>
    <x v="3"/>
    <n v="30866"/>
    <x v="0"/>
    <x v="0"/>
    <x v="0"/>
    <n v="1405209600"/>
    <n v="1402599486"/>
    <b v="0"/>
    <n v="263"/>
    <b v="1"/>
    <x v="0"/>
    <n v="309"/>
    <n v="117.36"/>
  </r>
  <r>
    <x v="44"/>
    <x v="44"/>
    <x v="44"/>
    <x v="13"/>
    <n v="2000"/>
    <x v="0"/>
    <x v="0"/>
    <x v="0"/>
    <n v="1412648537"/>
    <n v="1408760537"/>
    <b v="0"/>
    <n v="15"/>
    <b v="1"/>
    <x v="0"/>
    <n v="100"/>
    <n v="133.33000000000001"/>
  </r>
  <r>
    <x v="45"/>
    <x v="45"/>
    <x v="45"/>
    <x v="10"/>
    <n v="6000"/>
    <x v="0"/>
    <x v="0"/>
    <x v="0"/>
    <n v="1461769107"/>
    <n v="1459177107"/>
    <b v="0"/>
    <n v="61"/>
    <b v="1"/>
    <x v="0"/>
    <n v="120"/>
    <n v="98.36"/>
  </r>
  <r>
    <x v="46"/>
    <x v="46"/>
    <x v="46"/>
    <x v="33"/>
    <n v="8750"/>
    <x v="0"/>
    <x v="2"/>
    <x v="2"/>
    <n v="1450220974"/>
    <n v="1447628974"/>
    <b v="0"/>
    <n v="45"/>
    <b v="1"/>
    <x v="0"/>
    <n v="104"/>
    <n v="194.44"/>
  </r>
  <r>
    <x v="47"/>
    <x v="47"/>
    <x v="47"/>
    <x v="10"/>
    <n v="5380.55"/>
    <x v="0"/>
    <x v="0"/>
    <x v="0"/>
    <n v="1419021607"/>
    <n v="1413834007"/>
    <b v="0"/>
    <n v="70"/>
    <b v="1"/>
    <x v="0"/>
    <n v="108"/>
    <n v="76.87"/>
  </r>
  <r>
    <x v="48"/>
    <x v="48"/>
    <x v="48"/>
    <x v="13"/>
    <n v="2159"/>
    <x v="0"/>
    <x v="1"/>
    <x v="1"/>
    <n v="1425211200"/>
    <n v="1422534260"/>
    <b v="0"/>
    <n v="38"/>
    <b v="1"/>
    <x v="0"/>
    <n v="108"/>
    <n v="56.82"/>
  </r>
  <r>
    <x v="49"/>
    <x v="49"/>
    <x v="49"/>
    <x v="14"/>
    <n v="12000"/>
    <x v="0"/>
    <x v="0"/>
    <x v="0"/>
    <n v="1445660045"/>
    <n v="1443068045"/>
    <b v="0"/>
    <n v="87"/>
    <b v="1"/>
    <x v="0"/>
    <n v="100"/>
    <n v="137.93"/>
  </r>
  <r>
    <x v="50"/>
    <x v="50"/>
    <x v="50"/>
    <x v="20"/>
    <n v="600"/>
    <x v="0"/>
    <x v="1"/>
    <x v="1"/>
    <n v="1422637200"/>
    <n v="1419271458"/>
    <b v="0"/>
    <n v="22"/>
    <b v="1"/>
    <x v="0"/>
    <n v="100"/>
    <n v="27.27"/>
  </r>
  <r>
    <x v="51"/>
    <x v="51"/>
    <x v="51"/>
    <x v="34"/>
    <n v="14082"/>
    <x v="0"/>
    <x v="0"/>
    <x v="0"/>
    <n v="1439245037"/>
    <n v="1436653037"/>
    <b v="0"/>
    <n v="119"/>
    <b v="1"/>
    <x v="0"/>
    <n v="128"/>
    <n v="118.34"/>
  </r>
  <r>
    <x v="52"/>
    <x v="52"/>
    <x v="52"/>
    <x v="3"/>
    <n v="11621"/>
    <x v="0"/>
    <x v="0"/>
    <x v="0"/>
    <n v="1405615846"/>
    <n v="1403023846"/>
    <b v="0"/>
    <n v="52"/>
    <b v="1"/>
    <x v="0"/>
    <n v="116"/>
    <n v="223.48"/>
  </r>
  <r>
    <x v="53"/>
    <x v="53"/>
    <x v="53"/>
    <x v="9"/>
    <n v="3289"/>
    <x v="0"/>
    <x v="0"/>
    <x v="0"/>
    <n v="1396648800"/>
    <n v="1395407445"/>
    <b v="0"/>
    <n v="117"/>
    <b v="1"/>
    <x v="0"/>
    <n v="110"/>
    <n v="28.11"/>
  </r>
  <r>
    <x v="54"/>
    <x v="54"/>
    <x v="54"/>
    <x v="3"/>
    <n v="10100"/>
    <x v="0"/>
    <x v="0"/>
    <x v="0"/>
    <n v="1451063221"/>
    <n v="1448471221"/>
    <b v="0"/>
    <n v="52"/>
    <b v="1"/>
    <x v="0"/>
    <n v="101"/>
    <n v="194.23"/>
  </r>
  <r>
    <x v="55"/>
    <x v="55"/>
    <x v="55"/>
    <x v="35"/>
    <n v="11090"/>
    <x v="0"/>
    <x v="0"/>
    <x v="0"/>
    <n v="1464390916"/>
    <n v="1462576516"/>
    <b v="0"/>
    <n v="86"/>
    <b v="1"/>
    <x v="0"/>
    <n v="129"/>
    <n v="128.94999999999999"/>
  </r>
  <r>
    <x v="56"/>
    <x v="56"/>
    <x v="56"/>
    <x v="6"/>
    <n v="8581"/>
    <x v="0"/>
    <x v="1"/>
    <x v="1"/>
    <n v="1433779200"/>
    <n v="1432559424"/>
    <b v="0"/>
    <n v="174"/>
    <b v="1"/>
    <x v="0"/>
    <n v="107"/>
    <n v="49.32"/>
  </r>
  <r>
    <x v="57"/>
    <x v="57"/>
    <x v="57"/>
    <x v="36"/>
    <n v="15285"/>
    <x v="0"/>
    <x v="0"/>
    <x v="0"/>
    <n v="1429991962"/>
    <n v="1427399962"/>
    <b v="0"/>
    <n v="69"/>
    <b v="1"/>
    <x v="0"/>
    <n v="102"/>
    <n v="221.52"/>
  </r>
  <r>
    <x v="58"/>
    <x v="58"/>
    <x v="58"/>
    <x v="3"/>
    <n v="10291"/>
    <x v="0"/>
    <x v="0"/>
    <x v="0"/>
    <n v="1416423172"/>
    <n v="1413827572"/>
    <b v="0"/>
    <n v="75"/>
    <b v="1"/>
    <x v="0"/>
    <n v="103"/>
    <n v="137.21"/>
  </r>
  <r>
    <x v="59"/>
    <x v="59"/>
    <x v="59"/>
    <x v="22"/>
    <n v="20025.14"/>
    <x v="0"/>
    <x v="0"/>
    <x v="0"/>
    <n v="1442264400"/>
    <n v="1439530776"/>
    <b v="0"/>
    <n v="33"/>
    <b v="1"/>
    <x v="0"/>
    <n v="100"/>
    <n v="606.82000000000005"/>
  </r>
  <r>
    <x v="60"/>
    <x v="60"/>
    <x v="60"/>
    <x v="37"/>
    <n v="4648.33"/>
    <x v="0"/>
    <x v="1"/>
    <x v="1"/>
    <n v="1395532800"/>
    <n v="1393882717"/>
    <b v="0"/>
    <n v="108"/>
    <b v="1"/>
    <x v="1"/>
    <n v="103"/>
    <n v="43.04"/>
  </r>
  <r>
    <x v="61"/>
    <x v="61"/>
    <x v="61"/>
    <x v="10"/>
    <n v="7415"/>
    <x v="0"/>
    <x v="0"/>
    <x v="0"/>
    <n v="1370547157"/>
    <n v="1368646357"/>
    <b v="0"/>
    <n v="23"/>
    <b v="1"/>
    <x v="1"/>
    <n v="148"/>
    <n v="322.39"/>
  </r>
  <r>
    <x v="62"/>
    <x v="62"/>
    <x v="62"/>
    <x v="9"/>
    <n v="4642"/>
    <x v="0"/>
    <x v="0"/>
    <x v="0"/>
    <n v="1362337878"/>
    <n v="1360177878"/>
    <b v="0"/>
    <n v="48"/>
    <b v="1"/>
    <x v="1"/>
    <n v="155"/>
    <n v="96.71"/>
  </r>
  <r>
    <x v="63"/>
    <x v="63"/>
    <x v="63"/>
    <x v="13"/>
    <n v="2270.37"/>
    <x v="0"/>
    <x v="0"/>
    <x v="0"/>
    <n v="1388206740"/>
    <n v="1386194013"/>
    <b v="0"/>
    <n v="64"/>
    <b v="1"/>
    <x v="1"/>
    <n v="114"/>
    <n v="35.47"/>
  </r>
  <r>
    <x v="64"/>
    <x v="64"/>
    <x v="64"/>
    <x v="38"/>
    <n v="2080"/>
    <x v="0"/>
    <x v="0"/>
    <x v="0"/>
    <n v="1373243181"/>
    <n v="1370651181"/>
    <b v="0"/>
    <n v="24"/>
    <b v="1"/>
    <x v="1"/>
    <n v="173"/>
    <n v="86.67"/>
  </r>
  <r>
    <x v="65"/>
    <x v="65"/>
    <x v="65"/>
    <x v="39"/>
    <n v="7527"/>
    <x v="0"/>
    <x v="5"/>
    <x v="5"/>
    <n v="1407736740"/>
    <n v="1405453354"/>
    <b v="0"/>
    <n v="57"/>
    <b v="1"/>
    <x v="1"/>
    <n v="108"/>
    <n v="132.05000000000001"/>
  </r>
  <r>
    <x v="66"/>
    <x v="66"/>
    <x v="66"/>
    <x v="13"/>
    <n v="2372"/>
    <x v="0"/>
    <x v="0"/>
    <x v="0"/>
    <n v="1468873420"/>
    <n v="1466281420"/>
    <b v="0"/>
    <n v="26"/>
    <b v="1"/>
    <x v="1"/>
    <n v="119"/>
    <n v="91.23"/>
  </r>
  <r>
    <x v="67"/>
    <x v="67"/>
    <x v="67"/>
    <x v="13"/>
    <n v="2325"/>
    <x v="0"/>
    <x v="0"/>
    <x v="0"/>
    <n v="1342360804"/>
    <n v="1339768804"/>
    <b v="0"/>
    <n v="20"/>
    <b v="1"/>
    <x v="1"/>
    <n v="116"/>
    <n v="116.25"/>
  </r>
  <r>
    <x v="68"/>
    <x v="68"/>
    <x v="68"/>
    <x v="20"/>
    <n v="763"/>
    <x v="0"/>
    <x v="1"/>
    <x v="1"/>
    <n v="1393162791"/>
    <n v="1390570791"/>
    <b v="0"/>
    <n v="36"/>
    <b v="1"/>
    <x v="1"/>
    <n v="127"/>
    <n v="21.19"/>
  </r>
  <r>
    <x v="69"/>
    <x v="69"/>
    <x v="69"/>
    <x v="3"/>
    <n v="11094.23"/>
    <x v="0"/>
    <x v="0"/>
    <x v="0"/>
    <n v="1317538740"/>
    <n v="1314765025"/>
    <b v="0"/>
    <n v="178"/>
    <b v="1"/>
    <x v="1"/>
    <n v="111"/>
    <n v="62.33"/>
  </r>
  <r>
    <x v="70"/>
    <x v="70"/>
    <x v="70"/>
    <x v="2"/>
    <n v="636"/>
    <x v="0"/>
    <x v="0"/>
    <x v="0"/>
    <n v="1315171845"/>
    <n v="1309987845"/>
    <b v="0"/>
    <n v="17"/>
    <b v="1"/>
    <x v="1"/>
    <n v="127"/>
    <n v="37.409999999999997"/>
  </r>
  <r>
    <x v="71"/>
    <x v="71"/>
    <x v="71"/>
    <x v="40"/>
    <n v="2231"/>
    <x v="0"/>
    <x v="0"/>
    <x v="0"/>
    <n v="1338186657"/>
    <n v="1333002657"/>
    <b v="0"/>
    <n v="32"/>
    <b v="1"/>
    <x v="1"/>
    <n v="124"/>
    <n v="69.72"/>
  </r>
  <r>
    <x v="72"/>
    <x v="72"/>
    <x v="72"/>
    <x v="41"/>
    <n v="2385"/>
    <x v="0"/>
    <x v="0"/>
    <x v="0"/>
    <n v="1352937600"/>
    <n v="1351210481"/>
    <b v="0"/>
    <n v="41"/>
    <b v="1"/>
    <x v="1"/>
    <n v="108"/>
    <n v="58.17"/>
  </r>
  <r>
    <x v="73"/>
    <x v="73"/>
    <x v="73"/>
    <x v="42"/>
    <n v="900"/>
    <x v="0"/>
    <x v="0"/>
    <x v="0"/>
    <n v="1304395140"/>
    <n v="1297620584"/>
    <b v="0"/>
    <n v="18"/>
    <b v="1"/>
    <x v="1"/>
    <n v="100"/>
    <n v="50"/>
  </r>
  <r>
    <x v="74"/>
    <x v="74"/>
    <x v="74"/>
    <x v="2"/>
    <n v="564.66"/>
    <x v="0"/>
    <x v="6"/>
    <x v="3"/>
    <n v="1453376495"/>
    <n v="1450784495"/>
    <b v="0"/>
    <n v="29"/>
    <b v="1"/>
    <x v="1"/>
    <n v="113"/>
    <n v="19.47"/>
  </r>
  <r>
    <x v="75"/>
    <x v="75"/>
    <x v="75"/>
    <x v="8"/>
    <n v="4040"/>
    <x v="0"/>
    <x v="0"/>
    <x v="0"/>
    <n v="1366693272"/>
    <n v="1364101272"/>
    <b v="0"/>
    <n v="47"/>
    <b v="1"/>
    <x v="1"/>
    <n v="115"/>
    <n v="85.96"/>
  </r>
  <r>
    <x v="76"/>
    <x v="76"/>
    <x v="76"/>
    <x v="43"/>
    <n v="460"/>
    <x v="0"/>
    <x v="0"/>
    <x v="0"/>
    <n v="1325007358"/>
    <n v="1319819758"/>
    <b v="0"/>
    <n v="15"/>
    <b v="1"/>
    <x v="1"/>
    <n v="153"/>
    <n v="30.67"/>
  </r>
  <r>
    <x v="77"/>
    <x v="77"/>
    <x v="77"/>
    <x v="44"/>
    <n v="1570"/>
    <x v="0"/>
    <x v="0"/>
    <x v="0"/>
    <n v="1337569140"/>
    <n v="1332991717"/>
    <b v="0"/>
    <n v="26"/>
    <b v="1"/>
    <x v="1"/>
    <n v="393"/>
    <n v="60.38"/>
  </r>
  <r>
    <x v="78"/>
    <x v="78"/>
    <x v="78"/>
    <x v="45"/>
    <n v="1351"/>
    <x v="0"/>
    <x v="6"/>
    <x v="3"/>
    <n v="1472751121"/>
    <n v="1471887121"/>
    <b v="0"/>
    <n v="35"/>
    <b v="1"/>
    <x v="1"/>
    <n v="2702"/>
    <n v="38.6"/>
  </r>
  <r>
    <x v="79"/>
    <x v="79"/>
    <x v="79"/>
    <x v="46"/>
    <n v="1651"/>
    <x v="0"/>
    <x v="1"/>
    <x v="1"/>
    <n v="1398451093"/>
    <n v="1395859093"/>
    <b v="0"/>
    <n v="41"/>
    <b v="1"/>
    <x v="1"/>
    <n v="127"/>
    <n v="40.270000000000003"/>
  </r>
  <r>
    <x v="80"/>
    <x v="80"/>
    <x v="80"/>
    <x v="14"/>
    <n v="12870"/>
    <x v="0"/>
    <x v="0"/>
    <x v="0"/>
    <n v="1386640856"/>
    <n v="1383616856"/>
    <b v="0"/>
    <n v="47"/>
    <b v="1"/>
    <x v="1"/>
    <n v="107"/>
    <n v="273.83"/>
  </r>
  <r>
    <x v="81"/>
    <x v="81"/>
    <x v="81"/>
    <x v="47"/>
    <n v="1485"/>
    <x v="0"/>
    <x v="0"/>
    <x v="0"/>
    <n v="1342234920"/>
    <n v="1341892127"/>
    <b v="0"/>
    <n v="28"/>
    <b v="1"/>
    <x v="1"/>
    <n v="198"/>
    <n v="53.04"/>
  </r>
  <r>
    <x v="82"/>
    <x v="82"/>
    <x v="82"/>
    <x v="23"/>
    <n v="4000.5"/>
    <x v="0"/>
    <x v="0"/>
    <x v="0"/>
    <n v="1318189261"/>
    <n v="1315597261"/>
    <b v="0"/>
    <n v="100"/>
    <b v="1"/>
    <x v="1"/>
    <n v="100"/>
    <n v="40.01"/>
  </r>
  <r>
    <x v="83"/>
    <x v="83"/>
    <x v="83"/>
    <x v="48"/>
    <n v="205"/>
    <x v="0"/>
    <x v="1"/>
    <x v="1"/>
    <n v="1424604600"/>
    <n v="1423320389"/>
    <b v="0"/>
    <n v="13"/>
    <b v="1"/>
    <x v="1"/>
    <n v="103"/>
    <n v="15.77"/>
  </r>
  <r>
    <x v="84"/>
    <x v="84"/>
    <x v="84"/>
    <x v="2"/>
    <n v="500"/>
    <x v="0"/>
    <x v="0"/>
    <x v="0"/>
    <n v="1305483086"/>
    <n v="1302891086"/>
    <b v="0"/>
    <n v="7"/>
    <b v="1"/>
    <x v="1"/>
    <n v="100"/>
    <n v="71.430000000000007"/>
  </r>
  <r>
    <x v="85"/>
    <x v="85"/>
    <x v="85"/>
    <x v="38"/>
    <n v="1506"/>
    <x v="0"/>
    <x v="0"/>
    <x v="0"/>
    <n v="1316746837"/>
    <n v="1314154837"/>
    <b v="0"/>
    <n v="21"/>
    <b v="1"/>
    <x v="1"/>
    <n v="126"/>
    <n v="71.709999999999994"/>
  </r>
  <r>
    <x v="86"/>
    <x v="86"/>
    <x v="86"/>
    <x v="12"/>
    <n v="6388"/>
    <x v="0"/>
    <x v="6"/>
    <x v="3"/>
    <n v="1451226045"/>
    <n v="1444828845"/>
    <b v="0"/>
    <n v="17"/>
    <b v="1"/>
    <x v="1"/>
    <n v="106"/>
    <n v="375.76"/>
  </r>
  <r>
    <x v="87"/>
    <x v="87"/>
    <x v="87"/>
    <x v="30"/>
    <n v="2615"/>
    <x v="0"/>
    <x v="0"/>
    <x v="0"/>
    <n v="1275529260"/>
    <n v="1274705803"/>
    <b v="0"/>
    <n v="25"/>
    <b v="1"/>
    <x v="1"/>
    <n v="105"/>
    <n v="104.6"/>
  </r>
  <r>
    <x v="88"/>
    <x v="88"/>
    <x v="88"/>
    <x v="8"/>
    <n v="3600"/>
    <x v="0"/>
    <x v="0"/>
    <x v="0"/>
    <n v="1403452131"/>
    <n v="1401205731"/>
    <b v="0"/>
    <n v="60"/>
    <b v="1"/>
    <x v="1"/>
    <n v="103"/>
    <n v="60"/>
  </r>
  <r>
    <x v="89"/>
    <x v="89"/>
    <x v="89"/>
    <x v="12"/>
    <n v="6904"/>
    <x v="0"/>
    <x v="0"/>
    <x v="0"/>
    <n v="1370196192"/>
    <n v="1368036192"/>
    <b v="0"/>
    <n v="56"/>
    <b v="1"/>
    <x v="1"/>
    <n v="115"/>
    <n v="123.29"/>
  </r>
  <r>
    <x v="90"/>
    <x v="90"/>
    <x v="90"/>
    <x v="2"/>
    <n v="502"/>
    <x v="0"/>
    <x v="0"/>
    <x v="0"/>
    <n v="1310454499"/>
    <n v="1307862499"/>
    <b v="0"/>
    <n v="16"/>
    <b v="1"/>
    <x v="1"/>
    <n v="100"/>
    <n v="31.38"/>
  </r>
  <r>
    <x v="91"/>
    <x v="91"/>
    <x v="91"/>
    <x v="9"/>
    <n v="3600"/>
    <x v="0"/>
    <x v="0"/>
    <x v="0"/>
    <n v="1305625164"/>
    <n v="1300354764"/>
    <b v="0"/>
    <n v="46"/>
    <b v="1"/>
    <x v="1"/>
    <n v="120"/>
    <n v="78.260000000000005"/>
  </r>
  <r>
    <x v="92"/>
    <x v="92"/>
    <x v="92"/>
    <x v="10"/>
    <n v="5260"/>
    <x v="0"/>
    <x v="5"/>
    <x v="5"/>
    <n v="1485936000"/>
    <n v="1481949983"/>
    <b v="0"/>
    <n v="43"/>
    <b v="1"/>
    <x v="1"/>
    <n v="105"/>
    <n v="122.33"/>
  </r>
  <r>
    <x v="93"/>
    <x v="93"/>
    <x v="93"/>
    <x v="28"/>
    <n v="1106"/>
    <x v="0"/>
    <x v="0"/>
    <x v="0"/>
    <n v="1341349200"/>
    <n v="1338928537"/>
    <b v="0"/>
    <n v="15"/>
    <b v="1"/>
    <x v="1"/>
    <n v="111"/>
    <n v="73.73"/>
  </r>
  <r>
    <x v="94"/>
    <x v="94"/>
    <x v="94"/>
    <x v="49"/>
    <n v="260"/>
    <x v="0"/>
    <x v="1"/>
    <x v="1"/>
    <n v="1396890822"/>
    <n v="1395162822"/>
    <b v="0"/>
    <n v="12"/>
    <b v="1"/>
    <x v="1"/>
    <n v="104"/>
    <n v="21.67"/>
  </r>
  <r>
    <x v="95"/>
    <x v="95"/>
    <x v="95"/>
    <x v="18"/>
    <n v="460"/>
    <x v="0"/>
    <x v="0"/>
    <x v="0"/>
    <n v="1330214841"/>
    <n v="1327622841"/>
    <b v="0"/>
    <n v="21"/>
    <b v="1"/>
    <x v="1"/>
    <n v="131"/>
    <n v="21.9"/>
  </r>
  <r>
    <x v="96"/>
    <x v="96"/>
    <x v="96"/>
    <x v="15"/>
    <n v="1720"/>
    <x v="0"/>
    <x v="0"/>
    <x v="0"/>
    <n v="1280631600"/>
    <n v="1274889241"/>
    <b v="0"/>
    <n v="34"/>
    <b v="1"/>
    <x v="1"/>
    <n v="115"/>
    <n v="50.59"/>
  </r>
  <r>
    <x v="97"/>
    <x v="97"/>
    <x v="97"/>
    <x v="44"/>
    <n v="425"/>
    <x v="0"/>
    <x v="0"/>
    <x v="0"/>
    <n v="1310440482"/>
    <n v="1307848482"/>
    <b v="0"/>
    <n v="8"/>
    <b v="1"/>
    <x v="1"/>
    <n v="106"/>
    <n v="53.13"/>
  </r>
  <r>
    <x v="98"/>
    <x v="98"/>
    <x v="98"/>
    <x v="50"/>
    <n v="3400"/>
    <x v="0"/>
    <x v="0"/>
    <x v="0"/>
    <n v="1354923000"/>
    <n v="1351796674"/>
    <b v="0"/>
    <n v="60"/>
    <b v="1"/>
    <x v="1"/>
    <n v="106"/>
    <n v="56.67"/>
  </r>
  <r>
    <x v="99"/>
    <x v="99"/>
    <x v="99"/>
    <x v="15"/>
    <n v="1590.29"/>
    <x v="0"/>
    <x v="0"/>
    <x v="0"/>
    <n v="1390426799"/>
    <n v="1387834799"/>
    <b v="0"/>
    <n v="39"/>
    <b v="1"/>
    <x v="1"/>
    <n v="106"/>
    <n v="40.78"/>
  </r>
  <r>
    <x v="100"/>
    <x v="100"/>
    <x v="100"/>
    <x v="10"/>
    <n v="5000"/>
    <x v="0"/>
    <x v="0"/>
    <x v="0"/>
    <n v="1352055886"/>
    <n v="1350324286"/>
    <b v="0"/>
    <n v="26"/>
    <b v="1"/>
    <x v="1"/>
    <n v="100"/>
    <n v="192.31"/>
  </r>
  <r>
    <x v="101"/>
    <x v="101"/>
    <x v="101"/>
    <x v="8"/>
    <n v="3500"/>
    <x v="0"/>
    <x v="0"/>
    <x v="0"/>
    <n v="1359052710"/>
    <n v="1356979110"/>
    <b v="0"/>
    <n v="35"/>
    <b v="1"/>
    <x v="1"/>
    <n v="100"/>
    <n v="100"/>
  </r>
  <r>
    <x v="102"/>
    <x v="102"/>
    <x v="102"/>
    <x v="12"/>
    <n v="7665"/>
    <x v="0"/>
    <x v="0"/>
    <x v="0"/>
    <n v="1293073733"/>
    <n v="1290481733"/>
    <b v="0"/>
    <n v="65"/>
    <b v="1"/>
    <x v="1"/>
    <n v="128"/>
    <n v="117.92"/>
  </r>
  <r>
    <x v="103"/>
    <x v="103"/>
    <x v="103"/>
    <x v="46"/>
    <n v="1367"/>
    <x v="0"/>
    <x v="1"/>
    <x v="1"/>
    <n v="1394220030"/>
    <n v="1392232830"/>
    <b v="0"/>
    <n v="49"/>
    <b v="1"/>
    <x v="1"/>
    <n v="105"/>
    <n v="27.9"/>
  </r>
  <r>
    <x v="104"/>
    <x v="104"/>
    <x v="104"/>
    <x v="2"/>
    <n v="600"/>
    <x v="0"/>
    <x v="0"/>
    <x v="0"/>
    <n v="1301792400"/>
    <n v="1299775266"/>
    <b v="0"/>
    <n v="10"/>
    <b v="1"/>
    <x v="1"/>
    <n v="120"/>
    <n v="60"/>
  </r>
  <r>
    <x v="105"/>
    <x v="105"/>
    <x v="105"/>
    <x v="41"/>
    <n v="2363"/>
    <x v="0"/>
    <x v="0"/>
    <x v="0"/>
    <n v="1463184000"/>
    <n v="1461605020"/>
    <b v="0"/>
    <n v="60"/>
    <b v="1"/>
    <x v="1"/>
    <n v="107"/>
    <n v="39.380000000000003"/>
  </r>
  <r>
    <x v="106"/>
    <x v="106"/>
    <x v="106"/>
    <x v="10"/>
    <n v="5025"/>
    <x v="0"/>
    <x v="0"/>
    <x v="0"/>
    <n v="1333391901"/>
    <n v="1332182301"/>
    <b v="0"/>
    <n v="27"/>
    <b v="1"/>
    <x v="1"/>
    <n v="101"/>
    <n v="186.11"/>
  </r>
  <r>
    <x v="107"/>
    <x v="107"/>
    <x v="107"/>
    <x v="51"/>
    <n v="7685"/>
    <x v="0"/>
    <x v="0"/>
    <x v="0"/>
    <n v="1303688087"/>
    <n v="1301787287"/>
    <b v="0"/>
    <n v="69"/>
    <b v="1"/>
    <x v="1"/>
    <n v="102"/>
    <n v="111.38"/>
  </r>
  <r>
    <x v="108"/>
    <x v="108"/>
    <x v="108"/>
    <x v="15"/>
    <n v="3700"/>
    <x v="0"/>
    <x v="0"/>
    <x v="0"/>
    <n v="1370011370"/>
    <n v="1364827370"/>
    <b v="0"/>
    <n v="47"/>
    <b v="1"/>
    <x v="1"/>
    <n v="247"/>
    <n v="78.72"/>
  </r>
  <r>
    <x v="109"/>
    <x v="109"/>
    <x v="109"/>
    <x v="28"/>
    <n v="2195"/>
    <x v="0"/>
    <x v="0"/>
    <x v="0"/>
    <n v="1298680630"/>
    <n v="1296088630"/>
    <b v="0"/>
    <n v="47"/>
    <b v="1"/>
    <x v="1"/>
    <n v="220"/>
    <n v="46.7"/>
  </r>
  <r>
    <x v="110"/>
    <x v="110"/>
    <x v="110"/>
    <x v="46"/>
    <n v="1700"/>
    <x v="0"/>
    <x v="0"/>
    <x v="0"/>
    <n v="1384408740"/>
    <n v="1381445253"/>
    <b v="0"/>
    <n v="26"/>
    <b v="1"/>
    <x v="1"/>
    <n v="131"/>
    <n v="65.38"/>
  </r>
  <r>
    <x v="111"/>
    <x v="111"/>
    <x v="111"/>
    <x v="8"/>
    <n v="5410"/>
    <x v="0"/>
    <x v="2"/>
    <x v="2"/>
    <n v="1433059187"/>
    <n v="1430467187"/>
    <b v="0"/>
    <n v="53"/>
    <b v="1"/>
    <x v="1"/>
    <n v="155"/>
    <n v="102.08"/>
  </r>
  <r>
    <x v="112"/>
    <x v="112"/>
    <x v="112"/>
    <x v="10"/>
    <n v="5200"/>
    <x v="0"/>
    <x v="0"/>
    <x v="0"/>
    <n v="1397354400"/>
    <n v="1395277318"/>
    <b v="0"/>
    <n v="81"/>
    <b v="1"/>
    <x v="1"/>
    <n v="104"/>
    <n v="64.2"/>
  </r>
  <r>
    <x v="113"/>
    <x v="113"/>
    <x v="113"/>
    <x v="10"/>
    <n v="7050"/>
    <x v="0"/>
    <x v="0"/>
    <x v="0"/>
    <n v="1312642800"/>
    <n v="1311963128"/>
    <b v="0"/>
    <n v="78"/>
    <b v="1"/>
    <x v="1"/>
    <n v="141"/>
    <n v="90.38"/>
  </r>
  <r>
    <x v="114"/>
    <x v="114"/>
    <x v="114"/>
    <x v="9"/>
    <n v="3100"/>
    <x v="0"/>
    <x v="0"/>
    <x v="0"/>
    <n v="1326436488"/>
    <n v="1321252488"/>
    <b v="0"/>
    <n v="35"/>
    <b v="1"/>
    <x v="1"/>
    <n v="103"/>
    <n v="88.57"/>
  </r>
  <r>
    <x v="115"/>
    <x v="115"/>
    <x v="115"/>
    <x v="52"/>
    <n v="632"/>
    <x v="0"/>
    <x v="0"/>
    <x v="0"/>
    <n v="1328377444"/>
    <n v="1326217444"/>
    <b v="0"/>
    <n v="22"/>
    <b v="1"/>
    <x v="1"/>
    <n v="140"/>
    <n v="28.73"/>
  </r>
  <r>
    <x v="116"/>
    <x v="116"/>
    <x v="116"/>
    <x v="8"/>
    <n v="3978"/>
    <x v="0"/>
    <x v="0"/>
    <x v="0"/>
    <n v="1302260155"/>
    <n v="1298289355"/>
    <b v="0"/>
    <n v="57"/>
    <b v="1"/>
    <x v="1"/>
    <n v="114"/>
    <n v="69.790000000000006"/>
  </r>
  <r>
    <x v="117"/>
    <x v="117"/>
    <x v="117"/>
    <x v="37"/>
    <n v="4522.22"/>
    <x v="0"/>
    <x v="0"/>
    <x v="0"/>
    <n v="1276110000"/>
    <n v="1268337744"/>
    <b v="0"/>
    <n v="27"/>
    <b v="1"/>
    <x v="1"/>
    <n v="100"/>
    <n v="167.49"/>
  </r>
  <r>
    <x v="118"/>
    <x v="118"/>
    <x v="118"/>
    <x v="10"/>
    <n v="5651.58"/>
    <x v="0"/>
    <x v="0"/>
    <x v="0"/>
    <n v="1311902236"/>
    <n v="1309310236"/>
    <b v="0"/>
    <n v="39"/>
    <b v="1"/>
    <x v="1"/>
    <n v="113"/>
    <n v="144.91"/>
  </r>
  <r>
    <x v="119"/>
    <x v="119"/>
    <x v="119"/>
    <x v="53"/>
    <n v="3398.1"/>
    <x v="0"/>
    <x v="0"/>
    <x v="0"/>
    <n v="1313276400"/>
    <n v="1310693986"/>
    <b v="0"/>
    <n v="37"/>
    <b v="1"/>
    <x v="1"/>
    <n v="105"/>
    <n v="91.84"/>
  </r>
  <r>
    <x v="120"/>
    <x v="120"/>
    <x v="120"/>
    <x v="54"/>
    <n v="10"/>
    <x v="1"/>
    <x v="7"/>
    <x v="6"/>
    <n v="1475457107"/>
    <n v="1472865107"/>
    <b v="0"/>
    <n v="1"/>
    <b v="0"/>
    <x v="2"/>
    <n v="0"/>
    <n v="10"/>
  </r>
  <r>
    <x v="121"/>
    <x v="121"/>
    <x v="121"/>
    <x v="9"/>
    <n v="1"/>
    <x v="1"/>
    <x v="0"/>
    <x v="0"/>
    <n v="1429352160"/>
    <n v="1427993710"/>
    <b v="0"/>
    <n v="1"/>
    <b v="0"/>
    <x v="2"/>
    <n v="0"/>
    <n v="1"/>
  </r>
  <r>
    <x v="122"/>
    <x v="122"/>
    <x v="122"/>
    <x v="55"/>
    <n v="0"/>
    <x v="1"/>
    <x v="0"/>
    <x v="0"/>
    <n v="1476094907"/>
    <n v="1470910907"/>
    <b v="0"/>
    <n v="0"/>
    <b v="0"/>
    <x v="2"/>
    <n v="0"/>
    <s v="no backers"/>
  </r>
  <r>
    <x v="123"/>
    <x v="123"/>
    <x v="123"/>
    <x v="56"/>
    <n v="151"/>
    <x v="1"/>
    <x v="0"/>
    <x v="0"/>
    <n v="1414533600"/>
    <n v="1411411564"/>
    <b v="0"/>
    <n v="6"/>
    <b v="0"/>
    <x v="2"/>
    <n v="0"/>
    <n v="25.17"/>
  </r>
  <r>
    <x v="124"/>
    <x v="124"/>
    <x v="124"/>
    <x v="23"/>
    <n v="0"/>
    <x v="1"/>
    <x v="0"/>
    <x v="0"/>
    <n v="1431728242"/>
    <n v="1429568242"/>
    <b v="0"/>
    <n v="0"/>
    <b v="0"/>
    <x v="2"/>
    <n v="0"/>
    <s v="N/A"/>
  </r>
  <r>
    <x v="125"/>
    <x v="125"/>
    <x v="125"/>
    <x v="2"/>
    <n v="70"/>
    <x v="1"/>
    <x v="5"/>
    <x v="5"/>
    <n v="1486165880"/>
    <n v="1480981880"/>
    <b v="0"/>
    <n v="6"/>
    <b v="0"/>
    <x v="2"/>
    <n v="14"/>
    <n v="11.67"/>
  </r>
  <r>
    <x v="126"/>
    <x v="126"/>
    <x v="126"/>
    <x v="31"/>
    <n v="1387"/>
    <x v="1"/>
    <x v="0"/>
    <x v="0"/>
    <n v="1433988000"/>
    <n v="1431353337"/>
    <b v="0"/>
    <n v="13"/>
    <b v="0"/>
    <x v="2"/>
    <n v="6"/>
    <n v="106.69"/>
  </r>
  <r>
    <x v="127"/>
    <x v="127"/>
    <x v="127"/>
    <x v="6"/>
    <n v="190"/>
    <x v="1"/>
    <x v="0"/>
    <x v="0"/>
    <n v="1428069541"/>
    <n v="1425481141"/>
    <b v="0"/>
    <n v="4"/>
    <b v="0"/>
    <x v="2"/>
    <n v="2"/>
    <n v="47.5"/>
  </r>
  <r>
    <x v="128"/>
    <x v="128"/>
    <x v="128"/>
    <x v="57"/>
    <n v="1867"/>
    <x v="1"/>
    <x v="0"/>
    <x v="0"/>
    <n v="1476941293"/>
    <n v="1473917293"/>
    <b v="0"/>
    <n v="6"/>
    <b v="0"/>
    <x v="2"/>
    <n v="2"/>
    <n v="311.17"/>
  </r>
  <r>
    <x v="129"/>
    <x v="129"/>
    <x v="129"/>
    <x v="22"/>
    <n v="0"/>
    <x v="1"/>
    <x v="0"/>
    <x v="0"/>
    <n v="1414708183"/>
    <n v="1409524183"/>
    <b v="0"/>
    <n v="0"/>
    <b v="0"/>
    <x v="2"/>
    <n v="0"/>
    <s v="N/A"/>
  </r>
  <r>
    <x v="130"/>
    <x v="130"/>
    <x v="130"/>
    <x v="20"/>
    <n v="0"/>
    <x v="1"/>
    <x v="1"/>
    <x v="1"/>
    <n v="1402949760"/>
    <n v="1400536692"/>
    <b v="0"/>
    <n v="0"/>
    <b v="0"/>
    <x v="2"/>
    <n v="0"/>
    <s v="N/A"/>
  </r>
  <r>
    <x v="131"/>
    <x v="131"/>
    <x v="131"/>
    <x v="38"/>
    <n v="0"/>
    <x v="1"/>
    <x v="0"/>
    <x v="0"/>
    <n v="1467763200"/>
    <n v="1466453161"/>
    <b v="0"/>
    <n v="0"/>
    <b v="0"/>
    <x v="2"/>
    <n v="0"/>
    <s v="N/A"/>
  </r>
  <r>
    <x v="132"/>
    <x v="132"/>
    <x v="132"/>
    <x v="58"/>
    <n v="7655"/>
    <x v="1"/>
    <x v="0"/>
    <x v="0"/>
    <n v="1415392207"/>
    <n v="1411500607"/>
    <b v="0"/>
    <n v="81"/>
    <b v="0"/>
    <x v="2"/>
    <n v="10"/>
    <n v="94.51"/>
  </r>
  <r>
    <x v="133"/>
    <x v="133"/>
    <x v="133"/>
    <x v="59"/>
    <n v="0"/>
    <x v="1"/>
    <x v="0"/>
    <x v="0"/>
    <n v="1464715860"/>
    <n v="1462130584"/>
    <b v="0"/>
    <n v="0"/>
    <b v="0"/>
    <x v="2"/>
    <n v="0"/>
    <s v="N/A"/>
  </r>
  <r>
    <x v="134"/>
    <x v="134"/>
    <x v="134"/>
    <x v="10"/>
    <n v="0"/>
    <x v="1"/>
    <x v="0"/>
    <x v="0"/>
    <n v="1441386000"/>
    <n v="1438811418"/>
    <b v="0"/>
    <n v="0"/>
    <b v="0"/>
    <x v="2"/>
    <n v="0"/>
    <s v="N/A"/>
  </r>
  <r>
    <x v="135"/>
    <x v="135"/>
    <x v="135"/>
    <x v="9"/>
    <n v="403"/>
    <x v="1"/>
    <x v="0"/>
    <x v="0"/>
    <n v="1404241200"/>
    <n v="1401354597"/>
    <b v="0"/>
    <n v="5"/>
    <b v="0"/>
    <x v="2"/>
    <n v="13"/>
    <n v="80.599999999999994"/>
  </r>
  <r>
    <x v="136"/>
    <x v="136"/>
    <x v="121"/>
    <x v="9"/>
    <n v="0"/>
    <x v="1"/>
    <x v="0"/>
    <x v="0"/>
    <n v="1431771360"/>
    <n v="1427968234"/>
    <b v="0"/>
    <n v="0"/>
    <b v="0"/>
    <x v="2"/>
    <n v="0"/>
    <s v="N/A"/>
  </r>
  <r>
    <x v="137"/>
    <x v="137"/>
    <x v="136"/>
    <x v="56"/>
    <n v="0"/>
    <x v="1"/>
    <x v="8"/>
    <x v="7"/>
    <n v="1444657593"/>
    <n v="1440337593"/>
    <b v="0"/>
    <n v="0"/>
    <b v="0"/>
    <x v="2"/>
    <n v="0"/>
    <s v="N/A"/>
  </r>
  <r>
    <x v="138"/>
    <x v="138"/>
    <x v="137"/>
    <x v="60"/>
    <n v="4712"/>
    <x v="1"/>
    <x v="0"/>
    <x v="0"/>
    <n v="1438405140"/>
    <n v="1435731041"/>
    <b v="0"/>
    <n v="58"/>
    <b v="0"/>
    <x v="2"/>
    <n v="3"/>
    <n v="81.239999999999995"/>
  </r>
  <r>
    <x v="139"/>
    <x v="139"/>
    <x v="138"/>
    <x v="2"/>
    <n v="500"/>
    <x v="1"/>
    <x v="0"/>
    <x v="0"/>
    <n v="1436738772"/>
    <n v="1435874772"/>
    <b v="0"/>
    <n v="1"/>
    <b v="0"/>
    <x v="2"/>
    <n v="100"/>
    <n v="500"/>
  </r>
  <r>
    <x v="140"/>
    <x v="140"/>
    <x v="139"/>
    <x v="61"/>
    <n v="0"/>
    <x v="1"/>
    <x v="0"/>
    <x v="0"/>
    <n v="1426823132"/>
    <n v="1424234732"/>
    <b v="0"/>
    <n v="0"/>
    <b v="0"/>
    <x v="2"/>
    <n v="0"/>
    <s v="N/A"/>
  </r>
  <r>
    <x v="141"/>
    <x v="141"/>
    <x v="140"/>
    <x v="14"/>
    <n v="1293"/>
    <x v="1"/>
    <x v="0"/>
    <x v="0"/>
    <n v="1433043623"/>
    <n v="1429155623"/>
    <b v="0"/>
    <n v="28"/>
    <b v="0"/>
    <x v="2"/>
    <n v="11"/>
    <n v="46.18"/>
  </r>
  <r>
    <x v="142"/>
    <x v="142"/>
    <x v="141"/>
    <x v="9"/>
    <n v="10"/>
    <x v="1"/>
    <x v="0"/>
    <x v="0"/>
    <n v="1416176778"/>
    <n v="1414358778"/>
    <b v="0"/>
    <n v="1"/>
    <b v="0"/>
    <x v="2"/>
    <n v="0"/>
    <n v="10"/>
  </r>
  <r>
    <x v="143"/>
    <x v="143"/>
    <x v="142"/>
    <x v="62"/>
    <n v="0"/>
    <x v="1"/>
    <x v="2"/>
    <x v="2"/>
    <n v="1472882100"/>
    <n v="1467941542"/>
    <b v="0"/>
    <n v="0"/>
    <b v="0"/>
    <x v="2"/>
    <n v="0"/>
    <s v="N/A"/>
  </r>
  <r>
    <x v="144"/>
    <x v="144"/>
    <x v="143"/>
    <x v="51"/>
    <n v="2070"/>
    <x v="1"/>
    <x v="5"/>
    <x v="5"/>
    <n v="1428945472"/>
    <n v="1423765072"/>
    <b v="0"/>
    <n v="37"/>
    <b v="0"/>
    <x v="2"/>
    <n v="28"/>
    <n v="55.95"/>
  </r>
  <r>
    <x v="145"/>
    <x v="145"/>
    <x v="144"/>
    <x v="37"/>
    <n v="338"/>
    <x v="1"/>
    <x v="0"/>
    <x v="0"/>
    <n v="1439298052"/>
    <n v="1436965252"/>
    <b v="0"/>
    <n v="9"/>
    <b v="0"/>
    <x v="2"/>
    <n v="8"/>
    <n v="37.56"/>
  </r>
  <r>
    <x v="146"/>
    <x v="146"/>
    <x v="145"/>
    <x v="22"/>
    <n v="115"/>
    <x v="1"/>
    <x v="0"/>
    <x v="0"/>
    <n v="1484698998"/>
    <n v="1479514998"/>
    <b v="0"/>
    <n v="3"/>
    <b v="0"/>
    <x v="2"/>
    <n v="1"/>
    <n v="38.33"/>
  </r>
  <r>
    <x v="147"/>
    <x v="147"/>
    <x v="146"/>
    <x v="39"/>
    <n v="0"/>
    <x v="1"/>
    <x v="1"/>
    <x v="1"/>
    <n v="1420741080"/>
    <n v="1417026340"/>
    <b v="0"/>
    <n v="0"/>
    <b v="0"/>
    <x v="2"/>
    <n v="0"/>
    <s v="N/A"/>
  </r>
  <r>
    <x v="148"/>
    <x v="148"/>
    <x v="147"/>
    <x v="63"/>
    <n v="40"/>
    <x v="1"/>
    <x v="0"/>
    <x v="0"/>
    <n v="1456555536"/>
    <n v="1453963536"/>
    <b v="0"/>
    <n v="2"/>
    <b v="0"/>
    <x v="2"/>
    <n v="0"/>
    <n v="20"/>
  </r>
  <r>
    <x v="149"/>
    <x v="149"/>
    <x v="148"/>
    <x v="3"/>
    <n v="92"/>
    <x v="1"/>
    <x v="0"/>
    <x v="0"/>
    <n v="1419494400"/>
    <n v="1416888470"/>
    <b v="0"/>
    <n v="6"/>
    <b v="0"/>
    <x v="2"/>
    <n v="1"/>
    <n v="15.33"/>
  </r>
  <r>
    <x v="150"/>
    <x v="150"/>
    <x v="149"/>
    <x v="64"/>
    <n v="30112"/>
    <x v="1"/>
    <x v="0"/>
    <x v="0"/>
    <n v="1432612382"/>
    <n v="1427428382"/>
    <b v="0"/>
    <n v="67"/>
    <b v="0"/>
    <x v="2"/>
    <n v="23"/>
    <n v="449.43"/>
  </r>
  <r>
    <x v="151"/>
    <x v="151"/>
    <x v="150"/>
    <x v="65"/>
    <n v="140"/>
    <x v="1"/>
    <x v="2"/>
    <x v="2"/>
    <n v="1434633191"/>
    <n v="1429449191"/>
    <b v="0"/>
    <n v="5"/>
    <b v="0"/>
    <x v="2"/>
    <n v="0"/>
    <n v="28"/>
  </r>
  <r>
    <x v="152"/>
    <x v="152"/>
    <x v="151"/>
    <x v="66"/>
    <n v="30"/>
    <x v="1"/>
    <x v="0"/>
    <x v="0"/>
    <n v="1411437100"/>
    <n v="1408845100"/>
    <b v="0"/>
    <n v="2"/>
    <b v="0"/>
    <x v="2"/>
    <n v="0"/>
    <n v="15"/>
  </r>
  <r>
    <x v="153"/>
    <x v="153"/>
    <x v="152"/>
    <x v="63"/>
    <n v="359"/>
    <x v="1"/>
    <x v="0"/>
    <x v="0"/>
    <n v="1417532644"/>
    <n v="1413900244"/>
    <b v="0"/>
    <n v="10"/>
    <b v="0"/>
    <x v="2"/>
    <n v="1"/>
    <n v="35.9"/>
  </r>
  <r>
    <x v="154"/>
    <x v="154"/>
    <x v="153"/>
    <x v="15"/>
    <n v="40"/>
    <x v="1"/>
    <x v="0"/>
    <x v="0"/>
    <n v="1433336895"/>
    <n v="1429621695"/>
    <b v="0"/>
    <n v="3"/>
    <b v="0"/>
    <x v="2"/>
    <n v="3"/>
    <n v="13.33"/>
  </r>
  <r>
    <x v="155"/>
    <x v="155"/>
    <x v="154"/>
    <x v="67"/>
    <n v="81"/>
    <x v="1"/>
    <x v="0"/>
    <x v="0"/>
    <n v="1437657935"/>
    <n v="1434201935"/>
    <b v="0"/>
    <n v="4"/>
    <b v="0"/>
    <x v="2"/>
    <n v="0"/>
    <n v="20.25"/>
  </r>
  <r>
    <x v="156"/>
    <x v="156"/>
    <x v="155"/>
    <x v="19"/>
    <n v="1785"/>
    <x v="1"/>
    <x v="5"/>
    <x v="5"/>
    <n v="1407034796"/>
    <n v="1401850796"/>
    <b v="0"/>
    <n v="15"/>
    <b v="0"/>
    <x v="2"/>
    <n v="5"/>
    <n v="119"/>
  </r>
  <r>
    <x v="157"/>
    <x v="157"/>
    <x v="156"/>
    <x v="68"/>
    <n v="8"/>
    <x v="1"/>
    <x v="0"/>
    <x v="0"/>
    <n v="1456523572"/>
    <n v="1453931572"/>
    <b v="0"/>
    <n v="2"/>
    <b v="0"/>
    <x v="2"/>
    <n v="0"/>
    <n v="4"/>
  </r>
  <r>
    <x v="158"/>
    <x v="158"/>
    <x v="157"/>
    <x v="10"/>
    <n v="0"/>
    <x v="1"/>
    <x v="0"/>
    <x v="0"/>
    <n v="1413942628"/>
    <n v="1411350628"/>
    <b v="0"/>
    <n v="0"/>
    <b v="0"/>
    <x v="2"/>
    <n v="0"/>
    <s v="N/A"/>
  </r>
  <r>
    <x v="159"/>
    <x v="159"/>
    <x v="158"/>
    <x v="69"/>
    <n v="10"/>
    <x v="1"/>
    <x v="0"/>
    <x v="0"/>
    <n v="1467541545"/>
    <n v="1464085545"/>
    <b v="0"/>
    <n v="1"/>
    <b v="0"/>
    <x v="2"/>
    <n v="0"/>
    <n v="10"/>
  </r>
  <r>
    <x v="160"/>
    <x v="160"/>
    <x v="159"/>
    <x v="10"/>
    <n v="0"/>
    <x v="2"/>
    <x v="0"/>
    <x v="0"/>
    <n v="1439675691"/>
    <n v="1434491691"/>
    <b v="0"/>
    <n v="0"/>
    <b v="0"/>
    <x v="3"/>
    <n v="0"/>
    <s v="N/A"/>
  </r>
  <r>
    <x v="161"/>
    <x v="161"/>
    <x v="160"/>
    <x v="63"/>
    <n v="5"/>
    <x v="2"/>
    <x v="0"/>
    <x v="0"/>
    <n v="1404318595"/>
    <n v="1401726595"/>
    <b v="0"/>
    <n v="1"/>
    <b v="0"/>
    <x v="3"/>
    <n v="0"/>
    <n v="5"/>
  </r>
  <r>
    <x v="162"/>
    <x v="162"/>
    <x v="161"/>
    <x v="70"/>
    <n v="435"/>
    <x v="2"/>
    <x v="0"/>
    <x v="0"/>
    <n v="1408232520"/>
    <n v="1405393356"/>
    <b v="0"/>
    <n v="10"/>
    <b v="0"/>
    <x v="3"/>
    <n v="16"/>
    <n v="43.5"/>
  </r>
  <r>
    <x v="163"/>
    <x v="163"/>
    <x v="162"/>
    <x v="71"/>
    <n v="0"/>
    <x v="2"/>
    <x v="0"/>
    <x v="0"/>
    <n v="1443657600"/>
    <n v="1440716654"/>
    <b v="0"/>
    <n v="0"/>
    <b v="0"/>
    <x v="3"/>
    <n v="0"/>
    <s v="N/A"/>
  </r>
  <r>
    <x v="164"/>
    <x v="164"/>
    <x v="163"/>
    <x v="72"/>
    <n v="640"/>
    <x v="2"/>
    <x v="0"/>
    <x v="0"/>
    <n v="1411150701"/>
    <n v="1405966701"/>
    <b v="0"/>
    <n v="7"/>
    <b v="0"/>
    <x v="3"/>
    <n v="1"/>
    <n v="91.43"/>
  </r>
  <r>
    <x v="165"/>
    <x v="165"/>
    <x v="164"/>
    <x v="73"/>
    <n v="0"/>
    <x v="2"/>
    <x v="1"/>
    <x v="1"/>
    <n v="1452613724"/>
    <n v="1450021724"/>
    <b v="0"/>
    <n v="0"/>
    <b v="0"/>
    <x v="3"/>
    <n v="0"/>
    <s v="N/A"/>
  </r>
  <r>
    <x v="166"/>
    <x v="166"/>
    <x v="165"/>
    <x v="10"/>
    <n v="3000"/>
    <x v="2"/>
    <x v="0"/>
    <x v="0"/>
    <n v="1484531362"/>
    <n v="1481939362"/>
    <b v="0"/>
    <n v="1"/>
    <b v="0"/>
    <x v="3"/>
    <n v="60"/>
    <n v="3000"/>
  </r>
  <r>
    <x v="167"/>
    <x v="167"/>
    <x v="166"/>
    <x v="74"/>
    <n v="11"/>
    <x v="2"/>
    <x v="0"/>
    <x v="0"/>
    <n v="1438726535"/>
    <n v="1433542535"/>
    <b v="0"/>
    <n v="2"/>
    <b v="0"/>
    <x v="3"/>
    <n v="0"/>
    <n v="5.5"/>
  </r>
  <r>
    <x v="168"/>
    <x v="168"/>
    <x v="167"/>
    <x v="6"/>
    <n v="325"/>
    <x v="2"/>
    <x v="0"/>
    <x v="0"/>
    <n v="1426791770"/>
    <n v="1424203370"/>
    <b v="0"/>
    <n v="3"/>
    <b v="0"/>
    <x v="3"/>
    <n v="4"/>
    <n v="108.33"/>
  </r>
  <r>
    <x v="169"/>
    <x v="169"/>
    <x v="168"/>
    <x v="30"/>
    <n v="560"/>
    <x v="2"/>
    <x v="1"/>
    <x v="1"/>
    <n v="1413634059"/>
    <n v="1411042059"/>
    <b v="0"/>
    <n v="10"/>
    <b v="0"/>
    <x v="3"/>
    <n v="22"/>
    <n v="56"/>
  </r>
  <r>
    <x v="170"/>
    <x v="170"/>
    <x v="169"/>
    <x v="3"/>
    <n v="325"/>
    <x v="2"/>
    <x v="0"/>
    <x v="0"/>
    <n v="1440912480"/>
    <n v="1438385283"/>
    <b v="0"/>
    <n v="10"/>
    <b v="0"/>
    <x v="3"/>
    <n v="3"/>
    <n v="32.5"/>
  </r>
  <r>
    <x v="171"/>
    <x v="171"/>
    <x v="170"/>
    <x v="63"/>
    <n v="1"/>
    <x v="2"/>
    <x v="0"/>
    <x v="0"/>
    <n v="1470975614"/>
    <n v="1465791614"/>
    <b v="0"/>
    <n v="1"/>
    <b v="0"/>
    <x v="3"/>
    <n v="0"/>
    <n v="1"/>
  </r>
  <r>
    <x v="172"/>
    <x v="172"/>
    <x v="171"/>
    <x v="75"/>
    <n v="0"/>
    <x v="2"/>
    <x v="0"/>
    <x v="0"/>
    <n v="1426753723"/>
    <n v="1423733323"/>
    <b v="0"/>
    <n v="0"/>
    <b v="0"/>
    <x v="3"/>
    <n v="0"/>
    <s v="N/A"/>
  </r>
  <r>
    <x v="173"/>
    <x v="173"/>
    <x v="172"/>
    <x v="76"/>
    <n v="0"/>
    <x v="2"/>
    <x v="1"/>
    <x v="1"/>
    <n v="1425131108"/>
    <n v="1422539108"/>
    <b v="0"/>
    <n v="0"/>
    <b v="0"/>
    <x v="3"/>
    <n v="0"/>
    <s v="N/A"/>
  </r>
  <r>
    <x v="174"/>
    <x v="174"/>
    <x v="173"/>
    <x v="12"/>
    <n v="0"/>
    <x v="2"/>
    <x v="9"/>
    <x v="3"/>
    <n v="1431108776"/>
    <n v="1425924776"/>
    <b v="0"/>
    <n v="0"/>
    <b v="0"/>
    <x v="3"/>
    <n v="0"/>
    <s v="N/A"/>
  </r>
  <r>
    <x v="175"/>
    <x v="175"/>
    <x v="174"/>
    <x v="22"/>
    <n v="1297"/>
    <x v="2"/>
    <x v="1"/>
    <x v="1"/>
    <n v="1409337611"/>
    <n v="1407177611"/>
    <b v="0"/>
    <n v="26"/>
    <b v="0"/>
    <x v="3"/>
    <n v="6"/>
    <n v="49.88"/>
  </r>
  <r>
    <x v="176"/>
    <x v="176"/>
    <x v="175"/>
    <x v="15"/>
    <n v="0"/>
    <x v="2"/>
    <x v="0"/>
    <x v="0"/>
    <n v="1438803999"/>
    <n v="1436211999"/>
    <b v="0"/>
    <n v="0"/>
    <b v="0"/>
    <x v="3"/>
    <n v="0"/>
    <s v="N/A"/>
  </r>
  <r>
    <x v="177"/>
    <x v="177"/>
    <x v="176"/>
    <x v="52"/>
    <n v="180"/>
    <x v="2"/>
    <x v="0"/>
    <x v="0"/>
    <n v="1427155726"/>
    <n v="1425690526"/>
    <b v="0"/>
    <n v="7"/>
    <b v="0"/>
    <x v="3"/>
    <n v="40"/>
    <n v="25.71"/>
  </r>
  <r>
    <x v="178"/>
    <x v="178"/>
    <x v="177"/>
    <x v="69"/>
    <n v="0"/>
    <x v="2"/>
    <x v="3"/>
    <x v="3"/>
    <n v="1448582145"/>
    <n v="1445986545"/>
    <b v="0"/>
    <n v="0"/>
    <b v="0"/>
    <x v="3"/>
    <n v="0"/>
    <s v="N/A"/>
  </r>
  <r>
    <x v="179"/>
    <x v="179"/>
    <x v="178"/>
    <x v="28"/>
    <n v="200"/>
    <x v="2"/>
    <x v="0"/>
    <x v="0"/>
    <n v="1457056555"/>
    <n v="1454464555"/>
    <b v="0"/>
    <n v="2"/>
    <b v="0"/>
    <x v="3"/>
    <n v="20"/>
    <n v="100"/>
  </r>
  <r>
    <x v="180"/>
    <x v="180"/>
    <x v="179"/>
    <x v="38"/>
    <n v="401"/>
    <x v="2"/>
    <x v="1"/>
    <x v="1"/>
    <n v="1428951600"/>
    <n v="1425512843"/>
    <b v="0"/>
    <n v="13"/>
    <b v="0"/>
    <x v="3"/>
    <n v="33"/>
    <n v="30.85"/>
  </r>
  <r>
    <x v="181"/>
    <x v="181"/>
    <x v="180"/>
    <x v="77"/>
    <n v="722"/>
    <x v="2"/>
    <x v="1"/>
    <x v="1"/>
    <n v="1434995295"/>
    <n v="1432403295"/>
    <b v="0"/>
    <n v="4"/>
    <b v="0"/>
    <x v="3"/>
    <n v="21"/>
    <n v="180.5"/>
  </r>
  <r>
    <x v="182"/>
    <x v="182"/>
    <x v="181"/>
    <x v="28"/>
    <n v="0"/>
    <x v="2"/>
    <x v="0"/>
    <x v="0"/>
    <n v="1483748232"/>
    <n v="1481156232"/>
    <b v="0"/>
    <n v="0"/>
    <b v="0"/>
    <x v="3"/>
    <n v="0"/>
    <s v="N/A"/>
  </r>
  <r>
    <x v="183"/>
    <x v="183"/>
    <x v="182"/>
    <x v="78"/>
    <n v="4482"/>
    <x v="2"/>
    <x v="1"/>
    <x v="1"/>
    <n v="1417033610"/>
    <n v="1414438010"/>
    <b v="0"/>
    <n v="12"/>
    <b v="0"/>
    <x v="3"/>
    <n v="36"/>
    <n v="373.5"/>
  </r>
  <r>
    <x v="184"/>
    <x v="184"/>
    <x v="183"/>
    <x v="15"/>
    <n v="51"/>
    <x v="2"/>
    <x v="5"/>
    <x v="5"/>
    <n v="1409543940"/>
    <n v="1404586762"/>
    <b v="0"/>
    <n v="2"/>
    <b v="0"/>
    <x v="3"/>
    <n v="3"/>
    <n v="25.5"/>
  </r>
  <r>
    <x v="185"/>
    <x v="185"/>
    <x v="184"/>
    <x v="79"/>
    <n v="2200"/>
    <x v="2"/>
    <x v="10"/>
    <x v="8"/>
    <n v="1471557139"/>
    <n v="1468965139"/>
    <b v="0"/>
    <n v="10"/>
    <b v="0"/>
    <x v="3"/>
    <n v="6"/>
    <n v="220"/>
  </r>
  <r>
    <x v="186"/>
    <x v="186"/>
    <x v="185"/>
    <x v="10"/>
    <n v="0"/>
    <x v="2"/>
    <x v="0"/>
    <x v="0"/>
    <n v="1488571200"/>
    <n v="1485977434"/>
    <b v="0"/>
    <n v="0"/>
    <b v="0"/>
    <x v="3"/>
    <n v="0"/>
    <s v="N/A"/>
  </r>
  <r>
    <x v="187"/>
    <x v="187"/>
    <x v="186"/>
    <x v="10"/>
    <n v="800"/>
    <x v="2"/>
    <x v="0"/>
    <x v="0"/>
    <n v="1437461940"/>
    <n v="1435383457"/>
    <b v="0"/>
    <n v="5"/>
    <b v="0"/>
    <x v="3"/>
    <n v="16"/>
    <n v="160"/>
  </r>
  <r>
    <x v="188"/>
    <x v="188"/>
    <x v="187"/>
    <x v="15"/>
    <n v="0"/>
    <x v="2"/>
    <x v="0"/>
    <x v="0"/>
    <n v="1409891015"/>
    <n v="1407299015"/>
    <b v="0"/>
    <n v="0"/>
    <b v="0"/>
    <x v="3"/>
    <n v="0"/>
    <s v="N/A"/>
  </r>
  <r>
    <x v="189"/>
    <x v="189"/>
    <x v="188"/>
    <x v="69"/>
    <n v="345"/>
    <x v="2"/>
    <x v="0"/>
    <x v="0"/>
    <n v="1472920477"/>
    <n v="1467736477"/>
    <b v="0"/>
    <n v="5"/>
    <b v="0"/>
    <x v="3"/>
    <n v="0"/>
    <n v="69"/>
  </r>
  <r>
    <x v="190"/>
    <x v="190"/>
    <x v="189"/>
    <x v="14"/>
    <n v="50"/>
    <x v="2"/>
    <x v="0"/>
    <x v="0"/>
    <n v="1466091446"/>
    <n v="1465227446"/>
    <b v="0"/>
    <n v="1"/>
    <b v="0"/>
    <x v="3"/>
    <n v="0"/>
    <n v="50"/>
  </r>
  <r>
    <x v="191"/>
    <x v="191"/>
    <x v="190"/>
    <x v="10"/>
    <n v="250"/>
    <x v="2"/>
    <x v="2"/>
    <x v="2"/>
    <n v="1443782138"/>
    <n v="1440326138"/>
    <b v="0"/>
    <n v="3"/>
    <b v="0"/>
    <x v="3"/>
    <n v="5"/>
    <n v="83.33"/>
  </r>
  <r>
    <x v="192"/>
    <x v="192"/>
    <x v="191"/>
    <x v="80"/>
    <n v="17"/>
    <x v="2"/>
    <x v="0"/>
    <x v="0"/>
    <n v="1413572432"/>
    <n v="1410980432"/>
    <b v="0"/>
    <n v="3"/>
    <b v="0"/>
    <x v="3"/>
    <n v="0"/>
    <n v="5.67"/>
  </r>
  <r>
    <x v="193"/>
    <x v="193"/>
    <x v="192"/>
    <x v="28"/>
    <n v="0"/>
    <x v="2"/>
    <x v="1"/>
    <x v="1"/>
    <n v="1417217166"/>
    <n v="1412029566"/>
    <b v="0"/>
    <n v="0"/>
    <b v="0"/>
    <x v="3"/>
    <n v="0"/>
    <s v="N/A"/>
  </r>
  <r>
    <x v="194"/>
    <x v="194"/>
    <x v="193"/>
    <x v="30"/>
    <n v="3"/>
    <x v="2"/>
    <x v="1"/>
    <x v="1"/>
    <n v="1457308531"/>
    <n v="1452124531"/>
    <b v="0"/>
    <n v="3"/>
    <b v="0"/>
    <x v="3"/>
    <n v="0"/>
    <n v="1"/>
  </r>
  <r>
    <x v="195"/>
    <x v="195"/>
    <x v="194"/>
    <x v="71"/>
    <n v="0"/>
    <x v="2"/>
    <x v="0"/>
    <x v="0"/>
    <n v="1436544332"/>
    <n v="1431360332"/>
    <b v="0"/>
    <n v="0"/>
    <b v="0"/>
    <x v="3"/>
    <n v="0"/>
    <s v="N/A"/>
  </r>
  <r>
    <x v="196"/>
    <x v="196"/>
    <x v="195"/>
    <x v="8"/>
    <n v="1465"/>
    <x v="2"/>
    <x v="1"/>
    <x v="1"/>
    <n v="1444510800"/>
    <n v="1442062898"/>
    <b v="0"/>
    <n v="19"/>
    <b v="0"/>
    <x v="3"/>
    <n v="42"/>
    <n v="77.11"/>
  </r>
  <r>
    <x v="197"/>
    <x v="197"/>
    <x v="196"/>
    <x v="30"/>
    <n v="262"/>
    <x v="2"/>
    <x v="1"/>
    <x v="1"/>
    <n v="1487365200"/>
    <n v="1483734100"/>
    <b v="0"/>
    <n v="8"/>
    <b v="0"/>
    <x v="3"/>
    <n v="10"/>
    <n v="32.75"/>
  </r>
  <r>
    <x v="198"/>
    <x v="198"/>
    <x v="197"/>
    <x v="31"/>
    <n v="279"/>
    <x v="2"/>
    <x v="0"/>
    <x v="0"/>
    <n v="1412500322"/>
    <n v="1409908322"/>
    <b v="0"/>
    <n v="6"/>
    <b v="0"/>
    <x v="3"/>
    <n v="1"/>
    <n v="46.5"/>
  </r>
  <r>
    <x v="199"/>
    <x v="199"/>
    <x v="198"/>
    <x v="3"/>
    <n v="0"/>
    <x v="2"/>
    <x v="0"/>
    <x v="0"/>
    <n v="1472698702"/>
    <n v="1470106702"/>
    <b v="0"/>
    <n v="0"/>
    <b v="0"/>
    <x v="3"/>
    <n v="0"/>
    <s v="N/A"/>
  </r>
  <r>
    <x v="200"/>
    <x v="200"/>
    <x v="199"/>
    <x v="12"/>
    <n v="1571.55"/>
    <x v="2"/>
    <x v="0"/>
    <x v="0"/>
    <n v="1410746403"/>
    <n v="1408154403"/>
    <b v="0"/>
    <n v="18"/>
    <b v="0"/>
    <x v="3"/>
    <n v="26"/>
    <n v="87.31"/>
  </r>
  <r>
    <x v="201"/>
    <x v="201"/>
    <x v="200"/>
    <x v="81"/>
    <n v="380"/>
    <x v="2"/>
    <x v="0"/>
    <x v="0"/>
    <n v="1423424329"/>
    <n v="1421696329"/>
    <b v="0"/>
    <n v="7"/>
    <b v="0"/>
    <x v="3"/>
    <n v="58"/>
    <n v="54.29"/>
  </r>
  <r>
    <x v="202"/>
    <x v="202"/>
    <x v="201"/>
    <x v="12"/>
    <n v="0"/>
    <x v="2"/>
    <x v="0"/>
    <x v="0"/>
    <n v="1444337940"/>
    <n v="1441750564"/>
    <b v="0"/>
    <n v="0"/>
    <b v="0"/>
    <x v="3"/>
    <n v="0"/>
    <s v="N/A"/>
  </r>
  <r>
    <x v="203"/>
    <x v="203"/>
    <x v="202"/>
    <x v="30"/>
    <n v="746"/>
    <x v="2"/>
    <x v="1"/>
    <x v="1"/>
    <n v="1422562864"/>
    <n v="1417378864"/>
    <b v="0"/>
    <n v="8"/>
    <b v="0"/>
    <x v="3"/>
    <n v="30"/>
    <n v="93.25"/>
  </r>
  <r>
    <x v="204"/>
    <x v="204"/>
    <x v="203"/>
    <x v="82"/>
    <n v="152165"/>
    <x v="2"/>
    <x v="2"/>
    <x v="2"/>
    <n v="1470319203"/>
    <n v="1467727203"/>
    <b v="0"/>
    <n v="1293"/>
    <b v="0"/>
    <x v="3"/>
    <n v="51"/>
    <n v="117.68"/>
  </r>
  <r>
    <x v="205"/>
    <x v="205"/>
    <x v="204"/>
    <x v="6"/>
    <n v="1300"/>
    <x v="2"/>
    <x v="0"/>
    <x v="0"/>
    <n v="1444144222"/>
    <n v="1441120222"/>
    <b v="0"/>
    <n v="17"/>
    <b v="0"/>
    <x v="3"/>
    <n v="16"/>
    <n v="76.47"/>
  </r>
  <r>
    <x v="206"/>
    <x v="206"/>
    <x v="205"/>
    <x v="83"/>
    <n v="0"/>
    <x v="2"/>
    <x v="0"/>
    <x v="0"/>
    <n v="1470441983"/>
    <n v="1468627583"/>
    <b v="0"/>
    <n v="0"/>
    <b v="0"/>
    <x v="3"/>
    <n v="0"/>
    <s v="N/A"/>
  </r>
  <r>
    <x v="207"/>
    <x v="207"/>
    <x v="206"/>
    <x v="32"/>
    <n v="2130"/>
    <x v="2"/>
    <x v="5"/>
    <x v="5"/>
    <n v="1420346638"/>
    <n v="1417754638"/>
    <b v="0"/>
    <n v="13"/>
    <b v="0"/>
    <x v="3"/>
    <n v="15"/>
    <n v="163.85"/>
  </r>
  <r>
    <x v="208"/>
    <x v="208"/>
    <x v="207"/>
    <x v="63"/>
    <n v="0"/>
    <x v="2"/>
    <x v="2"/>
    <x v="2"/>
    <n v="1418719967"/>
    <n v="1416127967"/>
    <b v="0"/>
    <n v="0"/>
    <b v="0"/>
    <x v="3"/>
    <n v="0"/>
    <s v="N/A"/>
  </r>
  <r>
    <x v="209"/>
    <x v="209"/>
    <x v="208"/>
    <x v="31"/>
    <n v="0"/>
    <x v="2"/>
    <x v="0"/>
    <x v="0"/>
    <n v="1436566135"/>
    <n v="1433974135"/>
    <b v="0"/>
    <n v="0"/>
    <b v="0"/>
    <x v="3"/>
    <n v="0"/>
    <s v="N/A"/>
  </r>
  <r>
    <x v="210"/>
    <x v="210"/>
    <x v="209"/>
    <x v="14"/>
    <n v="3030"/>
    <x v="2"/>
    <x v="0"/>
    <x v="0"/>
    <n v="1443675600"/>
    <n v="1441157592"/>
    <b v="0"/>
    <n v="33"/>
    <b v="0"/>
    <x v="3"/>
    <n v="25"/>
    <n v="91.82"/>
  </r>
  <r>
    <x v="211"/>
    <x v="211"/>
    <x v="210"/>
    <x v="10"/>
    <n v="2230"/>
    <x v="2"/>
    <x v="0"/>
    <x v="0"/>
    <n v="1442634617"/>
    <n v="1440042617"/>
    <b v="0"/>
    <n v="12"/>
    <b v="0"/>
    <x v="3"/>
    <n v="45"/>
    <n v="185.83"/>
  </r>
  <r>
    <x v="212"/>
    <x v="212"/>
    <x v="211"/>
    <x v="84"/>
    <n v="1"/>
    <x v="2"/>
    <x v="0"/>
    <x v="0"/>
    <n v="1460837320"/>
    <n v="1455656920"/>
    <b v="0"/>
    <n v="1"/>
    <b v="0"/>
    <x v="3"/>
    <n v="0"/>
    <n v="1"/>
  </r>
  <r>
    <x v="213"/>
    <x v="213"/>
    <x v="212"/>
    <x v="63"/>
    <n v="20"/>
    <x v="2"/>
    <x v="0"/>
    <x v="0"/>
    <n v="1439734001"/>
    <n v="1437142547"/>
    <b v="0"/>
    <n v="1"/>
    <b v="0"/>
    <x v="3"/>
    <n v="0"/>
    <n v="20"/>
  </r>
  <r>
    <x v="214"/>
    <x v="214"/>
    <x v="213"/>
    <x v="78"/>
    <n v="1"/>
    <x v="2"/>
    <x v="0"/>
    <x v="0"/>
    <n v="1425655349"/>
    <n v="1420471349"/>
    <b v="0"/>
    <n v="1"/>
    <b v="0"/>
    <x v="3"/>
    <n v="0"/>
    <n v="1"/>
  </r>
  <r>
    <x v="215"/>
    <x v="215"/>
    <x v="214"/>
    <x v="85"/>
    <n v="10"/>
    <x v="2"/>
    <x v="1"/>
    <x v="1"/>
    <n v="1455753540"/>
    <n v="1452058282"/>
    <b v="0"/>
    <n v="1"/>
    <b v="0"/>
    <x v="3"/>
    <n v="0"/>
    <n v="10"/>
  </r>
  <r>
    <x v="216"/>
    <x v="216"/>
    <x v="215"/>
    <x v="63"/>
    <n v="27849.22"/>
    <x v="2"/>
    <x v="0"/>
    <x v="0"/>
    <n v="1429740037"/>
    <n v="1425423637"/>
    <b v="0"/>
    <n v="84"/>
    <b v="0"/>
    <x v="3"/>
    <n v="56"/>
    <n v="331.54"/>
  </r>
  <r>
    <x v="217"/>
    <x v="217"/>
    <x v="216"/>
    <x v="57"/>
    <n v="11943"/>
    <x v="2"/>
    <x v="11"/>
    <x v="9"/>
    <n v="1419780149"/>
    <n v="1417101749"/>
    <b v="0"/>
    <n v="38"/>
    <b v="0"/>
    <x v="3"/>
    <n v="12"/>
    <n v="314.29000000000002"/>
  </r>
  <r>
    <x v="218"/>
    <x v="218"/>
    <x v="217"/>
    <x v="10"/>
    <n v="100"/>
    <x v="2"/>
    <x v="0"/>
    <x v="0"/>
    <n v="1431702289"/>
    <n v="1426518289"/>
    <b v="0"/>
    <n v="1"/>
    <b v="0"/>
    <x v="3"/>
    <n v="2"/>
    <n v="100"/>
  </r>
  <r>
    <x v="219"/>
    <x v="219"/>
    <x v="218"/>
    <x v="63"/>
    <n v="8815"/>
    <x v="2"/>
    <x v="0"/>
    <x v="0"/>
    <n v="1459493940"/>
    <n v="1456732225"/>
    <b v="0"/>
    <n v="76"/>
    <b v="0"/>
    <x v="3"/>
    <n v="18"/>
    <n v="115.99"/>
  </r>
  <r>
    <x v="220"/>
    <x v="220"/>
    <x v="219"/>
    <x v="63"/>
    <n v="360"/>
    <x v="2"/>
    <x v="0"/>
    <x v="0"/>
    <n v="1440101160"/>
    <n v="1436542030"/>
    <b v="0"/>
    <n v="3"/>
    <b v="0"/>
    <x v="3"/>
    <n v="1"/>
    <n v="120"/>
  </r>
  <r>
    <x v="221"/>
    <x v="221"/>
    <x v="220"/>
    <x v="63"/>
    <n v="0"/>
    <x v="2"/>
    <x v="0"/>
    <x v="0"/>
    <n v="1427569564"/>
    <n v="1422389164"/>
    <b v="0"/>
    <n v="0"/>
    <b v="0"/>
    <x v="3"/>
    <n v="0"/>
    <s v="N/A"/>
  </r>
  <r>
    <x v="222"/>
    <x v="222"/>
    <x v="221"/>
    <x v="28"/>
    <n v="130"/>
    <x v="2"/>
    <x v="0"/>
    <x v="0"/>
    <n v="1427423940"/>
    <n v="1422383318"/>
    <b v="0"/>
    <n v="2"/>
    <b v="0"/>
    <x v="3"/>
    <n v="13"/>
    <n v="65"/>
  </r>
  <r>
    <x v="223"/>
    <x v="223"/>
    <x v="222"/>
    <x v="86"/>
    <n v="0"/>
    <x v="2"/>
    <x v="0"/>
    <x v="0"/>
    <n v="1463879100"/>
    <n v="1461287350"/>
    <b v="0"/>
    <n v="0"/>
    <b v="0"/>
    <x v="3"/>
    <n v="0"/>
    <s v="N/A"/>
  </r>
  <r>
    <x v="224"/>
    <x v="224"/>
    <x v="223"/>
    <x v="87"/>
    <n v="0"/>
    <x v="2"/>
    <x v="2"/>
    <x v="2"/>
    <n v="1436506726"/>
    <n v="1431322726"/>
    <b v="0"/>
    <n v="0"/>
    <b v="0"/>
    <x v="3"/>
    <n v="0"/>
    <s v="N/A"/>
  </r>
  <r>
    <x v="225"/>
    <x v="225"/>
    <x v="224"/>
    <x v="48"/>
    <n v="0"/>
    <x v="2"/>
    <x v="0"/>
    <x v="0"/>
    <n v="1460153054"/>
    <n v="1457564654"/>
    <b v="0"/>
    <n v="0"/>
    <b v="0"/>
    <x v="3"/>
    <n v="0"/>
    <s v="N/A"/>
  </r>
  <r>
    <x v="226"/>
    <x v="226"/>
    <x v="225"/>
    <x v="88"/>
    <n v="250"/>
    <x v="2"/>
    <x v="1"/>
    <x v="1"/>
    <n v="1433064540"/>
    <n v="1428854344"/>
    <b v="0"/>
    <n v="2"/>
    <b v="0"/>
    <x v="3"/>
    <n v="1"/>
    <n v="125"/>
  </r>
  <r>
    <x v="227"/>
    <x v="227"/>
    <x v="226"/>
    <x v="89"/>
    <n v="0"/>
    <x v="2"/>
    <x v="0"/>
    <x v="0"/>
    <n v="1436477241"/>
    <n v="1433885241"/>
    <b v="0"/>
    <n v="0"/>
    <b v="0"/>
    <x v="3"/>
    <n v="0"/>
    <s v="N/A"/>
  </r>
  <r>
    <x v="228"/>
    <x v="228"/>
    <x v="227"/>
    <x v="6"/>
    <n v="0"/>
    <x v="2"/>
    <x v="1"/>
    <x v="1"/>
    <n v="1433176105"/>
    <n v="1427992105"/>
    <b v="0"/>
    <n v="0"/>
    <b v="0"/>
    <x v="3"/>
    <n v="0"/>
    <s v="N/A"/>
  </r>
  <r>
    <x v="229"/>
    <x v="229"/>
    <x v="228"/>
    <x v="9"/>
    <n v="0"/>
    <x v="2"/>
    <x v="12"/>
    <x v="3"/>
    <n v="1455402297"/>
    <n v="1452810297"/>
    <b v="0"/>
    <n v="0"/>
    <b v="0"/>
    <x v="3"/>
    <n v="0"/>
    <s v="N/A"/>
  </r>
  <r>
    <x v="230"/>
    <x v="230"/>
    <x v="229"/>
    <x v="36"/>
    <n v="60"/>
    <x v="2"/>
    <x v="0"/>
    <x v="0"/>
    <n v="1433443151"/>
    <n v="1430851151"/>
    <b v="0"/>
    <n v="2"/>
    <b v="0"/>
    <x v="3"/>
    <n v="0"/>
    <n v="30"/>
  </r>
  <r>
    <x v="231"/>
    <x v="231"/>
    <x v="230"/>
    <x v="86"/>
    <n v="0"/>
    <x v="2"/>
    <x v="0"/>
    <x v="0"/>
    <n v="1451775651"/>
    <n v="1449183651"/>
    <b v="0"/>
    <n v="0"/>
    <b v="0"/>
    <x v="3"/>
    <n v="0"/>
    <s v="N/A"/>
  </r>
  <r>
    <x v="232"/>
    <x v="232"/>
    <x v="231"/>
    <x v="23"/>
    <n v="110"/>
    <x v="2"/>
    <x v="1"/>
    <x v="1"/>
    <n v="1425066546"/>
    <n v="1422474546"/>
    <b v="0"/>
    <n v="7"/>
    <b v="0"/>
    <x v="3"/>
    <n v="3"/>
    <n v="15.71"/>
  </r>
  <r>
    <x v="233"/>
    <x v="233"/>
    <x v="232"/>
    <x v="90"/>
    <n v="0"/>
    <x v="2"/>
    <x v="0"/>
    <x v="0"/>
    <n v="1475185972"/>
    <n v="1472593972"/>
    <b v="0"/>
    <n v="0"/>
    <b v="0"/>
    <x v="3"/>
    <n v="0"/>
    <s v="N/A"/>
  </r>
  <r>
    <x v="234"/>
    <x v="234"/>
    <x v="233"/>
    <x v="28"/>
    <n v="401"/>
    <x v="2"/>
    <x v="0"/>
    <x v="0"/>
    <n v="1434847859"/>
    <n v="1431391859"/>
    <b v="0"/>
    <n v="5"/>
    <b v="0"/>
    <x v="3"/>
    <n v="40"/>
    <n v="80.2"/>
  </r>
  <r>
    <x v="235"/>
    <x v="235"/>
    <x v="234"/>
    <x v="3"/>
    <n v="0"/>
    <x v="2"/>
    <x v="0"/>
    <x v="0"/>
    <n v="1436478497"/>
    <n v="1433886497"/>
    <b v="0"/>
    <n v="0"/>
    <b v="0"/>
    <x v="3"/>
    <n v="0"/>
    <s v="N/A"/>
  </r>
  <r>
    <x v="236"/>
    <x v="236"/>
    <x v="235"/>
    <x v="60"/>
    <n v="0"/>
    <x v="2"/>
    <x v="0"/>
    <x v="0"/>
    <n v="1451952000"/>
    <n v="1447380099"/>
    <b v="0"/>
    <n v="0"/>
    <b v="0"/>
    <x v="3"/>
    <n v="0"/>
    <s v="N/A"/>
  </r>
  <r>
    <x v="237"/>
    <x v="237"/>
    <x v="236"/>
    <x v="36"/>
    <n v="50"/>
    <x v="2"/>
    <x v="0"/>
    <x v="0"/>
    <n v="1457445069"/>
    <n v="1452261069"/>
    <b v="0"/>
    <n v="1"/>
    <b v="0"/>
    <x v="3"/>
    <n v="0"/>
    <n v="50"/>
  </r>
  <r>
    <x v="238"/>
    <x v="238"/>
    <x v="237"/>
    <x v="91"/>
    <n v="0"/>
    <x v="2"/>
    <x v="0"/>
    <x v="0"/>
    <n v="1483088400"/>
    <n v="1481324760"/>
    <b v="0"/>
    <n v="0"/>
    <b v="0"/>
    <x v="3"/>
    <n v="0"/>
    <s v="N/A"/>
  </r>
  <r>
    <x v="239"/>
    <x v="239"/>
    <x v="238"/>
    <x v="28"/>
    <n v="250"/>
    <x v="2"/>
    <x v="2"/>
    <x v="2"/>
    <n v="1446984000"/>
    <n v="1445308730"/>
    <b v="0"/>
    <n v="5"/>
    <b v="0"/>
    <x v="3"/>
    <n v="25"/>
    <n v="50"/>
  </r>
  <r>
    <x v="240"/>
    <x v="240"/>
    <x v="239"/>
    <x v="36"/>
    <n v="16145.12"/>
    <x v="0"/>
    <x v="0"/>
    <x v="0"/>
    <n v="1367773211"/>
    <n v="1363885211"/>
    <b v="1"/>
    <n v="137"/>
    <b v="1"/>
    <x v="4"/>
    <n v="108"/>
    <n v="117.85"/>
  </r>
  <r>
    <x v="241"/>
    <x v="241"/>
    <x v="240"/>
    <x v="92"/>
    <n v="41000"/>
    <x v="0"/>
    <x v="0"/>
    <x v="0"/>
    <n v="1419180304"/>
    <n v="1415292304"/>
    <b v="1"/>
    <n v="376"/>
    <b v="1"/>
    <x v="4"/>
    <n v="113"/>
    <n v="109.04"/>
  </r>
  <r>
    <x v="242"/>
    <x v="242"/>
    <x v="241"/>
    <x v="93"/>
    <n v="14750"/>
    <x v="0"/>
    <x v="0"/>
    <x v="0"/>
    <n v="1324381790"/>
    <n v="1321357790"/>
    <b v="1"/>
    <n v="202"/>
    <b v="1"/>
    <x v="4"/>
    <n v="113"/>
    <n v="73.02"/>
  </r>
  <r>
    <x v="243"/>
    <x v="243"/>
    <x v="242"/>
    <x v="31"/>
    <n v="25648"/>
    <x v="0"/>
    <x v="0"/>
    <x v="0"/>
    <n v="1393031304"/>
    <n v="1390439304"/>
    <b v="1"/>
    <n v="328"/>
    <b v="1"/>
    <x v="4"/>
    <n v="103"/>
    <n v="78.2"/>
  </r>
  <r>
    <x v="244"/>
    <x v="244"/>
    <x v="243"/>
    <x v="8"/>
    <n v="3981.5"/>
    <x v="0"/>
    <x v="0"/>
    <x v="0"/>
    <n v="1268723160"/>
    <n v="1265269559"/>
    <b v="1"/>
    <n v="84"/>
    <b v="1"/>
    <x v="4"/>
    <n v="114"/>
    <n v="47.4"/>
  </r>
  <r>
    <x v="245"/>
    <x v="245"/>
    <x v="244"/>
    <x v="10"/>
    <n v="5186"/>
    <x v="0"/>
    <x v="0"/>
    <x v="0"/>
    <n v="1345079785"/>
    <n v="1342487785"/>
    <b v="1"/>
    <n v="96"/>
    <b v="1"/>
    <x v="4"/>
    <n v="104"/>
    <n v="54.02"/>
  </r>
  <r>
    <x v="246"/>
    <x v="246"/>
    <x v="245"/>
    <x v="10"/>
    <n v="15273"/>
    <x v="0"/>
    <x v="0"/>
    <x v="0"/>
    <n v="1292665405"/>
    <n v="1288341805"/>
    <b v="1"/>
    <n v="223"/>
    <b v="1"/>
    <x v="4"/>
    <n v="305"/>
    <n v="68.489999999999995"/>
  </r>
  <r>
    <x v="247"/>
    <x v="247"/>
    <x v="246"/>
    <x v="10"/>
    <n v="6705"/>
    <x v="0"/>
    <x v="0"/>
    <x v="0"/>
    <n v="1287200340"/>
    <n v="1284042614"/>
    <b v="1"/>
    <n v="62"/>
    <b v="1"/>
    <x v="4"/>
    <n v="134"/>
    <n v="108.15"/>
  </r>
  <r>
    <x v="248"/>
    <x v="248"/>
    <x v="247"/>
    <x v="94"/>
    <n v="86133"/>
    <x v="0"/>
    <x v="0"/>
    <x v="0"/>
    <n v="1325961309"/>
    <n v="1322073309"/>
    <b v="1"/>
    <n v="146"/>
    <b v="1"/>
    <x v="4"/>
    <n v="101"/>
    <n v="589.95000000000005"/>
  </r>
  <r>
    <x v="249"/>
    <x v="249"/>
    <x v="248"/>
    <x v="3"/>
    <n v="11292"/>
    <x v="0"/>
    <x v="0"/>
    <x v="0"/>
    <n v="1282498800"/>
    <n v="1275603020"/>
    <b v="1"/>
    <n v="235"/>
    <b v="1"/>
    <x v="4"/>
    <n v="113"/>
    <n v="48.05"/>
  </r>
  <r>
    <x v="250"/>
    <x v="250"/>
    <x v="249"/>
    <x v="11"/>
    <n v="31675"/>
    <x v="0"/>
    <x v="0"/>
    <x v="0"/>
    <n v="1370525691"/>
    <n v="1367933691"/>
    <b v="1"/>
    <n v="437"/>
    <b v="1"/>
    <x v="4"/>
    <n v="106"/>
    <n v="72.48"/>
  </r>
  <r>
    <x v="251"/>
    <x v="251"/>
    <x v="250"/>
    <x v="8"/>
    <n v="4395"/>
    <x v="0"/>
    <x v="0"/>
    <x v="0"/>
    <n v="1337194800"/>
    <n v="1334429646"/>
    <b v="1"/>
    <n v="77"/>
    <b v="1"/>
    <x v="4"/>
    <n v="126"/>
    <n v="57.08"/>
  </r>
  <r>
    <x v="252"/>
    <x v="252"/>
    <x v="251"/>
    <x v="10"/>
    <n v="9228"/>
    <x v="0"/>
    <x v="0"/>
    <x v="0"/>
    <n v="1275364740"/>
    <n v="1269878058"/>
    <b v="1"/>
    <n v="108"/>
    <b v="1"/>
    <x v="4"/>
    <n v="185"/>
    <n v="85.44"/>
  </r>
  <r>
    <x v="253"/>
    <x v="253"/>
    <x v="252"/>
    <x v="15"/>
    <n v="1511"/>
    <x v="0"/>
    <x v="0"/>
    <x v="0"/>
    <n v="1329320235"/>
    <n v="1326728235"/>
    <b v="1"/>
    <n v="7"/>
    <b v="1"/>
    <x v="4"/>
    <n v="101"/>
    <n v="215.86"/>
  </r>
  <r>
    <x v="254"/>
    <x v="254"/>
    <x v="253"/>
    <x v="95"/>
    <n v="28067.34"/>
    <x v="0"/>
    <x v="0"/>
    <x v="0"/>
    <n v="1445047200"/>
    <n v="1442443910"/>
    <b v="1"/>
    <n v="314"/>
    <b v="1"/>
    <x v="4"/>
    <n v="117"/>
    <n v="89.39"/>
  </r>
  <r>
    <x v="255"/>
    <x v="255"/>
    <x v="254"/>
    <x v="6"/>
    <n v="8538.66"/>
    <x v="0"/>
    <x v="0"/>
    <x v="0"/>
    <n v="1300275482"/>
    <n v="1297687082"/>
    <b v="1"/>
    <n v="188"/>
    <b v="1"/>
    <x v="4"/>
    <n v="107"/>
    <n v="45.42"/>
  </r>
  <r>
    <x v="256"/>
    <x v="256"/>
    <x v="255"/>
    <x v="93"/>
    <n v="18083"/>
    <x v="0"/>
    <x v="0"/>
    <x v="0"/>
    <n v="1363458467"/>
    <n v="1360866467"/>
    <b v="1"/>
    <n v="275"/>
    <b v="1"/>
    <x v="4"/>
    <n v="139"/>
    <n v="65.760000000000005"/>
  </r>
  <r>
    <x v="257"/>
    <x v="257"/>
    <x v="256"/>
    <x v="19"/>
    <n v="37354.269999999997"/>
    <x v="0"/>
    <x v="0"/>
    <x v="0"/>
    <n v="1463670162"/>
    <n v="1461078162"/>
    <b v="1"/>
    <n v="560"/>
    <b v="1"/>
    <x v="4"/>
    <n v="107"/>
    <n v="66.7"/>
  </r>
  <r>
    <x v="258"/>
    <x v="258"/>
    <x v="257"/>
    <x v="11"/>
    <n v="57342"/>
    <x v="0"/>
    <x v="0"/>
    <x v="0"/>
    <n v="1308359666"/>
    <n v="1305767666"/>
    <b v="1"/>
    <n v="688"/>
    <b v="1"/>
    <x v="4"/>
    <n v="191"/>
    <n v="83.35"/>
  </r>
  <r>
    <x v="259"/>
    <x v="259"/>
    <x v="258"/>
    <x v="96"/>
    <n v="98953.42"/>
    <x v="0"/>
    <x v="0"/>
    <x v="0"/>
    <n v="1428514969"/>
    <n v="1425922969"/>
    <b v="1"/>
    <n v="942"/>
    <b v="1"/>
    <x v="4"/>
    <n v="132"/>
    <n v="105.05"/>
  </r>
  <r>
    <x v="260"/>
    <x v="260"/>
    <x v="259"/>
    <x v="3"/>
    <n v="10640"/>
    <x v="0"/>
    <x v="0"/>
    <x v="0"/>
    <n v="1279360740"/>
    <n v="1275415679"/>
    <b v="1"/>
    <n v="88"/>
    <b v="1"/>
    <x v="4"/>
    <n v="106"/>
    <n v="120.91"/>
  </r>
  <r>
    <x v="261"/>
    <x v="261"/>
    <x v="260"/>
    <x v="22"/>
    <n v="21480"/>
    <x v="0"/>
    <x v="0"/>
    <x v="0"/>
    <n v="1339080900"/>
    <n v="1334783704"/>
    <b v="1"/>
    <n v="220"/>
    <b v="1"/>
    <x v="4"/>
    <n v="107"/>
    <n v="97.64"/>
  </r>
  <r>
    <x v="262"/>
    <x v="262"/>
    <x v="261"/>
    <x v="30"/>
    <n v="6000"/>
    <x v="0"/>
    <x v="0"/>
    <x v="0"/>
    <n v="1298699828"/>
    <n v="1294811828"/>
    <b v="1"/>
    <n v="145"/>
    <b v="1"/>
    <x v="4"/>
    <n v="240"/>
    <n v="41.38"/>
  </r>
  <r>
    <x v="263"/>
    <x v="263"/>
    <x v="262"/>
    <x v="31"/>
    <n v="29520.27"/>
    <x v="0"/>
    <x v="0"/>
    <x v="0"/>
    <n v="1348786494"/>
    <n v="1346194494"/>
    <b v="1"/>
    <n v="963"/>
    <b v="1"/>
    <x v="4"/>
    <n v="118"/>
    <n v="30.65"/>
  </r>
  <r>
    <x v="264"/>
    <x v="264"/>
    <x v="263"/>
    <x v="10"/>
    <n v="5910"/>
    <x v="0"/>
    <x v="0"/>
    <x v="0"/>
    <n v="1336747995"/>
    <n v="1334155995"/>
    <b v="1"/>
    <n v="91"/>
    <b v="1"/>
    <x v="4"/>
    <n v="118"/>
    <n v="64.95"/>
  </r>
  <r>
    <x v="265"/>
    <x v="265"/>
    <x v="264"/>
    <x v="10"/>
    <n v="5555"/>
    <x v="0"/>
    <x v="0"/>
    <x v="0"/>
    <n v="1273522560"/>
    <n v="1269928430"/>
    <b v="1"/>
    <n v="58"/>
    <b v="1"/>
    <x v="4"/>
    <n v="111"/>
    <n v="95.78"/>
  </r>
  <r>
    <x v="266"/>
    <x v="266"/>
    <x v="265"/>
    <x v="28"/>
    <n v="1455"/>
    <x v="0"/>
    <x v="0"/>
    <x v="0"/>
    <n v="1271994660"/>
    <n v="1264565507"/>
    <b v="1"/>
    <n v="36"/>
    <b v="1"/>
    <x v="4"/>
    <n v="146"/>
    <n v="40.42"/>
  </r>
  <r>
    <x v="267"/>
    <x v="267"/>
    <x v="266"/>
    <x v="97"/>
    <n v="12965.44"/>
    <x v="0"/>
    <x v="1"/>
    <x v="1"/>
    <n v="1403693499"/>
    <n v="1401101499"/>
    <b v="1"/>
    <n v="165"/>
    <b v="1"/>
    <x v="4"/>
    <n v="132"/>
    <n v="78.58"/>
  </r>
  <r>
    <x v="268"/>
    <x v="268"/>
    <x v="267"/>
    <x v="10"/>
    <n v="5570"/>
    <x v="0"/>
    <x v="0"/>
    <x v="0"/>
    <n v="1320640778"/>
    <n v="1316749178"/>
    <b v="1"/>
    <n v="111"/>
    <b v="1"/>
    <x v="4"/>
    <n v="111"/>
    <n v="50.18"/>
  </r>
  <r>
    <x v="269"/>
    <x v="269"/>
    <x v="268"/>
    <x v="57"/>
    <n v="147233.76999999999"/>
    <x v="0"/>
    <x v="2"/>
    <x v="2"/>
    <n v="1487738622"/>
    <n v="1485146622"/>
    <b v="1"/>
    <n v="1596"/>
    <b v="1"/>
    <x v="4"/>
    <n v="147"/>
    <n v="92.25"/>
  </r>
  <r>
    <x v="270"/>
    <x v="270"/>
    <x v="269"/>
    <x v="98"/>
    <n v="3510"/>
    <x v="0"/>
    <x v="0"/>
    <x v="0"/>
    <n v="1306296000"/>
    <n v="1301950070"/>
    <b v="1"/>
    <n v="61"/>
    <b v="1"/>
    <x v="4"/>
    <n v="153"/>
    <n v="57.54"/>
  </r>
  <r>
    <x v="271"/>
    <x v="271"/>
    <x v="270"/>
    <x v="11"/>
    <n v="31404"/>
    <x v="0"/>
    <x v="0"/>
    <x v="0"/>
    <n v="1388649600"/>
    <n v="1386123861"/>
    <b v="1"/>
    <n v="287"/>
    <b v="1"/>
    <x v="4"/>
    <n v="105"/>
    <n v="109.42"/>
  </r>
  <r>
    <x v="272"/>
    <x v="272"/>
    <x v="271"/>
    <x v="9"/>
    <n v="5323.01"/>
    <x v="0"/>
    <x v="0"/>
    <x v="0"/>
    <n v="1272480540"/>
    <n v="1267220191"/>
    <b v="1"/>
    <n v="65"/>
    <b v="1"/>
    <x v="4"/>
    <n v="177"/>
    <n v="81.89"/>
  </r>
  <r>
    <x v="273"/>
    <x v="273"/>
    <x v="272"/>
    <x v="10"/>
    <n v="5388.79"/>
    <x v="0"/>
    <x v="0"/>
    <x v="0"/>
    <n v="1309694266"/>
    <n v="1307102266"/>
    <b v="1"/>
    <n v="118"/>
    <b v="1"/>
    <x v="4"/>
    <n v="108"/>
    <n v="45.67"/>
  </r>
  <r>
    <x v="274"/>
    <x v="274"/>
    <x v="273"/>
    <x v="23"/>
    <n v="6240"/>
    <x v="0"/>
    <x v="0"/>
    <x v="0"/>
    <n v="1333609140"/>
    <n v="1330638829"/>
    <b v="1"/>
    <n v="113"/>
    <b v="1"/>
    <x v="4"/>
    <n v="156"/>
    <n v="55.22"/>
  </r>
  <r>
    <x v="275"/>
    <x v="275"/>
    <x v="274"/>
    <x v="22"/>
    <n v="21679"/>
    <x v="0"/>
    <x v="0"/>
    <x v="0"/>
    <n v="1352511966"/>
    <n v="1349916366"/>
    <b v="1"/>
    <n v="332"/>
    <b v="1"/>
    <x v="4"/>
    <n v="108"/>
    <n v="65.3"/>
  </r>
  <r>
    <x v="276"/>
    <x v="276"/>
    <x v="275"/>
    <x v="23"/>
    <n v="5904"/>
    <x v="0"/>
    <x v="0"/>
    <x v="0"/>
    <n v="1335574674"/>
    <n v="1330394274"/>
    <b v="1"/>
    <n v="62"/>
    <b v="1"/>
    <x v="4"/>
    <n v="148"/>
    <n v="95.23"/>
  </r>
  <r>
    <x v="277"/>
    <x v="277"/>
    <x v="276"/>
    <x v="99"/>
    <n v="71748"/>
    <x v="0"/>
    <x v="0"/>
    <x v="0"/>
    <n v="1432416219"/>
    <n v="1429824219"/>
    <b v="1"/>
    <n v="951"/>
    <b v="1"/>
    <x v="4"/>
    <n v="110"/>
    <n v="75.44"/>
  </r>
  <r>
    <x v="278"/>
    <x v="278"/>
    <x v="277"/>
    <x v="100"/>
    <n v="40594"/>
    <x v="0"/>
    <x v="0"/>
    <x v="0"/>
    <n v="1350003539"/>
    <n v="1347411539"/>
    <b v="1"/>
    <n v="415"/>
    <b v="1"/>
    <x v="4"/>
    <n v="150"/>
    <n v="97.82"/>
  </r>
  <r>
    <x v="279"/>
    <x v="279"/>
    <x v="278"/>
    <x v="73"/>
    <n v="26744.11"/>
    <x v="0"/>
    <x v="0"/>
    <x v="0"/>
    <n v="1488160860"/>
    <n v="1485237096"/>
    <b v="1"/>
    <n v="305"/>
    <b v="1"/>
    <x v="4"/>
    <n v="157"/>
    <n v="87.69"/>
  </r>
  <r>
    <x v="280"/>
    <x v="280"/>
    <x v="279"/>
    <x v="96"/>
    <n v="117108"/>
    <x v="0"/>
    <x v="0"/>
    <x v="0"/>
    <n v="1401459035"/>
    <n v="1397571035"/>
    <b v="1"/>
    <n v="2139"/>
    <b v="1"/>
    <x v="4"/>
    <n v="156"/>
    <n v="54.75"/>
  </r>
  <r>
    <x v="281"/>
    <x v="281"/>
    <x v="280"/>
    <x v="62"/>
    <n v="6632.32"/>
    <x v="0"/>
    <x v="0"/>
    <x v="0"/>
    <n v="1249932360"/>
    <n v="1242532513"/>
    <b v="1"/>
    <n v="79"/>
    <b v="1"/>
    <x v="4"/>
    <n v="121"/>
    <n v="83.95"/>
  </r>
  <r>
    <x v="282"/>
    <x v="282"/>
    <x v="281"/>
    <x v="101"/>
    <n v="45535"/>
    <x v="0"/>
    <x v="0"/>
    <x v="0"/>
    <n v="1266876000"/>
    <n v="1263679492"/>
    <b v="1"/>
    <n v="179"/>
    <b v="1"/>
    <x v="4"/>
    <n v="101"/>
    <n v="254.39"/>
  </r>
  <r>
    <x v="283"/>
    <x v="283"/>
    <x v="282"/>
    <x v="102"/>
    <n v="20569.05"/>
    <x v="0"/>
    <x v="0"/>
    <x v="0"/>
    <n v="1306904340"/>
    <n v="1305219744"/>
    <b v="1"/>
    <n v="202"/>
    <b v="1"/>
    <x v="4"/>
    <n v="114"/>
    <n v="101.83"/>
  </r>
  <r>
    <x v="284"/>
    <x v="284"/>
    <x v="283"/>
    <x v="79"/>
    <n v="41850.46"/>
    <x v="0"/>
    <x v="0"/>
    <x v="0"/>
    <n v="1327167780"/>
    <n v="1325007780"/>
    <b v="1"/>
    <n v="760"/>
    <b v="1"/>
    <x v="4"/>
    <n v="105"/>
    <n v="55.07"/>
  </r>
  <r>
    <x v="285"/>
    <x v="285"/>
    <x v="284"/>
    <x v="32"/>
    <n v="32035.51"/>
    <x v="0"/>
    <x v="0"/>
    <x v="0"/>
    <n v="1379614128"/>
    <n v="1377022128"/>
    <b v="1"/>
    <n v="563"/>
    <b v="1"/>
    <x v="4"/>
    <n v="229"/>
    <n v="56.9"/>
  </r>
  <r>
    <x v="286"/>
    <x v="286"/>
    <x v="285"/>
    <x v="36"/>
    <n v="16373"/>
    <x v="0"/>
    <x v="0"/>
    <x v="0"/>
    <n v="1364236524"/>
    <n v="1360352124"/>
    <b v="1"/>
    <n v="135"/>
    <b v="1"/>
    <x v="4"/>
    <n v="109"/>
    <n v="121.28"/>
  </r>
  <r>
    <x v="287"/>
    <x v="287"/>
    <x v="286"/>
    <x v="36"/>
    <n v="26445"/>
    <x v="0"/>
    <x v="0"/>
    <x v="0"/>
    <n v="1351828800"/>
    <n v="1349160018"/>
    <b v="1"/>
    <n v="290"/>
    <b v="1"/>
    <x v="4"/>
    <n v="176"/>
    <n v="91.19"/>
  </r>
  <r>
    <x v="288"/>
    <x v="288"/>
    <x v="287"/>
    <x v="63"/>
    <n v="51605.31"/>
    <x v="0"/>
    <x v="0"/>
    <x v="0"/>
    <n v="1340683393"/>
    <n v="1337659393"/>
    <b v="1"/>
    <n v="447"/>
    <b v="1"/>
    <x v="4"/>
    <n v="103"/>
    <n v="115.45"/>
  </r>
  <r>
    <x v="289"/>
    <x v="289"/>
    <x v="288"/>
    <x v="36"/>
    <n v="15723"/>
    <x v="0"/>
    <x v="1"/>
    <x v="1"/>
    <n v="1383389834"/>
    <n v="1380797834"/>
    <b v="1"/>
    <n v="232"/>
    <b v="1"/>
    <x v="4"/>
    <n v="105"/>
    <n v="67.77"/>
  </r>
  <r>
    <x v="290"/>
    <x v="290"/>
    <x v="289"/>
    <x v="37"/>
    <n v="4800.8"/>
    <x v="0"/>
    <x v="0"/>
    <x v="0"/>
    <n v="1296633540"/>
    <n v="1292316697"/>
    <b v="1"/>
    <n v="168"/>
    <b v="1"/>
    <x v="4"/>
    <n v="107"/>
    <n v="28.58"/>
  </r>
  <r>
    <x v="291"/>
    <x v="291"/>
    <x v="290"/>
    <x v="10"/>
    <n v="6001"/>
    <x v="0"/>
    <x v="0"/>
    <x v="0"/>
    <n v="1367366460"/>
    <n v="1365791246"/>
    <b v="1"/>
    <n v="128"/>
    <b v="1"/>
    <x v="4"/>
    <n v="120"/>
    <n v="46.88"/>
  </r>
  <r>
    <x v="292"/>
    <x v="292"/>
    <x v="291"/>
    <x v="96"/>
    <n v="76130.2"/>
    <x v="0"/>
    <x v="0"/>
    <x v="0"/>
    <n v="1319860740"/>
    <n v="1317064599"/>
    <b v="1"/>
    <n v="493"/>
    <b v="1"/>
    <x v="4"/>
    <n v="102"/>
    <n v="154.41999999999999"/>
  </r>
  <r>
    <x v="293"/>
    <x v="293"/>
    <x v="292"/>
    <x v="91"/>
    <n v="26360"/>
    <x v="0"/>
    <x v="0"/>
    <x v="0"/>
    <n v="1398009714"/>
    <n v="1395417714"/>
    <b v="1"/>
    <n v="131"/>
    <b v="1"/>
    <x v="4"/>
    <n v="101"/>
    <n v="201.22"/>
  </r>
  <r>
    <x v="294"/>
    <x v="294"/>
    <x v="293"/>
    <x v="10"/>
    <n v="5000"/>
    <x v="0"/>
    <x v="0"/>
    <x v="0"/>
    <n v="1279555200"/>
    <n v="1276480894"/>
    <b v="1"/>
    <n v="50"/>
    <b v="1"/>
    <x v="4"/>
    <n v="100"/>
    <n v="100"/>
  </r>
  <r>
    <x v="295"/>
    <x v="295"/>
    <x v="294"/>
    <x v="63"/>
    <n v="66554.559999999998"/>
    <x v="0"/>
    <x v="0"/>
    <x v="0"/>
    <n v="1383264000"/>
    <n v="1378080409"/>
    <b v="1"/>
    <n v="665"/>
    <b v="1"/>
    <x v="4"/>
    <n v="133"/>
    <n v="100.08"/>
  </r>
  <r>
    <x v="296"/>
    <x v="296"/>
    <x v="295"/>
    <x v="31"/>
    <n v="29681.55"/>
    <x v="0"/>
    <x v="0"/>
    <x v="0"/>
    <n v="1347017083"/>
    <n v="1344857083"/>
    <b v="1"/>
    <n v="129"/>
    <b v="1"/>
    <x v="4"/>
    <n v="119"/>
    <n v="230.09"/>
  </r>
  <r>
    <x v="297"/>
    <x v="297"/>
    <x v="296"/>
    <x v="22"/>
    <n v="20128"/>
    <x v="0"/>
    <x v="0"/>
    <x v="0"/>
    <n v="1430452740"/>
    <n v="1427390901"/>
    <b v="1"/>
    <n v="142"/>
    <b v="1"/>
    <x v="4"/>
    <n v="101"/>
    <n v="141.75"/>
  </r>
  <r>
    <x v="298"/>
    <x v="298"/>
    <x v="297"/>
    <x v="103"/>
    <n v="137254.84"/>
    <x v="0"/>
    <x v="0"/>
    <x v="0"/>
    <n v="1399669200"/>
    <n v="1394536048"/>
    <b v="1"/>
    <n v="2436"/>
    <b v="1"/>
    <x v="4"/>
    <n v="109"/>
    <n v="56.34"/>
  </r>
  <r>
    <x v="299"/>
    <x v="299"/>
    <x v="298"/>
    <x v="3"/>
    <n v="17895.25"/>
    <x v="0"/>
    <x v="0"/>
    <x v="0"/>
    <n v="1289975060"/>
    <n v="1287379460"/>
    <b v="1"/>
    <n v="244"/>
    <b v="1"/>
    <x v="4"/>
    <n v="179"/>
    <n v="73.34"/>
  </r>
  <r>
    <x v="300"/>
    <x v="300"/>
    <x v="299"/>
    <x v="31"/>
    <n v="25430.66"/>
    <x v="0"/>
    <x v="0"/>
    <x v="0"/>
    <n v="1303686138"/>
    <n v="1301007738"/>
    <b v="1"/>
    <n v="298"/>
    <b v="1"/>
    <x v="4"/>
    <n v="102"/>
    <n v="85.34"/>
  </r>
  <r>
    <x v="301"/>
    <x v="301"/>
    <x v="300"/>
    <x v="93"/>
    <n v="15435.55"/>
    <x v="0"/>
    <x v="0"/>
    <x v="0"/>
    <n v="1363711335"/>
    <n v="1360258935"/>
    <b v="1"/>
    <n v="251"/>
    <b v="1"/>
    <x v="4"/>
    <n v="119"/>
    <n v="61.5"/>
  </r>
  <r>
    <x v="302"/>
    <x v="302"/>
    <x v="301"/>
    <x v="3"/>
    <n v="10046"/>
    <x v="0"/>
    <x v="0"/>
    <x v="0"/>
    <n v="1330115638"/>
    <n v="1327523638"/>
    <b v="1"/>
    <n v="108"/>
    <b v="1"/>
    <x v="4"/>
    <n v="100"/>
    <n v="93.02"/>
  </r>
  <r>
    <x v="303"/>
    <x v="303"/>
    <x v="302"/>
    <x v="9"/>
    <n v="4124"/>
    <x v="0"/>
    <x v="0"/>
    <x v="0"/>
    <n v="1338601346"/>
    <n v="1336009346"/>
    <b v="1"/>
    <n v="82"/>
    <b v="1"/>
    <x v="4"/>
    <n v="137"/>
    <n v="50.29"/>
  </r>
  <r>
    <x v="304"/>
    <x v="304"/>
    <x v="303"/>
    <x v="104"/>
    <n v="7876"/>
    <x v="0"/>
    <x v="0"/>
    <x v="0"/>
    <n v="1346464800"/>
    <n v="1343096197"/>
    <b v="1"/>
    <n v="74"/>
    <b v="1"/>
    <x v="4"/>
    <n v="232"/>
    <n v="106.43"/>
  </r>
  <r>
    <x v="305"/>
    <x v="305"/>
    <x v="304"/>
    <x v="51"/>
    <n v="9775"/>
    <x v="0"/>
    <x v="0"/>
    <x v="0"/>
    <n v="1331392049"/>
    <n v="1328800049"/>
    <b v="1"/>
    <n v="189"/>
    <b v="1"/>
    <x v="4"/>
    <n v="130"/>
    <n v="51.72"/>
  </r>
  <r>
    <x v="306"/>
    <x v="306"/>
    <x v="305"/>
    <x v="28"/>
    <n v="2929"/>
    <x v="0"/>
    <x v="0"/>
    <x v="0"/>
    <n v="1363806333"/>
    <n v="1362081933"/>
    <b v="1"/>
    <n v="80"/>
    <b v="1"/>
    <x v="4"/>
    <n v="293"/>
    <n v="36.61"/>
  </r>
  <r>
    <x v="307"/>
    <x v="307"/>
    <x v="306"/>
    <x v="29"/>
    <n v="24490"/>
    <x v="0"/>
    <x v="0"/>
    <x v="0"/>
    <n v="1360276801"/>
    <n v="1357684801"/>
    <b v="1"/>
    <n v="576"/>
    <b v="1"/>
    <x v="4"/>
    <n v="111"/>
    <n v="42.52"/>
  </r>
  <r>
    <x v="308"/>
    <x v="308"/>
    <x v="307"/>
    <x v="14"/>
    <n v="12668"/>
    <x v="0"/>
    <x v="0"/>
    <x v="0"/>
    <n v="1299775210"/>
    <n v="1295887210"/>
    <b v="1"/>
    <n v="202"/>
    <b v="1"/>
    <x v="4"/>
    <n v="106"/>
    <n v="62.71"/>
  </r>
  <r>
    <x v="309"/>
    <x v="309"/>
    <x v="308"/>
    <x v="102"/>
    <n v="21410"/>
    <x v="0"/>
    <x v="0"/>
    <x v="0"/>
    <n v="1346695334"/>
    <n v="1344880934"/>
    <b v="1"/>
    <n v="238"/>
    <b v="1"/>
    <x v="4"/>
    <n v="119"/>
    <n v="89.96"/>
  </r>
  <r>
    <x v="310"/>
    <x v="310"/>
    <x v="309"/>
    <x v="28"/>
    <n v="1041.29"/>
    <x v="0"/>
    <x v="0"/>
    <x v="0"/>
    <n v="1319076000"/>
    <n v="1317788623"/>
    <b v="1"/>
    <n v="36"/>
    <b v="1"/>
    <x v="4"/>
    <n v="104"/>
    <n v="28.92"/>
  </r>
  <r>
    <x v="311"/>
    <x v="311"/>
    <x v="310"/>
    <x v="22"/>
    <n v="20820.330000000002"/>
    <x v="0"/>
    <x v="0"/>
    <x v="0"/>
    <n v="1325404740"/>
    <n v="1321852592"/>
    <b v="1"/>
    <n v="150"/>
    <b v="1"/>
    <x v="4"/>
    <n v="104"/>
    <n v="138.80000000000001"/>
  </r>
  <r>
    <x v="312"/>
    <x v="312"/>
    <x v="311"/>
    <x v="6"/>
    <n v="8950"/>
    <x v="0"/>
    <x v="0"/>
    <x v="0"/>
    <n v="1365973432"/>
    <n v="1363381432"/>
    <b v="1"/>
    <n v="146"/>
    <b v="1"/>
    <x v="4"/>
    <n v="112"/>
    <n v="61.3"/>
  </r>
  <r>
    <x v="313"/>
    <x v="313"/>
    <x v="312"/>
    <x v="73"/>
    <n v="17805"/>
    <x v="0"/>
    <x v="0"/>
    <x v="0"/>
    <n v="1281542340"/>
    <n v="1277702894"/>
    <b v="1"/>
    <n v="222"/>
    <b v="1"/>
    <x v="4"/>
    <n v="105"/>
    <n v="80.2"/>
  </r>
  <r>
    <x v="314"/>
    <x v="314"/>
    <x v="313"/>
    <x v="28"/>
    <n v="3851.5"/>
    <x v="0"/>
    <x v="0"/>
    <x v="0"/>
    <n v="1362167988"/>
    <n v="1359575988"/>
    <b v="1"/>
    <n v="120"/>
    <b v="1"/>
    <x v="4"/>
    <n v="385"/>
    <n v="32.1"/>
  </r>
  <r>
    <x v="315"/>
    <x v="315"/>
    <x v="314"/>
    <x v="31"/>
    <n v="25312"/>
    <x v="0"/>
    <x v="0"/>
    <x v="0"/>
    <n v="1345660334"/>
    <n v="1343068334"/>
    <b v="1"/>
    <n v="126"/>
    <b v="1"/>
    <x v="4"/>
    <n v="101"/>
    <n v="200.89"/>
  </r>
  <r>
    <x v="316"/>
    <x v="316"/>
    <x v="315"/>
    <x v="36"/>
    <n v="17066"/>
    <x v="0"/>
    <x v="5"/>
    <x v="5"/>
    <n v="1418273940"/>
    <n v="1415398197"/>
    <b v="1"/>
    <n v="158"/>
    <b v="1"/>
    <x v="4"/>
    <n v="114"/>
    <n v="108.01"/>
  </r>
  <r>
    <x v="317"/>
    <x v="317"/>
    <x v="316"/>
    <x v="11"/>
    <n v="30241"/>
    <x v="0"/>
    <x v="0"/>
    <x v="0"/>
    <n v="1386778483"/>
    <n v="1384186483"/>
    <b v="1"/>
    <n v="316"/>
    <b v="1"/>
    <x v="4"/>
    <n v="101"/>
    <n v="95.7"/>
  </r>
  <r>
    <x v="318"/>
    <x v="318"/>
    <x v="317"/>
    <x v="10"/>
    <n v="14166"/>
    <x v="0"/>
    <x v="0"/>
    <x v="0"/>
    <n v="1364342151"/>
    <n v="1361753751"/>
    <b v="1"/>
    <n v="284"/>
    <b v="1"/>
    <x v="4"/>
    <n v="283"/>
    <n v="49.88"/>
  </r>
  <r>
    <x v="319"/>
    <x v="319"/>
    <x v="318"/>
    <x v="10"/>
    <n v="5634"/>
    <x v="0"/>
    <x v="0"/>
    <x v="0"/>
    <n v="1265097540"/>
    <n v="1257538029"/>
    <b v="1"/>
    <n v="51"/>
    <b v="1"/>
    <x v="4"/>
    <n v="113"/>
    <n v="110.47"/>
  </r>
  <r>
    <x v="320"/>
    <x v="320"/>
    <x v="319"/>
    <x v="22"/>
    <n v="21316"/>
    <x v="0"/>
    <x v="1"/>
    <x v="1"/>
    <n v="1450825200"/>
    <n v="1448284433"/>
    <b v="1"/>
    <n v="158"/>
    <b v="1"/>
    <x v="4"/>
    <n v="107"/>
    <n v="134.91"/>
  </r>
  <r>
    <x v="321"/>
    <x v="321"/>
    <x v="320"/>
    <x v="19"/>
    <n v="35932"/>
    <x v="0"/>
    <x v="12"/>
    <x v="3"/>
    <n v="1478605386"/>
    <n v="1475577786"/>
    <b v="1"/>
    <n v="337"/>
    <b v="1"/>
    <x v="4"/>
    <n v="103"/>
    <n v="106.62"/>
  </r>
  <r>
    <x v="322"/>
    <x v="322"/>
    <x v="321"/>
    <x v="31"/>
    <n v="26978"/>
    <x v="0"/>
    <x v="0"/>
    <x v="0"/>
    <n v="1463146848"/>
    <n v="1460554848"/>
    <b v="1"/>
    <n v="186"/>
    <b v="1"/>
    <x v="4"/>
    <n v="108"/>
    <n v="145.04"/>
  </r>
  <r>
    <x v="323"/>
    <x v="323"/>
    <x v="322"/>
    <x v="105"/>
    <n v="6646"/>
    <x v="0"/>
    <x v="0"/>
    <x v="0"/>
    <n v="1482307140"/>
    <n v="1479886966"/>
    <b v="1"/>
    <n v="58"/>
    <b v="1"/>
    <x v="4"/>
    <n v="123"/>
    <n v="114.59"/>
  </r>
  <r>
    <x v="324"/>
    <x v="324"/>
    <x v="323"/>
    <x v="0"/>
    <n v="8636"/>
    <x v="0"/>
    <x v="0"/>
    <x v="0"/>
    <n v="1438441308"/>
    <n v="1435590108"/>
    <b v="1"/>
    <n v="82"/>
    <b v="1"/>
    <x v="4"/>
    <n v="102"/>
    <n v="105.32"/>
  </r>
  <r>
    <x v="325"/>
    <x v="325"/>
    <x v="324"/>
    <x v="63"/>
    <n v="52198"/>
    <x v="0"/>
    <x v="0"/>
    <x v="0"/>
    <n v="1482208233"/>
    <n v="1479184233"/>
    <b v="1"/>
    <n v="736"/>
    <b v="1"/>
    <x v="4"/>
    <n v="104"/>
    <n v="70.92"/>
  </r>
  <r>
    <x v="326"/>
    <x v="326"/>
    <x v="325"/>
    <x v="60"/>
    <n v="169394.6"/>
    <x v="0"/>
    <x v="0"/>
    <x v="0"/>
    <n v="1489532220"/>
    <n v="1486625606"/>
    <b v="1"/>
    <n v="1151"/>
    <b v="1"/>
    <x v="4"/>
    <n v="113"/>
    <n v="147.16999999999999"/>
  </r>
  <r>
    <x v="327"/>
    <x v="327"/>
    <x v="326"/>
    <x v="23"/>
    <n v="5456"/>
    <x v="0"/>
    <x v="0"/>
    <x v="0"/>
    <n v="1427011200"/>
    <n v="1424669929"/>
    <b v="1"/>
    <n v="34"/>
    <b v="1"/>
    <x v="4"/>
    <n v="136"/>
    <n v="160.47"/>
  </r>
  <r>
    <x v="328"/>
    <x v="328"/>
    <x v="327"/>
    <x v="96"/>
    <n v="77710.8"/>
    <x v="0"/>
    <x v="0"/>
    <x v="0"/>
    <n v="1446350400"/>
    <n v="1443739388"/>
    <b v="1"/>
    <n v="498"/>
    <b v="1"/>
    <x v="4"/>
    <n v="104"/>
    <n v="156.05000000000001"/>
  </r>
  <r>
    <x v="329"/>
    <x v="329"/>
    <x v="328"/>
    <x v="3"/>
    <n v="10550"/>
    <x v="0"/>
    <x v="0"/>
    <x v="0"/>
    <n v="1446868800"/>
    <n v="1444821127"/>
    <b v="1"/>
    <n v="167"/>
    <b v="1"/>
    <x v="4"/>
    <n v="106"/>
    <n v="63.17"/>
  </r>
  <r>
    <x v="330"/>
    <x v="330"/>
    <x v="329"/>
    <x v="19"/>
    <n v="35640"/>
    <x v="0"/>
    <x v="0"/>
    <x v="0"/>
    <n v="1368763140"/>
    <n v="1366028563"/>
    <b v="1"/>
    <n v="340"/>
    <b v="1"/>
    <x v="4"/>
    <n v="102"/>
    <n v="104.82"/>
  </r>
  <r>
    <x v="331"/>
    <x v="331"/>
    <x v="330"/>
    <x v="79"/>
    <n v="42642"/>
    <x v="0"/>
    <x v="0"/>
    <x v="0"/>
    <n v="1466171834"/>
    <n v="1463493434"/>
    <b v="1"/>
    <n v="438"/>
    <b v="1"/>
    <x v="4"/>
    <n v="107"/>
    <n v="97.36"/>
  </r>
  <r>
    <x v="332"/>
    <x v="332"/>
    <x v="331"/>
    <x v="57"/>
    <n v="113015"/>
    <x v="0"/>
    <x v="0"/>
    <x v="0"/>
    <n v="1446019200"/>
    <n v="1442420377"/>
    <b v="1"/>
    <n v="555"/>
    <b v="1"/>
    <x v="4"/>
    <n v="113"/>
    <n v="203.63"/>
  </r>
  <r>
    <x v="333"/>
    <x v="333"/>
    <x v="332"/>
    <x v="79"/>
    <n v="50091"/>
    <x v="0"/>
    <x v="0"/>
    <x v="0"/>
    <n v="1460038591"/>
    <n v="1457450191"/>
    <b v="1"/>
    <n v="266"/>
    <b v="1"/>
    <x v="4"/>
    <n v="125"/>
    <n v="188.31"/>
  </r>
  <r>
    <x v="334"/>
    <x v="334"/>
    <x v="333"/>
    <x v="3"/>
    <n v="10119"/>
    <x v="0"/>
    <x v="0"/>
    <x v="0"/>
    <n v="1431716400"/>
    <n v="1428423757"/>
    <b v="1"/>
    <n v="69"/>
    <b v="1"/>
    <x v="4"/>
    <n v="101"/>
    <n v="146.65"/>
  </r>
  <r>
    <x v="335"/>
    <x v="335"/>
    <x v="334"/>
    <x v="0"/>
    <n v="8735"/>
    <x v="0"/>
    <x v="0"/>
    <x v="0"/>
    <n v="1431122400"/>
    <n v="1428428515"/>
    <b v="1"/>
    <n v="80"/>
    <b v="1"/>
    <x v="4"/>
    <n v="103"/>
    <n v="109.19"/>
  </r>
  <r>
    <x v="336"/>
    <x v="336"/>
    <x v="335"/>
    <x v="31"/>
    <n v="29209.78"/>
    <x v="0"/>
    <x v="0"/>
    <x v="0"/>
    <n v="1447427918"/>
    <n v="1444832318"/>
    <b v="1"/>
    <n v="493"/>
    <b v="1"/>
    <x v="4"/>
    <n v="117"/>
    <n v="59.25"/>
  </r>
  <r>
    <x v="337"/>
    <x v="337"/>
    <x v="336"/>
    <x v="9"/>
    <n v="3035.05"/>
    <x v="0"/>
    <x v="0"/>
    <x v="0"/>
    <n v="1426298708"/>
    <n v="1423710308"/>
    <b v="1"/>
    <n v="31"/>
    <b v="1"/>
    <x v="4"/>
    <n v="101"/>
    <n v="97.9"/>
  </r>
  <r>
    <x v="338"/>
    <x v="338"/>
    <x v="337"/>
    <x v="36"/>
    <n v="16520.04"/>
    <x v="0"/>
    <x v="0"/>
    <x v="0"/>
    <n v="1472864400"/>
    <n v="1468001290"/>
    <b v="1"/>
    <n v="236"/>
    <b v="1"/>
    <x v="4"/>
    <n v="110"/>
    <n v="70"/>
  </r>
  <r>
    <x v="339"/>
    <x v="339"/>
    <x v="338"/>
    <x v="12"/>
    <n v="6485"/>
    <x v="0"/>
    <x v="0"/>
    <x v="0"/>
    <n v="1430331268"/>
    <n v="1427739268"/>
    <b v="1"/>
    <n v="89"/>
    <b v="1"/>
    <x v="4"/>
    <n v="108"/>
    <n v="72.87"/>
  </r>
  <r>
    <x v="340"/>
    <x v="340"/>
    <x v="339"/>
    <x v="19"/>
    <n v="43758"/>
    <x v="0"/>
    <x v="0"/>
    <x v="0"/>
    <n v="1489006800"/>
    <n v="1486397007"/>
    <b v="1"/>
    <n v="299"/>
    <b v="1"/>
    <x v="4"/>
    <n v="125"/>
    <n v="146.35"/>
  </r>
  <r>
    <x v="341"/>
    <x v="341"/>
    <x v="340"/>
    <x v="8"/>
    <n v="3735"/>
    <x v="0"/>
    <x v="0"/>
    <x v="0"/>
    <n v="1412135940"/>
    <n v="1410555998"/>
    <b v="1"/>
    <n v="55"/>
    <b v="1"/>
    <x v="4"/>
    <n v="107"/>
    <n v="67.91"/>
  </r>
  <r>
    <x v="342"/>
    <x v="342"/>
    <x v="341"/>
    <x v="56"/>
    <n v="55201.52"/>
    <x v="0"/>
    <x v="0"/>
    <x v="0"/>
    <n v="1461955465"/>
    <n v="1459363465"/>
    <b v="1"/>
    <n v="325"/>
    <b v="1"/>
    <x v="4"/>
    <n v="100"/>
    <n v="169.85"/>
  </r>
  <r>
    <x v="343"/>
    <x v="343"/>
    <x v="342"/>
    <x v="11"/>
    <n v="30608.59"/>
    <x v="0"/>
    <x v="0"/>
    <x v="0"/>
    <n v="1415934000"/>
    <n v="1413308545"/>
    <b v="1"/>
    <n v="524"/>
    <b v="1"/>
    <x v="4"/>
    <n v="102"/>
    <n v="58.41"/>
  </r>
  <r>
    <x v="344"/>
    <x v="344"/>
    <x v="343"/>
    <x v="106"/>
    <n v="34198"/>
    <x v="0"/>
    <x v="0"/>
    <x v="0"/>
    <n v="1433125200"/>
    <n v="1429312694"/>
    <b v="1"/>
    <n v="285"/>
    <b v="1"/>
    <x v="4"/>
    <n v="102"/>
    <n v="119.99"/>
  </r>
  <r>
    <x v="345"/>
    <x v="345"/>
    <x v="344"/>
    <x v="107"/>
    <n v="17875"/>
    <x v="0"/>
    <x v="0"/>
    <x v="0"/>
    <n v="1432161590"/>
    <n v="1429569590"/>
    <b v="1"/>
    <n v="179"/>
    <b v="1"/>
    <x v="4"/>
    <n v="123"/>
    <n v="99.86"/>
  </r>
  <r>
    <x v="346"/>
    <x v="346"/>
    <x v="345"/>
    <x v="3"/>
    <n v="17028.88"/>
    <x v="0"/>
    <x v="0"/>
    <x v="0"/>
    <n v="1444824021"/>
    <n v="1442232021"/>
    <b v="1"/>
    <n v="188"/>
    <b v="1"/>
    <x v="4"/>
    <n v="170"/>
    <n v="90.58"/>
  </r>
  <r>
    <x v="347"/>
    <x v="347"/>
    <x v="346"/>
    <x v="79"/>
    <n v="44636.2"/>
    <x v="0"/>
    <x v="0"/>
    <x v="0"/>
    <n v="1447505609"/>
    <n v="1444910009"/>
    <b v="1"/>
    <n v="379"/>
    <b v="1"/>
    <x v="4"/>
    <n v="112"/>
    <n v="117.77"/>
  </r>
  <r>
    <x v="348"/>
    <x v="348"/>
    <x v="347"/>
    <x v="3"/>
    <n v="10300"/>
    <x v="0"/>
    <x v="0"/>
    <x v="0"/>
    <n v="1440165916"/>
    <n v="1437573916"/>
    <b v="1"/>
    <n v="119"/>
    <b v="1"/>
    <x v="4"/>
    <n v="103"/>
    <n v="86.55"/>
  </r>
  <r>
    <x v="349"/>
    <x v="349"/>
    <x v="348"/>
    <x v="108"/>
    <n v="12007.18"/>
    <x v="0"/>
    <x v="0"/>
    <x v="0"/>
    <n v="1487937508"/>
    <n v="1485345508"/>
    <b v="1"/>
    <n v="167"/>
    <b v="1"/>
    <x v="4"/>
    <n v="107"/>
    <n v="71.900000000000006"/>
  </r>
  <r>
    <x v="350"/>
    <x v="350"/>
    <x v="349"/>
    <x v="31"/>
    <n v="28690"/>
    <x v="0"/>
    <x v="0"/>
    <x v="0"/>
    <n v="1473566340"/>
    <n v="1470274509"/>
    <b v="1"/>
    <n v="221"/>
    <b v="1"/>
    <x v="4"/>
    <n v="115"/>
    <n v="129.82"/>
  </r>
  <r>
    <x v="351"/>
    <x v="351"/>
    <x v="350"/>
    <x v="109"/>
    <n v="43296"/>
    <x v="0"/>
    <x v="3"/>
    <x v="3"/>
    <n v="1460066954"/>
    <n v="1456614554"/>
    <b v="1"/>
    <n v="964"/>
    <b v="1"/>
    <x v="4"/>
    <n v="127"/>
    <n v="44.91"/>
  </r>
  <r>
    <x v="352"/>
    <x v="352"/>
    <x v="351"/>
    <x v="3"/>
    <n v="11656"/>
    <x v="0"/>
    <x v="0"/>
    <x v="0"/>
    <n v="1412740868"/>
    <n v="1410148868"/>
    <b v="1"/>
    <n v="286"/>
    <b v="1"/>
    <x v="4"/>
    <n v="117"/>
    <n v="40.76"/>
  </r>
  <r>
    <x v="353"/>
    <x v="353"/>
    <x v="352"/>
    <x v="110"/>
    <n v="63460.18"/>
    <x v="0"/>
    <x v="0"/>
    <x v="0"/>
    <n v="1447963219"/>
    <n v="1445367619"/>
    <b v="1"/>
    <n v="613"/>
    <b v="1"/>
    <x v="4"/>
    <n v="109"/>
    <n v="103.52"/>
  </r>
  <r>
    <x v="354"/>
    <x v="354"/>
    <x v="353"/>
    <x v="8"/>
    <n v="3638"/>
    <x v="0"/>
    <x v="0"/>
    <x v="0"/>
    <n v="1460141521"/>
    <n v="1457553121"/>
    <b v="1"/>
    <n v="29"/>
    <b v="1"/>
    <x v="4"/>
    <n v="104"/>
    <n v="125.45"/>
  </r>
  <r>
    <x v="355"/>
    <x v="355"/>
    <x v="354"/>
    <x v="19"/>
    <n v="40690"/>
    <x v="0"/>
    <x v="0"/>
    <x v="0"/>
    <n v="1417420994"/>
    <n v="1414738994"/>
    <b v="1"/>
    <n v="165"/>
    <b v="1"/>
    <x v="4"/>
    <n v="116"/>
    <n v="246.61"/>
  </r>
  <r>
    <x v="356"/>
    <x v="356"/>
    <x v="355"/>
    <x v="51"/>
    <n v="7701.93"/>
    <x v="0"/>
    <x v="0"/>
    <x v="0"/>
    <n v="1458152193"/>
    <n v="1455563793"/>
    <b v="1"/>
    <n v="97"/>
    <b v="1"/>
    <x v="4"/>
    <n v="103"/>
    <n v="79.400000000000006"/>
  </r>
  <r>
    <x v="357"/>
    <x v="357"/>
    <x v="356"/>
    <x v="36"/>
    <n v="26100"/>
    <x v="0"/>
    <x v="0"/>
    <x v="0"/>
    <n v="1429852797"/>
    <n v="1426396797"/>
    <b v="1"/>
    <n v="303"/>
    <b v="1"/>
    <x v="4"/>
    <n v="174"/>
    <n v="86.14"/>
  </r>
  <r>
    <x v="358"/>
    <x v="358"/>
    <x v="357"/>
    <x v="63"/>
    <n v="51544"/>
    <x v="0"/>
    <x v="0"/>
    <x v="0"/>
    <n v="1466002800"/>
    <n v="1463517521"/>
    <b v="1"/>
    <n v="267"/>
    <b v="1"/>
    <x v="4"/>
    <n v="103"/>
    <n v="193.05"/>
  </r>
  <r>
    <x v="359"/>
    <x v="359"/>
    <x v="358"/>
    <x v="111"/>
    <n v="25375"/>
    <x v="0"/>
    <x v="0"/>
    <x v="0"/>
    <n v="1415941920"/>
    <n v="1414028490"/>
    <b v="1"/>
    <n v="302"/>
    <b v="1"/>
    <x v="4"/>
    <n v="105"/>
    <n v="84.02"/>
  </r>
  <r>
    <x v="360"/>
    <x v="360"/>
    <x v="359"/>
    <x v="14"/>
    <n v="12165"/>
    <x v="0"/>
    <x v="0"/>
    <x v="0"/>
    <n v="1437621060"/>
    <n v="1433799180"/>
    <b v="0"/>
    <n v="87"/>
    <b v="1"/>
    <x v="4"/>
    <n v="101"/>
    <n v="139.83000000000001"/>
  </r>
  <r>
    <x v="361"/>
    <x v="361"/>
    <x v="360"/>
    <x v="19"/>
    <n v="38876.949999999997"/>
    <x v="0"/>
    <x v="0"/>
    <x v="0"/>
    <n v="1416704506"/>
    <n v="1414108906"/>
    <b v="0"/>
    <n v="354"/>
    <b v="1"/>
    <x v="4"/>
    <n v="111"/>
    <n v="109.82"/>
  </r>
  <r>
    <x v="362"/>
    <x v="362"/>
    <x v="361"/>
    <x v="112"/>
    <n v="12000"/>
    <x v="0"/>
    <x v="0"/>
    <x v="0"/>
    <n v="1407456000"/>
    <n v="1405573391"/>
    <b v="0"/>
    <n v="86"/>
    <b v="1"/>
    <x v="4"/>
    <n v="124"/>
    <n v="139.53"/>
  </r>
  <r>
    <x v="363"/>
    <x v="363"/>
    <x v="362"/>
    <x v="113"/>
    <n v="9044"/>
    <x v="0"/>
    <x v="0"/>
    <x v="0"/>
    <n v="1272828120"/>
    <n v="1268934736"/>
    <b v="0"/>
    <n v="26"/>
    <b v="1"/>
    <x v="4"/>
    <n v="101"/>
    <n v="347.85"/>
  </r>
  <r>
    <x v="364"/>
    <x v="364"/>
    <x v="363"/>
    <x v="39"/>
    <n v="7711.3"/>
    <x v="0"/>
    <x v="0"/>
    <x v="0"/>
    <n v="1403323140"/>
    <n v="1400704672"/>
    <b v="0"/>
    <n v="113"/>
    <b v="1"/>
    <x v="4"/>
    <n v="110"/>
    <n v="68.239999999999995"/>
  </r>
  <r>
    <x v="365"/>
    <x v="365"/>
    <x v="364"/>
    <x v="36"/>
    <n v="15596"/>
    <x v="0"/>
    <x v="1"/>
    <x v="1"/>
    <n v="1393597999"/>
    <n v="1391005999"/>
    <b v="0"/>
    <n v="65"/>
    <b v="1"/>
    <x v="4"/>
    <n v="104"/>
    <n v="239.94"/>
  </r>
  <r>
    <x v="366"/>
    <x v="366"/>
    <x v="365"/>
    <x v="114"/>
    <n v="38500"/>
    <x v="0"/>
    <x v="0"/>
    <x v="0"/>
    <n v="1337540518"/>
    <n v="1334948518"/>
    <b v="0"/>
    <n v="134"/>
    <b v="1"/>
    <x v="4"/>
    <n v="101"/>
    <n v="287.31"/>
  </r>
  <r>
    <x v="367"/>
    <x v="367"/>
    <x v="366"/>
    <x v="3"/>
    <n v="10335.01"/>
    <x v="0"/>
    <x v="0"/>
    <x v="0"/>
    <n v="1367384340"/>
    <n v="1363960278"/>
    <b v="0"/>
    <n v="119"/>
    <b v="1"/>
    <x v="4"/>
    <n v="103"/>
    <n v="86.85"/>
  </r>
  <r>
    <x v="368"/>
    <x v="368"/>
    <x v="367"/>
    <x v="78"/>
    <n v="13014"/>
    <x v="0"/>
    <x v="0"/>
    <x v="0"/>
    <n v="1426426322"/>
    <n v="1423405922"/>
    <b v="0"/>
    <n v="159"/>
    <b v="1"/>
    <x v="4"/>
    <n v="104"/>
    <n v="81.849999999999994"/>
  </r>
  <r>
    <x v="369"/>
    <x v="369"/>
    <x v="368"/>
    <x v="115"/>
    <n v="7160.12"/>
    <x v="0"/>
    <x v="0"/>
    <x v="0"/>
    <n v="1326633269"/>
    <n v="1324041269"/>
    <b v="0"/>
    <n v="167"/>
    <b v="1"/>
    <x v="4"/>
    <n v="110"/>
    <n v="42.87"/>
  </r>
  <r>
    <x v="370"/>
    <x v="370"/>
    <x v="369"/>
    <x v="31"/>
    <n v="30505"/>
    <x v="0"/>
    <x v="0"/>
    <x v="0"/>
    <n v="1483729500"/>
    <n v="1481137500"/>
    <b v="0"/>
    <n v="43"/>
    <b v="1"/>
    <x v="4"/>
    <n v="122"/>
    <n v="709.42"/>
  </r>
  <r>
    <x v="371"/>
    <x v="371"/>
    <x v="370"/>
    <x v="60"/>
    <n v="171253"/>
    <x v="0"/>
    <x v="0"/>
    <x v="0"/>
    <n v="1359743139"/>
    <n v="1355855139"/>
    <b v="0"/>
    <n v="1062"/>
    <b v="1"/>
    <x v="4"/>
    <n v="114"/>
    <n v="161.26"/>
  </r>
  <r>
    <x v="372"/>
    <x v="372"/>
    <x v="371"/>
    <x v="43"/>
    <n v="376"/>
    <x v="0"/>
    <x v="1"/>
    <x v="1"/>
    <n v="1459872000"/>
    <n v="1456408244"/>
    <b v="0"/>
    <n v="9"/>
    <b v="1"/>
    <x v="4"/>
    <n v="125"/>
    <n v="41.78"/>
  </r>
  <r>
    <x v="373"/>
    <x v="373"/>
    <x v="372"/>
    <x v="51"/>
    <n v="8000"/>
    <x v="0"/>
    <x v="0"/>
    <x v="0"/>
    <n v="1342648398"/>
    <n v="1340056398"/>
    <b v="0"/>
    <n v="89"/>
    <b v="1"/>
    <x v="4"/>
    <n v="107"/>
    <n v="89.89"/>
  </r>
  <r>
    <x v="374"/>
    <x v="374"/>
    <x v="373"/>
    <x v="12"/>
    <n v="7839"/>
    <x v="0"/>
    <x v="0"/>
    <x v="0"/>
    <n v="1316208031"/>
    <n v="1312320031"/>
    <b v="0"/>
    <n v="174"/>
    <b v="1"/>
    <x v="4"/>
    <n v="131"/>
    <n v="45.05"/>
  </r>
  <r>
    <x v="375"/>
    <x v="375"/>
    <x v="374"/>
    <x v="2"/>
    <n v="600"/>
    <x v="0"/>
    <x v="0"/>
    <x v="0"/>
    <n v="1393694280"/>
    <n v="1390088311"/>
    <b v="0"/>
    <n v="14"/>
    <b v="1"/>
    <x v="4"/>
    <n v="120"/>
    <n v="42.86"/>
  </r>
  <r>
    <x v="376"/>
    <x v="376"/>
    <x v="375"/>
    <x v="116"/>
    <n v="2596"/>
    <x v="0"/>
    <x v="1"/>
    <x v="1"/>
    <n v="1472122316"/>
    <n v="1469443916"/>
    <b v="0"/>
    <n v="48"/>
    <b v="1"/>
    <x v="4"/>
    <n v="106"/>
    <n v="54.08"/>
  </r>
  <r>
    <x v="377"/>
    <x v="377"/>
    <x v="376"/>
    <x v="14"/>
    <n v="13728"/>
    <x v="0"/>
    <x v="0"/>
    <x v="0"/>
    <n v="1447484460"/>
    <n v="1444888868"/>
    <b v="0"/>
    <n v="133"/>
    <b v="1"/>
    <x v="4"/>
    <n v="114"/>
    <n v="103.22"/>
  </r>
  <r>
    <x v="378"/>
    <x v="378"/>
    <x v="377"/>
    <x v="9"/>
    <n v="3353"/>
    <x v="0"/>
    <x v="5"/>
    <x v="5"/>
    <n v="1453765920"/>
    <n v="1451655808"/>
    <b v="0"/>
    <n v="83"/>
    <b v="1"/>
    <x v="4"/>
    <n v="112"/>
    <n v="40.4"/>
  </r>
  <r>
    <x v="379"/>
    <x v="379"/>
    <x v="378"/>
    <x v="36"/>
    <n v="17412"/>
    <x v="0"/>
    <x v="0"/>
    <x v="0"/>
    <n v="1336062672"/>
    <n v="1332174672"/>
    <b v="0"/>
    <n v="149"/>
    <b v="1"/>
    <x v="4"/>
    <n v="116"/>
    <n v="116.86"/>
  </r>
  <r>
    <x v="380"/>
    <x v="380"/>
    <x v="379"/>
    <x v="23"/>
    <n v="5660"/>
    <x v="0"/>
    <x v="0"/>
    <x v="0"/>
    <n v="1453569392"/>
    <n v="1451409392"/>
    <b v="0"/>
    <n v="49"/>
    <b v="1"/>
    <x v="4"/>
    <n v="142"/>
    <n v="115.51"/>
  </r>
  <r>
    <x v="381"/>
    <x v="381"/>
    <x v="380"/>
    <x v="31"/>
    <n v="26182.5"/>
    <x v="0"/>
    <x v="0"/>
    <x v="0"/>
    <n v="1343624400"/>
    <n v="1340642717"/>
    <b v="0"/>
    <n v="251"/>
    <b v="1"/>
    <x v="4"/>
    <n v="105"/>
    <n v="104.31"/>
  </r>
  <r>
    <x v="382"/>
    <x v="382"/>
    <x v="381"/>
    <x v="20"/>
    <n v="1535"/>
    <x v="0"/>
    <x v="0"/>
    <x v="0"/>
    <n v="1346950900"/>
    <n v="1345741300"/>
    <b v="0"/>
    <n v="22"/>
    <b v="1"/>
    <x v="4"/>
    <n v="256"/>
    <n v="69.77"/>
  </r>
  <r>
    <x v="383"/>
    <x v="383"/>
    <x v="382"/>
    <x v="117"/>
    <n v="2065"/>
    <x v="0"/>
    <x v="0"/>
    <x v="0"/>
    <n v="1400467759"/>
    <n v="1398480559"/>
    <b v="0"/>
    <n v="48"/>
    <b v="1"/>
    <x v="4"/>
    <n v="207"/>
    <n v="43.02"/>
  </r>
  <r>
    <x v="384"/>
    <x v="384"/>
    <x v="383"/>
    <x v="22"/>
    <n v="22421"/>
    <x v="0"/>
    <x v="0"/>
    <x v="0"/>
    <n v="1420569947"/>
    <n v="1417977947"/>
    <b v="0"/>
    <n v="383"/>
    <b v="1"/>
    <x v="4"/>
    <n v="112"/>
    <n v="58.54"/>
  </r>
  <r>
    <x v="385"/>
    <x v="385"/>
    <x v="384"/>
    <x v="31"/>
    <n v="26495.5"/>
    <x v="0"/>
    <x v="0"/>
    <x v="0"/>
    <n v="1416582101"/>
    <n v="1413986501"/>
    <b v="0"/>
    <n v="237"/>
    <b v="1"/>
    <x v="4"/>
    <n v="106"/>
    <n v="111.8"/>
  </r>
  <r>
    <x v="386"/>
    <x v="386"/>
    <x v="385"/>
    <x v="20"/>
    <n v="601"/>
    <x v="0"/>
    <x v="0"/>
    <x v="0"/>
    <n v="1439246991"/>
    <n v="1437950991"/>
    <b v="0"/>
    <n v="13"/>
    <b v="1"/>
    <x v="4"/>
    <n v="100"/>
    <n v="46.23"/>
  </r>
  <r>
    <x v="387"/>
    <x v="387"/>
    <x v="386"/>
    <x v="114"/>
    <n v="81316"/>
    <x v="0"/>
    <x v="0"/>
    <x v="0"/>
    <n v="1439618400"/>
    <n v="1436976858"/>
    <b v="0"/>
    <n v="562"/>
    <b v="1"/>
    <x v="4"/>
    <n v="214"/>
    <n v="144.69"/>
  </r>
  <r>
    <x v="388"/>
    <x v="388"/>
    <x v="387"/>
    <x v="10"/>
    <n v="6308"/>
    <x v="0"/>
    <x v="0"/>
    <x v="0"/>
    <n v="1469670580"/>
    <n v="1467078580"/>
    <b v="0"/>
    <n v="71"/>
    <b v="1"/>
    <x v="4"/>
    <n v="126"/>
    <n v="88.85"/>
  </r>
  <r>
    <x v="389"/>
    <x v="389"/>
    <x v="388"/>
    <x v="118"/>
    <n v="123444.12"/>
    <x v="0"/>
    <x v="0"/>
    <x v="0"/>
    <n v="1394233140"/>
    <n v="1391477450"/>
    <b v="0"/>
    <n v="1510"/>
    <b v="1"/>
    <x v="4"/>
    <n v="182"/>
    <n v="81.75"/>
  </r>
  <r>
    <x v="390"/>
    <x v="390"/>
    <x v="389"/>
    <x v="28"/>
    <n v="1000"/>
    <x v="0"/>
    <x v="0"/>
    <x v="0"/>
    <n v="1431046372"/>
    <n v="1429318372"/>
    <b v="0"/>
    <n v="14"/>
    <b v="1"/>
    <x v="4"/>
    <n v="100"/>
    <n v="71.430000000000007"/>
  </r>
  <r>
    <x v="391"/>
    <x v="391"/>
    <x v="390"/>
    <x v="22"/>
    <n v="20122"/>
    <x v="0"/>
    <x v="0"/>
    <x v="0"/>
    <n v="1324169940"/>
    <n v="1321578051"/>
    <b v="0"/>
    <n v="193"/>
    <b v="1"/>
    <x v="4"/>
    <n v="101"/>
    <n v="104.26"/>
  </r>
  <r>
    <x v="392"/>
    <x v="392"/>
    <x v="391"/>
    <x v="17"/>
    <n v="18667"/>
    <x v="0"/>
    <x v="0"/>
    <x v="0"/>
    <n v="1315450800"/>
    <n v="1312823571"/>
    <b v="0"/>
    <n v="206"/>
    <b v="1"/>
    <x v="4"/>
    <n v="101"/>
    <n v="90.62"/>
  </r>
  <r>
    <x v="393"/>
    <x v="393"/>
    <x v="392"/>
    <x v="63"/>
    <n v="55223"/>
    <x v="0"/>
    <x v="0"/>
    <x v="0"/>
    <n v="1381424452"/>
    <n v="1378746052"/>
    <b v="0"/>
    <n v="351"/>
    <b v="1"/>
    <x v="4"/>
    <n v="110"/>
    <n v="157.33000000000001"/>
  </r>
  <r>
    <x v="394"/>
    <x v="394"/>
    <x v="393"/>
    <x v="119"/>
    <n v="5259"/>
    <x v="0"/>
    <x v="3"/>
    <x v="3"/>
    <n v="1460918282"/>
    <n v="1455737882"/>
    <b v="0"/>
    <n v="50"/>
    <b v="1"/>
    <x v="4"/>
    <n v="112"/>
    <n v="105.18"/>
  </r>
  <r>
    <x v="395"/>
    <x v="395"/>
    <x v="394"/>
    <x v="3"/>
    <n v="10804.45"/>
    <x v="0"/>
    <x v="0"/>
    <x v="0"/>
    <n v="1335562320"/>
    <n v="1332452960"/>
    <b v="0"/>
    <n v="184"/>
    <b v="1"/>
    <x v="4"/>
    <n v="108"/>
    <n v="58.72"/>
  </r>
  <r>
    <x v="396"/>
    <x v="396"/>
    <x v="395"/>
    <x v="36"/>
    <n v="16000"/>
    <x v="0"/>
    <x v="0"/>
    <x v="0"/>
    <n v="1341668006"/>
    <n v="1340372006"/>
    <b v="0"/>
    <n v="196"/>
    <b v="1"/>
    <x v="4"/>
    <n v="107"/>
    <n v="81.63"/>
  </r>
  <r>
    <x v="397"/>
    <x v="397"/>
    <x v="396"/>
    <x v="120"/>
    <n v="12929.35"/>
    <x v="0"/>
    <x v="0"/>
    <x v="0"/>
    <n v="1283312640"/>
    <n v="1279651084"/>
    <b v="0"/>
    <n v="229"/>
    <b v="1"/>
    <x v="4"/>
    <n v="104"/>
    <n v="56.46"/>
  </r>
  <r>
    <x v="398"/>
    <x v="398"/>
    <x v="397"/>
    <x v="51"/>
    <n v="9387"/>
    <x v="0"/>
    <x v="0"/>
    <x v="0"/>
    <n v="1430334126"/>
    <n v="1426446126"/>
    <b v="0"/>
    <n v="67"/>
    <b v="1"/>
    <x v="4"/>
    <n v="125"/>
    <n v="140.1"/>
  </r>
  <r>
    <x v="399"/>
    <x v="399"/>
    <x v="398"/>
    <x v="22"/>
    <n v="21361"/>
    <x v="0"/>
    <x v="1"/>
    <x v="1"/>
    <n v="1481716800"/>
    <n v="1479070867"/>
    <b v="0"/>
    <n v="95"/>
    <b v="1"/>
    <x v="4"/>
    <n v="107"/>
    <n v="224.85"/>
  </r>
  <r>
    <x v="400"/>
    <x v="400"/>
    <x v="399"/>
    <x v="3"/>
    <n v="11230.25"/>
    <x v="0"/>
    <x v="0"/>
    <x v="0"/>
    <n v="1400297400"/>
    <n v="1397661347"/>
    <b v="0"/>
    <n v="62"/>
    <b v="1"/>
    <x v="4"/>
    <n v="112"/>
    <n v="181.13"/>
  </r>
  <r>
    <x v="401"/>
    <x v="401"/>
    <x v="400"/>
    <x v="63"/>
    <n v="51906"/>
    <x v="0"/>
    <x v="0"/>
    <x v="0"/>
    <n v="1312747970"/>
    <n v="1310155970"/>
    <b v="0"/>
    <n v="73"/>
    <b v="1"/>
    <x v="4"/>
    <n v="104"/>
    <n v="711.04"/>
  </r>
  <r>
    <x v="402"/>
    <x v="402"/>
    <x v="401"/>
    <x v="13"/>
    <n v="2833"/>
    <x v="0"/>
    <x v="0"/>
    <x v="0"/>
    <n v="1446731817"/>
    <n v="1444913817"/>
    <b v="0"/>
    <n v="43"/>
    <b v="1"/>
    <x v="4"/>
    <n v="142"/>
    <n v="65.88"/>
  </r>
  <r>
    <x v="403"/>
    <x v="403"/>
    <x v="402"/>
    <x v="10"/>
    <n v="5263"/>
    <x v="0"/>
    <x v="0"/>
    <x v="0"/>
    <n v="1312960080"/>
    <n v="1308900441"/>
    <b v="0"/>
    <n v="70"/>
    <b v="1"/>
    <x v="4"/>
    <n v="105"/>
    <n v="75.19"/>
  </r>
  <r>
    <x v="404"/>
    <x v="404"/>
    <x v="403"/>
    <x v="19"/>
    <n v="36082"/>
    <x v="0"/>
    <x v="0"/>
    <x v="0"/>
    <n v="1391641440"/>
    <n v="1389107062"/>
    <b v="0"/>
    <n v="271"/>
    <b v="1"/>
    <x v="4"/>
    <n v="103"/>
    <n v="133.13999999999999"/>
  </r>
  <r>
    <x v="405"/>
    <x v="405"/>
    <x v="404"/>
    <x v="121"/>
    <n v="3036"/>
    <x v="0"/>
    <x v="0"/>
    <x v="0"/>
    <n v="1394071339"/>
    <n v="1391479339"/>
    <b v="0"/>
    <n v="55"/>
    <b v="1"/>
    <x v="4"/>
    <n v="108"/>
    <n v="55.2"/>
  </r>
  <r>
    <x v="406"/>
    <x v="406"/>
    <x v="405"/>
    <x v="70"/>
    <n v="3015.73"/>
    <x v="0"/>
    <x v="0"/>
    <x v="0"/>
    <n v="1304920740"/>
    <n v="1301975637"/>
    <b v="0"/>
    <n v="35"/>
    <b v="1"/>
    <x v="4"/>
    <n v="108"/>
    <n v="86.16"/>
  </r>
  <r>
    <x v="407"/>
    <x v="407"/>
    <x v="406"/>
    <x v="13"/>
    <n v="2031"/>
    <x v="0"/>
    <x v="0"/>
    <x v="0"/>
    <n v="1321739650"/>
    <n v="1316552050"/>
    <b v="0"/>
    <n v="22"/>
    <b v="1"/>
    <x v="4"/>
    <n v="102"/>
    <n v="92.32"/>
  </r>
  <r>
    <x v="408"/>
    <x v="408"/>
    <x v="407"/>
    <x v="12"/>
    <n v="6086.26"/>
    <x v="0"/>
    <x v="0"/>
    <x v="0"/>
    <n v="1383676790"/>
    <n v="1380217190"/>
    <b v="0"/>
    <n v="38"/>
    <b v="1"/>
    <x v="4"/>
    <n v="101"/>
    <n v="160.16"/>
  </r>
  <r>
    <x v="409"/>
    <x v="409"/>
    <x v="408"/>
    <x v="2"/>
    <n v="684"/>
    <x v="0"/>
    <x v="1"/>
    <x v="1"/>
    <n v="1469220144"/>
    <n v="1466628144"/>
    <b v="0"/>
    <n v="15"/>
    <b v="1"/>
    <x v="4"/>
    <n v="137"/>
    <n v="45.6"/>
  </r>
  <r>
    <x v="410"/>
    <x v="410"/>
    <x v="409"/>
    <x v="28"/>
    <n v="1283"/>
    <x v="0"/>
    <x v="5"/>
    <x v="5"/>
    <n v="1434670397"/>
    <n v="1429486397"/>
    <b v="0"/>
    <n v="7"/>
    <b v="1"/>
    <x v="4"/>
    <n v="128"/>
    <n v="183.29"/>
  </r>
  <r>
    <x v="411"/>
    <x v="411"/>
    <x v="410"/>
    <x v="11"/>
    <n v="30315"/>
    <x v="0"/>
    <x v="0"/>
    <x v="0"/>
    <n v="1387688400"/>
    <n v="1384920804"/>
    <b v="0"/>
    <n v="241"/>
    <b v="1"/>
    <x v="4"/>
    <n v="101"/>
    <n v="125.79"/>
  </r>
  <r>
    <x v="412"/>
    <x v="412"/>
    <x v="411"/>
    <x v="30"/>
    <n v="3171"/>
    <x v="0"/>
    <x v="0"/>
    <x v="0"/>
    <n v="1343238578"/>
    <n v="1341856178"/>
    <b v="0"/>
    <n v="55"/>
    <b v="1"/>
    <x v="4"/>
    <n v="127"/>
    <n v="57.65"/>
  </r>
  <r>
    <x v="413"/>
    <x v="413"/>
    <x v="412"/>
    <x v="122"/>
    <n v="13451"/>
    <x v="0"/>
    <x v="0"/>
    <x v="0"/>
    <n v="1342731811"/>
    <n v="1340139811"/>
    <b v="0"/>
    <n v="171"/>
    <b v="1"/>
    <x v="4"/>
    <n v="105"/>
    <n v="78.66"/>
  </r>
  <r>
    <x v="414"/>
    <x v="414"/>
    <x v="413"/>
    <x v="17"/>
    <n v="19028"/>
    <x v="0"/>
    <x v="0"/>
    <x v="0"/>
    <n v="1381541465"/>
    <n v="1378949465"/>
    <b v="0"/>
    <n v="208"/>
    <b v="1"/>
    <x v="4"/>
    <n v="103"/>
    <n v="91.48"/>
  </r>
  <r>
    <x v="415"/>
    <x v="415"/>
    <x v="414"/>
    <x v="123"/>
    <n v="1430.06"/>
    <x v="0"/>
    <x v="5"/>
    <x v="5"/>
    <n v="1413547200"/>
    <n v="1411417602"/>
    <b v="0"/>
    <n v="21"/>
    <b v="1"/>
    <x v="4"/>
    <n v="102"/>
    <n v="68.099999999999994"/>
  </r>
  <r>
    <x v="416"/>
    <x v="416"/>
    <x v="415"/>
    <x v="28"/>
    <n v="1202.17"/>
    <x v="0"/>
    <x v="0"/>
    <x v="0"/>
    <n v="1391851831"/>
    <n v="1389259831"/>
    <b v="0"/>
    <n v="25"/>
    <b v="1"/>
    <x v="4"/>
    <n v="120"/>
    <n v="48.09"/>
  </r>
  <r>
    <x v="417"/>
    <x v="417"/>
    <x v="416"/>
    <x v="124"/>
    <n v="10526"/>
    <x v="0"/>
    <x v="0"/>
    <x v="0"/>
    <n v="1365395580"/>
    <n v="1364426260"/>
    <b v="0"/>
    <n v="52"/>
    <b v="1"/>
    <x v="4"/>
    <n v="100"/>
    <n v="202.42"/>
  </r>
  <r>
    <x v="418"/>
    <x v="418"/>
    <x v="417"/>
    <x v="125"/>
    <n v="22542"/>
    <x v="0"/>
    <x v="0"/>
    <x v="0"/>
    <n v="1437633997"/>
    <n v="1435041997"/>
    <b v="0"/>
    <n v="104"/>
    <b v="1"/>
    <x v="4"/>
    <n v="101"/>
    <n v="216.75"/>
  </r>
  <r>
    <x v="419"/>
    <x v="419"/>
    <x v="418"/>
    <x v="6"/>
    <n v="8035"/>
    <x v="0"/>
    <x v="0"/>
    <x v="0"/>
    <n v="1372536787"/>
    <n v="1367352787"/>
    <b v="0"/>
    <n v="73"/>
    <b v="1"/>
    <x v="4"/>
    <n v="100"/>
    <n v="110.07"/>
  </r>
  <r>
    <x v="420"/>
    <x v="420"/>
    <x v="419"/>
    <x v="126"/>
    <n v="14.5"/>
    <x v="2"/>
    <x v="0"/>
    <x v="0"/>
    <n v="1394772031"/>
    <n v="1392183631"/>
    <b v="0"/>
    <n v="3"/>
    <b v="0"/>
    <x v="5"/>
    <n v="0"/>
    <n v="4.83"/>
  </r>
  <r>
    <x v="421"/>
    <x v="421"/>
    <x v="420"/>
    <x v="36"/>
    <n v="301"/>
    <x v="2"/>
    <x v="0"/>
    <x v="0"/>
    <n v="1440157656"/>
    <n v="1434973656"/>
    <b v="0"/>
    <n v="6"/>
    <b v="0"/>
    <x v="5"/>
    <n v="2"/>
    <n v="50.17"/>
  </r>
  <r>
    <x v="422"/>
    <x v="422"/>
    <x v="421"/>
    <x v="79"/>
    <n v="430"/>
    <x v="2"/>
    <x v="0"/>
    <x v="0"/>
    <n v="1410416097"/>
    <n v="1407824097"/>
    <b v="0"/>
    <n v="12"/>
    <b v="0"/>
    <x v="5"/>
    <n v="1"/>
    <n v="35.83"/>
  </r>
  <r>
    <x v="423"/>
    <x v="423"/>
    <x v="422"/>
    <x v="22"/>
    <n v="153"/>
    <x v="2"/>
    <x v="0"/>
    <x v="0"/>
    <n v="1370470430"/>
    <n v="1367878430"/>
    <b v="0"/>
    <n v="13"/>
    <b v="0"/>
    <x v="5"/>
    <n v="1"/>
    <n v="11.77"/>
  </r>
  <r>
    <x v="424"/>
    <x v="424"/>
    <x v="423"/>
    <x v="9"/>
    <n v="203.9"/>
    <x v="2"/>
    <x v="0"/>
    <x v="0"/>
    <n v="1332748899"/>
    <n v="1327568499"/>
    <b v="0"/>
    <n v="5"/>
    <b v="0"/>
    <x v="5"/>
    <n v="7"/>
    <n v="40.78"/>
  </r>
  <r>
    <x v="425"/>
    <x v="425"/>
    <x v="424"/>
    <x v="63"/>
    <n v="6"/>
    <x v="2"/>
    <x v="0"/>
    <x v="0"/>
    <n v="1448660404"/>
    <n v="1443472804"/>
    <b v="0"/>
    <n v="2"/>
    <b v="0"/>
    <x v="5"/>
    <n v="0"/>
    <n v="3"/>
  </r>
  <r>
    <x v="426"/>
    <x v="426"/>
    <x v="425"/>
    <x v="3"/>
    <n v="133"/>
    <x v="2"/>
    <x v="0"/>
    <x v="0"/>
    <n v="1456851914"/>
    <n v="1454259914"/>
    <b v="0"/>
    <n v="8"/>
    <b v="0"/>
    <x v="5"/>
    <n v="1"/>
    <n v="16.63"/>
  </r>
  <r>
    <x v="427"/>
    <x v="427"/>
    <x v="426"/>
    <x v="115"/>
    <n v="0"/>
    <x v="2"/>
    <x v="0"/>
    <x v="0"/>
    <n v="1445540340"/>
    <n v="1444340940"/>
    <b v="0"/>
    <n v="0"/>
    <b v="0"/>
    <x v="5"/>
    <n v="0"/>
    <s v="N/A"/>
  </r>
  <r>
    <x v="428"/>
    <x v="428"/>
    <x v="427"/>
    <x v="14"/>
    <n v="676"/>
    <x v="2"/>
    <x v="0"/>
    <x v="0"/>
    <n v="1402956000"/>
    <n v="1400523845"/>
    <b v="0"/>
    <n v="13"/>
    <b v="0"/>
    <x v="5"/>
    <n v="6"/>
    <n v="52"/>
  </r>
  <r>
    <x v="429"/>
    <x v="429"/>
    <x v="428"/>
    <x v="10"/>
    <n v="0"/>
    <x v="2"/>
    <x v="0"/>
    <x v="0"/>
    <n v="1259297940"/>
    <n v="1252964282"/>
    <b v="0"/>
    <n v="0"/>
    <b v="0"/>
    <x v="5"/>
    <n v="0"/>
    <s v="N/A"/>
  </r>
  <r>
    <x v="430"/>
    <x v="430"/>
    <x v="429"/>
    <x v="28"/>
    <n v="24"/>
    <x v="2"/>
    <x v="0"/>
    <x v="0"/>
    <n v="1378866867"/>
    <n v="1377570867"/>
    <b v="0"/>
    <n v="5"/>
    <b v="0"/>
    <x v="5"/>
    <n v="2"/>
    <n v="4.8"/>
  </r>
  <r>
    <x v="431"/>
    <x v="431"/>
    <x v="430"/>
    <x v="9"/>
    <n v="415"/>
    <x v="2"/>
    <x v="1"/>
    <x v="1"/>
    <n v="1467752083"/>
    <n v="1465160083"/>
    <b v="0"/>
    <n v="8"/>
    <b v="0"/>
    <x v="5"/>
    <n v="14"/>
    <n v="51.88"/>
  </r>
  <r>
    <x v="432"/>
    <x v="432"/>
    <x v="431"/>
    <x v="12"/>
    <n v="570"/>
    <x v="2"/>
    <x v="0"/>
    <x v="0"/>
    <n v="1445448381"/>
    <n v="1440264381"/>
    <b v="0"/>
    <n v="8"/>
    <b v="0"/>
    <x v="5"/>
    <n v="10"/>
    <n v="71.25"/>
  </r>
  <r>
    <x v="433"/>
    <x v="433"/>
    <x v="432"/>
    <x v="9"/>
    <n v="0"/>
    <x v="2"/>
    <x v="0"/>
    <x v="0"/>
    <n v="1444576022"/>
    <n v="1439392022"/>
    <b v="0"/>
    <n v="0"/>
    <b v="0"/>
    <x v="5"/>
    <n v="0"/>
    <s v="N/A"/>
  </r>
  <r>
    <x v="434"/>
    <x v="434"/>
    <x v="433"/>
    <x v="30"/>
    <n v="125"/>
    <x v="2"/>
    <x v="0"/>
    <x v="0"/>
    <n v="1385931702"/>
    <n v="1383076902"/>
    <b v="0"/>
    <n v="2"/>
    <b v="0"/>
    <x v="5"/>
    <n v="5"/>
    <n v="62.5"/>
  </r>
  <r>
    <x v="435"/>
    <x v="435"/>
    <x v="434"/>
    <x v="74"/>
    <n v="3"/>
    <x v="2"/>
    <x v="0"/>
    <x v="0"/>
    <n v="1379094980"/>
    <n v="1376502980"/>
    <b v="0"/>
    <n v="3"/>
    <b v="0"/>
    <x v="5"/>
    <n v="0"/>
    <n v="1"/>
  </r>
  <r>
    <x v="436"/>
    <x v="436"/>
    <x v="435"/>
    <x v="28"/>
    <n v="0"/>
    <x v="2"/>
    <x v="0"/>
    <x v="0"/>
    <n v="1375260113"/>
    <n v="1372668113"/>
    <b v="0"/>
    <n v="0"/>
    <b v="0"/>
    <x v="5"/>
    <n v="0"/>
    <s v="N/A"/>
  </r>
  <r>
    <x v="437"/>
    <x v="437"/>
    <x v="436"/>
    <x v="39"/>
    <n v="0"/>
    <x v="2"/>
    <x v="5"/>
    <x v="5"/>
    <n v="1475912326"/>
    <n v="1470728326"/>
    <b v="0"/>
    <n v="0"/>
    <b v="0"/>
    <x v="5"/>
    <n v="0"/>
    <s v="N/A"/>
  </r>
  <r>
    <x v="438"/>
    <x v="438"/>
    <x v="437"/>
    <x v="22"/>
    <n v="1876"/>
    <x v="2"/>
    <x v="0"/>
    <x v="0"/>
    <n v="1447830958"/>
    <n v="1445235358"/>
    <b v="0"/>
    <n v="11"/>
    <b v="0"/>
    <x v="5"/>
    <n v="9"/>
    <n v="170.55"/>
  </r>
  <r>
    <x v="439"/>
    <x v="439"/>
    <x v="438"/>
    <x v="52"/>
    <n v="0"/>
    <x v="2"/>
    <x v="0"/>
    <x v="0"/>
    <n v="1413569818"/>
    <n v="1412705818"/>
    <b v="0"/>
    <n v="0"/>
    <b v="0"/>
    <x v="5"/>
    <n v="0"/>
    <s v="N/A"/>
  </r>
  <r>
    <x v="440"/>
    <x v="440"/>
    <x v="439"/>
    <x v="10"/>
    <n v="5"/>
    <x v="2"/>
    <x v="0"/>
    <x v="0"/>
    <n v="1458859153"/>
    <n v="1456270753"/>
    <b v="0"/>
    <n v="1"/>
    <b v="0"/>
    <x v="5"/>
    <n v="0"/>
    <n v="5"/>
  </r>
  <r>
    <x v="441"/>
    <x v="441"/>
    <x v="440"/>
    <x v="44"/>
    <n v="0"/>
    <x v="2"/>
    <x v="1"/>
    <x v="1"/>
    <n v="1383418996"/>
    <n v="1380826996"/>
    <b v="0"/>
    <n v="0"/>
    <b v="0"/>
    <x v="5"/>
    <n v="0"/>
    <s v="N/A"/>
  </r>
  <r>
    <x v="442"/>
    <x v="442"/>
    <x v="441"/>
    <x v="73"/>
    <n v="6691"/>
    <x v="2"/>
    <x v="0"/>
    <x v="0"/>
    <n v="1424380783"/>
    <n v="1421788783"/>
    <b v="0"/>
    <n v="17"/>
    <b v="0"/>
    <x v="5"/>
    <n v="39"/>
    <n v="393.59"/>
  </r>
  <r>
    <x v="443"/>
    <x v="443"/>
    <x v="442"/>
    <x v="3"/>
    <n v="10"/>
    <x v="2"/>
    <x v="5"/>
    <x v="5"/>
    <n v="1391991701"/>
    <n v="1389399701"/>
    <b v="0"/>
    <n v="2"/>
    <b v="0"/>
    <x v="5"/>
    <n v="0"/>
    <n v="5"/>
  </r>
  <r>
    <x v="444"/>
    <x v="444"/>
    <x v="443"/>
    <x v="28"/>
    <n v="50"/>
    <x v="2"/>
    <x v="0"/>
    <x v="0"/>
    <n v="1329342361"/>
    <n v="1324158361"/>
    <b v="0"/>
    <n v="1"/>
    <b v="0"/>
    <x v="5"/>
    <n v="5"/>
    <n v="50"/>
  </r>
  <r>
    <x v="445"/>
    <x v="445"/>
    <x v="444"/>
    <x v="127"/>
    <n v="2"/>
    <x v="2"/>
    <x v="0"/>
    <x v="0"/>
    <n v="1432195375"/>
    <n v="1430899375"/>
    <b v="0"/>
    <n v="2"/>
    <b v="0"/>
    <x v="5"/>
    <n v="0"/>
    <n v="1"/>
  </r>
  <r>
    <x v="446"/>
    <x v="446"/>
    <x v="445"/>
    <x v="124"/>
    <n v="766"/>
    <x v="2"/>
    <x v="0"/>
    <x v="0"/>
    <n v="1425434420"/>
    <n v="1422842420"/>
    <b v="0"/>
    <n v="16"/>
    <b v="0"/>
    <x v="5"/>
    <n v="7"/>
    <n v="47.88"/>
  </r>
  <r>
    <x v="447"/>
    <x v="447"/>
    <x v="446"/>
    <x v="11"/>
    <n v="5"/>
    <x v="2"/>
    <x v="1"/>
    <x v="1"/>
    <n v="1364041163"/>
    <n v="1361884763"/>
    <b v="0"/>
    <n v="1"/>
    <b v="0"/>
    <x v="5"/>
    <n v="0"/>
    <n v="5"/>
  </r>
  <r>
    <x v="448"/>
    <x v="448"/>
    <x v="447"/>
    <x v="30"/>
    <n v="82.01"/>
    <x v="2"/>
    <x v="0"/>
    <x v="0"/>
    <n v="1400091095"/>
    <n v="1398363095"/>
    <b v="0"/>
    <n v="4"/>
    <b v="0"/>
    <x v="5"/>
    <n v="3"/>
    <n v="20.5"/>
  </r>
  <r>
    <x v="449"/>
    <x v="449"/>
    <x v="448"/>
    <x v="13"/>
    <n v="45"/>
    <x v="2"/>
    <x v="1"/>
    <x v="1"/>
    <n v="1382017085"/>
    <n v="1379425085"/>
    <b v="0"/>
    <n v="5"/>
    <b v="0"/>
    <x v="5"/>
    <n v="2"/>
    <n v="9"/>
  </r>
  <r>
    <x v="450"/>
    <x v="450"/>
    <x v="449"/>
    <x v="63"/>
    <n v="396"/>
    <x v="2"/>
    <x v="0"/>
    <x v="0"/>
    <n v="1392417800"/>
    <n v="1389825800"/>
    <b v="0"/>
    <n v="7"/>
    <b v="0"/>
    <x v="5"/>
    <n v="1"/>
    <n v="56.57"/>
  </r>
  <r>
    <x v="451"/>
    <x v="451"/>
    <x v="450"/>
    <x v="22"/>
    <n v="0"/>
    <x v="2"/>
    <x v="0"/>
    <x v="0"/>
    <n v="1390669791"/>
    <n v="1388077791"/>
    <b v="0"/>
    <n v="0"/>
    <b v="0"/>
    <x v="5"/>
    <n v="0"/>
    <s v="N/A"/>
  </r>
  <r>
    <x v="452"/>
    <x v="452"/>
    <x v="451"/>
    <x v="47"/>
    <n v="480"/>
    <x v="2"/>
    <x v="0"/>
    <x v="0"/>
    <n v="1431536015"/>
    <n v="1428944015"/>
    <b v="0"/>
    <n v="12"/>
    <b v="0"/>
    <x v="5"/>
    <n v="64"/>
    <n v="40"/>
  </r>
  <r>
    <x v="453"/>
    <x v="453"/>
    <x v="452"/>
    <x v="128"/>
    <n v="26"/>
    <x v="2"/>
    <x v="0"/>
    <x v="0"/>
    <n v="1424375279"/>
    <n v="1422992879"/>
    <b v="0"/>
    <n v="2"/>
    <b v="0"/>
    <x v="5"/>
    <n v="0"/>
    <n v="13"/>
  </r>
  <r>
    <x v="454"/>
    <x v="454"/>
    <x v="453"/>
    <x v="3"/>
    <n v="82"/>
    <x v="2"/>
    <x v="0"/>
    <x v="0"/>
    <n v="1417007640"/>
    <n v="1414343571"/>
    <b v="0"/>
    <n v="5"/>
    <b v="0"/>
    <x v="5"/>
    <n v="1"/>
    <n v="16.399999999999999"/>
  </r>
  <r>
    <x v="455"/>
    <x v="455"/>
    <x v="454"/>
    <x v="99"/>
    <n v="45"/>
    <x v="2"/>
    <x v="0"/>
    <x v="0"/>
    <n v="1334622660"/>
    <n v="1330733022"/>
    <b v="0"/>
    <n v="2"/>
    <b v="0"/>
    <x v="5"/>
    <n v="0"/>
    <n v="22.5"/>
  </r>
  <r>
    <x v="456"/>
    <x v="456"/>
    <x v="455"/>
    <x v="129"/>
    <n v="61"/>
    <x v="2"/>
    <x v="0"/>
    <x v="0"/>
    <n v="1382414340"/>
    <n v="1380559201"/>
    <b v="0"/>
    <n v="3"/>
    <b v="0"/>
    <x v="5"/>
    <n v="1"/>
    <n v="20.329999999999998"/>
  </r>
  <r>
    <x v="457"/>
    <x v="457"/>
    <x v="456"/>
    <x v="22"/>
    <n v="0"/>
    <x v="2"/>
    <x v="5"/>
    <x v="5"/>
    <n v="1408213512"/>
    <n v="1405621512"/>
    <b v="0"/>
    <n v="0"/>
    <b v="0"/>
    <x v="5"/>
    <n v="0"/>
    <s v="N/A"/>
  </r>
  <r>
    <x v="458"/>
    <x v="458"/>
    <x v="457"/>
    <x v="3"/>
    <n v="821"/>
    <x v="2"/>
    <x v="1"/>
    <x v="1"/>
    <n v="1368550060"/>
    <n v="1365958060"/>
    <b v="0"/>
    <n v="49"/>
    <b v="0"/>
    <x v="5"/>
    <n v="8"/>
    <n v="16.760000000000002"/>
  </r>
  <r>
    <x v="459"/>
    <x v="459"/>
    <x v="458"/>
    <x v="130"/>
    <n v="25"/>
    <x v="2"/>
    <x v="0"/>
    <x v="0"/>
    <n v="1321201327"/>
    <n v="1316013727"/>
    <b v="0"/>
    <n v="1"/>
    <b v="0"/>
    <x v="5"/>
    <n v="0"/>
    <n v="25"/>
  </r>
  <r>
    <x v="460"/>
    <x v="460"/>
    <x v="459"/>
    <x v="0"/>
    <n v="25"/>
    <x v="2"/>
    <x v="0"/>
    <x v="0"/>
    <n v="1401595200"/>
    <n v="1398862875"/>
    <b v="0"/>
    <n v="2"/>
    <b v="0"/>
    <x v="5"/>
    <n v="0"/>
    <n v="12.5"/>
  </r>
  <r>
    <x v="461"/>
    <x v="461"/>
    <x v="460"/>
    <x v="131"/>
    <n v="0"/>
    <x v="2"/>
    <x v="1"/>
    <x v="1"/>
    <n v="1370204367"/>
    <n v="1368476367"/>
    <b v="0"/>
    <n v="0"/>
    <b v="0"/>
    <x v="5"/>
    <n v="0"/>
    <s v="N/A"/>
  </r>
  <r>
    <x v="462"/>
    <x v="462"/>
    <x v="461"/>
    <x v="57"/>
    <n v="0"/>
    <x v="2"/>
    <x v="0"/>
    <x v="0"/>
    <n v="1312945341"/>
    <n v="1307761341"/>
    <b v="0"/>
    <n v="0"/>
    <b v="0"/>
    <x v="5"/>
    <n v="0"/>
    <s v="N/A"/>
  </r>
  <r>
    <x v="463"/>
    <x v="463"/>
    <x v="462"/>
    <x v="56"/>
    <n v="1250"/>
    <x v="2"/>
    <x v="0"/>
    <x v="0"/>
    <n v="1316883753"/>
    <n v="1311699753"/>
    <b v="0"/>
    <n v="11"/>
    <b v="0"/>
    <x v="5"/>
    <n v="2"/>
    <n v="113.64"/>
  </r>
  <r>
    <x v="464"/>
    <x v="464"/>
    <x v="463"/>
    <x v="132"/>
    <n v="1"/>
    <x v="2"/>
    <x v="12"/>
    <x v="3"/>
    <n v="1463602935"/>
    <n v="1461874935"/>
    <b v="0"/>
    <n v="1"/>
    <b v="0"/>
    <x v="5"/>
    <n v="0"/>
    <n v="1"/>
  </r>
  <r>
    <x v="465"/>
    <x v="465"/>
    <x v="464"/>
    <x v="133"/>
    <n v="138"/>
    <x v="2"/>
    <x v="0"/>
    <x v="0"/>
    <n v="1403837574"/>
    <n v="1402455174"/>
    <b v="0"/>
    <n v="8"/>
    <b v="0"/>
    <x v="5"/>
    <n v="27"/>
    <n v="17.25"/>
  </r>
  <r>
    <x v="466"/>
    <x v="466"/>
    <x v="465"/>
    <x v="3"/>
    <n v="76"/>
    <x v="2"/>
    <x v="0"/>
    <x v="0"/>
    <n v="1347057464"/>
    <n v="1344465464"/>
    <b v="0"/>
    <n v="5"/>
    <b v="0"/>
    <x v="5"/>
    <n v="1"/>
    <n v="15.2"/>
  </r>
  <r>
    <x v="467"/>
    <x v="467"/>
    <x v="466"/>
    <x v="22"/>
    <n v="4315"/>
    <x v="2"/>
    <x v="0"/>
    <x v="0"/>
    <n v="1348849134"/>
    <n v="1344961134"/>
    <b v="0"/>
    <n v="39"/>
    <b v="0"/>
    <x v="5"/>
    <n v="22"/>
    <n v="110.64"/>
  </r>
  <r>
    <x v="468"/>
    <x v="468"/>
    <x v="467"/>
    <x v="51"/>
    <n v="0"/>
    <x v="2"/>
    <x v="0"/>
    <x v="0"/>
    <n v="1341978665"/>
    <n v="1336795283"/>
    <b v="0"/>
    <n v="0"/>
    <b v="0"/>
    <x v="5"/>
    <n v="0"/>
    <s v="N/A"/>
  </r>
  <r>
    <x v="469"/>
    <x v="469"/>
    <x v="468"/>
    <x v="12"/>
    <n v="0"/>
    <x v="2"/>
    <x v="1"/>
    <x v="1"/>
    <n v="1409960724"/>
    <n v="1404776724"/>
    <b v="0"/>
    <n v="0"/>
    <b v="0"/>
    <x v="5"/>
    <n v="0"/>
    <s v="N/A"/>
  </r>
  <r>
    <x v="470"/>
    <x v="470"/>
    <x v="469"/>
    <x v="10"/>
    <n v="51"/>
    <x v="2"/>
    <x v="0"/>
    <x v="0"/>
    <n v="1389844800"/>
    <n v="1385524889"/>
    <b v="0"/>
    <n v="2"/>
    <b v="0"/>
    <x v="5"/>
    <n v="1"/>
    <n v="25.5"/>
  </r>
  <r>
    <x v="471"/>
    <x v="471"/>
    <x v="470"/>
    <x v="56"/>
    <n v="6541"/>
    <x v="2"/>
    <x v="0"/>
    <x v="0"/>
    <n v="1397924379"/>
    <n v="1394039979"/>
    <b v="0"/>
    <n v="170"/>
    <b v="0"/>
    <x v="5"/>
    <n v="12"/>
    <n v="38.479999999999997"/>
  </r>
  <r>
    <x v="472"/>
    <x v="472"/>
    <x v="471"/>
    <x v="134"/>
    <n v="141"/>
    <x v="2"/>
    <x v="0"/>
    <x v="0"/>
    <n v="1408831718"/>
    <n v="1406239718"/>
    <b v="0"/>
    <n v="5"/>
    <b v="0"/>
    <x v="5"/>
    <n v="18"/>
    <n v="28.2"/>
  </r>
  <r>
    <x v="473"/>
    <x v="473"/>
    <x v="472"/>
    <x v="11"/>
    <n v="861"/>
    <x v="2"/>
    <x v="0"/>
    <x v="0"/>
    <n v="1410972319"/>
    <n v="1408380319"/>
    <b v="0"/>
    <n v="14"/>
    <b v="0"/>
    <x v="5"/>
    <n v="3"/>
    <n v="61.5"/>
  </r>
  <r>
    <x v="474"/>
    <x v="474"/>
    <x v="473"/>
    <x v="126"/>
    <n v="1"/>
    <x v="2"/>
    <x v="0"/>
    <x v="0"/>
    <n v="1487318029"/>
    <n v="1484726029"/>
    <b v="0"/>
    <n v="1"/>
    <b v="0"/>
    <x v="5"/>
    <n v="0"/>
    <n v="1"/>
  </r>
  <r>
    <x v="475"/>
    <x v="475"/>
    <x v="474"/>
    <x v="13"/>
    <n v="0"/>
    <x v="2"/>
    <x v="0"/>
    <x v="0"/>
    <n v="1430877843"/>
    <n v="1428285843"/>
    <b v="0"/>
    <n v="0"/>
    <b v="0"/>
    <x v="5"/>
    <n v="0"/>
    <s v="N/A"/>
  </r>
  <r>
    <x v="476"/>
    <x v="476"/>
    <x v="475"/>
    <x v="135"/>
    <n v="4906.59"/>
    <x v="2"/>
    <x v="0"/>
    <x v="0"/>
    <n v="1401767940"/>
    <n v="1398727441"/>
    <b v="0"/>
    <n v="124"/>
    <b v="0"/>
    <x v="5"/>
    <n v="2"/>
    <n v="39.57"/>
  </r>
  <r>
    <x v="477"/>
    <x v="477"/>
    <x v="476"/>
    <x v="15"/>
    <n v="0"/>
    <x v="2"/>
    <x v="0"/>
    <x v="0"/>
    <n v="1337371334"/>
    <n v="1332187334"/>
    <b v="0"/>
    <n v="0"/>
    <b v="0"/>
    <x v="5"/>
    <n v="0"/>
    <s v="N/A"/>
  </r>
  <r>
    <x v="478"/>
    <x v="478"/>
    <x v="477"/>
    <x v="3"/>
    <n v="0"/>
    <x v="2"/>
    <x v="0"/>
    <x v="0"/>
    <n v="1427921509"/>
    <n v="1425333109"/>
    <b v="0"/>
    <n v="0"/>
    <b v="0"/>
    <x v="5"/>
    <n v="0"/>
    <s v="N/A"/>
  </r>
  <r>
    <x v="479"/>
    <x v="479"/>
    <x v="478"/>
    <x v="36"/>
    <n v="4884"/>
    <x v="2"/>
    <x v="0"/>
    <x v="0"/>
    <n v="1416566835"/>
    <n v="1411379235"/>
    <b v="0"/>
    <n v="55"/>
    <b v="0"/>
    <x v="5"/>
    <n v="33"/>
    <n v="88.8"/>
  </r>
  <r>
    <x v="480"/>
    <x v="480"/>
    <x v="479"/>
    <x v="79"/>
    <n v="7764"/>
    <x v="2"/>
    <x v="0"/>
    <x v="0"/>
    <n v="1376049615"/>
    <n v="1373457615"/>
    <b v="0"/>
    <n v="140"/>
    <b v="0"/>
    <x v="5"/>
    <n v="19"/>
    <n v="55.46"/>
  </r>
  <r>
    <x v="481"/>
    <x v="481"/>
    <x v="480"/>
    <x v="11"/>
    <n v="1830"/>
    <x v="2"/>
    <x v="0"/>
    <x v="0"/>
    <n v="1349885289"/>
    <n v="1347293289"/>
    <b v="0"/>
    <n v="21"/>
    <b v="0"/>
    <x v="5"/>
    <n v="6"/>
    <n v="87.14"/>
  </r>
  <r>
    <x v="482"/>
    <x v="482"/>
    <x v="481"/>
    <x v="3"/>
    <n v="10"/>
    <x v="2"/>
    <x v="0"/>
    <x v="0"/>
    <n v="1460644440"/>
    <n v="1458336690"/>
    <b v="0"/>
    <n v="1"/>
    <b v="0"/>
    <x v="5"/>
    <n v="0"/>
    <n v="10"/>
  </r>
  <r>
    <x v="483"/>
    <x v="483"/>
    <x v="482"/>
    <x v="36"/>
    <n v="7530"/>
    <x v="2"/>
    <x v="1"/>
    <x v="1"/>
    <n v="1359434672"/>
    <n v="1354250672"/>
    <b v="0"/>
    <n v="147"/>
    <b v="0"/>
    <x v="5"/>
    <n v="50"/>
    <n v="51.22"/>
  </r>
  <r>
    <x v="484"/>
    <x v="484"/>
    <x v="483"/>
    <x v="58"/>
    <n v="149"/>
    <x v="2"/>
    <x v="1"/>
    <x v="1"/>
    <n v="1446766372"/>
    <n v="1443220372"/>
    <b v="0"/>
    <n v="11"/>
    <b v="0"/>
    <x v="5"/>
    <n v="0"/>
    <n v="13.55"/>
  </r>
  <r>
    <x v="485"/>
    <x v="485"/>
    <x v="484"/>
    <x v="136"/>
    <n v="8315.01"/>
    <x v="2"/>
    <x v="1"/>
    <x v="1"/>
    <n v="1368792499"/>
    <n v="1366200499"/>
    <b v="0"/>
    <n v="125"/>
    <b v="0"/>
    <x v="5"/>
    <n v="22"/>
    <n v="66.52"/>
  </r>
  <r>
    <x v="486"/>
    <x v="486"/>
    <x v="485"/>
    <x v="137"/>
    <n v="50"/>
    <x v="2"/>
    <x v="2"/>
    <x v="2"/>
    <n v="1401662239"/>
    <n v="1399070239"/>
    <b v="0"/>
    <n v="1"/>
    <b v="0"/>
    <x v="5"/>
    <n v="0"/>
    <n v="50"/>
  </r>
  <r>
    <x v="487"/>
    <x v="487"/>
    <x v="486"/>
    <x v="63"/>
    <n v="0"/>
    <x v="2"/>
    <x v="5"/>
    <x v="5"/>
    <n v="1482678994"/>
    <n v="1477491394"/>
    <b v="0"/>
    <n v="0"/>
    <b v="0"/>
    <x v="5"/>
    <n v="0"/>
    <s v="N/A"/>
  </r>
  <r>
    <x v="488"/>
    <x v="488"/>
    <x v="487"/>
    <x v="14"/>
    <n v="0"/>
    <x v="2"/>
    <x v="0"/>
    <x v="0"/>
    <n v="1483924700"/>
    <n v="1481332700"/>
    <b v="0"/>
    <n v="0"/>
    <b v="0"/>
    <x v="5"/>
    <n v="0"/>
    <s v="N/A"/>
  </r>
  <r>
    <x v="489"/>
    <x v="489"/>
    <x v="488"/>
    <x v="138"/>
    <n v="215"/>
    <x v="2"/>
    <x v="0"/>
    <x v="0"/>
    <n v="1325763180"/>
    <n v="1323084816"/>
    <b v="0"/>
    <n v="3"/>
    <b v="0"/>
    <x v="5"/>
    <n v="0"/>
    <n v="71.67"/>
  </r>
  <r>
    <x v="490"/>
    <x v="490"/>
    <x v="489"/>
    <x v="28"/>
    <n v="0"/>
    <x v="2"/>
    <x v="0"/>
    <x v="0"/>
    <n v="1345677285"/>
    <n v="1343085285"/>
    <b v="0"/>
    <n v="0"/>
    <b v="0"/>
    <x v="5"/>
    <n v="0"/>
    <s v="N/A"/>
  </r>
  <r>
    <x v="491"/>
    <x v="491"/>
    <x v="490"/>
    <x v="3"/>
    <n v="0"/>
    <x v="2"/>
    <x v="0"/>
    <x v="0"/>
    <n v="1453937699"/>
    <n v="1451345699"/>
    <b v="0"/>
    <n v="0"/>
    <b v="0"/>
    <x v="5"/>
    <n v="0"/>
    <s v="N/A"/>
  </r>
  <r>
    <x v="492"/>
    <x v="492"/>
    <x v="491"/>
    <x v="139"/>
    <n v="0"/>
    <x v="2"/>
    <x v="11"/>
    <x v="9"/>
    <n v="1476319830"/>
    <n v="1471135830"/>
    <b v="0"/>
    <n v="0"/>
    <b v="0"/>
    <x v="5"/>
    <n v="0"/>
    <s v="N/A"/>
  </r>
  <r>
    <x v="493"/>
    <x v="493"/>
    <x v="492"/>
    <x v="11"/>
    <n v="0"/>
    <x v="2"/>
    <x v="1"/>
    <x v="1"/>
    <n v="1432142738"/>
    <n v="1429550738"/>
    <b v="0"/>
    <n v="0"/>
    <b v="0"/>
    <x v="5"/>
    <n v="0"/>
    <s v="N/A"/>
  </r>
  <r>
    <x v="494"/>
    <x v="494"/>
    <x v="493"/>
    <x v="22"/>
    <n v="31"/>
    <x v="2"/>
    <x v="0"/>
    <x v="0"/>
    <n v="1404356400"/>
    <n v="1402343765"/>
    <b v="0"/>
    <n v="3"/>
    <b v="0"/>
    <x v="5"/>
    <n v="0"/>
    <n v="10.33"/>
  </r>
  <r>
    <x v="495"/>
    <x v="495"/>
    <x v="494"/>
    <x v="39"/>
    <n v="0"/>
    <x v="2"/>
    <x v="0"/>
    <x v="0"/>
    <n v="1437076305"/>
    <n v="1434484305"/>
    <b v="0"/>
    <n v="0"/>
    <b v="0"/>
    <x v="5"/>
    <n v="0"/>
    <s v="N/A"/>
  </r>
  <r>
    <x v="496"/>
    <x v="496"/>
    <x v="495"/>
    <x v="127"/>
    <n v="1"/>
    <x v="2"/>
    <x v="0"/>
    <x v="0"/>
    <n v="1392070874"/>
    <n v="1386886874"/>
    <b v="0"/>
    <n v="1"/>
    <b v="0"/>
    <x v="5"/>
    <n v="0"/>
    <n v="1"/>
  </r>
  <r>
    <x v="497"/>
    <x v="497"/>
    <x v="496"/>
    <x v="140"/>
    <n v="30"/>
    <x v="2"/>
    <x v="0"/>
    <x v="0"/>
    <n v="1419483600"/>
    <n v="1414889665"/>
    <b v="0"/>
    <n v="3"/>
    <b v="0"/>
    <x v="5"/>
    <n v="1"/>
    <n v="10"/>
  </r>
  <r>
    <x v="498"/>
    <x v="498"/>
    <x v="497"/>
    <x v="141"/>
    <n v="2994"/>
    <x v="2"/>
    <x v="0"/>
    <x v="0"/>
    <n v="1324664249"/>
    <n v="1321035449"/>
    <b v="0"/>
    <n v="22"/>
    <b v="0"/>
    <x v="5"/>
    <n v="5"/>
    <n v="136.09"/>
  </r>
  <r>
    <x v="499"/>
    <x v="499"/>
    <x v="498"/>
    <x v="22"/>
    <n v="1910"/>
    <x v="2"/>
    <x v="0"/>
    <x v="0"/>
    <n v="1255381140"/>
    <n v="1250630968"/>
    <b v="0"/>
    <n v="26"/>
    <b v="0"/>
    <x v="5"/>
    <n v="10"/>
    <n v="73.459999999999994"/>
  </r>
  <r>
    <x v="500"/>
    <x v="500"/>
    <x v="499"/>
    <x v="115"/>
    <n v="215"/>
    <x v="2"/>
    <x v="0"/>
    <x v="0"/>
    <n v="1273356960"/>
    <n v="1268255751"/>
    <b v="0"/>
    <n v="4"/>
    <b v="0"/>
    <x v="5"/>
    <n v="3"/>
    <n v="53.75"/>
  </r>
  <r>
    <x v="501"/>
    <x v="501"/>
    <x v="500"/>
    <x v="3"/>
    <n v="0"/>
    <x v="2"/>
    <x v="0"/>
    <x v="0"/>
    <n v="1310189851"/>
    <n v="1307597851"/>
    <b v="0"/>
    <n v="0"/>
    <b v="0"/>
    <x v="5"/>
    <n v="0"/>
    <s v="N/A"/>
  </r>
  <r>
    <x v="502"/>
    <x v="502"/>
    <x v="501"/>
    <x v="22"/>
    <n v="230"/>
    <x v="2"/>
    <x v="0"/>
    <x v="0"/>
    <n v="1332073025"/>
    <n v="1329484625"/>
    <b v="0"/>
    <n v="4"/>
    <b v="0"/>
    <x v="5"/>
    <n v="1"/>
    <n v="57.5"/>
  </r>
  <r>
    <x v="503"/>
    <x v="503"/>
    <x v="502"/>
    <x v="115"/>
    <n v="114"/>
    <x v="2"/>
    <x v="1"/>
    <x v="1"/>
    <n v="1421498303"/>
    <n v="1418906303"/>
    <b v="0"/>
    <n v="9"/>
    <b v="0"/>
    <x v="5"/>
    <n v="2"/>
    <n v="12.67"/>
  </r>
  <r>
    <x v="504"/>
    <x v="504"/>
    <x v="503"/>
    <x v="142"/>
    <n v="335"/>
    <x v="2"/>
    <x v="0"/>
    <x v="0"/>
    <n v="1334097387"/>
    <n v="1328916987"/>
    <b v="0"/>
    <n v="5"/>
    <b v="0"/>
    <x v="5"/>
    <n v="1"/>
    <n v="67"/>
  </r>
  <r>
    <x v="505"/>
    <x v="505"/>
    <x v="504"/>
    <x v="14"/>
    <n v="52"/>
    <x v="2"/>
    <x v="0"/>
    <x v="0"/>
    <n v="1451010086"/>
    <n v="1447122086"/>
    <b v="0"/>
    <n v="14"/>
    <b v="0"/>
    <x v="5"/>
    <n v="0"/>
    <n v="3.71"/>
  </r>
  <r>
    <x v="506"/>
    <x v="506"/>
    <x v="505"/>
    <x v="61"/>
    <n v="250"/>
    <x v="2"/>
    <x v="0"/>
    <x v="0"/>
    <n v="1376140520"/>
    <n v="1373548520"/>
    <b v="0"/>
    <n v="1"/>
    <b v="0"/>
    <x v="5"/>
    <n v="0"/>
    <n v="250"/>
  </r>
  <r>
    <x v="507"/>
    <x v="507"/>
    <x v="506"/>
    <x v="22"/>
    <n v="640"/>
    <x v="2"/>
    <x v="0"/>
    <x v="0"/>
    <n v="1350687657"/>
    <n v="1346799657"/>
    <b v="0"/>
    <n v="10"/>
    <b v="0"/>
    <x v="5"/>
    <n v="3"/>
    <n v="64"/>
  </r>
  <r>
    <x v="508"/>
    <x v="508"/>
    <x v="507"/>
    <x v="63"/>
    <n v="400"/>
    <x v="2"/>
    <x v="0"/>
    <x v="0"/>
    <n v="1337955240"/>
    <n v="1332808501"/>
    <b v="0"/>
    <n v="3"/>
    <b v="0"/>
    <x v="5"/>
    <n v="1"/>
    <n v="133.33000000000001"/>
  </r>
  <r>
    <x v="509"/>
    <x v="509"/>
    <x v="508"/>
    <x v="10"/>
    <n v="10"/>
    <x v="2"/>
    <x v="1"/>
    <x v="1"/>
    <n v="1435504170"/>
    <n v="1432912170"/>
    <b v="0"/>
    <n v="1"/>
    <b v="0"/>
    <x v="5"/>
    <n v="0"/>
    <n v="10"/>
  </r>
  <r>
    <x v="510"/>
    <x v="510"/>
    <x v="509"/>
    <x v="32"/>
    <n v="0"/>
    <x v="2"/>
    <x v="0"/>
    <x v="0"/>
    <n v="1456805639"/>
    <n v="1454213639"/>
    <b v="0"/>
    <n v="0"/>
    <b v="0"/>
    <x v="5"/>
    <n v="0"/>
    <s v="N/A"/>
  </r>
  <r>
    <x v="511"/>
    <x v="511"/>
    <x v="510"/>
    <x v="10"/>
    <n v="150"/>
    <x v="2"/>
    <x v="0"/>
    <x v="0"/>
    <n v="1365228982"/>
    <n v="1362640582"/>
    <b v="0"/>
    <n v="5"/>
    <b v="0"/>
    <x v="5"/>
    <n v="3"/>
    <n v="30"/>
  </r>
  <r>
    <x v="512"/>
    <x v="512"/>
    <x v="511"/>
    <x v="6"/>
    <n v="11"/>
    <x v="2"/>
    <x v="0"/>
    <x v="0"/>
    <n v="1479667727"/>
    <n v="1475776127"/>
    <b v="0"/>
    <n v="2"/>
    <b v="0"/>
    <x v="5"/>
    <n v="0"/>
    <n v="5.5"/>
  </r>
  <r>
    <x v="513"/>
    <x v="513"/>
    <x v="512"/>
    <x v="63"/>
    <n v="6962"/>
    <x v="2"/>
    <x v="0"/>
    <x v="0"/>
    <n v="1471244400"/>
    <n v="1467387705"/>
    <b v="0"/>
    <n v="68"/>
    <b v="0"/>
    <x v="5"/>
    <n v="14"/>
    <n v="102.38"/>
  </r>
  <r>
    <x v="514"/>
    <x v="514"/>
    <x v="513"/>
    <x v="15"/>
    <n v="50"/>
    <x v="2"/>
    <x v="5"/>
    <x v="5"/>
    <n v="1407595447"/>
    <n v="1405003447"/>
    <b v="0"/>
    <n v="3"/>
    <b v="0"/>
    <x v="5"/>
    <n v="3"/>
    <n v="16.670000000000002"/>
  </r>
  <r>
    <x v="515"/>
    <x v="515"/>
    <x v="514"/>
    <x v="143"/>
    <n v="24651"/>
    <x v="2"/>
    <x v="0"/>
    <x v="0"/>
    <n v="1451389601"/>
    <n v="1447933601"/>
    <b v="0"/>
    <n v="34"/>
    <b v="0"/>
    <x v="5"/>
    <n v="25"/>
    <n v="725.03"/>
  </r>
  <r>
    <x v="516"/>
    <x v="516"/>
    <x v="515"/>
    <x v="10"/>
    <n v="0"/>
    <x v="2"/>
    <x v="1"/>
    <x v="1"/>
    <n v="1432752080"/>
    <n v="1427568080"/>
    <b v="0"/>
    <n v="0"/>
    <b v="0"/>
    <x v="5"/>
    <n v="0"/>
    <s v="N/A"/>
  </r>
  <r>
    <x v="517"/>
    <x v="517"/>
    <x v="516"/>
    <x v="36"/>
    <n v="205"/>
    <x v="2"/>
    <x v="0"/>
    <x v="0"/>
    <n v="1486046761"/>
    <n v="1483454761"/>
    <b v="0"/>
    <n v="3"/>
    <b v="0"/>
    <x v="5"/>
    <n v="1"/>
    <n v="68.33"/>
  </r>
  <r>
    <x v="518"/>
    <x v="518"/>
    <x v="517"/>
    <x v="144"/>
    <n v="0"/>
    <x v="2"/>
    <x v="0"/>
    <x v="0"/>
    <n v="1441550760"/>
    <n v="1438958824"/>
    <b v="0"/>
    <n v="0"/>
    <b v="0"/>
    <x v="5"/>
    <n v="0"/>
    <s v="N/A"/>
  </r>
  <r>
    <x v="519"/>
    <x v="519"/>
    <x v="518"/>
    <x v="145"/>
    <n v="2746"/>
    <x v="2"/>
    <x v="0"/>
    <x v="0"/>
    <n v="1354699421"/>
    <n v="1352107421"/>
    <b v="0"/>
    <n v="70"/>
    <b v="0"/>
    <x v="5"/>
    <n v="23"/>
    <n v="39.229999999999997"/>
  </r>
  <r>
    <x v="520"/>
    <x v="520"/>
    <x v="519"/>
    <x v="10"/>
    <n v="5105"/>
    <x v="0"/>
    <x v="1"/>
    <x v="1"/>
    <n v="1449766261"/>
    <n v="1447174261"/>
    <b v="0"/>
    <n v="34"/>
    <b v="1"/>
    <x v="6"/>
    <n v="102"/>
    <n v="150.15"/>
  </r>
  <r>
    <x v="521"/>
    <x v="521"/>
    <x v="520"/>
    <x v="10"/>
    <n v="5232"/>
    <x v="0"/>
    <x v="0"/>
    <x v="0"/>
    <n v="1477976340"/>
    <n v="1475460819"/>
    <b v="0"/>
    <n v="56"/>
    <b v="1"/>
    <x v="6"/>
    <n v="105"/>
    <n v="93.43"/>
  </r>
  <r>
    <x v="522"/>
    <x v="522"/>
    <x v="521"/>
    <x v="9"/>
    <n v="3440"/>
    <x v="0"/>
    <x v="0"/>
    <x v="0"/>
    <n v="1458518325"/>
    <n v="1456793925"/>
    <b v="0"/>
    <n v="31"/>
    <b v="1"/>
    <x v="6"/>
    <n v="115"/>
    <n v="110.97"/>
  </r>
  <r>
    <x v="523"/>
    <x v="523"/>
    <x v="522"/>
    <x v="10"/>
    <n v="6030"/>
    <x v="0"/>
    <x v="0"/>
    <x v="0"/>
    <n v="1442805076"/>
    <n v="1440213076"/>
    <b v="0"/>
    <n v="84"/>
    <b v="1"/>
    <x v="6"/>
    <n v="121"/>
    <n v="71.790000000000006"/>
  </r>
  <r>
    <x v="524"/>
    <x v="524"/>
    <x v="523"/>
    <x v="8"/>
    <n v="3803.55"/>
    <x v="0"/>
    <x v="1"/>
    <x v="1"/>
    <n v="1464801169"/>
    <n v="1462209169"/>
    <b v="0"/>
    <n v="130"/>
    <b v="1"/>
    <x v="6"/>
    <n v="109"/>
    <n v="29.26"/>
  </r>
  <r>
    <x v="525"/>
    <x v="525"/>
    <x v="524"/>
    <x v="14"/>
    <n v="12000"/>
    <x v="0"/>
    <x v="0"/>
    <x v="0"/>
    <n v="1410601041"/>
    <n v="1406713041"/>
    <b v="0"/>
    <n v="12"/>
    <b v="1"/>
    <x v="6"/>
    <n v="100"/>
    <n v="1000"/>
  </r>
  <r>
    <x v="526"/>
    <x v="526"/>
    <x v="525"/>
    <x v="15"/>
    <n v="1710"/>
    <x v="0"/>
    <x v="1"/>
    <x v="1"/>
    <n v="1438966800"/>
    <n v="1436278344"/>
    <b v="0"/>
    <n v="23"/>
    <b v="1"/>
    <x v="6"/>
    <n v="114"/>
    <n v="74.349999999999994"/>
  </r>
  <r>
    <x v="527"/>
    <x v="527"/>
    <x v="526"/>
    <x v="3"/>
    <n v="10085"/>
    <x v="0"/>
    <x v="0"/>
    <x v="0"/>
    <n v="1487347500"/>
    <n v="1484715366"/>
    <b v="0"/>
    <n v="158"/>
    <b v="1"/>
    <x v="6"/>
    <n v="101"/>
    <n v="63.83"/>
  </r>
  <r>
    <x v="528"/>
    <x v="528"/>
    <x v="527"/>
    <x v="146"/>
    <n v="1330"/>
    <x v="0"/>
    <x v="0"/>
    <x v="0"/>
    <n v="1434921600"/>
    <n v="1433109907"/>
    <b v="0"/>
    <n v="30"/>
    <b v="1"/>
    <x v="6"/>
    <n v="116"/>
    <n v="44.33"/>
  </r>
  <r>
    <x v="529"/>
    <x v="529"/>
    <x v="528"/>
    <x v="38"/>
    <n v="1565"/>
    <x v="0"/>
    <x v="5"/>
    <x v="5"/>
    <n v="1484110800"/>
    <n v="1482281094"/>
    <b v="0"/>
    <n v="18"/>
    <b v="1"/>
    <x v="6"/>
    <n v="130"/>
    <n v="86.94"/>
  </r>
  <r>
    <x v="530"/>
    <x v="530"/>
    <x v="529"/>
    <x v="147"/>
    <n v="3670"/>
    <x v="0"/>
    <x v="0"/>
    <x v="0"/>
    <n v="1435111200"/>
    <n v="1433254268"/>
    <b v="0"/>
    <n v="29"/>
    <b v="1"/>
    <x v="6"/>
    <n v="108"/>
    <n v="126.55"/>
  </r>
  <r>
    <x v="531"/>
    <x v="531"/>
    <x v="530"/>
    <x v="23"/>
    <n v="4000"/>
    <x v="0"/>
    <x v="0"/>
    <x v="0"/>
    <n v="1481957940"/>
    <n v="1478050429"/>
    <b v="0"/>
    <n v="31"/>
    <b v="1"/>
    <x v="6"/>
    <n v="100"/>
    <n v="129.03"/>
  </r>
  <r>
    <x v="532"/>
    <x v="532"/>
    <x v="531"/>
    <x v="3"/>
    <n v="12325"/>
    <x v="0"/>
    <x v="0"/>
    <x v="0"/>
    <n v="1463098208"/>
    <n v="1460506208"/>
    <b v="0"/>
    <n v="173"/>
    <b v="1"/>
    <x v="6"/>
    <n v="123"/>
    <n v="71.239999999999995"/>
  </r>
  <r>
    <x v="533"/>
    <x v="533"/>
    <x v="532"/>
    <x v="13"/>
    <n v="2004"/>
    <x v="0"/>
    <x v="1"/>
    <x v="1"/>
    <n v="1463394365"/>
    <n v="1461320765"/>
    <b v="0"/>
    <n v="17"/>
    <b v="1"/>
    <x v="6"/>
    <n v="100"/>
    <n v="117.88"/>
  </r>
  <r>
    <x v="534"/>
    <x v="534"/>
    <x v="533"/>
    <x v="36"/>
    <n v="15700"/>
    <x v="0"/>
    <x v="10"/>
    <x v="8"/>
    <n v="1446418800"/>
    <n v="1443036470"/>
    <b v="0"/>
    <n v="48"/>
    <b v="1"/>
    <x v="6"/>
    <n v="105"/>
    <n v="327.08"/>
  </r>
  <r>
    <x v="535"/>
    <x v="535"/>
    <x v="534"/>
    <x v="13"/>
    <n v="2050"/>
    <x v="0"/>
    <x v="1"/>
    <x v="1"/>
    <n v="1483707905"/>
    <n v="1481115905"/>
    <b v="0"/>
    <n v="59"/>
    <b v="1"/>
    <x v="6"/>
    <n v="103"/>
    <n v="34.75"/>
  </r>
  <r>
    <x v="536"/>
    <x v="536"/>
    <x v="535"/>
    <x v="126"/>
    <n v="3902.5"/>
    <x v="0"/>
    <x v="1"/>
    <x v="1"/>
    <n v="1438624800"/>
    <n v="1435133807"/>
    <b v="0"/>
    <n v="39"/>
    <b v="1"/>
    <x v="6"/>
    <n v="118"/>
    <n v="100.06"/>
  </r>
  <r>
    <x v="537"/>
    <x v="537"/>
    <x v="536"/>
    <x v="13"/>
    <n v="2410"/>
    <x v="0"/>
    <x v="0"/>
    <x v="0"/>
    <n v="1446665191"/>
    <n v="1444069591"/>
    <b v="0"/>
    <n v="59"/>
    <b v="1"/>
    <x v="6"/>
    <n v="121"/>
    <n v="40.85"/>
  </r>
  <r>
    <x v="538"/>
    <x v="538"/>
    <x v="537"/>
    <x v="10"/>
    <n v="15121"/>
    <x v="0"/>
    <x v="0"/>
    <x v="0"/>
    <n v="1463166263"/>
    <n v="1460574263"/>
    <b v="0"/>
    <n v="60"/>
    <b v="1"/>
    <x v="6"/>
    <n v="302"/>
    <n v="252.02"/>
  </r>
  <r>
    <x v="539"/>
    <x v="539"/>
    <x v="538"/>
    <x v="2"/>
    <n v="503.22"/>
    <x v="0"/>
    <x v="1"/>
    <x v="1"/>
    <n v="1467681107"/>
    <n v="1465866707"/>
    <b v="0"/>
    <n v="20"/>
    <b v="1"/>
    <x v="6"/>
    <n v="101"/>
    <n v="25.16"/>
  </r>
  <r>
    <x v="540"/>
    <x v="540"/>
    <x v="539"/>
    <x v="36"/>
    <n v="1"/>
    <x v="2"/>
    <x v="0"/>
    <x v="0"/>
    <n v="1423078606"/>
    <n v="1420486606"/>
    <b v="0"/>
    <n v="1"/>
    <b v="0"/>
    <x v="7"/>
    <n v="0"/>
    <n v="1"/>
  </r>
  <r>
    <x v="541"/>
    <x v="541"/>
    <x v="540"/>
    <x v="37"/>
    <n v="25"/>
    <x v="2"/>
    <x v="0"/>
    <x v="0"/>
    <n v="1446080834"/>
    <n v="1443488834"/>
    <b v="0"/>
    <n v="1"/>
    <b v="0"/>
    <x v="7"/>
    <n v="1"/>
    <n v="25"/>
  </r>
  <r>
    <x v="542"/>
    <x v="542"/>
    <x v="541"/>
    <x v="65"/>
    <n v="1"/>
    <x v="2"/>
    <x v="0"/>
    <x v="0"/>
    <n v="1462293716"/>
    <n v="1457113316"/>
    <b v="0"/>
    <n v="1"/>
    <b v="0"/>
    <x v="7"/>
    <n v="0"/>
    <n v="1"/>
  </r>
  <r>
    <x v="543"/>
    <x v="543"/>
    <x v="542"/>
    <x v="29"/>
    <n v="70"/>
    <x v="2"/>
    <x v="2"/>
    <x v="2"/>
    <n v="1414807962"/>
    <n v="1412215962"/>
    <b v="0"/>
    <n v="2"/>
    <b v="0"/>
    <x v="7"/>
    <n v="0"/>
    <n v="35"/>
  </r>
  <r>
    <x v="544"/>
    <x v="544"/>
    <x v="543"/>
    <x v="2"/>
    <n v="6"/>
    <x v="2"/>
    <x v="0"/>
    <x v="0"/>
    <n v="1467647160"/>
    <n v="1465055160"/>
    <b v="0"/>
    <n v="2"/>
    <b v="0"/>
    <x v="7"/>
    <n v="1"/>
    <n v="3"/>
  </r>
  <r>
    <x v="545"/>
    <x v="545"/>
    <x v="544"/>
    <x v="63"/>
    <n v="13692"/>
    <x v="2"/>
    <x v="6"/>
    <x v="3"/>
    <n v="1447600389"/>
    <n v="1444140789"/>
    <b v="0"/>
    <n v="34"/>
    <b v="0"/>
    <x v="7"/>
    <n v="27"/>
    <n v="402.71"/>
  </r>
  <r>
    <x v="546"/>
    <x v="546"/>
    <x v="545"/>
    <x v="127"/>
    <n v="52"/>
    <x v="2"/>
    <x v="0"/>
    <x v="0"/>
    <n v="1445097715"/>
    <n v="1441209715"/>
    <b v="0"/>
    <n v="2"/>
    <b v="0"/>
    <x v="7"/>
    <n v="0"/>
    <n v="26"/>
  </r>
  <r>
    <x v="547"/>
    <x v="547"/>
    <x v="546"/>
    <x v="51"/>
    <n v="0"/>
    <x v="2"/>
    <x v="1"/>
    <x v="1"/>
    <n v="1455122564"/>
    <n v="1452530564"/>
    <b v="0"/>
    <n v="0"/>
    <b v="0"/>
    <x v="7"/>
    <n v="0"/>
    <s v="N/A"/>
  </r>
  <r>
    <x v="548"/>
    <x v="548"/>
    <x v="547"/>
    <x v="3"/>
    <n v="9"/>
    <x v="2"/>
    <x v="1"/>
    <x v="1"/>
    <n v="1446154848"/>
    <n v="1443562848"/>
    <b v="0"/>
    <n v="1"/>
    <b v="0"/>
    <x v="7"/>
    <n v="0"/>
    <n v="9"/>
  </r>
  <r>
    <x v="549"/>
    <x v="549"/>
    <x v="548"/>
    <x v="30"/>
    <n v="68"/>
    <x v="2"/>
    <x v="1"/>
    <x v="1"/>
    <n v="1436368622"/>
    <n v="1433776622"/>
    <b v="0"/>
    <n v="8"/>
    <b v="0"/>
    <x v="7"/>
    <n v="3"/>
    <n v="8.5"/>
  </r>
  <r>
    <x v="550"/>
    <x v="550"/>
    <x v="549"/>
    <x v="10"/>
    <n v="35"/>
    <x v="2"/>
    <x v="5"/>
    <x v="5"/>
    <n v="1485838800"/>
    <n v="1484756245"/>
    <b v="0"/>
    <n v="4"/>
    <b v="0"/>
    <x v="7"/>
    <n v="1"/>
    <n v="8.75"/>
  </r>
  <r>
    <x v="551"/>
    <x v="551"/>
    <x v="550"/>
    <x v="96"/>
    <n v="3781"/>
    <x v="2"/>
    <x v="0"/>
    <x v="0"/>
    <n v="1438451580"/>
    <n v="1434609424"/>
    <b v="0"/>
    <n v="28"/>
    <b v="0"/>
    <x v="7"/>
    <n v="5"/>
    <n v="135.04"/>
  </r>
  <r>
    <x v="552"/>
    <x v="552"/>
    <x v="551"/>
    <x v="101"/>
    <n v="0"/>
    <x v="2"/>
    <x v="5"/>
    <x v="5"/>
    <n v="1452350896"/>
    <n v="1447166896"/>
    <b v="0"/>
    <n v="0"/>
    <b v="0"/>
    <x v="7"/>
    <n v="0"/>
    <s v="N/A"/>
  </r>
  <r>
    <x v="553"/>
    <x v="553"/>
    <x v="552"/>
    <x v="31"/>
    <n v="123"/>
    <x v="2"/>
    <x v="0"/>
    <x v="0"/>
    <n v="1415988991"/>
    <n v="1413393391"/>
    <b v="0"/>
    <n v="6"/>
    <b v="0"/>
    <x v="7"/>
    <n v="0"/>
    <n v="20.5"/>
  </r>
  <r>
    <x v="554"/>
    <x v="554"/>
    <x v="553"/>
    <x v="148"/>
    <n v="1416"/>
    <x v="2"/>
    <x v="0"/>
    <x v="0"/>
    <n v="1413735972"/>
    <n v="1411143972"/>
    <b v="0"/>
    <n v="22"/>
    <b v="0"/>
    <x v="7"/>
    <n v="37"/>
    <n v="64.36"/>
  </r>
  <r>
    <x v="555"/>
    <x v="555"/>
    <x v="554"/>
    <x v="51"/>
    <n v="0"/>
    <x v="2"/>
    <x v="1"/>
    <x v="1"/>
    <n v="1465720143"/>
    <n v="1463128143"/>
    <b v="0"/>
    <n v="0"/>
    <b v="0"/>
    <x v="7"/>
    <n v="0"/>
    <s v="N/A"/>
  </r>
  <r>
    <x v="556"/>
    <x v="556"/>
    <x v="555"/>
    <x v="6"/>
    <n v="200"/>
    <x v="2"/>
    <x v="0"/>
    <x v="0"/>
    <n v="1452112717"/>
    <n v="1449520717"/>
    <b v="0"/>
    <n v="1"/>
    <b v="0"/>
    <x v="7"/>
    <n v="3"/>
    <n v="200"/>
  </r>
  <r>
    <x v="557"/>
    <x v="557"/>
    <x v="556"/>
    <x v="60"/>
    <n v="1366"/>
    <x v="2"/>
    <x v="12"/>
    <x v="3"/>
    <n v="1480721803"/>
    <n v="1478126203"/>
    <b v="0"/>
    <n v="20"/>
    <b v="0"/>
    <x v="7"/>
    <n v="1"/>
    <n v="68.3"/>
  </r>
  <r>
    <x v="558"/>
    <x v="558"/>
    <x v="557"/>
    <x v="47"/>
    <n v="0"/>
    <x v="2"/>
    <x v="0"/>
    <x v="0"/>
    <n v="1427227905"/>
    <n v="1424639505"/>
    <b v="0"/>
    <n v="0"/>
    <b v="0"/>
    <x v="7"/>
    <n v="0"/>
    <s v="N/A"/>
  </r>
  <r>
    <x v="559"/>
    <x v="559"/>
    <x v="558"/>
    <x v="149"/>
    <n v="50"/>
    <x v="2"/>
    <x v="0"/>
    <x v="0"/>
    <n v="1449989260"/>
    <n v="1447397260"/>
    <b v="0"/>
    <n v="1"/>
    <b v="0"/>
    <x v="7"/>
    <n v="0"/>
    <n v="50"/>
  </r>
  <r>
    <x v="560"/>
    <x v="560"/>
    <x v="559"/>
    <x v="57"/>
    <n v="12"/>
    <x v="2"/>
    <x v="5"/>
    <x v="5"/>
    <n v="1418841045"/>
    <n v="1416249045"/>
    <b v="0"/>
    <n v="3"/>
    <b v="0"/>
    <x v="7"/>
    <n v="0"/>
    <n v="4"/>
  </r>
  <r>
    <x v="561"/>
    <x v="561"/>
    <x v="560"/>
    <x v="36"/>
    <n v="55"/>
    <x v="2"/>
    <x v="0"/>
    <x v="0"/>
    <n v="1445874513"/>
    <n v="1442850513"/>
    <b v="0"/>
    <n v="2"/>
    <b v="0"/>
    <x v="7"/>
    <n v="0"/>
    <n v="27.5"/>
  </r>
  <r>
    <x v="562"/>
    <x v="562"/>
    <x v="561"/>
    <x v="63"/>
    <n v="0"/>
    <x v="2"/>
    <x v="9"/>
    <x v="3"/>
    <n v="1482052815"/>
    <n v="1479460815"/>
    <b v="0"/>
    <n v="0"/>
    <b v="0"/>
    <x v="7"/>
    <n v="0"/>
    <s v="N/A"/>
  </r>
  <r>
    <x v="563"/>
    <x v="563"/>
    <x v="562"/>
    <x v="96"/>
    <n v="68"/>
    <x v="2"/>
    <x v="2"/>
    <x v="2"/>
    <n v="1424137247"/>
    <n v="1421545247"/>
    <b v="0"/>
    <n v="2"/>
    <b v="0"/>
    <x v="7"/>
    <n v="0"/>
    <n v="34"/>
  </r>
  <r>
    <x v="564"/>
    <x v="564"/>
    <x v="563"/>
    <x v="102"/>
    <n v="1"/>
    <x v="2"/>
    <x v="6"/>
    <x v="3"/>
    <n v="1457822275"/>
    <n v="1455230275"/>
    <b v="0"/>
    <n v="1"/>
    <b v="0"/>
    <x v="7"/>
    <n v="0"/>
    <n v="1"/>
  </r>
  <r>
    <x v="565"/>
    <x v="565"/>
    <x v="564"/>
    <x v="31"/>
    <n v="0"/>
    <x v="2"/>
    <x v="1"/>
    <x v="1"/>
    <n v="1436554249"/>
    <n v="1433962249"/>
    <b v="0"/>
    <n v="0"/>
    <b v="0"/>
    <x v="7"/>
    <n v="0"/>
    <s v="N/A"/>
  </r>
  <r>
    <x v="566"/>
    <x v="566"/>
    <x v="565"/>
    <x v="10"/>
    <n v="1"/>
    <x v="2"/>
    <x v="0"/>
    <x v="0"/>
    <n v="1468513533"/>
    <n v="1465921533"/>
    <b v="0"/>
    <n v="1"/>
    <b v="0"/>
    <x v="7"/>
    <n v="0"/>
    <n v="1"/>
  </r>
  <r>
    <x v="567"/>
    <x v="567"/>
    <x v="566"/>
    <x v="3"/>
    <n v="0"/>
    <x v="2"/>
    <x v="0"/>
    <x v="0"/>
    <n v="1420143194"/>
    <n v="1417551194"/>
    <b v="0"/>
    <n v="0"/>
    <b v="0"/>
    <x v="7"/>
    <n v="0"/>
    <s v="N/A"/>
  </r>
  <r>
    <x v="568"/>
    <x v="568"/>
    <x v="567"/>
    <x v="142"/>
    <n v="245"/>
    <x v="2"/>
    <x v="4"/>
    <x v="4"/>
    <n v="1452942000"/>
    <n v="1449785223"/>
    <b v="0"/>
    <n v="5"/>
    <b v="0"/>
    <x v="7"/>
    <n v="1"/>
    <n v="49"/>
  </r>
  <r>
    <x v="569"/>
    <x v="569"/>
    <x v="568"/>
    <x v="30"/>
    <n v="20"/>
    <x v="2"/>
    <x v="5"/>
    <x v="5"/>
    <n v="1451679612"/>
    <n v="1449087612"/>
    <b v="0"/>
    <n v="1"/>
    <b v="0"/>
    <x v="7"/>
    <n v="1"/>
    <n v="20"/>
  </r>
  <r>
    <x v="570"/>
    <x v="570"/>
    <x v="569"/>
    <x v="94"/>
    <n v="142"/>
    <x v="2"/>
    <x v="0"/>
    <x v="0"/>
    <n v="1455822569"/>
    <n v="1453230569"/>
    <b v="0"/>
    <n v="1"/>
    <b v="0"/>
    <x v="7"/>
    <n v="0"/>
    <n v="142"/>
  </r>
  <r>
    <x v="571"/>
    <x v="571"/>
    <x v="570"/>
    <x v="31"/>
    <n v="106"/>
    <x v="2"/>
    <x v="0"/>
    <x v="0"/>
    <n v="1437969540"/>
    <n v="1436297723"/>
    <b v="0"/>
    <n v="2"/>
    <b v="0"/>
    <x v="7"/>
    <n v="0"/>
    <n v="53"/>
  </r>
  <r>
    <x v="572"/>
    <x v="572"/>
    <x v="571"/>
    <x v="30"/>
    <n v="0"/>
    <x v="2"/>
    <x v="0"/>
    <x v="0"/>
    <n v="1446660688"/>
    <n v="1444065088"/>
    <b v="0"/>
    <n v="0"/>
    <b v="0"/>
    <x v="7"/>
    <n v="0"/>
    <s v="N/A"/>
  </r>
  <r>
    <x v="573"/>
    <x v="573"/>
    <x v="572"/>
    <x v="150"/>
    <n v="346"/>
    <x v="2"/>
    <x v="0"/>
    <x v="0"/>
    <n v="1421543520"/>
    <n v="1416445931"/>
    <b v="0"/>
    <n v="9"/>
    <b v="0"/>
    <x v="7"/>
    <n v="0"/>
    <n v="38.44"/>
  </r>
  <r>
    <x v="574"/>
    <x v="574"/>
    <x v="573"/>
    <x v="151"/>
    <n v="80"/>
    <x v="2"/>
    <x v="1"/>
    <x v="1"/>
    <n v="1476873507"/>
    <n v="1474281507"/>
    <b v="0"/>
    <n v="4"/>
    <b v="0"/>
    <x v="7"/>
    <n v="1"/>
    <n v="20"/>
  </r>
  <r>
    <x v="575"/>
    <x v="575"/>
    <x v="574"/>
    <x v="127"/>
    <n v="259"/>
    <x v="2"/>
    <x v="12"/>
    <x v="3"/>
    <n v="1434213443"/>
    <n v="1431621443"/>
    <b v="0"/>
    <n v="4"/>
    <b v="0"/>
    <x v="7"/>
    <n v="0"/>
    <n v="64.75"/>
  </r>
  <r>
    <x v="576"/>
    <x v="576"/>
    <x v="575"/>
    <x v="58"/>
    <n v="1"/>
    <x v="2"/>
    <x v="0"/>
    <x v="0"/>
    <n v="1427537952"/>
    <n v="1422357552"/>
    <b v="0"/>
    <n v="1"/>
    <b v="0"/>
    <x v="7"/>
    <n v="0"/>
    <n v="1"/>
  </r>
  <r>
    <x v="577"/>
    <x v="577"/>
    <x v="576"/>
    <x v="10"/>
    <n v="10"/>
    <x v="2"/>
    <x v="0"/>
    <x v="0"/>
    <n v="1463753302"/>
    <n v="1458569302"/>
    <b v="0"/>
    <n v="1"/>
    <b v="0"/>
    <x v="7"/>
    <n v="0"/>
    <n v="10"/>
  </r>
  <r>
    <x v="578"/>
    <x v="578"/>
    <x v="577"/>
    <x v="152"/>
    <n v="14"/>
    <x v="2"/>
    <x v="1"/>
    <x v="1"/>
    <n v="1441633993"/>
    <n v="1439560393"/>
    <b v="0"/>
    <n v="7"/>
    <b v="0"/>
    <x v="7"/>
    <n v="0"/>
    <n v="2"/>
  </r>
  <r>
    <x v="579"/>
    <x v="579"/>
    <x v="578"/>
    <x v="14"/>
    <n v="175"/>
    <x v="2"/>
    <x v="0"/>
    <x v="0"/>
    <n v="1419539223"/>
    <n v="1416947223"/>
    <b v="0"/>
    <n v="5"/>
    <b v="0"/>
    <x v="7"/>
    <n v="1"/>
    <n v="35"/>
  </r>
  <r>
    <x v="580"/>
    <x v="580"/>
    <x v="579"/>
    <x v="9"/>
    <n v="1"/>
    <x v="2"/>
    <x v="0"/>
    <x v="0"/>
    <n v="1474580867"/>
    <n v="1471988867"/>
    <b v="0"/>
    <n v="1"/>
    <b v="0"/>
    <x v="7"/>
    <n v="0"/>
    <n v="1"/>
  </r>
  <r>
    <x v="581"/>
    <x v="581"/>
    <x v="580"/>
    <x v="44"/>
    <n v="0"/>
    <x v="2"/>
    <x v="0"/>
    <x v="0"/>
    <n v="1438474704"/>
    <n v="1435882704"/>
    <b v="0"/>
    <n v="0"/>
    <b v="0"/>
    <x v="7"/>
    <n v="0"/>
    <s v="N/A"/>
  </r>
  <r>
    <x v="582"/>
    <x v="582"/>
    <x v="581"/>
    <x v="57"/>
    <n v="0"/>
    <x v="2"/>
    <x v="0"/>
    <x v="0"/>
    <n v="1426442400"/>
    <n v="1424454319"/>
    <b v="0"/>
    <n v="0"/>
    <b v="0"/>
    <x v="7"/>
    <n v="0"/>
    <s v="N/A"/>
  </r>
  <r>
    <x v="583"/>
    <x v="583"/>
    <x v="582"/>
    <x v="7"/>
    <n v="1"/>
    <x v="2"/>
    <x v="0"/>
    <x v="0"/>
    <n v="1426800687"/>
    <n v="1424212287"/>
    <b v="0"/>
    <n v="1"/>
    <b v="0"/>
    <x v="7"/>
    <n v="0"/>
    <n v="1"/>
  </r>
  <r>
    <x v="584"/>
    <x v="584"/>
    <x v="583"/>
    <x v="28"/>
    <n v="10"/>
    <x v="2"/>
    <x v="0"/>
    <x v="0"/>
    <n v="1426522316"/>
    <n v="1423933916"/>
    <b v="0"/>
    <n v="2"/>
    <b v="0"/>
    <x v="7"/>
    <n v="1"/>
    <n v="5"/>
  </r>
  <r>
    <x v="585"/>
    <x v="585"/>
    <x v="584"/>
    <x v="7"/>
    <n v="0"/>
    <x v="2"/>
    <x v="1"/>
    <x v="1"/>
    <n v="1448928000"/>
    <n v="1444123377"/>
    <b v="0"/>
    <n v="0"/>
    <b v="0"/>
    <x v="7"/>
    <n v="0"/>
    <s v="N/A"/>
  </r>
  <r>
    <x v="586"/>
    <x v="586"/>
    <x v="585"/>
    <x v="3"/>
    <n v="56"/>
    <x v="2"/>
    <x v="0"/>
    <x v="0"/>
    <n v="1424032207"/>
    <n v="1421440207"/>
    <b v="0"/>
    <n v="4"/>
    <b v="0"/>
    <x v="7"/>
    <n v="1"/>
    <n v="14"/>
  </r>
  <r>
    <x v="587"/>
    <x v="587"/>
    <x v="586"/>
    <x v="11"/>
    <n v="2725"/>
    <x v="2"/>
    <x v="5"/>
    <x v="5"/>
    <n v="1429207833"/>
    <n v="1426615833"/>
    <b v="0"/>
    <n v="7"/>
    <b v="0"/>
    <x v="7"/>
    <n v="9"/>
    <n v="389.29"/>
  </r>
  <r>
    <x v="588"/>
    <x v="588"/>
    <x v="587"/>
    <x v="7"/>
    <n v="301"/>
    <x v="2"/>
    <x v="13"/>
    <x v="3"/>
    <n v="1479410886"/>
    <n v="1474223286"/>
    <b v="0"/>
    <n v="2"/>
    <b v="0"/>
    <x v="7"/>
    <n v="3"/>
    <n v="150.5"/>
  </r>
  <r>
    <x v="589"/>
    <x v="589"/>
    <x v="588"/>
    <x v="51"/>
    <n v="1"/>
    <x v="2"/>
    <x v="0"/>
    <x v="0"/>
    <n v="1436366699"/>
    <n v="1435070699"/>
    <b v="0"/>
    <n v="1"/>
    <b v="0"/>
    <x v="7"/>
    <n v="0"/>
    <n v="1"/>
  </r>
  <r>
    <x v="590"/>
    <x v="590"/>
    <x v="589"/>
    <x v="10"/>
    <n v="223"/>
    <x v="2"/>
    <x v="1"/>
    <x v="1"/>
    <n v="1454936460"/>
    <n v="1452259131"/>
    <b v="0"/>
    <n v="9"/>
    <b v="0"/>
    <x v="7"/>
    <n v="4"/>
    <n v="24.78"/>
  </r>
  <r>
    <x v="591"/>
    <x v="591"/>
    <x v="590"/>
    <x v="57"/>
    <n v="61"/>
    <x v="2"/>
    <x v="0"/>
    <x v="0"/>
    <n v="1437570130"/>
    <n v="1434978130"/>
    <b v="0"/>
    <n v="2"/>
    <b v="0"/>
    <x v="7"/>
    <n v="0"/>
    <n v="30.5"/>
  </r>
  <r>
    <x v="592"/>
    <x v="592"/>
    <x v="591"/>
    <x v="51"/>
    <n v="250"/>
    <x v="2"/>
    <x v="0"/>
    <x v="0"/>
    <n v="1417584860"/>
    <n v="1414992860"/>
    <b v="0"/>
    <n v="1"/>
    <b v="0"/>
    <x v="7"/>
    <n v="3"/>
    <n v="250"/>
  </r>
  <r>
    <x v="593"/>
    <x v="593"/>
    <x v="592"/>
    <x v="2"/>
    <n v="115"/>
    <x v="2"/>
    <x v="1"/>
    <x v="1"/>
    <n v="1428333345"/>
    <n v="1425744945"/>
    <b v="0"/>
    <n v="7"/>
    <b v="0"/>
    <x v="7"/>
    <n v="23"/>
    <n v="16.43"/>
  </r>
  <r>
    <x v="594"/>
    <x v="594"/>
    <x v="593"/>
    <x v="31"/>
    <n v="26"/>
    <x v="2"/>
    <x v="0"/>
    <x v="0"/>
    <n v="1460832206"/>
    <n v="1458240206"/>
    <b v="0"/>
    <n v="2"/>
    <b v="0"/>
    <x v="7"/>
    <n v="0"/>
    <n v="13"/>
  </r>
  <r>
    <x v="595"/>
    <x v="595"/>
    <x v="594"/>
    <x v="57"/>
    <n v="426"/>
    <x v="2"/>
    <x v="0"/>
    <x v="0"/>
    <n v="1430703638"/>
    <n v="1426815638"/>
    <b v="0"/>
    <n v="8"/>
    <b v="0"/>
    <x v="7"/>
    <n v="0"/>
    <n v="53.25"/>
  </r>
  <r>
    <x v="596"/>
    <x v="596"/>
    <x v="595"/>
    <x v="22"/>
    <n v="6"/>
    <x v="2"/>
    <x v="0"/>
    <x v="0"/>
    <n v="1478122292"/>
    <n v="1475530292"/>
    <b v="0"/>
    <n v="2"/>
    <b v="0"/>
    <x v="7"/>
    <n v="0"/>
    <n v="3"/>
  </r>
  <r>
    <x v="597"/>
    <x v="597"/>
    <x v="596"/>
    <x v="51"/>
    <n v="20"/>
    <x v="2"/>
    <x v="0"/>
    <x v="0"/>
    <n v="1469980800"/>
    <n v="1466787335"/>
    <b v="0"/>
    <n v="2"/>
    <b v="0"/>
    <x v="7"/>
    <n v="0"/>
    <n v="10"/>
  </r>
  <r>
    <x v="598"/>
    <x v="598"/>
    <x v="597"/>
    <x v="30"/>
    <n v="850"/>
    <x v="2"/>
    <x v="0"/>
    <x v="0"/>
    <n v="1417737781"/>
    <n v="1415145781"/>
    <b v="0"/>
    <n v="7"/>
    <b v="0"/>
    <x v="7"/>
    <n v="34"/>
    <n v="121.43"/>
  </r>
  <r>
    <x v="599"/>
    <x v="599"/>
    <x v="598"/>
    <x v="63"/>
    <n v="31"/>
    <x v="2"/>
    <x v="0"/>
    <x v="0"/>
    <n v="1425827760"/>
    <n v="1423769402"/>
    <b v="0"/>
    <n v="2"/>
    <b v="0"/>
    <x v="7"/>
    <n v="0"/>
    <n v="15.5"/>
  </r>
  <r>
    <x v="600"/>
    <x v="600"/>
    <x v="599"/>
    <x v="10"/>
    <n v="100"/>
    <x v="1"/>
    <x v="0"/>
    <x v="0"/>
    <n v="1431198562"/>
    <n v="1426014562"/>
    <b v="0"/>
    <n v="1"/>
    <b v="0"/>
    <x v="7"/>
    <n v="2"/>
    <n v="100"/>
  </r>
  <r>
    <x v="601"/>
    <x v="601"/>
    <x v="600"/>
    <x v="3"/>
    <n v="140"/>
    <x v="1"/>
    <x v="5"/>
    <x v="5"/>
    <n v="1419626139"/>
    <n v="1417034139"/>
    <b v="0"/>
    <n v="6"/>
    <b v="0"/>
    <x v="7"/>
    <n v="1"/>
    <n v="23.33"/>
  </r>
  <r>
    <x v="602"/>
    <x v="602"/>
    <x v="601"/>
    <x v="54"/>
    <n v="0"/>
    <x v="1"/>
    <x v="0"/>
    <x v="0"/>
    <n v="1434654215"/>
    <n v="1432062215"/>
    <b v="0"/>
    <n v="0"/>
    <b v="0"/>
    <x v="7"/>
    <n v="0"/>
    <s v="N/A"/>
  </r>
  <r>
    <x v="603"/>
    <x v="603"/>
    <x v="602"/>
    <x v="36"/>
    <n v="590.02"/>
    <x v="1"/>
    <x v="0"/>
    <x v="0"/>
    <n v="1408029623"/>
    <n v="1405437623"/>
    <b v="0"/>
    <n v="13"/>
    <b v="0"/>
    <x v="7"/>
    <n v="4"/>
    <n v="45.39"/>
  </r>
  <r>
    <x v="604"/>
    <x v="604"/>
    <x v="603"/>
    <x v="15"/>
    <n v="0"/>
    <x v="1"/>
    <x v="0"/>
    <x v="0"/>
    <n v="1409187056"/>
    <n v="1406595056"/>
    <b v="0"/>
    <n v="0"/>
    <b v="0"/>
    <x v="7"/>
    <n v="0"/>
    <s v="N/A"/>
  </r>
  <r>
    <x v="605"/>
    <x v="605"/>
    <x v="604"/>
    <x v="10"/>
    <n v="131"/>
    <x v="1"/>
    <x v="0"/>
    <x v="0"/>
    <n v="1440318908"/>
    <n v="1436430908"/>
    <b v="0"/>
    <n v="8"/>
    <b v="0"/>
    <x v="7"/>
    <n v="3"/>
    <n v="16.38"/>
  </r>
  <r>
    <x v="606"/>
    <x v="606"/>
    <x v="605"/>
    <x v="10"/>
    <n v="10"/>
    <x v="1"/>
    <x v="9"/>
    <x v="3"/>
    <n v="1432479600"/>
    <n v="1428507409"/>
    <b v="0"/>
    <n v="1"/>
    <b v="0"/>
    <x v="7"/>
    <n v="0"/>
    <n v="10"/>
  </r>
  <r>
    <x v="607"/>
    <x v="607"/>
    <x v="606"/>
    <x v="49"/>
    <n v="0"/>
    <x v="1"/>
    <x v="0"/>
    <x v="0"/>
    <n v="1448225336"/>
    <n v="1445629736"/>
    <b v="0"/>
    <n v="0"/>
    <b v="0"/>
    <x v="7"/>
    <n v="0"/>
    <s v="N/A"/>
  </r>
  <r>
    <x v="608"/>
    <x v="608"/>
    <x v="607"/>
    <x v="60"/>
    <n v="1461"/>
    <x v="1"/>
    <x v="0"/>
    <x v="0"/>
    <n v="1434405980"/>
    <n v="1431813980"/>
    <b v="0"/>
    <n v="5"/>
    <b v="0"/>
    <x v="7"/>
    <n v="1"/>
    <n v="292.2"/>
  </r>
  <r>
    <x v="609"/>
    <x v="609"/>
    <x v="608"/>
    <x v="153"/>
    <n v="5"/>
    <x v="1"/>
    <x v="1"/>
    <x v="1"/>
    <n v="1448761744"/>
    <n v="1446166144"/>
    <b v="0"/>
    <n v="1"/>
    <b v="0"/>
    <x v="7"/>
    <n v="1"/>
    <n v="5"/>
  </r>
  <r>
    <x v="610"/>
    <x v="610"/>
    <x v="609"/>
    <x v="154"/>
    <n v="0"/>
    <x v="1"/>
    <x v="0"/>
    <x v="0"/>
    <n v="1429732586"/>
    <n v="1427140586"/>
    <b v="0"/>
    <n v="0"/>
    <b v="0"/>
    <x v="7"/>
    <n v="0"/>
    <s v="N/A"/>
  </r>
  <r>
    <x v="611"/>
    <x v="611"/>
    <x v="610"/>
    <x v="58"/>
    <n v="0"/>
    <x v="1"/>
    <x v="6"/>
    <x v="3"/>
    <n v="1453210037"/>
    <n v="1448026037"/>
    <b v="0"/>
    <n v="0"/>
    <b v="0"/>
    <x v="7"/>
    <n v="0"/>
    <s v="N/A"/>
  </r>
  <r>
    <x v="612"/>
    <x v="612"/>
    <x v="611"/>
    <x v="3"/>
    <n v="0"/>
    <x v="1"/>
    <x v="13"/>
    <x v="3"/>
    <n v="1472777146"/>
    <n v="1470185146"/>
    <b v="0"/>
    <n v="0"/>
    <b v="0"/>
    <x v="7"/>
    <n v="0"/>
    <s v="N/A"/>
  </r>
  <r>
    <x v="613"/>
    <x v="613"/>
    <x v="612"/>
    <x v="127"/>
    <n v="12818"/>
    <x v="1"/>
    <x v="0"/>
    <x v="0"/>
    <n v="1443675540"/>
    <n v="1441022120"/>
    <b v="0"/>
    <n v="121"/>
    <b v="0"/>
    <x v="7"/>
    <n v="21"/>
    <n v="105.93"/>
  </r>
  <r>
    <x v="614"/>
    <x v="614"/>
    <x v="613"/>
    <x v="3"/>
    <n v="0"/>
    <x v="1"/>
    <x v="0"/>
    <x v="0"/>
    <n v="1466731740"/>
    <n v="1464139740"/>
    <b v="0"/>
    <n v="0"/>
    <b v="0"/>
    <x v="7"/>
    <n v="0"/>
    <s v="N/A"/>
  </r>
  <r>
    <x v="615"/>
    <x v="615"/>
    <x v="614"/>
    <x v="155"/>
    <n v="0"/>
    <x v="1"/>
    <x v="4"/>
    <x v="4"/>
    <n v="1443149759"/>
    <n v="1440557759"/>
    <b v="0"/>
    <n v="0"/>
    <b v="0"/>
    <x v="7"/>
    <n v="0"/>
    <s v="N/A"/>
  </r>
  <r>
    <x v="616"/>
    <x v="616"/>
    <x v="615"/>
    <x v="10"/>
    <n v="0"/>
    <x v="1"/>
    <x v="6"/>
    <x v="3"/>
    <n v="1488013307"/>
    <n v="1485421307"/>
    <b v="0"/>
    <n v="0"/>
    <b v="0"/>
    <x v="7"/>
    <n v="0"/>
    <s v="N/A"/>
  </r>
  <r>
    <x v="617"/>
    <x v="617"/>
    <x v="616"/>
    <x v="13"/>
    <n v="60"/>
    <x v="1"/>
    <x v="1"/>
    <x v="1"/>
    <n v="1431072843"/>
    <n v="1427184843"/>
    <b v="0"/>
    <n v="3"/>
    <b v="0"/>
    <x v="7"/>
    <n v="3"/>
    <n v="20"/>
  </r>
  <r>
    <x v="618"/>
    <x v="618"/>
    <x v="617"/>
    <x v="44"/>
    <n v="0"/>
    <x v="1"/>
    <x v="0"/>
    <x v="0"/>
    <n v="1449689203"/>
    <n v="1447097203"/>
    <b v="0"/>
    <n v="0"/>
    <b v="0"/>
    <x v="7"/>
    <n v="0"/>
    <s v="N/A"/>
  </r>
  <r>
    <x v="619"/>
    <x v="619"/>
    <x v="618"/>
    <x v="156"/>
    <n v="1"/>
    <x v="1"/>
    <x v="0"/>
    <x v="0"/>
    <n v="1416933390"/>
    <n v="1411745790"/>
    <b v="0"/>
    <n v="1"/>
    <b v="0"/>
    <x v="7"/>
    <n v="0"/>
    <n v="1"/>
  </r>
  <r>
    <x v="620"/>
    <x v="620"/>
    <x v="619"/>
    <x v="11"/>
    <n v="300"/>
    <x v="1"/>
    <x v="5"/>
    <x v="5"/>
    <n v="1408986738"/>
    <n v="1405098738"/>
    <b v="0"/>
    <n v="1"/>
    <b v="0"/>
    <x v="7"/>
    <n v="1"/>
    <n v="300"/>
  </r>
  <r>
    <x v="621"/>
    <x v="621"/>
    <x v="620"/>
    <x v="31"/>
    <n v="261"/>
    <x v="1"/>
    <x v="0"/>
    <x v="0"/>
    <n v="1467934937"/>
    <n v="1465342937"/>
    <b v="0"/>
    <n v="3"/>
    <b v="0"/>
    <x v="7"/>
    <n v="1"/>
    <n v="87"/>
  </r>
  <r>
    <x v="622"/>
    <x v="622"/>
    <x v="621"/>
    <x v="12"/>
    <n v="341"/>
    <x v="1"/>
    <x v="0"/>
    <x v="0"/>
    <n v="1467398138"/>
    <n v="1465670138"/>
    <b v="0"/>
    <n v="9"/>
    <b v="0"/>
    <x v="7"/>
    <n v="6"/>
    <n v="37.89"/>
  </r>
  <r>
    <x v="623"/>
    <x v="623"/>
    <x v="622"/>
    <x v="96"/>
    <n v="0"/>
    <x v="1"/>
    <x v="2"/>
    <x v="2"/>
    <n v="1432771997"/>
    <n v="1430179997"/>
    <b v="0"/>
    <n v="0"/>
    <b v="0"/>
    <x v="7"/>
    <n v="0"/>
    <s v="N/A"/>
  </r>
  <r>
    <x v="624"/>
    <x v="624"/>
    <x v="623"/>
    <x v="10"/>
    <n v="0"/>
    <x v="1"/>
    <x v="0"/>
    <x v="0"/>
    <n v="1431647041"/>
    <n v="1429055041"/>
    <b v="0"/>
    <n v="0"/>
    <b v="0"/>
    <x v="7"/>
    <n v="0"/>
    <s v="N/A"/>
  </r>
  <r>
    <x v="625"/>
    <x v="625"/>
    <x v="624"/>
    <x v="31"/>
    <n v="0"/>
    <x v="1"/>
    <x v="5"/>
    <x v="5"/>
    <n v="1490560177"/>
    <n v="1487971777"/>
    <b v="0"/>
    <n v="0"/>
    <b v="0"/>
    <x v="7"/>
    <n v="0"/>
    <s v="N/A"/>
  </r>
  <r>
    <x v="626"/>
    <x v="626"/>
    <x v="625"/>
    <x v="31"/>
    <n v="4345"/>
    <x v="1"/>
    <x v="0"/>
    <x v="0"/>
    <n v="1439644920"/>
    <n v="1436793939"/>
    <b v="0"/>
    <n v="39"/>
    <b v="0"/>
    <x v="7"/>
    <n v="17"/>
    <n v="111.41"/>
  </r>
  <r>
    <x v="627"/>
    <x v="627"/>
    <x v="626"/>
    <x v="157"/>
    <n v="90"/>
    <x v="1"/>
    <x v="11"/>
    <x v="9"/>
    <n v="1457996400"/>
    <n v="1452842511"/>
    <b v="0"/>
    <n v="1"/>
    <b v="0"/>
    <x v="7"/>
    <n v="0"/>
    <n v="90"/>
  </r>
  <r>
    <x v="628"/>
    <x v="628"/>
    <x v="627"/>
    <x v="10"/>
    <n v="0"/>
    <x v="1"/>
    <x v="0"/>
    <x v="0"/>
    <n v="1405269457"/>
    <n v="1402677457"/>
    <b v="0"/>
    <n v="0"/>
    <b v="0"/>
    <x v="7"/>
    <n v="0"/>
    <s v="N/A"/>
  </r>
  <r>
    <x v="629"/>
    <x v="629"/>
    <x v="628"/>
    <x v="61"/>
    <n v="350"/>
    <x v="1"/>
    <x v="2"/>
    <x v="2"/>
    <n v="1463239108"/>
    <n v="1460647108"/>
    <b v="0"/>
    <n v="3"/>
    <b v="0"/>
    <x v="7"/>
    <n v="0"/>
    <n v="116.67"/>
  </r>
  <r>
    <x v="630"/>
    <x v="630"/>
    <x v="629"/>
    <x v="158"/>
    <n v="10"/>
    <x v="1"/>
    <x v="0"/>
    <x v="0"/>
    <n v="1441516200"/>
    <n v="1438959121"/>
    <b v="0"/>
    <n v="1"/>
    <b v="0"/>
    <x v="7"/>
    <n v="0"/>
    <n v="10"/>
  </r>
  <r>
    <x v="631"/>
    <x v="631"/>
    <x v="630"/>
    <x v="63"/>
    <n v="690"/>
    <x v="1"/>
    <x v="5"/>
    <x v="5"/>
    <n v="1464460329"/>
    <n v="1461954729"/>
    <b v="0"/>
    <n v="9"/>
    <b v="0"/>
    <x v="7"/>
    <n v="1"/>
    <n v="76.67"/>
  </r>
  <r>
    <x v="632"/>
    <x v="632"/>
    <x v="631"/>
    <x v="22"/>
    <n v="0"/>
    <x v="1"/>
    <x v="9"/>
    <x v="3"/>
    <n v="1448470165"/>
    <n v="1445874565"/>
    <b v="0"/>
    <n v="0"/>
    <b v="0"/>
    <x v="7"/>
    <n v="0"/>
    <s v="N/A"/>
  </r>
  <r>
    <x v="633"/>
    <x v="633"/>
    <x v="632"/>
    <x v="3"/>
    <n v="1245"/>
    <x v="1"/>
    <x v="0"/>
    <x v="0"/>
    <n v="1466204400"/>
    <n v="1463469062"/>
    <b v="0"/>
    <n v="25"/>
    <b v="0"/>
    <x v="7"/>
    <n v="12"/>
    <n v="49.8"/>
  </r>
  <r>
    <x v="634"/>
    <x v="634"/>
    <x v="633"/>
    <x v="10"/>
    <n v="1"/>
    <x v="1"/>
    <x v="0"/>
    <x v="0"/>
    <n v="1424989029"/>
    <n v="1422397029"/>
    <b v="0"/>
    <n v="1"/>
    <b v="0"/>
    <x v="7"/>
    <n v="0"/>
    <n v="1"/>
  </r>
  <r>
    <x v="635"/>
    <x v="635"/>
    <x v="634"/>
    <x v="31"/>
    <n v="2"/>
    <x v="1"/>
    <x v="0"/>
    <x v="0"/>
    <n v="1428804762"/>
    <n v="1426212762"/>
    <b v="0"/>
    <n v="1"/>
    <b v="0"/>
    <x v="7"/>
    <n v="0"/>
    <n v="2"/>
  </r>
  <r>
    <x v="636"/>
    <x v="636"/>
    <x v="635"/>
    <x v="13"/>
    <n v="4"/>
    <x v="1"/>
    <x v="1"/>
    <x v="1"/>
    <n v="1433587620"/>
    <n v="1430996150"/>
    <b v="0"/>
    <n v="1"/>
    <b v="0"/>
    <x v="7"/>
    <n v="0"/>
    <n v="4"/>
  </r>
  <r>
    <x v="637"/>
    <x v="637"/>
    <x v="636"/>
    <x v="57"/>
    <n v="0"/>
    <x v="1"/>
    <x v="1"/>
    <x v="1"/>
    <n v="1488063840"/>
    <n v="1485558318"/>
    <b v="0"/>
    <n v="0"/>
    <b v="0"/>
    <x v="7"/>
    <n v="0"/>
    <s v="N/A"/>
  </r>
  <r>
    <x v="638"/>
    <x v="638"/>
    <x v="637"/>
    <x v="61"/>
    <n v="18"/>
    <x v="1"/>
    <x v="12"/>
    <x v="3"/>
    <n v="1490447662"/>
    <n v="1485267262"/>
    <b v="0"/>
    <n v="6"/>
    <b v="0"/>
    <x v="7"/>
    <n v="0"/>
    <n v="3"/>
  </r>
  <r>
    <x v="639"/>
    <x v="639"/>
    <x v="638"/>
    <x v="80"/>
    <n v="1"/>
    <x v="1"/>
    <x v="0"/>
    <x v="0"/>
    <n v="1413208795"/>
    <n v="1408024795"/>
    <b v="0"/>
    <n v="1"/>
    <b v="0"/>
    <x v="7"/>
    <n v="0"/>
    <n v="1"/>
  </r>
  <r>
    <x v="640"/>
    <x v="640"/>
    <x v="639"/>
    <x v="159"/>
    <n v="101"/>
    <x v="0"/>
    <x v="6"/>
    <x v="3"/>
    <n v="1480028400"/>
    <n v="1478685915"/>
    <b v="0"/>
    <n v="2"/>
    <b v="1"/>
    <x v="8"/>
    <n v="144"/>
    <n v="50.5"/>
  </r>
  <r>
    <x v="641"/>
    <x v="641"/>
    <x v="640"/>
    <x v="79"/>
    <n v="47665"/>
    <x v="0"/>
    <x v="0"/>
    <x v="0"/>
    <n v="1439473248"/>
    <n v="1436881248"/>
    <b v="0"/>
    <n v="315"/>
    <b v="1"/>
    <x v="8"/>
    <n v="119"/>
    <n v="151.32"/>
  </r>
  <r>
    <x v="642"/>
    <x v="642"/>
    <x v="641"/>
    <x v="22"/>
    <n v="292097"/>
    <x v="0"/>
    <x v="12"/>
    <x v="3"/>
    <n v="1439998674"/>
    <n v="1436888274"/>
    <b v="0"/>
    <n v="2174"/>
    <b v="1"/>
    <x v="8"/>
    <n v="1460"/>
    <n v="134.36000000000001"/>
  </r>
  <r>
    <x v="643"/>
    <x v="643"/>
    <x v="642"/>
    <x v="31"/>
    <n v="26452"/>
    <x v="0"/>
    <x v="0"/>
    <x v="0"/>
    <n v="1433085875"/>
    <n v="1428333875"/>
    <b v="0"/>
    <n v="152"/>
    <b v="1"/>
    <x v="8"/>
    <n v="106"/>
    <n v="174.03"/>
  </r>
  <r>
    <x v="644"/>
    <x v="644"/>
    <x v="643"/>
    <x v="31"/>
    <n v="75029.48"/>
    <x v="0"/>
    <x v="0"/>
    <x v="0"/>
    <n v="1414544400"/>
    <n v="1410883139"/>
    <b v="0"/>
    <n v="1021"/>
    <b v="1"/>
    <x v="8"/>
    <n v="300"/>
    <n v="73.489999999999995"/>
  </r>
  <r>
    <x v="645"/>
    <x v="645"/>
    <x v="644"/>
    <x v="13"/>
    <n v="5574"/>
    <x v="0"/>
    <x v="0"/>
    <x v="0"/>
    <n v="1470962274"/>
    <n v="1468370274"/>
    <b v="0"/>
    <n v="237"/>
    <b v="1"/>
    <x v="8"/>
    <n v="279"/>
    <n v="23.52"/>
  </r>
  <r>
    <x v="646"/>
    <x v="646"/>
    <x v="645"/>
    <x v="134"/>
    <n v="1055.01"/>
    <x v="0"/>
    <x v="0"/>
    <x v="0"/>
    <n v="1407788867"/>
    <n v="1405196867"/>
    <b v="0"/>
    <n v="27"/>
    <b v="1"/>
    <x v="8"/>
    <n v="132"/>
    <n v="39.07"/>
  </r>
  <r>
    <x v="647"/>
    <x v="647"/>
    <x v="646"/>
    <x v="13"/>
    <n v="2141"/>
    <x v="0"/>
    <x v="5"/>
    <x v="5"/>
    <n v="1458235549"/>
    <n v="1455647149"/>
    <b v="0"/>
    <n v="17"/>
    <b v="1"/>
    <x v="8"/>
    <n v="107"/>
    <n v="125.94"/>
  </r>
  <r>
    <x v="648"/>
    <x v="648"/>
    <x v="647"/>
    <x v="19"/>
    <n v="44388"/>
    <x v="0"/>
    <x v="0"/>
    <x v="0"/>
    <n v="1413304708"/>
    <n v="1410280708"/>
    <b v="0"/>
    <n v="27"/>
    <b v="1"/>
    <x v="8"/>
    <n v="127"/>
    <n v="1644"/>
  </r>
  <r>
    <x v="649"/>
    <x v="649"/>
    <x v="648"/>
    <x v="30"/>
    <n v="3499"/>
    <x v="0"/>
    <x v="0"/>
    <x v="0"/>
    <n v="1410904413"/>
    <n v="1409090013"/>
    <b v="0"/>
    <n v="82"/>
    <b v="1"/>
    <x v="8"/>
    <n v="140"/>
    <n v="42.67"/>
  </r>
  <r>
    <x v="650"/>
    <x v="650"/>
    <x v="649"/>
    <x v="15"/>
    <n v="1686"/>
    <x v="0"/>
    <x v="0"/>
    <x v="0"/>
    <n v="1418953984"/>
    <n v="1413766384"/>
    <b v="0"/>
    <n v="48"/>
    <b v="1"/>
    <x v="8"/>
    <n v="112"/>
    <n v="35.130000000000003"/>
  </r>
  <r>
    <x v="651"/>
    <x v="651"/>
    <x v="650"/>
    <x v="31"/>
    <n v="25132"/>
    <x v="0"/>
    <x v="0"/>
    <x v="0"/>
    <n v="1418430311"/>
    <n v="1415838311"/>
    <b v="0"/>
    <n v="105"/>
    <b v="1"/>
    <x v="8"/>
    <n v="101"/>
    <n v="239.35"/>
  </r>
  <r>
    <x v="652"/>
    <x v="652"/>
    <x v="651"/>
    <x v="9"/>
    <n v="3014"/>
    <x v="0"/>
    <x v="0"/>
    <x v="0"/>
    <n v="1480613650"/>
    <n v="1478018050"/>
    <b v="0"/>
    <n v="28"/>
    <b v="1"/>
    <x v="8"/>
    <n v="100"/>
    <n v="107.64"/>
  </r>
  <r>
    <x v="653"/>
    <x v="653"/>
    <x v="652"/>
    <x v="96"/>
    <n v="106084.5"/>
    <x v="0"/>
    <x v="0"/>
    <x v="0"/>
    <n v="1440082240"/>
    <n v="1436885440"/>
    <b v="0"/>
    <n v="1107"/>
    <b v="1"/>
    <x v="8"/>
    <n v="141"/>
    <n v="95.83"/>
  </r>
  <r>
    <x v="654"/>
    <x v="654"/>
    <x v="653"/>
    <x v="14"/>
    <n v="32075"/>
    <x v="0"/>
    <x v="0"/>
    <x v="0"/>
    <n v="1436396313"/>
    <n v="1433804313"/>
    <b v="0"/>
    <n v="1013"/>
    <b v="1"/>
    <x v="8"/>
    <n v="267"/>
    <n v="31.66"/>
  </r>
  <r>
    <x v="655"/>
    <x v="655"/>
    <x v="654"/>
    <x v="6"/>
    <n v="11751"/>
    <x v="0"/>
    <x v="0"/>
    <x v="0"/>
    <n v="1426197512"/>
    <n v="1423609112"/>
    <b v="0"/>
    <n v="274"/>
    <b v="1"/>
    <x v="8"/>
    <n v="147"/>
    <n v="42.89"/>
  </r>
  <r>
    <x v="656"/>
    <x v="656"/>
    <x v="655"/>
    <x v="10"/>
    <n v="10678"/>
    <x v="0"/>
    <x v="0"/>
    <x v="0"/>
    <n v="1460917119"/>
    <n v="1455736719"/>
    <b v="0"/>
    <n v="87"/>
    <b v="1"/>
    <x v="8"/>
    <n v="214"/>
    <n v="122.74"/>
  </r>
  <r>
    <x v="657"/>
    <x v="657"/>
    <x v="656"/>
    <x v="36"/>
    <n v="18855"/>
    <x v="0"/>
    <x v="0"/>
    <x v="0"/>
    <n v="1450901872"/>
    <n v="1448309872"/>
    <b v="0"/>
    <n v="99"/>
    <b v="1"/>
    <x v="8"/>
    <n v="126"/>
    <n v="190.45"/>
  </r>
  <r>
    <x v="658"/>
    <x v="658"/>
    <x v="657"/>
    <x v="160"/>
    <n v="30177"/>
    <x v="0"/>
    <x v="0"/>
    <x v="0"/>
    <n v="1437933600"/>
    <n v="1435117889"/>
    <b v="0"/>
    <n v="276"/>
    <b v="1"/>
    <x v="8"/>
    <n v="104"/>
    <n v="109.34"/>
  </r>
  <r>
    <x v="659"/>
    <x v="659"/>
    <x v="658"/>
    <x v="9"/>
    <n v="3017"/>
    <x v="0"/>
    <x v="0"/>
    <x v="0"/>
    <n v="1440339295"/>
    <n v="1437747295"/>
    <b v="0"/>
    <n v="21"/>
    <b v="1"/>
    <x v="8"/>
    <n v="101"/>
    <n v="143.66999999999999"/>
  </r>
  <r>
    <x v="660"/>
    <x v="660"/>
    <x v="659"/>
    <x v="63"/>
    <n v="1529"/>
    <x v="2"/>
    <x v="0"/>
    <x v="0"/>
    <n v="1415558879"/>
    <n v="1412963279"/>
    <b v="0"/>
    <n v="18"/>
    <b v="0"/>
    <x v="8"/>
    <n v="3"/>
    <n v="84.94"/>
  </r>
  <r>
    <x v="661"/>
    <x v="661"/>
    <x v="660"/>
    <x v="3"/>
    <n v="95"/>
    <x v="2"/>
    <x v="0"/>
    <x v="0"/>
    <n v="1477236559"/>
    <n v="1474644559"/>
    <b v="0"/>
    <n v="9"/>
    <b v="0"/>
    <x v="8"/>
    <n v="1"/>
    <n v="10.56"/>
  </r>
  <r>
    <x v="662"/>
    <x v="662"/>
    <x v="661"/>
    <x v="130"/>
    <n v="156"/>
    <x v="2"/>
    <x v="0"/>
    <x v="0"/>
    <n v="1421404247"/>
    <n v="1418812247"/>
    <b v="0"/>
    <n v="4"/>
    <b v="0"/>
    <x v="8"/>
    <n v="0"/>
    <n v="39"/>
  </r>
  <r>
    <x v="663"/>
    <x v="663"/>
    <x v="662"/>
    <x v="61"/>
    <n v="700"/>
    <x v="2"/>
    <x v="8"/>
    <x v="7"/>
    <n v="1437250456"/>
    <n v="1434658456"/>
    <b v="0"/>
    <n v="7"/>
    <b v="0"/>
    <x v="8"/>
    <n v="0"/>
    <n v="100"/>
  </r>
  <r>
    <x v="664"/>
    <x v="664"/>
    <x v="663"/>
    <x v="14"/>
    <n v="904"/>
    <x v="2"/>
    <x v="0"/>
    <x v="0"/>
    <n v="1428940775"/>
    <n v="1426348775"/>
    <b v="0"/>
    <n v="29"/>
    <b v="0"/>
    <x v="8"/>
    <n v="8"/>
    <n v="31.17"/>
  </r>
  <r>
    <x v="665"/>
    <x v="665"/>
    <x v="664"/>
    <x v="3"/>
    <n v="1864"/>
    <x v="2"/>
    <x v="0"/>
    <x v="0"/>
    <n v="1484327061"/>
    <n v="1479143061"/>
    <b v="0"/>
    <n v="12"/>
    <b v="0"/>
    <x v="8"/>
    <n v="19"/>
    <n v="155.33000000000001"/>
  </r>
  <r>
    <x v="666"/>
    <x v="666"/>
    <x v="665"/>
    <x v="61"/>
    <n v="8"/>
    <x v="2"/>
    <x v="0"/>
    <x v="0"/>
    <n v="1408305498"/>
    <n v="1405713498"/>
    <b v="0"/>
    <n v="4"/>
    <b v="0"/>
    <x v="8"/>
    <n v="0"/>
    <n v="2"/>
  </r>
  <r>
    <x v="667"/>
    <x v="667"/>
    <x v="666"/>
    <x v="63"/>
    <n v="5010"/>
    <x v="2"/>
    <x v="13"/>
    <x v="3"/>
    <n v="1477731463"/>
    <n v="1474275463"/>
    <b v="0"/>
    <n v="28"/>
    <b v="0"/>
    <x v="8"/>
    <n v="10"/>
    <n v="178.93"/>
  </r>
  <r>
    <x v="668"/>
    <x v="668"/>
    <x v="667"/>
    <x v="36"/>
    <n v="684"/>
    <x v="2"/>
    <x v="0"/>
    <x v="0"/>
    <n v="1431374222"/>
    <n v="1427486222"/>
    <b v="0"/>
    <n v="25"/>
    <b v="0"/>
    <x v="8"/>
    <n v="5"/>
    <n v="27.36"/>
  </r>
  <r>
    <x v="669"/>
    <x v="669"/>
    <x v="668"/>
    <x v="61"/>
    <n v="43015"/>
    <x v="2"/>
    <x v="11"/>
    <x v="9"/>
    <n v="1467817258"/>
    <n v="1465225258"/>
    <b v="0"/>
    <n v="28"/>
    <b v="0"/>
    <x v="8"/>
    <n v="22"/>
    <n v="1536.25"/>
  </r>
  <r>
    <x v="670"/>
    <x v="670"/>
    <x v="669"/>
    <x v="161"/>
    <n v="26349"/>
    <x v="2"/>
    <x v="13"/>
    <x v="3"/>
    <n v="1466323800"/>
    <n v="1463418120"/>
    <b v="0"/>
    <n v="310"/>
    <b v="0"/>
    <x v="8"/>
    <n v="29"/>
    <n v="85"/>
  </r>
  <r>
    <x v="671"/>
    <x v="671"/>
    <x v="670"/>
    <x v="11"/>
    <n v="11828"/>
    <x v="2"/>
    <x v="0"/>
    <x v="0"/>
    <n v="1421208000"/>
    <n v="1418315852"/>
    <b v="0"/>
    <n v="15"/>
    <b v="0"/>
    <x v="8"/>
    <n v="39"/>
    <n v="788.53"/>
  </r>
  <r>
    <x v="672"/>
    <x v="672"/>
    <x v="671"/>
    <x v="63"/>
    <n v="10814"/>
    <x v="2"/>
    <x v="0"/>
    <x v="0"/>
    <n v="1420088340"/>
    <n v="1417410964"/>
    <b v="0"/>
    <n v="215"/>
    <b v="0"/>
    <x v="8"/>
    <n v="22"/>
    <n v="50.3"/>
  </r>
  <r>
    <x v="673"/>
    <x v="673"/>
    <x v="672"/>
    <x v="57"/>
    <n v="205"/>
    <x v="2"/>
    <x v="0"/>
    <x v="0"/>
    <n v="1409602217"/>
    <n v="1405714217"/>
    <b v="0"/>
    <n v="3"/>
    <b v="0"/>
    <x v="8"/>
    <n v="0"/>
    <n v="68.33"/>
  </r>
  <r>
    <x v="674"/>
    <x v="674"/>
    <x v="673"/>
    <x v="63"/>
    <n v="15"/>
    <x v="2"/>
    <x v="0"/>
    <x v="0"/>
    <n v="1407811627"/>
    <n v="1402627627"/>
    <b v="0"/>
    <n v="2"/>
    <b v="0"/>
    <x v="8"/>
    <n v="0"/>
    <n v="7.5"/>
  </r>
  <r>
    <x v="675"/>
    <x v="675"/>
    <x v="674"/>
    <x v="12"/>
    <n v="891"/>
    <x v="2"/>
    <x v="0"/>
    <x v="0"/>
    <n v="1420095540"/>
    <n v="1417558804"/>
    <b v="0"/>
    <n v="26"/>
    <b v="0"/>
    <x v="8"/>
    <n v="15"/>
    <n v="34.270000000000003"/>
  </r>
  <r>
    <x v="676"/>
    <x v="676"/>
    <x v="675"/>
    <x v="57"/>
    <n v="1471"/>
    <x v="2"/>
    <x v="5"/>
    <x v="5"/>
    <n v="1423333581"/>
    <n v="1420741581"/>
    <b v="0"/>
    <n v="24"/>
    <b v="0"/>
    <x v="8"/>
    <n v="1"/>
    <n v="61.29"/>
  </r>
  <r>
    <x v="677"/>
    <x v="677"/>
    <x v="676"/>
    <x v="63"/>
    <n v="12792"/>
    <x v="2"/>
    <x v="13"/>
    <x v="3"/>
    <n v="1467106895"/>
    <n v="1463218895"/>
    <b v="0"/>
    <n v="96"/>
    <b v="0"/>
    <x v="8"/>
    <n v="26"/>
    <n v="133.25"/>
  </r>
  <r>
    <x v="678"/>
    <x v="678"/>
    <x v="677"/>
    <x v="88"/>
    <n v="1108"/>
    <x v="2"/>
    <x v="0"/>
    <x v="0"/>
    <n v="1463821338"/>
    <n v="1461229338"/>
    <b v="0"/>
    <n v="17"/>
    <b v="0"/>
    <x v="8"/>
    <n v="4"/>
    <n v="65.180000000000007"/>
  </r>
  <r>
    <x v="679"/>
    <x v="679"/>
    <x v="678"/>
    <x v="162"/>
    <n v="8827"/>
    <x v="2"/>
    <x v="0"/>
    <x v="0"/>
    <n v="1472920909"/>
    <n v="1467736909"/>
    <b v="0"/>
    <n v="94"/>
    <b v="0"/>
    <x v="8"/>
    <n v="15"/>
    <n v="93.9"/>
  </r>
  <r>
    <x v="680"/>
    <x v="680"/>
    <x v="679"/>
    <x v="96"/>
    <n v="19434"/>
    <x v="2"/>
    <x v="0"/>
    <x v="0"/>
    <n v="1410955331"/>
    <n v="1407931331"/>
    <b v="0"/>
    <n v="129"/>
    <b v="0"/>
    <x v="8"/>
    <n v="26"/>
    <n v="150.65"/>
  </r>
  <r>
    <x v="681"/>
    <x v="681"/>
    <x v="680"/>
    <x v="30"/>
    <n v="1"/>
    <x v="2"/>
    <x v="0"/>
    <x v="0"/>
    <n v="1477509604"/>
    <n v="1474917604"/>
    <b v="0"/>
    <n v="1"/>
    <b v="0"/>
    <x v="8"/>
    <n v="0"/>
    <n v="1"/>
  </r>
  <r>
    <x v="682"/>
    <x v="682"/>
    <x v="681"/>
    <x v="63"/>
    <n v="53"/>
    <x v="2"/>
    <x v="0"/>
    <x v="0"/>
    <n v="1489512122"/>
    <n v="1486923722"/>
    <b v="0"/>
    <n v="4"/>
    <b v="0"/>
    <x v="8"/>
    <n v="0"/>
    <n v="13.25"/>
  </r>
  <r>
    <x v="683"/>
    <x v="683"/>
    <x v="682"/>
    <x v="19"/>
    <n v="298"/>
    <x v="2"/>
    <x v="0"/>
    <x v="0"/>
    <n v="1477949764"/>
    <n v="1474493764"/>
    <b v="0"/>
    <n v="3"/>
    <b v="0"/>
    <x v="8"/>
    <n v="1"/>
    <n v="99.33"/>
  </r>
  <r>
    <x v="684"/>
    <x v="684"/>
    <x v="683"/>
    <x v="163"/>
    <n v="23948"/>
    <x v="2"/>
    <x v="0"/>
    <x v="0"/>
    <n v="1406257200"/>
    <n v="1403176891"/>
    <b v="0"/>
    <n v="135"/>
    <b v="0"/>
    <x v="8"/>
    <n v="7"/>
    <n v="177.39"/>
  </r>
  <r>
    <x v="685"/>
    <x v="685"/>
    <x v="684"/>
    <x v="13"/>
    <n v="553"/>
    <x v="2"/>
    <x v="0"/>
    <x v="0"/>
    <n v="1421095672"/>
    <n v="1417207672"/>
    <b v="0"/>
    <n v="10"/>
    <b v="0"/>
    <x v="8"/>
    <n v="28"/>
    <n v="55.3"/>
  </r>
  <r>
    <x v="686"/>
    <x v="686"/>
    <x v="685"/>
    <x v="69"/>
    <n v="0"/>
    <x v="2"/>
    <x v="13"/>
    <x v="3"/>
    <n v="1438618170"/>
    <n v="1436026170"/>
    <b v="0"/>
    <n v="0"/>
    <b v="0"/>
    <x v="8"/>
    <n v="0"/>
    <s v="N/A"/>
  </r>
  <r>
    <x v="687"/>
    <x v="687"/>
    <x v="686"/>
    <x v="57"/>
    <n v="3550"/>
    <x v="2"/>
    <x v="14"/>
    <x v="10"/>
    <n v="1486317653"/>
    <n v="1481133653"/>
    <b v="0"/>
    <n v="6"/>
    <b v="0"/>
    <x v="8"/>
    <n v="4"/>
    <n v="591.66999999999996"/>
  </r>
  <r>
    <x v="688"/>
    <x v="688"/>
    <x v="687"/>
    <x v="22"/>
    <n v="14598"/>
    <x v="2"/>
    <x v="0"/>
    <x v="0"/>
    <n v="1444876253"/>
    <n v="1442284253"/>
    <b v="0"/>
    <n v="36"/>
    <b v="0"/>
    <x v="8"/>
    <n v="73"/>
    <n v="405.5"/>
  </r>
  <r>
    <x v="689"/>
    <x v="689"/>
    <x v="688"/>
    <x v="61"/>
    <n v="115297.5"/>
    <x v="2"/>
    <x v="0"/>
    <x v="0"/>
    <n v="1481173140"/>
    <n v="1478016097"/>
    <b v="0"/>
    <n v="336"/>
    <b v="0"/>
    <x v="8"/>
    <n v="58"/>
    <n v="343.15"/>
  </r>
  <r>
    <x v="690"/>
    <x v="690"/>
    <x v="689"/>
    <x v="22"/>
    <n v="2468"/>
    <x v="2"/>
    <x v="0"/>
    <x v="0"/>
    <n v="1473400800"/>
    <n v="1469718841"/>
    <b v="0"/>
    <n v="34"/>
    <b v="0"/>
    <x v="8"/>
    <n v="12"/>
    <n v="72.59"/>
  </r>
  <r>
    <x v="691"/>
    <x v="691"/>
    <x v="690"/>
    <x v="63"/>
    <n v="260"/>
    <x v="2"/>
    <x v="0"/>
    <x v="0"/>
    <n v="1435711246"/>
    <n v="1433292046"/>
    <b v="0"/>
    <n v="10"/>
    <b v="0"/>
    <x v="8"/>
    <n v="1"/>
    <n v="26"/>
  </r>
  <r>
    <x v="692"/>
    <x v="692"/>
    <x v="691"/>
    <x v="22"/>
    <n v="1306"/>
    <x v="2"/>
    <x v="1"/>
    <x v="1"/>
    <n v="1482397263"/>
    <n v="1479805263"/>
    <b v="0"/>
    <n v="201"/>
    <b v="0"/>
    <x v="8"/>
    <n v="7"/>
    <n v="6.5"/>
  </r>
  <r>
    <x v="693"/>
    <x v="693"/>
    <x v="692"/>
    <x v="57"/>
    <n v="35338"/>
    <x v="2"/>
    <x v="0"/>
    <x v="0"/>
    <n v="1430421827"/>
    <n v="1427829827"/>
    <b v="0"/>
    <n v="296"/>
    <b v="0"/>
    <x v="8"/>
    <n v="35"/>
    <n v="119.39"/>
  </r>
  <r>
    <x v="694"/>
    <x v="694"/>
    <x v="693"/>
    <x v="60"/>
    <n v="590"/>
    <x v="2"/>
    <x v="0"/>
    <x v="0"/>
    <n v="1485964559"/>
    <n v="1483372559"/>
    <b v="0"/>
    <n v="7"/>
    <b v="0"/>
    <x v="8"/>
    <n v="0"/>
    <n v="84.29"/>
  </r>
  <r>
    <x v="695"/>
    <x v="695"/>
    <x v="694"/>
    <x v="127"/>
    <n v="636"/>
    <x v="2"/>
    <x v="0"/>
    <x v="0"/>
    <n v="1414758620"/>
    <n v="1412166620"/>
    <b v="0"/>
    <n v="7"/>
    <b v="0"/>
    <x v="8"/>
    <n v="1"/>
    <n v="90.86"/>
  </r>
  <r>
    <x v="696"/>
    <x v="696"/>
    <x v="695"/>
    <x v="164"/>
    <n v="1"/>
    <x v="2"/>
    <x v="9"/>
    <x v="3"/>
    <n v="1406326502"/>
    <n v="1403734502"/>
    <b v="0"/>
    <n v="1"/>
    <b v="0"/>
    <x v="8"/>
    <n v="0"/>
    <n v="1"/>
  </r>
  <r>
    <x v="697"/>
    <x v="697"/>
    <x v="696"/>
    <x v="10"/>
    <n v="2319"/>
    <x v="2"/>
    <x v="12"/>
    <x v="3"/>
    <n v="1454502789"/>
    <n v="1453206789"/>
    <b v="0"/>
    <n v="114"/>
    <b v="0"/>
    <x v="8"/>
    <n v="46"/>
    <n v="20.34"/>
  </r>
  <r>
    <x v="698"/>
    <x v="698"/>
    <x v="697"/>
    <x v="57"/>
    <n v="15390"/>
    <x v="2"/>
    <x v="0"/>
    <x v="0"/>
    <n v="1411005600"/>
    <n v="1408141245"/>
    <b v="0"/>
    <n v="29"/>
    <b v="0"/>
    <x v="8"/>
    <n v="15"/>
    <n v="530.69000000000005"/>
  </r>
  <r>
    <x v="699"/>
    <x v="699"/>
    <x v="698"/>
    <x v="64"/>
    <n v="107148.74"/>
    <x v="2"/>
    <x v="0"/>
    <x v="0"/>
    <n v="1385136000"/>
    <n v="1381923548"/>
    <b v="0"/>
    <n v="890"/>
    <b v="0"/>
    <x v="8"/>
    <n v="82"/>
    <n v="120.39"/>
  </r>
  <r>
    <x v="700"/>
    <x v="700"/>
    <x v="699"/>
    <x v="36"/>
    <n v="403"/>
    <x v="2"/>
    <x v="3"/>
    <x v="3"/>
    <n v="1484065881"/>
    <n v="1481473881"/>
    <b v="0"/>
    <n v="31"/>
    <b v="0"/>
    <x v="8"/>
    <n v="3"/>
    <n v="13"/>
  </r>
  <r>
    <x v="701"/>
    <x v="701"/>
    <x v="700"/>
    <x v="165"/>
    <n v="6118"/>
    <x v="2"/>
    <x v="1"/>
    <x v="1"/>
    <n v="1406130880"/>
    <n v="1403538880"/>
    <b v="0"/>
    <n v="21"/>
    <b v="0"/>
    <x v="8"/>
    <n v="27"/>
    <n v="291.33"/>
  </r>
  <r>
    <x v="702"/>
    <x v="702"/>
    <x v="701"/>
    <x v="36"/>
    <n v="4622.01"/>
    <x v="2"/>
    <x v="0"/>
    <x v="0"/>
    <n v="1480011987"/>
    <n v="1477416387"/>
    <b v="0"/>
    <n v="37"/>
    <b v="0"/>
    <x v="8"/>
    <n v="31"/>
    <n v="124.92"/>
  </r>
  <r>
    <x v="703"/>
    <x v="703"/>
    <x v="702"/>
    <x v="36"/>
    <n v="837"/>
    <x v="2"/>
    <x v="0"/>
    <x v="0"/>
    <n v="1485905520"/>
    <n v="1481150949"/>
    <b v="0"/>
    <n v="7"/>
    <b v="0"/>
    <x v="8"/>
    <n v="6"/>
    <n v="119.57"/>
  </r>
  <r>
    <x v="704"/>
    <x v="704"/>
    <x v="703"/>
    <x v="56"/>
    <n v="481"/>
    <x v="2"/>
    <x v="5"/>
    <x v="5"/>
    <n v="1487565468"/>
    <n v="1482381468"/>
    <b v="0"/>
    <n v="4"/>
    <b v="0"/>
    <x v="8"/>
    <n v="1"/>
    <n v="120.25"/>
  </r>
  <r>
    <x v="705"/>
    <x v="705"/>
    <x v="704"/>
    <x v="57"/>
    <n v="977"/>
    <x v="2"/>
    <x v="9"/>
    <x v="3"/>
    <n v="1484999278"/>
    <n v="1482407278"/>
    <b v="0"/>
    <n v="5"/>
    <b v="0"/>
    <x v="8"/>
    <n v="1"/>
    <n v="195.4"/>
  </r>
  <r>
    <x v="706"/>
    <x v="706"/>
    <x v="705"/>
    <x v="57"/>
    <n v="0"/>
    <x v="2"/>
    <x v="3"/>
    <x v="3"/>
    <n v="1481740740"/>
    <n v="1478130783"/>
    <b v="0"/>
    <n v="0"/>
    <b v="0"/>
    <x v="8"/>
    <n v="0"/>
    <s v="N/A"/>
  </r>
  <r>
    <x v="707"/>
    <x v="707"/>
    <x v="706"/>
    <x v="118"/>
    <n v="53670.6"/>
    <x v="2"/>
    <x v="1"/>
    <x v="1"/>
    <n v="1483286127"/>
    <n v="1479830127"/>
    <b v="0"/>
    <n v="456"/>
    <b v="0"/>
    <x v="8"/>
    <n v="79"/>
    <n v="117.7"/>
  </r>
  <r>
    <x v="708"/>
    <x v="708"/>
    <x v="707"/>
    <x v="79"/>
    <n v="8837"/>
    <x v="2"/>
    <x v="1"/>
    <x v="1"/>
    <n v="1410616600"/>
    <n v="1405432600"/>
    <b v="0"/>
    <n v="369"/>
    <b v="0"/>
    <x v="8"/>
    <n v="22"/>
    <n v="23.95"/>
  </r>
  <r>
    <x v="709"/>
    <x v="709"/>
    <x v="708"/>
    <x v="36"/>
    <n v="61"/>
    <x v="2"/>
    <x v="0"/>
    <x v="0"/>
    <n v="1417741159"/>
    <n v="1415149159"/>
    <b v="0"/>
    <n v="2"/>
    <b v="0"/>
    <x v="8"/>
    <n v="0"/>
    <n v="30.5"/>
  </r>
  <r>
    <x v="710"/>
    <x v="710"/>
    <x v="709"/>
    <x v="38"/>
    <n v="0"/>
    <x v="2"/>
    <x v="5"/>
    <x v="5"/>
    <n v="1408495440"/>
    <n v="1405640302"/>
    <b v="0"/>
    <n v="0"/>
    <b v="0"/>
    <x v="8"/>
    <n v="0"/>
    <s v="N/A"/>
  </r>
  <r>
    <x v="711"/>
    <x v="711"/>
    <x v="710"/>
    <x v="57"/>
    <n v="33791"/>
    <x v="2"/>
    <x v="9"/>
    <x v="3"/>
    <n v="1481716868"/>
    <n v="1478257268"/>
    <b v="0"/>
    <n v="338"/>
    <b v="0"/>
    <x v="8"/>
    <n v="34"/>
    <n v="99.97"/>
  </r>
  <r>
    <x v="712"/>
    <x v="712"/>
    <x v="711"/>
    <x v="166"/>
    <n v="105"/>
    <x v="2"/>
    <x v="0"/>
    <x v="0"/>
    <n v="1455466832"/>
    <n v="1452874832"/>
    <b v="0"/>
    <n v="4"/>
    <b v="0"/>
    <x v="8"/>
    <n v="0"/>
    <n v="26.25"/>
  </r>
  <r>
    <x v="713"/>
    <x v="713"/>
    <x v="712"/>
    <x v="31"/>
    <n v="199"/>
    <x v="2"/>
    <x v="13"/>
    <x v="3"/>
    <n v="1465130532"/>
    <n v="1462538532"/>
    <b v="0"/>
    <n v="1"/>
    <b v="0"/>
    <x v="8"/>
    <n v="1"/>
    <n v="199"/>
  </r>
  <r>
    <x v="714"/>
    <x v="714"/>
    <x v="713"/>
    <x v="36"/>
    <n v="2249"/>
    <x v="2"/>
    <x v="0"/>
    <x v="0"/>
    <n v="1488308082"/>
    <n v="1483124082"/>
    <b v="0"/>
    <n v="28"/>
    <b v="0"/>
    <x v="8"/>
    <n v="15"/>
    <n v="80.319999999999993"/>
  </r>
  <r>
    <x v="715"/>
    <x v="715"/>
    <x v="714"/>
    <x v="167"/>
    <n v="1389"/>
    <x v="2"/>
    <x v="0"/>
    <x v="0"/>
    <n v="1446693040"/>
    <n v="1443233440"/>
    <b v="0"/>
    <n v="12"/>
    <b v="0"/>
    <x v="8"/>
    <n v="5"/>
    <n v="115.75"/>
  </r>
  <r>
    <x v="716"/>
    <x v="716"/>
    <x v="715"/>
    <x v="39"/>
    <n v="715"/>
    <x v="2"/>
    <x v="0"/>
    <x v="0"/>
    <n v="1417392000"/>
    <n v="1414511307"/>
    <b v="0"/>
    <n v="16"/>
    <b v="0"/>
    <x v="8"/>
    <n v="10"/>
    <n v="44.69"/>
  </r>
  <r>
    <x v="717"/>
    <x v="717"/>
    <x v="716"/>
    <x v="57"/>
    <n v="305"/>
    <x v="2"/>
    <x v="0"/>
    <x v="0"/>
    <n v="1409949002"/>
    <n v="1407357002"/>
    <b v="0"/>
    <n v="4"/>
    <b v="0"/>
    <x v="8"/>
    <n v="0"/>
    <n v="76.25"/>
  </r>
  <r>
    <x v="718"/>
    <x v="718"/>
    <x v="717"/>
    <x v="14"/>
    <n v="90"/>
    <x v="2"/>
    <x v="0"/>
    <x v="0"/>
    <n v="1487397540"/>
    <n v="1484684247"/>
    <b v="0"/>
    <n v="4"/>
    <b v="0"/>
    <x v="8"/>
    <n v="1"/>
    <n v="22.5"/>
  </r>
  <r>
    <x v="719"/>
    <x v="719"/>
    <x v="718"/>
    <x v="36"/>
    <n v="194"/>
    <x v="2"/>
    <x v="0"/>
    <x v="0"/>
    <n v="1456189076"/>
    <n v="1454979476"/>
    <b v="0"/>
    <n v="10"/>
    <b v="0"/>
    <x v="8"/>
    <n v="1"/>
    <n v="19.399999999999999"/>
  </r>
  <r>
    <x v="720"/>
    <x v="720"/>
    <x v="719"/>
    <x v="168"/>
    <n v="2735"/>
    <x v="0"/>
    <x v="0"/>
    <x v="0"/>
    <n v="1327851291"/>
    <n v="1325432091"/>
    <b v="0"/>
    <n v="41"/>
    <b v="1"/>
    <x v="9"/>
    <n v="144"/>
    <n v="66.709999999999994"/>
  </r>
  <r>
    <x v="721"/>
    <x v="721"/>
    <x v="720"/>
    <x v="169"/>
    <n v="10013"/>
    <x v="0"/>
    <x v="0"/>
    <x v="0"/>
    <n v="1406900607"/>
    <n v="1403012607"/>
    <b v="0"/>
    <n v="119"/>
    <b v="1"/>
    <x v="9"/>
    <n v="122"/>
    <n v="84.14"/>
  </r>
  <r>
    <x v="722"/>
    <x v="722"/>
    <x v="721"/>
    <x v="31"/>
    <n v="33006"/>
    <x v="0"/>
    <x v="0"/>
    <x v="0"/>
    <n v="1333909178"/>
    <n v="1331320778"/>
    <b v="0"/>
    <n v="153"/>
    <b v="1"/>
    <x v="9"/>
    <n v="132"/>
    <n v="215.73"/>
  </r>
  <r>
    <x v="723"/>
    <x v="723"/>
    <x v="722"/>
    <x v="10"/>
    <n v="5469"/>
    <x v="0"/>
    <x v="0"/>
    <x v="0"/>
    <n v="1438228740"/>
    <n v="1435606549"/>
    <b v="0"/>
    <n v="100"/>
    <b v="1"/>
    <x v="9"/>
    <n v="109"/>
    <n v="54.69"/>
  </r>
  <r>
    <x v="724"/>
    <x v="724"/>
    <x v="723"/>
    <x v="39"/>
    <n v="7383.01"/>
    <x v="0"/>
    <x v="0"/>
    <x v="0"/>
    <n v="1309447163"/>
    <n v="1306855163"/>
    <b v="0"/>
    <n v="143"/>
    <b v="1"/>
    <x v="9"/>
    <n v="105"/>
    <n v="51.63"/>
  </r>
  <r>
    <x v="725"/>
    <x v="725"/>
    <x v="724"/>
    <x v="22"/>
    <n v="20070"/>
    <x v="0"/>
    <x v="0"/>
    <x v="0"/>
    <n v="1450018912"/>
    <n v="1447426912"/>
    <b v="0"/>
    <n v="140"/>
    <b v="1"/>
    <x v="9"/>
    <n v="100"/>
    <n v="143.36000000000001"/>
  </r>
  <r>
    <x v="726"/>
    <x v="726"/>
    <x v="725"/>
    <x v="30"/>
    <n v="2535"/>
    <x v="0"/>
    <x v="0"/>
    <x v="0"/>
    <n v="1365728487"/>
    <n v="1363136487"/>
    <b v="0"/>
    <n v="35"/>
    <b v="1"/>
    <x v="9"/>
    <n v="101"/>
    <n v="72.430000000000007"/>
  </r>
  <r>
    <x v="727"/>
    <x v="727"/>
    <x v="726"/>
    <x v="8"/>
    <n v="5443"/>
    <x v="0"/>
    <x v="0"/>
    <x v="0"/>
    <n v="1358198400"/>
    <n v="1354580949"/>
    <b v="0"/>
    <n v="149"/>
    <b v="1"/>
    <x v="9"/>
    <n v="156"/>
    <n v="36.53"/>
  </r>
  <r>
    <x v="728"/>
    <x v="728"/>
    <x v="727"/>
    <x v="51"/>
    <n v="7917.45"/>
    <x v="0"/>
    <x v="0"/>
    <x v="0"/>
    <n v="1313957157"/>
    <n v="1310069157"/>
    <b v="0"/>
    <n v="130"/>
    <b v="1"/>
    <x v="9"/>
    <n v="106"/>
    <n v="60.9"/>
  </r>
  <r>
    <x v="729"/>
    <x v="729"/>
    <x v="728"/>
    <x v="23"/>
    <n v="5226"/>
    <x v="0"/>
    <x v="0"/>
    <x v="0"/>
    <n v="1348028861"/>
    <n v="1342844861"/>
    <b v="0"/>
    <n v="120"/>
    <b v="1"/>
    <x v="9"/>
    <n v="131"/>
    <n v="43.55"/>
  </r>
  <r>
    <x v="730"/>
    <x v="730"/>
    <x v="729"/>
    <x v="22"/>
    <n v="26438"/>
    <x v="0"/>
    <x v="0"/>
    <x v="0"/>
    <n v="1323280391"/>
    <n v="1320688391"/>
    <b v="0"/>
    <n v="265"/>
    <b v="1"/>
    <x v="9"/>
    <n v="132"/>
    <n v="99.77"/>
  </r>
  <r>
    <x v="731"/>
    <x v="731"/>
    <x v="730"/>
    <x v="10"/>
    <n v="6300"/>
    <x v="0"/>
    <x v="0"/>
    <x v="0"/>
    <n v="1327212000"/>
    <n v="1322852747"/>
    <b v="0"/>
    <n v="71"/>
    <b v="1"/>
    <x v="9"/>
    <n v="126"/>
    <n v="88.73"/>
  </r>
  <r>
    <x v="732"/>
    <x v="732"/>
    <x v="731"/>
    <x v="170"/>
    <n v="64"/>
    <x v="0"/>
    <x v="1"/>
    <x v="1"/>
    <n v="1380449461"/>
    <n v="1375265461"/>
    <b v="0"/>
    <n v="13"/>
    <b v="1"/>
    <x v="9"/>
    <n v="160"/>
    <n v="4.92"/>
  </r>
  <r>
    <x v="733"/>
    <x v="733"/>
    <x v="732"/>
    <x v="30"/>
    <n v="3012"/>
    <x v="0"/>
    <x v="1"/>
    <x v="1"/>
    <n v="1387533892"/>
    <n v="1384941892"/>
    <b v="0"/>
    <n v="169"/>
    <b v="1"/>
    <x v="9"/>
    <n v="120"/>
    <n v="17.82"/>
  </r>
  <r>
    <x v="734"/>
    <x v="734"/>
    <x v="733"/>
    <x v="0"/>
    <n v="10670"/>
    <x v="0"/>
    <x v="5"/>
    <x v="5"/>
    <n v="1431147600"/>
    <n v="1428465420"/>
    <b v="0"/>
    <n v="57"/>
    <b v="1"/>
    <x v="9"/>
    <n v="126"/>
    <n v="187.19"/>
  </r>
  <r>
    <x v="735"/>
    <x v="735"/>
    <x v="734"/>
    <x v="171"/>
    <n v="53771"/>
    <x v="0"/>
    <x v="0"/>
    <x v="0"/>
    <n v="1417653540"/>
    <n v="1414975346"/>
    <b v="0"/>
    <n v="229"/>
    <b v="1"/>
    <x v="9"/>
    <n v="114"/>
    <n v="234.81"/>
  </r>
  <r>
    <x v="736"/>
    <x v="736"/>
    <x v="735"/>
    <x v="172"/>
    <n v="11345"/>
    <x v="0"/>
    <x v="0"/>
    <x v="0"/>
    <n v="1385009940"/>
    <n v="1383327440"/>
    <b v="0"/>
    <n v="108"/>
    <b v="1"/>
    <x v="9"/>
    <n v="315"/>
    <n v="105.05"/>
  </r>
  <r>
    <x v="737"/>
    <x v="737"/>
    <x v="736"/>
    <x v="10"/>
    <n v="6120"/>
    <x v="0"/>
    <x v="0"/>
    <x v="0"/>
    <n v="1392408000"/>
    <n v="1390890987"/>
    <b v="0"/>
    <n v="108"/>
    <b v="1"/>
    <x v="9"/>
    <n v="122"/>
    <n v="56.67"/>
  </r>
  <r>
    <x v="738"/>
    <x v="738"/>
    <x v="737"/>
    <x v="15"/>
    <n v="1601"/>
    <x v="0"/>
    <x v="0"/>
    <x v="0"/>
    <n v="1417409940"/>
    <n v="1414765794"/>
    <b v="0"/>
    <n v="41"/>
    <b v="1"/>
    <x v="9"/>
    <n v="107"/>
    <n v="39.049999999999997"/>
  </r>
  <r>
    <x v="739"/>
    <x v="739"/>
    <x v="738"/>
    <x v="12"/>
    <n v="9500"/>
    <x v="0"/>
    <x v="0"/>
    <x v="0"/>
    <n v="1407758629"/>
    <n v="1404907429"/>
    <b v="0"/>
    <n v="139"/>
    <b v="1"/>
    <x v="9"/>
    <n v="158"/>
    <n v="68.349999999999994"/>
  </r>
  <r>
    <x v="740"/>
    <x v="740"/>
    <x v="739"/>
    <x v="9"/>
    <n v="3222"/>
    <x v="0"/>
    <x v="0"/>
    <x v="0"/>
    <n v="1434857482"/>
    <n v="1433647882"/>
    <b v="0"/>
    <n v="19"/>
    <b v="1"/>
    <x v="9"/>
    <n v="107"/>
    <n v="169.58"/>
  </r>
  <r>
    <x v="741"/>
    <x v="741"/>
    <x v="740"/>
    <x v="93"/>
    <n v="13293.8"/>
    <x v="0"/>
    <x v="0"/>
    <x v="0"/>
    <n v="1370964806"/>
    <n v="1367940806"/>
    <b v="0"/>
    <n v="94"/>
    <b v="1"/>
    <x v="9"/>
    <n v="102"/>
    <n v="141.41999999999999"/>
  </r>
  <r>
    <x v="742"/>
    <x v="742"/>
    <x v="741"/>
    <x v="123"/>
    <n v="1550"/>
    <x v="0"/>
    <x v="0"/>
    <x v="0"/>
    <n v="1395435712"/>
    <n v="1392847312"/>
    <b v="0"/>
    <n v="23"/>
    <b v="1"/>
    <x v="9"/>
    <n v="111"/>
    <n v="67.39"/>
  </r>
  <r>
    <x v="743"/>
    <x v="743"/>
    <x v="742"/>
    <x v="131"/>
    <n v="814"/>
    <x v="0"/>
    <x v="0"/>
    <x v="0"/>
    <n v="1334610000"/>
    <n v="1332435685"/>
    <b v="0"/>
    <n v="15"/>
    <b v="1"/>
    <x v="9"/>
    <n v="148"/>
    <n v="54.27"/>
  </r>
  <r>
    <x v="744"/>
    <x v="744"/>
    <x v="743"/>
    <x v="10"/>
    <n v="5116"/>
    <x v="0"/>
    <x v="0"/>
    <x v="0"/>
    <n v="1355439503"/>
    <n v="1352847503"/>
    <b v="0"/>
    <n v="62"/>
    <b v="1"/>
    <x v="9"/>
    <n v="102"/>
    <n v="82.52"/>
  </r>
  <r>
    <x v="745"/>
    <x v="745"/>
    <x v="744"/>
    <x v="173"/>
    <n v="3976"/>
    <x v="0"/>
    <x v="0"/>
    <x v="0"/>
    <n v="1367588645"/>
    <n v="1364996645"/>
    <b v="0"/>
    <n v="74"/>
    <b v="1"/>
    <x v="9"/>
    <n v="179"/>
    <n v="53.73"/>
  </r>
  <r>
    <x v="746"/>
    <x v="746"/>
    <x v="745"/>
    <x v="174"/>
    <n v="3318"/>
    <x v="0"/>
    <x v="0"/>
    <x v="0"/>
    <n v="1348372740"/>
    <n v="1346806909"/>
    <b v="0"/>
    <n v="97"/>
    <b v="1"/>
    <x v="9"/>
    <n v="111"/>
    <n v="34.21"/>
  </r>
  <r>
    <x v="747"/>
    <x v="747"/>
    <x v="746"/>
    <x v="39"/>
    <n v="7003"/>
    <x v="0"/>
    <x v="9"/>
    <x v="3"/>
    <n v="1421319240"/>
    <n v="1418649019"/>
    <b v="0"/>
    <n v="55"/>
    <b v="1"/>
    <x v="9"/>
    <n v="100"/>
    <n v="127.33"/>
  </r>
  <r>
    <x v="748"/>
    <x v="748"/>
    <x v="747"/>
    <x v="13"/>
    <n v="2005"/>
    <x v="0"/>
    <x v="0"/>
    <x v="0"/>
    <n v="1407701966"/>
    <n v="1405109966"/>
    <b v="0"/>
    <n v="44"/>
    <b v="1"/>
    <x v="9"/>
    <n v="100"/>
    <n v="45.57"/>
  </r>
  <r>
    <x v="749"/>
    <x v="749"/>
    <x v="748"/>
    <x v="3"/>
    <n v="10556"/>
    <x v="0"/>
    <x v="0"/>
    <x v="0"/>
    <n v="1485642930"/>
    <n v="1483050930"/>
    <b v="0"/>
    <n v="110"/>
    <b v="1"/>
    <x v="9"/>
    <n v="106"/>
    <n v="95.96"/>
  </r>
  <r>
    <x v="750"/>
    <x v="750"/>
    <x v="749"/>
    <x v="175"/>
    <n v="4559"/>
    <x v="0"/>
    <x v="0"/>
    <x v="0"/>
    <n v="1361739872"/>
    <n v="1359147872"/>
    <b v="0"/>
    <n v="59"/>
    <b v="1"/>
    <x v="9"/>
    <n v="103"/>
    <n v="77.27"/>
  </r>
  <r>
    <x v="751"/>
    <x v="751"/>
    <x v="750"/>
    <x v="9"/>
    <n v="3555"/>
    <x v="0"/>
    <x v="0"/>
    <x v="0"/>
    <n v="1312470475"/>
    <n v="1308496075"/>
    <b v="0"/>
    <n v="62"/>
    <b v="1"/>
    <x v="9"/>
    <n v="119"/>
    <n v="57.34"/>
  </r>
  <r>
    <x v="752"/>
    <x v="752"/>
    <x v="751"/>
    <x v="10"/>
    <n v="5585"/>
    <x v="0"/>
    <x v="2"/>
    <x v="2"/>
    <n v="1476615600"/>
    <n v="1474884417"/>
    <b v="0"/>
    <n v="105"/>
    <b v="1"/>
    <x v="9"/>
    <n v="112"/>
    <n v="53.19"/>
  </r>
  <r>
    <x v="753"/>
    <x v="753"/>
    <x v="752"/>
    <x v="3"/>
    <n v="12800"/>
    <x v="0"/>
    <x v="0"/>
    <x v="0"/>
    <n v="1423922991"/>
    <n v="1421330991"/>
    <b v="0"/>
    <n v="26"/>
    <b v="1"/>
    <x v="9"/>
    <n v="128"/>
    <n v="492.31"/>
  </r>
  <r>
    <x v="754"/>
    <x v="754"/>
    <x v="753"/>
    <x v="13"/>
    <n v="2075"/>
    <x v="0"/>
    <x v="0"/>
    <x v="0"/>
    <n v="1357408721"/>
    <n v="1354816721"/>
    <b v="0"/>
    <n v="49"/>
    <b v="1"/>
    <x v="9"/>
    <n v="104"/>
    <n v="42.35"/>
  </r>
  <r>
    <x v="755"/>
    <x v="755"/>
    <x v="754"/>
    <x v="30"/>
    <n v="2547.69"/>
    <x v="0"/>
    <x v="0"/>
    <x v="0"/>
    <n v="1369010460"/>
    <n v="1366381877"/>
    <b v="0"/>
    <n v="68"/>
    <b v="1"/>
    <x v="9"/>
    <n v="102"/>
    <n v="37.47"/>
  </r>
  <r>
    <x v="756"/>
    <x v="756"/>
    <x v="755"/>
    <x v="176"/>
    <n v="824"/>
    <x v="0"/>
    <x v="0"/>
    <x v="0"/>
    <n v="1303147459"/>
    <n v="1297880659"/>
    <b v="0"/>
    <n v="22"/>
    <b v="1"/>
    <x v="9"/>
    <n v="118"/>
    <n v="37.450000000000003"/>
  </r>
  <r>
    <x v="757"/>
    <x v="757"/>
    <x v="756"/>
    <x v="49"/>
    <n v="595"/>
    <x v="0"/>
    <x v="0"/>
    <x v="0"/>
    <n v="1354756714"/>
    <n v="1353547114"/>
    <b v="0"/>
    <n v="18"/>
    <b v="1"/>
    <x v="9"/>
    <n v="238"/>
    <n v="33.06"/>
  </r>
  <r>
    <x v="758"/>
    <x v="758"/>
    <x v="757"/>
    <x v="30"/>
    <n v="2550"/>
    <x v="0"/>
    <x v="0"/>
    <x v="0"/>
    <n v="1286568268"/>
    <n v="1283976268"/>
    <b v="0"/>
    <n v="19"/>
    <b v="1"/>
    <x v="9"/>
    <n v="102"/>
    <n v="134.21"/>
  </r>
  <r>
    <x v="759"/>
    <x v="759"/>
    <x v="758"/>
    <x v="10"/>
    <n v="5096"/>
    <x v="0"/>
    <x v="1"/>
    <x v="1"/>
    <n v="1404892539"/>
    <n v="1401436539"/>
    <b v="0"/>
    <n v="99"/>
    <b v="1"/>
    <x v="9"/>
    <n v="102"/>
    <n v="51.47"/>
  </r>
  <r>
    <x v="760"/>
    <x v="760"/>
    <x v="759"/>
    <x v="41"/>
    <n v="0"/>
    <x v="2"/>
    <x v="0"/>
    <x v="0"/>
    <n v="1480188013"/>
    <n v="1477592413"/>
    <b v="0"/>
    <n v="0"/>
    <b v="0"/>
    <x v="10"/>
    <n v="0"/>
    <s v="N/A"/>
  </r>
  <r>
    <x v="761"/>
    <x v="761"/>
    <x v="760"/>
    <x v="10"/>
    <n v="235"/>
    <x v="2"/>
    <x v="0"/>
    <x v="0"/>
    <n v="1391364126"/>
    <n v="1388772126"/>
    <b v="0"/>
    <n v="6"/>
    <b v="0"/>
    <x v="10"/>
    <n v="5"/>
    <n v="39.17"/>
  </r>
  <r>
    <x v="762"/>
    <x v="762"/>
    <x v="761"/>
    <x v="8"/>
    <n v="0"/>
    <x v="2"/>
    <x v="14"/>
    <x v="10"/>
    <n v="1480831200"/>
    <n v="1479328570"/>
    <b v="0"/>
    <n v="0"/>
    <b v="0"/>
    <x v="10"/>
    <n v="0"/>
    <s v="N/A"/>
  </r>
  <r>
    <x v="763"/>
    <x v="763"/>
    <x v="762"/>
    <x v="177"/>
    <n v="5"/>
    <x v="2"/>
    <x v="1"/>
    <x v="1"/>
    <n v="1376563408"/>
    <n v="1373971408"/>
    <b v="0"/>
    <n v="1"/>
    <b v="0"/>
    <x v="10"/>
    <n v="0"/>
    <n v="5"/>
  </r>
  <r>
    <x v="764"/>
    <x v="764"/>
    <x v="763"/>
    <x v="10"/>
    <n v="0"/>
    <x v="2"/>
    <x v="0"/>
    <x v="0"/>
    <n v="1441858161"/>
    <n v="1439266161"/>
    <b v="0"/>
    <n v="0"/>
    <b v="0"/>
    <x v="10"/>
    <n v="0"/>
    <s v="N/A"/>
  </r>
  <r>
    <x v="765"/>
    <x v="765"/>
    <x v="764"/>
    <x v="39"/>
    <n v="2521"/>
    <x v="2"/>
    <x v="0"/>
    <x v="0"/>
    <n v="1413723684"/>
    <n v="1411131684"/>
    <b v="0"/>
    <n v="44"/>
    <b v="0"/>
    <x v="10"/>
    <n v="36"/>
    <n v="57.3"/>
  </r>
  <r>
    <x v="766"/>
    <x v="766"/>
    <x v="765"/>
    <x v="23"/>
    <n v="0"/>
    <x v="2"/>
    <x v="5"/>
    <x v="5"/>
    <n v="1424112483"/>
    <n v="1421520483"/>
    <b v="0"/>
    <n v="0"/>
    <b v="0"/>
    <x v="10"/>
    <n v="0"/>
    <s v="N/A"/>
  </r>
  <r>
    <x v="767"/>
    <x v="767"/>
    <x v="766"/>
    <x v="10"/>
    <n v="177"/>
    <x v="2"/>
    <x v="0"/>
    <x v="0"/>
    <n v="1432178810"/>
    <n v="1429586810"/>
    <b v="0"/>
    <n v="3"/>
    <b v="0"/>
    <x v="10"/>
    <n v="4"/>
    <n v="59"/>
  </r>
  <r>
    <x v="768"/>
    <x v="768"/>
    <x v="767"/>
    <x v="30"/>
    <n v="0"/>
    <x v="2"/>
    <x v="0"/>
    <x v="0"/>
    <n v="1387169890"/>
    <n v="1384577890"/>
    <b v="0"/>
    <n v="0"/>
    <b v="0"/>
    <x v="10"/>
    <n v="0"/>
    <s v="N/A"/>
  </r>
  <r>
    <x v="769"/>
    <x v="769"/>
    <x v="768"/>
    <x v="23"/>
    <n v="1656"/>
    <x v="2"/>
    <x v="0"/>
    <x v="0"/>
    <n v="1388102094"/>
    <n v="1385510094"/>
    <b v="0"/>
    <n v="52"/>
    <b v="0"/>
    <x v="10"/>
    <n v="41"/>
    <n v="31.85"/>
  </r>
  <r>
    <x v="770"/>
    <x v="770"/>
    <x v="769"/>
    <x v="178"/>
    <n v="0"/>
    <x v="2"/>
    <x v="0"/>
    <x v="0"/>
    <n v="1361750369"/>
    <n v="1358294369"/>
    <b v="0"/>
    <n v="0"/>
    <b v="0"/>
    <x v="10"/>
    <n v="0"/>
    <s v="N/A"/>
  </r>
  <r>
    <x v="771"/>
    <x v="771"/>
    <x v="770"/>
    <x v="114"/>
    <n v="10"/>
    <x v="2"/>
    <x v="0"/>
    <x v="0"/>
    <n v="1454183202"/>
    <n v="1449863202"/>
    <b v="0"/>
    <n v="1"/>
    <b v="0"/>
    <x v="10"/>
    <n v="0"/>
    <n v="10"/>
  </r>
  <r>
    <x v="772"/>
    <x v="772"/>
    <x v="771"/>
    <x v="15"/>
    <n v="50"/>
    <x v="2"/>
    <x v="0"/>
    <x v="0"/>
    <n v="1257047940"/>
    <n v="1252718519"/>
    <b v="0"/>
    <n v="1"/>
    <b v="0"/>
    <x v="10"/>
    <n v="3"/>
    <n v="50"/>
  </r>
  <r>
    <x v="773"/>
    <x v="773"/>
    <x v="772"/>
    <x v="179"/>
    <n v="32"/>
    <x v="2"/>
    <x v="1"/>
    <x v="1"/>
    <n v="1431298860"/>
    <n v="1428341985"/>
    <b v="0"/>
    <n v="2"/>
    <b v="0"/>
    <x v="10"/>
    <n v="1"/>
    <n v="16"/>
  </r>
  <r>
    <x v="774"/>
    <x v="774"/>
    <x v="773"/>
    <x v="2"/>
    <n v="351"/>
    <x v="2"/>
    <x v="0"/>
    <x v="0"/>
    <n v="1393181018"/>
    <n v="1390589018"/>
    <b v="0"/>
    <n v="9"/>
    <b v="0"/>
    <x v="10"/>
    <n v="70"/>
    <n v="39"/>
  </r>
  <r>
    <x v="775"/>
    <x v="775"/>
    <x v="774"/>
    <x v="3"/>
    <n v="170"/>
    <x v="2"/>
    <x v="0"/>
    <x v="0"/>
    <n v="1323998795"/>
    <n v="1321406795"/>
    <b v="0"/>
    <n v="5"/>
    <b v="0"/>
    <x v="10"/>
    <n v="2"/>
    <n v="34"/>
  </r>
  <r>
    <x v="776"/>
    <x v="776"/>
    <x v="775"/>
    <x v="39"/>
    <n v="3598"/>
    <x v="2"/>
    <x v="0"/>
    <x v="0"/>
    <n v="1444539600"/>
    <n v="1441297645"/>
    <b v="0"/>
    <n v="57"/>
    <b v="0"/>
    <x v="10"/>
    <n v="51"/>
    <n v="63.12"/>
  </r>
  <r>
    <x v="777"/>
    <x v="777"/>
    <x v="776"/>
    <x v="9"/>
    <n v="21"/>
    <x v="2"/>
    <x v="0"/>
    <x v="0"/>
    <n v="1375313577"/>
    <n v="1372721577"/>
    <b v="0"/>
    <n v="3"/>
    <b v="0"/>
    <x v="10"/>
    <n v="1"/>
    <n v="7"/>
  </r>
  <r>
    <x v="778"/>
    <x v="778"/>
    <x v="777"/>
    <x v="2"/>
    <n v="2"/>
    <x v="2"/>
    <x v="0"/>
    <x v="0"/>
    <n v="1398876680"/>
    <n v="1396284680"/>
    <b v="0"/>
    <n v="1"/>
    <b v="0"/>
    <x v="10"/>
    <n v="0"/>
    <n v="2"/>
  </r>
  <r>
    <x v="779"/>
    <x v="779"/>
    <x v="778"/>
    <x v="36"/>
    <n v="400"/>
    <x v="2"/>
    <x v="0"/>
    <x v="0"/>
    <n v="1287115200"/>
    <n v="1284567905"/>
    <b v="0"/>
    <n v="6"/>
    <b v="0"/>
    <x v="10"/>
    <n v="3"/>
    <n v="66.67"/>
  </r>
  <r>
    <x v="780"/>
    <x v="780"/>
    <x v="779"/>
    <x v="28"/>
    <n v="1040"/>
    <x v="0"/>
    <x v="0"/>
    <x v="0"/>
    <n v="1304439025"/>
    <n v="1301847025"/>
    <b v="0"/>
    <n v="27"/>
    <b v="1"/>
    <x v="11"/>
    <n v="104"/>
    <n v="38.520000000000003"/>
  </r>
  <r>
    <x v="781"/>
    <x v="781"/>
    <x v="780"/>
    <x v="134"/>
    <n v="1065.23"/>
    <x v="0"/>
    <x v="0"/>
    <x v="0"/>
    <n v="1370649674"/>
    <n v="1368057674"/>
    <b v="0"/>
    <n v="25"/>
    <b v="1"/>
    <x v="11"/>
    <n v="133"/>
    <n v="42.61"/>
  </r>
  <r>
    <x v="782"/>
    <x v="782"/>
    <x v="781"/>
    <x v="176"/>
    <n v="700"/>
    <x v="0"/>
    <x v="0"/>
    <x v="0"/>
    <n v="1345918302"/>
    <n v="1343326302"/>
    <b v="0"/>
    <n v="14"/>
    <b v="1"/>
    <x v="11"/>
    <n v="100"/>
    <n v="50"/>
  </r>
  <r>
    <x v="783"/>
    <x v="783"/>
    <x v="782"/>
    <x v="15"/>
    <n v="2222"/>
    <x v="0"/>
    <x v="0"/>
    <x v="0"/>
    <n v="1335564000"/>
    <n v="1332182049"/>
    <b v="0"/>
    <n v="35"/>
    <b v="1"/>
    <x v="11"/>
    <n v="148"/>
    <n v="63.49"/>
  </r>
  <r>
    <x v="784"/>
    <x v="784"/>
    <x v="783"/>
    <x v="28"/>
    <n v="1025"/>
    <x v="0"/>
    <x v="0"/>
    <x v="0"/>
    <n v="1395023719"/>
    <n v="1391571319"/>
    <b v="0"/>
    <n v="10"/>
    <b v="1"/>
    <x v="11"/>
    <n v="103"/>
    <n v="102.5"/>
  </r>
  <r>
    <x v="785"/>
    <x v="785"/>
    <x v="784"/>
    <x v="2"/>
    <n v="903.14"/>
    <x v="0"/>
    <x v="0"/>
    <x v="0"/>
    <n v="1362060915"/>
    <n v="1359468915"/>
    <b v="0"/>
    <n v="29"/>
    <b v="1"/>
    <x v="11"/>
    <n v="181"/>
    <n v="31.14"/>
  </r>
  <r>
    <x v="786"/>
    <x v="786"/>
    <x v="785"/>
    <x v="10"/>
    <n v="7140"/>
    <x v="0"/>
    <x v="0"/>
    <x v="0"/>
    <n v="1336751220"/>
    <n v="1331774434"/>
    <b v="0"/>
    <n v="44"/>
    <b v="1"/>
    <x v="11"/>
    <n v="143"/>
    <n v="162.27000000000001"/>
  </r>
  <r>
    <x v="787"/>
    <x v="787"/>
    <x v="786"/>
    <x v="38"/>
    <n v="1370"/>
    <x v="0"/>
    <x v="0"/>
    <x v="0"/>
    <n v="1383318226"/>
    <n v="1380726226"/>
    <b v="0"/>
    <n v="17"/>
    <b v="1"/>
    <x v="11"/>
    <n v="114"/>
    <n v="80.59"/>
  </r>
  <r>
    <x v="788"/>
    <x v="788"/>
    <x v="787"/>
    <x v="28"/>
    <n v="2035.05"/>
    <x v="0"/>
    <x v="0"/>
    <x v="0"/>
    <n v="1341633540"/>
    <n v="1338336588"/>
    <b v="0"/>
    <n v="34"/>
    <b v="1"/>
    <x v="11"/>
    <n v="204"/>
    <n v="59.85"/>
  </r>
  <r>
    <x v="789"/>
    <x v="789"/>
    <x v="788"/>
    <x v="180"/>
    <n v="1860"/>
    <x v="0"/>
    <x v="0"/>
    <x v="0"/>
    <n v="1358755140"/>
    <n v="1357187280"/>
    <b v="0"/>
    <n v="14"/>
    <b v="1"/>
    <x v="11"/>
    <n v="109"/>
    <n v="132.86000000000001"/>
  </r>
  <r>
    <x v="790"/>
    <x v="790"/>
    <x v="789"/>
    <x v="3"/>
    <n v="14437.46"/>
    <x v="0"/>
    <x v="0"/>
    <x v="0"/>
    <n v="1359680939"/>
    <n v="1357088939"/>
    <b v="0"/>
    <n v="156"/>
    <b v="1"/>
    <x v="11"/>
    <n v="144"/>
    <n v="92.55"/>
  </r>
  <r>
    <x v="791"/>
    <x v="791"/>
    <x v="790"/>
    <x v="51"/>
    <n v="7790"/>
    <x v="0"/>
    <x v="0"/>
    <x v="0"/>
    <n v="1384322340"/>
    <n v="1381430646"/>
    <b v="0"/>
    <n v="128"/>
    <b v="1"/>
    <x v="11"/>
    <n v="104"/>
    <n v="60.86"/>
  </r>
  <r>
    <x v="792"/>
    <x v="792"/>
    <x v="791"/>
    <x v="30"/>
    <n v="2511.11"/>
    <x v="0"/>
    <x v="0"/>
    <x v="0"/>
    <n v="1383861483"/>
    <n v="1381265883"/>
    <b v="0"/>
    <n v="60"/>
    <b v="1"/>
    <x v="11"/>
    <n v="100"/>
    <n v="41.85"/>
  </r>
  <r>
    <x v="793"/>
    <x v="793"/>
    <x v="792"/>
    <x v="181"/>
    <n v="2826.43"/>
    <x v="0"/>
    <x v="0"/>
    <x v="0"/>
    <n v="1372827540"/>
    <n v="1371491244"/>
    <b v="0"/>
    <n v="32"/>
    <b v="1"/>
    <x v="11"/>
    <n v="103"/>
    <n v="88.33"/>
  </r>
  <r>
    <x v="794"/>
    <x v="794"/>
    <x v="793"/>
    <x v="6"/>
    <n v="8425"/>
    <x v="0"/>
    <x v="0"/>
    <x v="0"/>
    <n v="1315242360"/>
    <n v="1310438737"/>
    <b v="0"/>
    <n v="53"/>
    <b v="1"/>
    <x v="11"/>
    <n v="105"/>
    <n v="158.96"/>
  </r>
  <r>
    <x v="795"/>
    <x v="795"/>
    <x v="794"/>
    <x v="32"/>
    <n v="15650"/>
    <x v="0"/>
    <x v="0"/>
    <x v="0"/>
    <n v="1333774740"/>
    <n v="1330094566"/>
    <b v="0"/>
    <n v="184"/>
    <b v="1"/>
    <x v="11"/>
    <n v="112"/>
    <n v="85.05"/>
  </r>
  <r>
    <x v="796"/>
    <x v="796"/>
    <x v="795"/>
    <x v="3"/>
    <n v="10135"/>
    <x v="0"/>
    <x v="0"/>
    <x v="0"/>
    <n v="1379279400"/>
    <n v="1376687485"/>
    <b v="0"/>
    <n v="90"/>
    <b v="1"/>
    <x v="11"/>
    <n v="101"/>
    <n v="112.61"/>
  </r>
  <r>
    <x v="797"/>
    <x v="797"/>
    <x v="796"/>
    <x v="9"/>
    <n v="3226"/>
    <x v="0"/>
    <x v="0"/>
    <x v="0"/>
    <n v="1335672000"/>
    <n v="1332978688"/>
    <b v="0"/>
    <n v="71"/>
    <b v="1"/>
    <x v="11"/>
    <n v="108"/>
    <n v="45.44"/>
  </r>
  <r>
    <x v="798"/>
    <x v="798"/>
    <x v="797"/>
    <x v="8"/>
    <n v="4021"/>
    <x v="0"/>
    <x v="0"/>
    <x v="0"/>
    <n v="1412086187"/>
    <n v="1409494187"/>
    <b v="0"/>
    <n v="87"/>
    <b v="1"/>
    <x v="11"/>
    <n v="115"/>
    <n v="46.22"/>
  </r>
  <r>
    <x v="799"/>
    <x v="799"/>
    <x v="798"/>
    <x v="10"/>
    <n v="5001"/>
    <x v="0"/>
    <x v="0"/>
    <x v="0"/>
    <n v="1335542446"/>
    <n v="1332950446"/>
    <b v="0"/>
    <n v="28"/>
    <b v="1"/>
    <x v="11"/>
    <n v="100"/>
    <n v="178.61"/>
  </r>
  <r>
    <x v="800"/>
    <x v="800"/>
    <x v="799"/>
    <x v="15"/>
    <n v="2282"/>
    <x v="0"/>
    <x v="1"/>
    <x v="1"/>
    <n v="1410431054"/>
    <n v="1407839054"/>
    <b v="0"/>
    <n v="56"/>
    <b v="1"/>
    <x v="11"/>
    <n v="152"/>
    <n v="40.75"/>
  </r>
  <r>
    <x v="801"/>
    <x v="801"/>
    <x v="800"/>
    <x v="13"/>
    <n v="2230.4299999999998"/>
    <x v="0"/>
    <x v="0"/>
    <x v="0"/>
    <n v="1309547120"/>
    <n v="1306955120"/>
    <b v="0"/>
    <n v="51"/>
    <b v="1"/>
    <x v="11"/>
    <n v="112"/>
    <n v="43.73"/>
  </r>
  <r>
    <x v="802"/>
    <x v="802"/>
    <x v="801"/>
    <x v="12"/>
    <n v="6080"/>
    <x v="0"/>
    <x v="0"/>
    <x v="0"/>
    <n v="1347854700"/>
    <n v="1343867524"/>
    <b v="0"/>
    <n v="75"/>
    <b v="1"/>
    <x v="11"/>
    <n v="101"/>
    <n v="81.069999999999993"/>
  </r>
  <r>
    <x v="803"/>
    <x v="803"/>
    <x v="802"/>
    <x v="98"/>
    <n v="2835"/>
    <x v="0"/>
    <x v="0"/>
    <x v="0"/>
    <n v="1306630800"/>
    <n v="1304376478"/>
    <b v="0"/>
    <n v="38"/>
    <b v="1"/>
    <x v="11"/>
    <n v="123"/>
    <n v="74.61"/>
  </r>
  <r>
    <x v="804"/>
    <x v="804"/>
    <x v="803"/>
    <x v="62"/>
    <n v="5500"/>
    <x v="0"/>
    <x v="0"/>
    <x v="0"/>
    <n v="1311393540"/>
    <n v="1309919526"/>
    <b v="0"/>
    <n v="18"/>
    <b v="1"/>
    <x v="11"/>
    <n v="100"/>
    <n v="305.56"/>
  </r>
  <r>
    <x v="805"/>
    <x v="805"/>
    <x v="804"/>
    <x v="9"/>
    <n v="3150"/>
    <x v="0"/>
    <x v="0"/>
    <x v="0"/>
    <n v="1310857200"/>
    <n v="1306525512"/>
    <b v="0"/>
    <n v="54"/>
    <b v="1"/>
    <x v="11"/>
    <n v="105"/>
    <n v="58.33"/>
  </r>
  <r>
    <x v="806"/>
    <x v="806"/>
    <x v="805"/>
    <x v="6"/>
    <n v="8355"/>
    <x v="0"/>
    <x v="0"/>
    <x v="0"/>
    <n v="1315413339"/>
    <n v="1312821339"/>
    <b v="0"/>
    <n v="71"/>
    <b v="1"/>
    <x v="11"/>
    <n v="104"/>
    <n v="117.68"/>
  </r>
  <r>
    <x v="807"/>
    <x v="807"/>
    <x v="806"/>
    <x v="23"/>
    <n v="4205"/>
    <x v="0"/>
    <x v="0"/>
    <x v="0"/>
    <n v="1488333600"/>
    <n v="1485270311"/>
    <b v="0"/>
    <n v="57"/>
    <b v="1"/>
    <x v="11"/>
    <n v="105"/>
    <n v="73.77"/>
  </r>
  <r>
    <x v="808"/>
    <x v="808"/>
    <x v="807"/>
    <x v="37"/>
    <n v="4500"/>
    <x v="0"/>
    <x v="5"/>
    <x v="5"/>
    <n v="1419224340"/>
    <n v="1416363886"/>
    <b v="0"/>
    <n v="43"/>
    <b v="1"/>
    <x v="11"/>
    <n v="100"/>
    <n v="104.65"/>
  </r>
  <r>
    <x v="809"/>
    <x v="809"/>
    <x v="808"/>
    <x v="23"/>
    <n v="4151"/>
    <x v="0"/>
    <x v="0"/>
    <x v="0"/>
    <n v="1390161630"/>
    <n v="1387569630"/>
    <b v="0"/>
    <n v="52"/>
    <b v="1"/>
    <x v="11"/>
    <n v="104"/>
    <n v="79.83"/>
  </r>
  <r>
    <x v="810"/>
    <x v="810"/>
    <x v="809"/>
    <x v="15"/>
    <n v="1575"/>
    <x v="0"/>
    <x v="0"/>
    <x v="0"/>
    <n v="1346462462"/>
    <n v="1343870462"/>
    <b v="0"/>
    <n v="27"/>
    <b v="1"/>
    <x v="11"/>
    <n v="105"/>
    <n v="58.33"/>
  </r>
  <r>
    <x v="811"/>
    <x v="811"/>
    <x v="810"/>
    <x v="28"/>
    <n v="1040"/>
    <x v="0"/>
    <x v="0"/>
    <x v="0"/>
    <n v="1373475120"/>
    <n v="1371569202"/>
    <b v="0"/>
    <n v="12"/>
    <b v="1"/>
    <x v="11"/>
    <n v="104"/>
    <n v="86.67"/>
  </r>
  <r>
    <x v="812"/>
    <x v="812"/>
    <x v="811"/>
    <x v="20"/>
    <n v="911"/>
    <x v="0"/>
    <x v="0"/>
    <x v="0"/>
    <n v="1362146280"/>
    <n v="1357604752"/>
    <b v="0"/>
    <n v="33"/>
    <b v="1"/>
    <x v="11"/>
    <n v="152"/>
    <n v="27.61"/>
  </r>
  <r>
    <x v="813"/>
    <x v="813"/>
    <x v="812"/>
    <x v="15"/>
    <n v="2399.94"/>
    <x v="0"/>
    <x v="0"/>
    <x v="0"/>
    <n v="1342825365"/>
    <n v="1340233365"/>
    <b v="0"/>
    <n v="96"/>
    <b v="1"/>
    <x v="11"/>
    <n v="160"/>
    <n v="25"/>
  </r>
  <r>
    <x v="814"/>
    <x v="814"/>
    <x v="813"/>
    <x v="28"/>
    <n v="1273"/>
    <x v="0"/>
    <x v="0"/>
    <x v="0"/>
    <n v="1306865040"/>
    <n v="1305568201"/>
    <b v="0"/>
    <n v="28"/>
    <b v="1"/>
    <x v="11"/>
    <n v="127"/>
    <n v="45.46"/>
  </r>
  <r>
    <x v="815"/>
    <x v="815"/>
    <x v="814"/>
    <x v="23"/>
    <n v="4280"/>
    <x v="0"/>
    <x v="0"/>
    <x v="0"/>
    <n v="1414879303"/>
    <n v="1412287303"/>
    <b v="0"/>
    <n v="43"/>
    <b v="1"/>
    <x v="11"/>
    <n v="107"/>
    <n v="99.53"/>
  </r>
  <r>
    <x v="816"/>
    <x v="816"/>
    <x v="815"/>
    <x v="39"/>
    <n v="8058.55"/>
    <x v="0"/>
    <x v="0"/>
    <x v="0"/>
    <n v="1365489000"/>
    <n v="1362776043"/>
    <b v="0"/>
    <n v="205"/>
    <b v="1"/>
    <x v="11"/>
    <n v="115"/>
    <n v="39.31"/>
  </r>
  <r>
    <x v="817"/>
    <x v="817"/>
    <x v="816"/>
    <x v="15"/>
    <n v="2056.66"/>
    <x v="0"/>
    <x v="0"/>
    <x v="0"/>
    <n v="1331441940"/>
    <n v="1326810211"/>
    <b v="0"/>
    <n v="23"/>
    <b v="1"/>
    <x v="11"/>
    <n v="137"/>
    <n v="89.42"/>
  </r>
  <r>
    <x v="818"/>
    <x v="818"/>
    <x v="817"/>
    <x v="18"/>
    <n v="545"/>
    <x v="0"/>
    <x v="0"/>
    <x v="0"/>
    <n v="1344358860"/>
    <n v="1343682681"/>
    <b v="0"/>
    <n v="19"/>
    <b v="1"/>
    <x v="11"/>
    <n v="156"/>
    <n v="28.68"/>
  </r>
  <r>
    <x v="819"/>
    <x v="819"/>
    <x v="818"/>
    <x v="44"/>
    <n v="435"/>
    <x v="0"/>
    <x v="0"/>
    <x v="0"/>
    <n v="1387601040"/>
    <n v="1386806254"/>
    <b v="0"/>
    <n v="14"/>
    <b v="1"/>
    <x v="11"/>
    <n v="109"/>
    <n v="31.07"/>
  </r>
  <r>
    <x v="820"/>
    <x v="820"/>
    <x v="819"/>
    <x v="13"/>
    <n v="2681"/>
    <x v="0"/>
    <x v="0"/>
    <x v="0"/>
    <n v="1402290000"/>
    <n v="1399666342"/>
    <b v="0"/>
    <n v="38"/>
    <b v="1"/>
    <x v="11"/>
    <n v="134"/>
    <n v="70.55"/>
  </r>
  <r>
    <x v="821"/>
    <x v="821"/>
    <x v="820"/>
    <x v="182"/>
    <n v="17482"/>
    <x v="0"/>
    <x v="0"/>
    <x v="0"/>
    <n v="1430712060"/>
    <n v="1427753265"/>
    <b v="0"/>
    <n v="78"/>
    <b v="1"/>
    <x v="11"/>
    <n v="100"/>
    <n v="224.13"/>
  </r>
  <r>
    <x v="822"/>
    <x v="822"/>
    <x v="821"/>
    <x v="9"/>
    <n v="3575"/>
    <x v="0"/>
    <x v="0"/>
    <x v="0"/>
    <n v="1349477050"/>
    <n v="1346885050"/>
    <b v="0"/>
    <n v="69"/>
    <b v="1"/>
    <x v="11"/>
    <n v="119"/>
    <n v="51.81"/>
  </r>
  <r>
    <x v="823"/>
    <x v="823"/>
    <x v="822"/>
    <x v="134"/>
    <n v="1436"/>
    <x v="0"/>
    <x v="0"/>
    <x v="0"/>
    <n v="1427062852"/>
    <n v="1424474452"/>
    <b v="0"/>
    <n v="33"/>
    <b v="1"/>
    <x v="11"/>
    <n v="180"/>
    <n v="43.52"/>
  </r>
  <r>
    <x v="824"/>
    <x v="824"/>
    <x v="823"/>
    <x v="183"/>
    <n v="2150.1"/>
    <x v="0"/>
    <x v="0"/>
    <x v="0"/>
    <n v="1271573940"/>
    <n v="1268459318"/>
    <b v="0"/>
    <n v="54"/>
    <b v="1"/>
    <x v="11"/>
    <n v="134"/>
    <n v="39.82"/>
  </r>
  <r>
    <x v="825"/>
    <x v="825"/>
    <x v="824"/>
    <x v="78"/>
    <n v="12554"/>
    <x v="0"/>
    <x v="0"/>
    <x v="0"/>
    <n v="1351495284"/>
    <n v="1349335284"/>
    <b v="0"/>
    <n v="99"/>
    <b v="1"/>
    <x v="11"/>
    <n v="100"/>
    <n v="126.81"/>
  </r>
  <r>
    <x v="826"/>
    <x v="826"/>
    <x v="825"/>
    <x v="62"/>
    <n v="5580"/>
    <x v="0"/>
    <x v="0"/>
    <x v="0"/>
    <n v="1332719730"/>
    <n v="1330908930"/>
    <b v="0"/>
    <n v="49"/>
    <b v="1"/>
    <x v="11"/>
    <n v="101"/>
    <n v="113.88"/>
  </r>
  <r>
    <x v="827"/>
    <x v="827"/>
    <x v="826"/>
    <x v="43"/>
    <n v="310"/>
    <x v="0"/>
    <x v="0"/>
    <x v="0"/>
    <n v="1329248940"/>
    <n v="1326972107"/>
    <b v="0"/>
    <n v="11"/>
    <b v="1"/>
    <x v="11"/>
    <n v="103"/>
    <n v="28.18"/>
  </r>
  <r>
    <x v="828"/>
    <x v="828"/>
    <x v="827"/>
    <x v="46"/>
    <n v="1391"/>
    <x v="0"/>
    <x v="0"/>
    <x v="0"/>
    <n v="1340641440"/>
    <n v="1339549982"/>
    <b v="0"/>
    <n v="38"/>
    <b v="1"/>
    <x v="11"/>
    <n v="107"/>
    <n v="36.61"/>
  </r>
  <r>
    <x v="829"/>
    <x v="829"/>
    <x v="828"/>
    <x v="2"/>
    <n v="520"/>
    <x v="0"/>
    <x v="1"/>
    <x v="1"/>
    <n v="1468437240"/>
    <n v="1463253240"/>
    <b v="0"/>
    <n v="16"/>
    <b v="1"/>
    <x v="11"/>
    <n v="104"/>
    <n v="32.5"/>
  </r>
  <r>
    <x v="830"/>
    <x v="830"/>
    <x v="829"/>
    <x v="40"/>
    <n v="1941"/>
    <x v="0"/>
    <x v="0"/>
    <x v="0"/>
    <n v="1363952225"/>
    <n v="1361363825"/>
    <b v="0"/>
    <n v="32"/>
    <b v="1"/>
    <x v="11"/>
    <n v="108"/>
    <n v="60.66"/>
  </r>
  <r>
    <x v="831"/>
    <x v="831"/>
    <x v="830"/>
    <x v="15"/>
    <n v="3500"/>
    <x v="0"/>
    <x v="0"/>
    <x v="0"/>
    <n v="1335540694"/>
    <n v="1332948694"/>
    <b v="0"/>
    <n v="20"/>
    <b v="1"/>
    <x v="11"/>
    <n v="233"/>
    <n v="175"/>
  </r>
  <r>
    <x v="832"/>
    <x v="832"/>
    <x v="831"/>
    <x v="36"/>
    <n v="15091.06"/>
    <x v="0"/>
    <x v="0"/>
    <x v="0"/>
    <n v="1327133580"/>
    <n v="1321978335"/>
    <b v="0"/>
    <n v="154"/>
    <b v="1"/>
    <x v="11"/>
    <n v="101"/>
    <n v="97.99"/>
  </r>
  <r>
    <x v="833"/>
    <x v="833"/>
    <x v="832"/>
    <x v="12"/>
    <n v="6100"/>
    <x v="0"/>
    <x v="0"/>
    <x v="0"/>
    <n v="1397941475"/>
    <n v="1395349475"/>
    <b v="0"/>
    <n v="41"/>
    <b v="1"/>
    <x v="11"/>
    <n v="102"/>
    <n v="148.78"/>
  </r>
  <r>
    <x v="834"/>
    <x v="834"/>
    <x v="833"/>
    <x v="62"/>
    <n v="7206"/>
    <x v="0"/>
    <x v="0"/>
    <x v="0"/>
    <n v="1372651140"/>
    <n v="1369770292"/>
    <b v="0"/>
    <n v="75"/>
    <b v="1"/>
    <x v="11"/>
    <n v="131"/>
    <n v="96.08"/>
  </r>
  <r>
    <x v="835"/>
    <x v="835"/>
    <x v="834"/>
    <x v="13"/>
    <n v="2345"/>
    <x v="0"/>
    <x v="0"/>
    <x v="0"/>
    <n v="1337396400"/>
    <n v="1333709958"/>
    <b v="0"/>
    <n v="40"/>
    <b v="1"/>
    <x v="11"/>
    <n v="117"/>
    <n v="58.63"/>
  </r>
  <r>
    <x v="836"/>
    <x v="836"/>
    <x v="835"/>
    <x v="10"/>
    <n v="5046.5200000000004"/>
    <x v="0"/>
    <x v="0"/>
    <x v="0"/>
    <n v="1381108918"/>
    <n v="1378516918"/>
    <b v="0"/>
    <n v="46"/>
    <b v="1"/>
    <x v="11"/>
    <n v="101"/>
    <n v="109.71"/>
  </r>
  <r>
    <x v="837"/>
    <x v="837"/>
    <x v="836"/>
    <x v="30"/>
    <n v="3045"/>
    <x v="0"/>
    <x v="0"/>
    <x v="0"/>
    <n v="1398988662"/>
    <n v="1396396662"/>
    <b v="0"/>
    <n v="62"/>
    <b v="1"/>
    <x v="11"/>
    <n v="122"/>
    <n v="49.11"/>
  </r>
  <r>
    <x v="838"/>
    <x v="838"/>
    <x v="837"/>
    <x v="13"/>
    <n v="2908"/>
    <x v="0"/>
    <x v="0"/>
    <x v="0"/>
    <n v="1326835985"/>
    <n v="1324243985"/>
    <b v="0"/>
    <n v="61"/>
    <b v="1"/>
    <x v="11"/>
    <n v="145"/>
    <n v="47.67"/>
  </r>
  <r>
    <x v="839"/>
    <x v="839"/>
    <x v="838"/>
    <x v="10"/>
    <n v="5830.83"/>
    <x v="0"/>
    <x v="0"/>
    <x v="0"/>
    <n v="1348337956"/>
    <n v="1345745956"/>
    <b v="0"/>
    <n v="96"/>
    <b v="1"/>
    <x v="11"/>
    <n v="117"/>
    <n v="60.74"/>
  </r>
  <r>
    <x v="840"/>
    <x v="840"/>
    <x v="839"/>
    <x v="3"/>
    <n v="12041.66"/>
    <x v="0"/>
    <x v="0"/>
    <x v="0"/>
    <n v="1474694787"/>
    <n v="1472102787"/>
    <b v="0"/>
    <n v="190"/>
    <b v="1"/>
    <x v="12"/>
    <n v="120"/>
    <n v="63.38"/>
  </r>
  <r>
    <x v="841"/>
    <x v="841"/>
    <x v="840"/>
    <x v="10"/>
    <n v="5066"/>
    <x v="0"/>
    <x v="0"/>
    <x v="0"/>
    <n v="1415653663"/>
    <n v="1413058063"/>
    <b v="1"/>
    <n v="94"/>
    <b v="1"/>
    <x v="12"/>
    <n v="101"/>
    <n v="53.89"/>
  </r>
  <r>
    <x v="842"/>
    <x v="842"/>
    <x v="841"/>
    <x v="30"/>
    <n v="2608"/>
    <x v="0"/>
    <x v="5"/>
    <x v="5"/>
    <n v="1381723140"/>
    <n v="1378735983"/>
    <b v="1"/>
    <n v="39"/>
    <b v="1"/>
    <x v="12"/>
    <n v="104"/>
    <n v="66.87"/>
  </r>
  <r>
    <x v="843"/>
    <x v="843"/>
    <x v="842"/>
    <x v="9"/>
    <n v="8014"/>
    <x v="0"/>
    <x v="0"/>
    <x v="0"/>
    <n v="1481184000"/>
    <n v="1479708680"/>
    <b v="0"/>
    <n v="127"/>
    <b v="1"/>
    <x v="12"/>
    <n v="267"/>
    <n v="63.1"/>
  </r>
  <r>
    <x v="844"/>
    <x v="844"/>
    <x v="843"/>
    <x v="9"/>
    <n v="5824"/>
    <x v="0"/>
    <x v="0"/>
    <x v="0"/>
    <n v="1414817940"/>
    <n v="1411489552"/>
    <b v="1"/>
    <n v="159"/>
    <b v="1"/>
    <x v="12"/>
    <n v="194"/>
    <n v="36.630000000000003"/>
  </r>
  <r>
    <x v="845"/>
    <x v="845"/>
    <x v="844"/>
    <x v="10"/>
    <n v="6019.01"/>
    <x v="0"/>
    <x v="0"/>
    <x v="0"/>
    <n v="1473047940"/>
    <n v="1469595396"/>
    <b v="0"/>
    <n v="177"/>
    <b v="1"/>
    <x v="12"/>
    <n v="120"/>
    <n v="34.01"/>
  </r>
  <r>
    <x v="846"/>
    <x v="846"/>
    <x v="845"/>
    <x v="184"/>
    <n v="1342.01"/>
    <x v="0"/>
    <x v="1"/>
    <x v="1"/>
    <n v="1394460000"/>
    <n v="1393233855"/>
    <b v="0"/>
    <n v="47"/>
    <b v="1"/>
    <x v="12"/>
    <n v="122"/>
    <n v="28.55"/>
  </r>
  <r>
    <x v="847"/>
    <x v="847"/>
    <x v="846"/>
    <x v="185"/>
    <n v="10"/>
    <x v="0"/>
    <x v="0"/>
    <x v="0"/>
    <n v="1436555376"/>
    <n v="1433963376"/>
    <b v="0"/>
    <n v="1"/>
    <b v="1"/>
    <x v="12"/>
    <n v="100"/>
    <n v="10"/>
  </r>
  <r>
    <x v="848"/>
    <x v="848"/>
    <x v="847"/>
    <x v="43"/>
    <n v="300"/>
    <x v="0"/>
    <x v="0"/>
    <x v="0"/>
    <n v="1429038033"/>
    <n v="1426446033"/>
    <b v="0"/>
    <n v="16"/>
    <b v="1"/>
    <x v="12"/>
    <n v="100"/>
    <n v="18.75"/>
  </r>
  <r>
    <x v="849"/>
    <x v="849"/>
    <x v="848"/>
    <x v="23"/>
    <n v="4796"/>
    <x v="0"/>
    <x v="0"/>
    <x v="0"/>
    <n v="1426473264"/>
    <n v="1424057664"/>
    <b v="0"/>
    <n v="115"/>
    <b v="1"/>
    <x v="12"/>
    <n v="120"/>
    <n v="41.7"/>
  </r>
  <r>
    <x v="850"/>
    <x v="850"/>
    <x v="849"/>
    <x v="23"/>
    <n v="6207"/>
    <x v="0"/>
    <x v="0"/>
    <x v="0"/>
    <n v="1461560340"/>
    <n v="1458762717"/>
    <b v="0"/>
    <n v="133"/>
    <b v="1"/>
    <x v="12"/>
    <n v="155"/>
    <n v="46.67"/>
  </r>
  <r>
    <x v="851"/>
    <x v="851"/>
    <x v="850"/>
    <x v="13"/>
    <n v="2609"/>
    <x v="0"/>
    <x v="6"/>
    <x v="3"/>
    <n v="1469994300"/>
    <n v="1464815253"/>
    <b v="0"/>
    <n v="70"/>
    <b v="1"/>
    <x v="12"/>
    <n v="130"/>
    <n v="37.270000000000003"/>
  </r>
  <r>
    <x v="852"/>
    <x v="852"/>
    <x v="851"/>
    <x v="8"/>
    <n v="3674"/>
    <x v="0"/>
    <x v="0"/>
    <x v="0"/>
    <n v="1477342800"/>
    <n v="1476386395"/>
    <b v="0"/>
    <n v="62"/>
    <b v="1"/>
    <x v="12"/>
    <n v="105"/>
    <n v="59.26"/>
  </r>
  <r>
    <x v="853"/>
    <x v="853"/>
    <x v="852"/>
    <x v="43"/>
    <n v="300"/>
    <x v="0"/>
    <x v="0"/>
    <x v="0"/>
    <n v="1424116709"/>
    <n v="1421524709"/>
    <b v="0"/>
    <n v="10"/>
    <b v="1"/>
    <x v="12"/>
    <n v="100"/>
    <n v="30"/>
  </r>
  <r>
    <x v="854"/>
    <x v="854"/>
    <x v="853"/>
    <x v="186"/>
    <n v="32865.300000000003"/>
    <x v="0"/>
    <x v="0"/>
    <x v="0"/>
    <n v="1482901546"/>
    <n v="1480309546"/>
    <b v="0"/>
    <n v="499"/>
    <b v="1"/>
    <x v="12"/>
    <n v="118"/>
    <n v="65.86"/>
  </r>
  <r>
    <x v="855"/>
    <x v="855"/>
    <x v="854"/>
    <x v="187"/>
    <n v="1500"/>
    <x v="0"/>
    <x v="0"/>
    <x v="0"/>
    <n v="1469329217"/>
    <n v="1466737217"/>
    <b v="0"/>
    <n v="47"/>
    <b v="1"/>
    <x v="12"/>
    <n v="103"/>
    <n v="31.91"/>
  </r>
  <r>
    <x v="856"/>
    <x v="856"/>
    <x v="855"/>
    <x v="49"/>
    <n v="545"/>
    <x v="0"/>
    <x v="12"/>
    <x v="3"/>
    <n v="1477422000"/>
    <n v="1472282956"/>
    <b v="0"/>
    <n v="28"/>
    <b v="1"/>
    <x v="12"/>
    <n v="218"/>
    <n v="19.46"/>
  </r>
  <r>
    <x v="857"/>
    <x v="857"/>
    <x v="856"/>
    <x v="38"/>
    <n v="1200"/>
    <x v="0"/>
    <x v="3"/>
    <x v="3"/>
    <n v="1448463431"/>
    <n v="1444831031"/>
    <b v="0"/>
    <n v="24"/>
    <b v="1"/>
    <x v="12"/>
    <n v="100"/>
    <n v="50"/>
  </r>
  <r>
    <x v="858"/>
    <x v="858"/>
    <x v="857"/>
    <x v="38"/>
    <n v="1728.07"/>
    <x v="0"/>
    <x v="1"/>
    <x v="1"/>
    <n v="1429138740"/>
    <n v="1426528418"/>
    <b v="0"/>
    <n v="76"/>
    <b v="1"/>
    <x v="12"/>
    <n v="144"/>
    <n v="22.74"/>
  </r>
  <r>
    <x v="859"/>
    <x v="859"/>
    <x v="858"/>
    <x v="23"/>
    <n v="4187"/>
    <x v="0"/>
    <x v="0"/>
    <x v="0"/>
    <n v="1433376000"/>
    <n v="1430768468"/>
    <b v="0"/>
    <n v="98"/>
    <b v="1"/>
    <x v="12"/>
    <n v="105"/>
    <n v="42.72"/>
  </r>
  <r>
    <x v="860"/>
    <x v="860"/>
    <x v="859"/>
    <x v="32"/>
    <n v="2540"/>
    <x v="2"/>
    <x v="0"/>
    <x v="0"/>
    <n v="1385123713"/>
    <n v="1382528113"/>
    <b v="0"/>
    <n v="48"/>
    <b v="0"/>
    <x v="13"/>
    <n v="18"/>
    <n v="52.92"/>
  </r>
  <r>
    <x v="861"/>
    <x v="861"/>
    <x v="860"/>
    <x v="37"/>
    <n v="101"/>
    <x v="2"/>
    <x v="0"/>
    <x v="0"/>
    <n v="1474067404"/>
    <n v="1471475404"/>
    <b v="0"/>
    <n v="2"/>
    <b v="0"/>
    <x v="13"/>
    <n v="2"/>
    <n v="50.5"/>
  </r>
  <r>
    <x v="862"/>
    <x v="862"/>
    <x v="861"/>
    <x v="63"/>
    <n v="170"/>
    <x v="2"/>
    <x v="1"/>
    <x v="1"/>
    <n v="1384179548"/>
    <n v="1381583948"/>
    <b v="0"/>
    <n v="4"/>
    <b v="0"/>
    <x v="13"/>
    <n v="0"/>
    <n v="42.5"/>
  </r>
  <r>
    <x v="863"/>
    <x v="863"/>
    <x v="862"/>
    <x v="13"/>
    <n v="90"/>
    <x v="2"/>
    <x v="0"/>
    <x v="0"/>
    <n v="1329014966"/>
    <n v="1326422966"/>
    <b v="0"/>
    <n v="5"/>
    <b v="0"/>
    <x v="13"/>
    <n v="5"/>
    <n v="18"/>
  </r>
  <r>
    <x v="864"/>
    <x v="864"/>
    <x v="863"/>
    <x v="115"/>
    <n v="2700"/>
    <x v="2"/>
    <x v="0"/>
    <x v="0"/>
    <n v="1381917540"/>
    <n v="1379990038"/>
    <b v="0"/>
    <n v="79"/>
    <b v="0"/>
    <x v="13"/>
    <n v="42"/>
    <n v="34.18"/>
  </r>
  <r>
    <x v="865"/>
    <x v="865"/>
    <x v="864"/>
    <x v="41"/>
    <n v="45"/>
    <x v="2"/>
    <x v="0"/>
    <x v="0"/>
    <n v="1358361197"/>
    <n v="1353177197"/>
    <b v="0"/>
    <n v="2"/>
    <b v="0"/>
    <x v="13"/>
    <n v="2"/>
    <n v="22.5"/>
  </r>
  <r>
    <x v="866"/>
    <x v="866"/>
    <x v="865"/>
    <x v="8"/>
    <n v="640"/>
    <x v="2"/>
    <x v="0"/>
    <x v="0"/>
    <n v="1425136200"/>
    <n v="1421853518"/>
    <b v="0"/>
    <n v="11"/>
    <b v="0"/>
    <x v="13"/>
    <n v="18"/>
    <n v="58.18"/>
  </r>
  <r>
    <x v="867"/>
    <x v="867"/>
    <x v="866"/>
    <x v="10"/>
    <n v="1201"/>
    <x v="2"/>
    <x v="0"/>
    <x v="0"/>
    <n v="1259643540"/>
    <n v="1254450706"/>
    <b v="0"/>
    <n v="11"/>
    <b v="0"/>
    <x v="13"/>
    <n v="24"/>
    <n v="109.18"/>
  </r>
  <r>
    <x v="868"/>
    <x v="868"/>
    <x v="867"/>
    <x v="101"/>
    <n v="50"/>
    <x v="2"/>
    <x v="0"/>
    <x v="0"/>
    <n v="1389055198"/>
    <n v="1386463198"/>
    <b v="0"/>
    <n v="1"/>
    <b v="0"/>
    <x v="13"/>
    <n v="0"/>
    <n v="50"/>
  </r>
  <r>
    <x v="869"/>
    <x v="869"/>
    <x v="868"/>
    <x v="188"/>
    <n v="1040"/>
    <x v="2"/>
    <x v="0"/>
    <x v="0"/>
    <n v="1365448657"/>
    <n v="1362860257"/>
    <b v="0"/>
    <n v="3"/>
    <b v="0"/>
    <x v="13"/>
    <n v="12"/>
    <n v="346.67"/>
  </r>
  <r>
    <x v="870"/>
    <x v="870"/>
    <x v="869"/>
    <x v="22"/>
    <n v="62"/>
    <x v="2"/>
    <x v="1"/>
    <x v="1"/>
    <n v="1377995523"/>
    <n v="1375403523"/>
    <b v="0"/>
    <n v="5"/>
    <b v="0"/>
    <x v="13"/>
    <n v="0"/>
    <n v="12.4"/>
  </r>
  <r>
    <x v="871"/>
    <x v="871"/>
    <x v="870"/>
    <x v="12"/>
    <n v="325"/>
    <x v="2"/>
    <x v="0"/>
    <x v="0"/>
    <n v="1385735295"/>
    <n v="1383139695"/>
    <b v="0"/>
    <n v="12"/>
    <b v="0"/>
    <x v="13"/>
    <n v="5"/>
    <n v="27.08"/>
  </r>
  <r>
    <x v="872"/>
    <x v="872"/>
    <x v="871"/>
    <x v="6"/>
    <n v="65"/>
    <x v="2"/>
    <x v="0"/>
    <x v="0"/>
    <n v="1299786527"/>
    <n v="1295898527"/>
    <b v="0"/>
    <n v="2"/>
    <b v="0"/>
    <x v="13"/>
    <n v="1"/>
    <n v="32.5"/>
  </r>
  <r>
    <x v="873"/>
    <x v="873"/>
    <x v="872"/>
    <x v="8"/>
    <n v="45"/>
    <x v="2"/>
    <x v="0"/>
    <x v="0"/>
    <n v="1352610040"/>
    <n v="1349150440"/>
    <b v="0"/>
    <n v="5"/>
    <b v="0"/>
    <x v="13"/>
    <n v="1"/>
    <n v="9"/>
  </r>
  <r>
    <x v="874"/>
    <x v="874"/>
    <x v="873"/>
    <x v="9"/>
    <n v="730"/>
    <x v="2"/>
    <x v="0"/>
    <x v="0"/>
    <n v="1367676034"/>
    <n v="1365084034"/>
    <b v="0"/>
    <n v="21"/>
    <b v="0"/>
    <x v="13"/>
    <n v="24"/>
    <n v="34.76"/>
  </r>
  <r>
    <x v="875"/>
    <x v="875"/>
    <x v="874"/>
    <x v="10"/>
    <n v="0"/>
    <x v="2"/>
    <x v="0"/>
    <x v="0"/>
    <n v="1442856131"/>
    <n v="1441128131"/>
    <b v="0"/>
    <n v="0"/>
    <b v="0"/>
    <x v="13"/>
    <n v="0"/>
    <s v="N/A"/>
  </r>
  <r>
    <x v="876"/>
    <x v="876"/>
    <x v="875"/>
    <x v="189"/>
    <n v="1286"/>
    <x v="2"/>
    <x v="1"/>
    <x v="1"/>
    <n v="1359978927"/>
    <n v="1357127727"/>
    <b v="0"/>
    <n v="45"/>
    <b v="0"/>
    <x v="13"/>
    <n v="41"/>
    <n v="28.58"/>
  </r>
  <r>
    <x v="877"/>
    <x v="877"/>
    <x v="876"/>
    <x v="13"/>
    <n v="1351"/>
    <x v="2"/>
    <x v="0"/>
    <x v="0"/>
    <n v="1387479360"/>
    <n v="1384887360"/>
    <b v="0"/>
    <n v="29"/>
    <b v="0"/>
    <x v="13"/>
    <n v="68"/>
    <n v="46.59"/>
  </r>
  <r>
    <x v="878"/>
    <x v="878"/>
    <x v="877"/>
    <x v="10"/>
    <n v="65"/>
    <x v="2"/>
    <x v="0"/>
    <x v="0"/>
    <n v="1293082524"/>
    <n v="1290490524"/>
    <b v="0"/>
    <n v="2"/>
    <b v="0"/>
    <x v="13"/>
    <n v="1"/>
    <n v="32.5"/>
  </r>
  <r>
    <x v="879"/>
    <x v="879"/>
    <x v="878"/>
    <x v="190"/>
    <n v="644"/>
    <x v="2"/>
    <x v="0"/>
    <x v="0"/>
    <n v="1338321305"/>
    <n v="1336506905"/>
    <b v="0"/>
    <n v="30"/>
    <b v="0"/>
    <x v="13"/>
    <n v="31"/>
    <n v="21.47"/>
  </r>
  <r>
    <x v="880"/>
    <x v="880"/>
    <x v="879"/>
    <x v="191"/>
    <n v="113"/>
    <x v="2"/>
    <x v="0"/>
    <x v="0"/>
    <n v="1351582938"/>
    <n v="1348731738"/>
    <b v="0"/>
    <n v="8"/>
    <b v="0"/>
    <x v="14"/>
    <n v="3"/>
    <n v="14.13"/>
  </r>
  <r>
    <x v="881"/>
    <x v="881"/>
    <x v="880"/>
    <x v="192"/>
    <n v="30"/>
    <x v="2"/>
    <x v="0"/>
    <x v="0"/>
    <n v="1326520886"/>
    <n v="1322632886"/>
    <b v="0"/>
    <n v="1"/>
    <b v="0"/>
    <x v="14"/>
    <n v="1"/>
    <n v="30"/>
  </r>
  <r>
    <x v="882"/>
    <x v="882"/>
    <x v="881"/>
    <x v="15"/>
    <n v="302"/>
    <x v="2"/>
    <x v="0"/>
    <x v="0"/>
    <n v="1315341550"/>
    <n v="1312490350"/>
    <b v="0"/>
    <n v="14"/>
    <b v="0"/>
    <x v="14"/>
    <n v="20"/>
    <n v="21.57"/>
  </r>
  <r>
    <x v="883"/>
    <x v="883"/>
    <x v="882"/>
    <x v="10"/>
    <n v="2001"/>
    <x v="2"/>
    <x v="0"/>
    <x v="0"/>
    <n v="1456957635"/>
    <n v="1451773635"/>
    <b v="0"/>
    <n v="24"/>
    <b v="0"/>
    <x v="14"/>
    <n v="40"/>
    <n v="83.38"/>
  </r>
  <r>
    <x v="884"/>
    <x v="884"/>
    <x v="883"/>
    <x v="13"/>
    <n v="20"/>
    <x v="2"/>
    <x v="0"/>
    <x v="0"/>
    <n v="1336789860"/>
    <n v="1331666146"/>
    <b v="0"/>
    <n v="2"/>
    <b v="0"/>
    <x v="14"/>
    <n v="1"/>
    <n v="10"/>
  </r>
  <r>
    <x v="885"/>
    <x v="885"/>
    <x v="884"/>
    <x v="28"/>
    <n v="750"/>
    <x v="2"/>
    <x v="0"/>
    <x v="0"/>
    <n v="1483137311"/>
    <n v="1481322911"/>
    <b v="0"/>
    <n v="21"/>
    <b v="0"/>
    <x v="14"/>
    <n v="75"/>
    <n v="35.71"/>
  </r>
  <r>
    <x v="886"/>
    <x v="886"/>
    <x v="885"/>
    <x v="2"/>
    <n v="205"/>
    <x v="2"/>
    <x v="0"/>
    <x v="0"/>
    <n v="1473972813"/>
    <n v="1471812813"/>
    <b v="0"/>
    <n v="7"/>
    <b v="0"/>
    <x v="14"/>
    <n v="41"/>
    <n v="29.29"/>
  </r>
  <r>
    <x v="887"/>
    <x v="887"/>
    <x v="886"/>
    <x v="28"/>
    <n v="0"/>
    <x v="2"/>
    <x v="0"/>
    <x v="0"/>
    <n v="1338159655"/>
    <n v="1335567655"/>
    <b v="0"/>
    <n v="0"/>
    <b v="0"/>
    <x v="14"/>
    <n v="0"/>
    <s v="N/A"/>
  </r>
  <r>
    <x v="888"/>
    <x v="888"/>
    <x v="887"/>
    <x v="28"/>
    <n v="72"/>
    <x v="2"/>
    <x v="0"/>
    <x v="0"/>
    <n v="1314856800"/>
    <n v="1311789885"/>
    <b v="0"/>
    <n v="4"/>
    <b v="0"/>
    <x v="14"/>
    <n v="7"/>
    <n v="18"/>
  </r>
  <r>
    <x v="889"/>
    <x v="889"/>
    <x v="888"/>
    <x v="31"/>
    <n v="2360.3200000000002"/>
    <x v="2"/>
    <x v="0"/>
    <x v="0"/>
    <n v="1412534943"/>
    <n v="1409942943"/>
    <b v="0"/>
    <n v="32"/>
    <b v="0"/>
    <x v="14"/>
    <n v="9"/>
    <n v="73.760000000000005"/>
  </r>
  <r>
    <x v="890"/>
    <x v="890"/>
    <x v="889"/>
    <x v="9"/>
    <n v="125"/>
    <x v="2"/>
    <x v="0"/>
    <x v="0"/>
    <n v="1385055979"/>
    <n v="1382460379"/>
    <b v="0"/>
    <n v="4"/>
    <b v="0"/>
    <x v="14"/>
    <n v="4"/>
    <n v="31.25"/>
  </r>
  <r>
    <x v="891"/>
    <x v="891"/>
    <x v="890"/>
    <x v="6"/>
    <n v="260"/>
    <x v="2"/>
    <x v="0"/>
    <x v="0"/>
    <n v="1408581930"/>
    <n v="1405989930"/>
    <b v="0"/>
    <n v="9"/>
    <b v="0"/>
    <x v="14"/>
    <n v="3"/>
    <n v="28.89"/>
  </r>
  <r>
    <x v="892"/>
    <x v="892"/>
    <x v="891"/>
    <x v="12"/>
    <n v="2445"/>
    <x v="2"/>
    <x v="0"/>
    <x v="0"/>
    <n v="1280635200"/>
    <n v="1273121283"/>
    <b v="0"/>
    <n v="17"/>
    <b v="0"/>
    <x v="14"/>
    <n v="41"/>
    <n v="143.82"/>
  </r>
  <r>
    <x v="893"/>
    <x v="893"/>
    <x v="892"/>
    <x v="13"/>
    <n v="200"/>
    <x v="2"/>
    <x v="0"/>
    <x v="0"/>
    <n v="1427920363"/>
    <n v="1425331963"/>
    <b v="0"/>
    <n v="5"/>
    <b v="0"/>
    <x v="14"/>
    <n v="10"/>
    <n v="40"/>
  </r>
  <r>
    <x v="894"/>
    <x v="894"/>
    <x v="893"/>
    <x v="22"/>
    <n v="7834"/>
    <x v="2"/>
    <x v="0"/>
    <x v="0"/>
    <n v="1465169610"/>
    <n v="1462577610"/>
    <b v="0"/>
    <n v="53"/>
    <b v="0"/>
    <x v="14"/>
    <n v="39"/>
    <n v="147.81"/>
  </r>
  <r>
    <x v="895"/>
    <x v="895"/>
    <x v="894"/>
    <x v="6"/>
    <n v="195"/>
    <x v="2"/>
    <x v="0"/>
    <x v="0"/>
    <n v="1287975829"/>
    <n v="1284087829"/>
    <b v="0"/>
    <n v="7"/>
    <b v="0"/>
    <x v="14"/>
    <n v="2"/>
    <n v="27.86"/>
  </r>
  <r>
    <x v="896"/>
    <x v="896"/>
    <x v="895"/>
    <x v="6"/>
    <n v="3200"/>
    <x v="2"/>
    <x v="0"/>
    <x v="0"/>
    <n v="1440734400"/>
    <n v="1438549026"/>
    <b v="0"/>
    <n v="72"/>
    <b v="0"/>
    <x v="14"/>
    <n v="40"/>
    <n v="44.44"/>
  </r>
  <r>
    <x v="897"/>
    <x v="897"/>
    <x v="896"/>
    <x v="9"/>
    <n v="0"/>
    <x v="2"/>
    <x v="0"/>
    <x v="0"/>
    <n v="1354123908"/>
    <n v="1351528308"/>
    <b v="0"/>
    <n v="0"/>
    <b v="0"/>
    <x v="14"/>
    <n v="0"/>
    <s v="N/A"/>
  </r>
  <r>
    <x v="898"/>
    <x v="898"/>
    <x v="897"/>
    <x v="30"/>
    <n v="70"/>
    <x v="2"/>
    <x v="0"/>
    <x v="0"/>
    <n v="1326651110"/>
    <n v="1322763110"/>
    <b v="0"/>
    <n v="2"/>
    <b v="0"/>
    <x v="14"/>
    <n v="3"/>
    <n v="35"/>
  </r>
  <r>
    <x v="899"/>
    <x v="899"/>
    <x v="898"/>
    <x v="47"/>
    <n v="280"/>
    <x v="2"/>
    <x v="0"/>
    <x v="0"/>
    <n v="1306549362"/>
    <n v="1302661362"/>
    <b v="0"/>
    <n v="8"/>
    <b v="0"/>
    <x v="14"/>
    <n v="37"/>
    <n v="35"/>
  </r>
  <r>
    <x v="900"/>
    <x v="900"/>
    <x v="899"/>
    <x v="10"/>
    <n v="21"/>
    <x v="2"/>
    <x v="0"/>
    <x v="0"/>
    <n v="1459365802"/>
    <n v="1456777402"/>
    <b v="0"/>
    <n v="2"/>
    <b v="0"/>
    <x v="13"/>
    <n v="0"/>
    <n v="10.5"/>
  </r>
  <r>
    <x v="901"/>
    <x v="901"/>
    <x v="900"/>
    <x v="115"/>
    <n v="0"/>
    <x v="2"/>
    <x v="0"/>
    <x v="0"/>
    <n v="1276024260"/>
    <n v="1272050914"/>
    <b v="0"/>
    <n v="0"/>
    <b v="0"/>
    <x v="13"/>
    <n v="0"/>
    <s v="N/A"/>
  </r>
  <r>
    <x v="902"/>
    <x v="902"/>
    <x v="901"/>
    <x v="11"/>
    <n v="90"/>
    <x v="2"/>
    <x v="0"/>
    <x v="0"/>
    <n v="1409412600"/>
    <n v="1404947422"/>
    <b v="0"/>
    <n v="3"/>
    <b v="0"/>
    <x v="13"/>
    <n v="0"/>
    <n v="30"/>
  </r>
  <r>
    <x v="903"/>
    <x v="903"/>
    <x v="902"/>
    <x v="10"/>
    <n v="160"/>
    <x v="2"/>
    <x v="0"/>
    <x v="0"/>
    <n v="1348367100"/>
    <n v="1346180780"/>
    <b v="0"/>
    <n v="4"/>
    <b v="0"/>
    <x v="13"/>
    <n v="3"/>
    <n v="40"/>
  </r>
  <r>
    <x v="904"/>
    <x v="904"/>
    <x v="903"/>
    <x v="63"/>
    <n v="151"/>
    <x v="2"/>
    <x v="0"/>
    <x v="0"/>
    <n v="1451786137"/>
    <n v="1449194137"/>
    <b v="0"/>
    <n v="3"/>
    <b v="0"/>
    <x v="13"/>
    <n v="0"/>
    <n v="50.33"/>
  </r>
  <r>
    <x v="905"/>
    <x v="905"/>
    <x v="904"/>
    <x v="115"/>
    <n v="196"/>
    <x v="2"/>
    <x v="0"/>
    <x v="0"/>
    <n v="1295847926"/>
    <n v="1290663926"/>
    <b v="0"/>
    <n v="6"/>
    <b v="0"/>
    <x v="13"/>
    <n v="3"/>
    <n v="32.67"/>
  </r>
  <r>
    <x v="906"/>
    <x v="906"/>
    <x v="905"/>
    <x v="36"/>
    <n v="0"/>
    <x v="2"/>
    <x v="0"/>
    <x v="0"/>
    <n v="1394681590"/>
    <n v="1392093190"/>
    <b v="0"/>
    <n v="0"/>
    <b v="0"/>
    <x v="13"/>
    <n v="0"/>
    <s v="N/A"/>
  </r>
  <r>
    <x v="907"/>
    <x v="907"/>
    <x v="906"/>
    <x v="193"/>
    <n v="0"/>
    <x v="2"/>
    <x v="0"/>
    <x v="0"/>
    <n v="1315715823"/>
    <n v="1313123823"/>
    <b v="0"/>
    <n v="0"/>
    <b v="0"/>
    <x v="13"/>
    <n v="0"/>
    <s v="N/A"/>
  </r>
  <r>
    <x v="908"/>
    <x v="908"/>
    <x v="907"/>
    <x v="30"/>
    <n v="0"/>
    <x v="2"/>
    <x v="0"/>
    <x v="0"/>
    <n v="1280206740"/>
    <n v="1276283655"/>
    <b v="0"/>
    <n v="0"/>
    <b v="0"/>
    <x v="13"/>
    <n v="0"/>
    <s v="N/A"/>
  </r>
  <r>
    <x v="909"/>
    <x v="909"/>
    <x v="908"/>
    <x v="194"/>
    <n v="520"/>
    <x v="2"/>
    <x v="0"/>
    <x v="0"/>
    <n v="1343016000"/>
    <n v="1340296440"/>
    <b v="0"/>
    <n v="8"/>
    <b v="0"/>
    <x v="13"/>
    <n v="3"/>
    <n v="65"/>
  </r>
  <r>
    <x v="910"/>
    <x v="910"/>
    <x v="909"/>
    <x v="131"/>
    <n v="123"/>
    <x v="2"/>
    <x v="1"/>
    <x v="1"/>
    <n v="1488546319"/>
    <n v="1483362319"/>
    <b v="0"/>
    <n v="5"/>
    <b v="0"/>
    <x v="13"/>
    <n v="22"/>
    <n v="24.6"/>
  </r>
  <r>
    <x v="911"/>
    <x v="911"/>
    <x v="910"/>
    <x v="57"/>
    <n v="0"/>
    <x v="2"/>
    <x v="0"/>
    <x v="0"/>
    <n v="1390522045"/>
    <n v="1388707645"/>
    <b v="0"/>
    <n v="0"/>
    <b v="0"/>
    <x v="13"/>
    <n v="0"/>
    <s v="N/A"/>
  </r>
  <r>
    <x v="912"/>
    <x v="912"/>
    <x v="911"/>
    <x v="8"/>
    <n v="30"/>
    <x v="2"/>
    <x v="0"/>
    <x v="0"/>
    <n v="1355197047"/>
    <n v="1350009447"/>
    <b v="0"/>
    <n v="2"/>
    <b v="0"/>
    <x v="13"/>
    <n v="1"/>
    <n v="15"/>
  </r>
  <r>
    <x v="913"/>
    <x v="913"/>
    <x v="912"/>
    <x v="11"/>
    <n v="1982"/>
    <x v="2"/>
    <x v="0"/>
    <x v="0"/>
    <n v="1336188019"/>
    <n v="1333596019"/>
    <b v="0"/>
    <n v="24"/>
    <b v="0"/>
    <x v="13"/>
    <n v="7"/>
    <n v="82.58"/>
  </r>
  <r>
    <x v="914"/>
    <x v="914"/>
    <x v="913"/>
    <x v="15"/>
    <n v="0"/>
    <x v="2"/>
    <x v="0"/>
    <x v="0"/>
    <n v="1345918747"/>
    <n v="1343326747"/>
    <b v="0"/>
    <n v="0"/>
    <b v="0"/>
    <x v="13"/>
    <n v="0"/>
    <s v="N/A"/>
  </r>
  <r>
    <x v="915"/>
    <x v="915"/>
    <x v="914"/>
    <x v="115"/>
    <n v="375"/>
    <x v="2"/>
    <x v="0"/>
    <x v="0"/>
    <n v="1330577940"/>
    <n v="1327853914"/>
    <b v="0"/>
    <n v="9"/>
    <b v="0"/>
    <x v="13"/>
    <n v="6"/>
    <n v="41.67"/>
  </r>
  <r>
    <x v="916"/>
    <x v="916"/>
    <x v="915"/>
    <x v="126"/>
    <n v="0"/>
    <x v="2"/>
    <x v="0"/>
    <x v="0"/>
    <n v="1287723600"/>
    <n v="1284409734"/>
    <b v="0"/>
    <n v="0"/>
    <b v="0"/>
    <x v="13"/>
    <n v="0"/>
    <s v="N/A"/>
  </r>
  <r>
    <x v="917"/>
    <x v="917"/>
    <x v="916"/>
    <x v="10"/>
    <n v="30"/>
    <x v="2"/>
    <x v="0"/>
    <x v="0"/>
    <n v="1405305000"/>
    <n v="1402612730"/>
    <b v="0"/>
    <n v="1"/>
    <b v="0"/>
    <x v="13"/>
    <n v="1"/>
    <n v="30"/>
  </r>
  <r>
    <x v="918"/>
    <x v="918"/>
    <x v="917"/>
    <x v="195"/>
    <n v="196"/>
    <x v="2"/>
    <x v="1"/>
    <x v="1"/>
    <n v="1417474761"/>
    <n v="1414879161"/>
    <b v="0"/>
    <n v="10"/>
    <b v="0"/>
    <x v="13"/>
    <n v="5"/>
    <n v="19.600000000000001"/>
  </r>
  <r>
    <x v="919"/>
    <x v="919"/>
    <x v="918"/>
    <x v="22"/>
    <n v="100"/>
    <x v="2"/>
    <x v="0"/>
    <x v="0"/>
    <n v="1355930645"/>
    <n v="1352906645"/>
    <b v="0"/>
    <n v="1"/>
    <b v="0"/>
    <x v="13"/>
    <n v="1"/>
    <n v="100"/>
  </r>
  <r>
    <x v="920"/>
    <x v="920"/>
    <x v="919"/>
    <x v="62"/>
    <n v="0"/>
    <x v="2"/>
    <x v="0"/>
    <x v="0"/>
    <n v="1384448822"/>
    <n v="1381853222"/>
    <b v="0"/>
    <n v="0"/>
    <b v="0"/>
    <x v="13"/>
    <n v="0"/>
    <s v="N/A"/>
  </r>
  <r>
    <x v="921"/>
    <x v="921"/>
    <x v="920"/>
    <x v="36"/>
    <n v="4635"/>
    <x v="2"/>
    <x v="0"/>
    <x v="0"/>
    <n v="1323666376"/>
    <n v="1320033976"/>
    <b v="0"/>
    <n v="20"/>
    <b v="0"/>
    <x v="13"/>
    <n v="31"/>
    <n v="231.75"/>
  </r>
  <r>
    <x v="922"/>
    <x v="922"/>
    <x v="921"/>
    <x v="100"/>
    <n v="5680"/>
    <x v="2"/>
    <x v="0"/>
    <x v="0"/>
    <n v="1412167393"/>
    <n v="1409143393"/>
    <b v="0"/>
    <n v="30"/>
    <b v="0"/>
    <x v="13"/>
    <n v="21"/>
    <n v="189.33"/>
  </r>
  <r>
    <x v="923"/>
    <x v="923"/>
    <x v="922"/>
    <x v="36"/>
    <n v="330"/>
    <x v="2"/>
    <x v="0"/>
    <x v="0"/>
    <n v="1416614523"/>
    <n v="1414018923"/>
    <b v="0"/>
    <n v="6"/>
    <b v="0"/>
    <x v="13"/>
    <n v="2"/>
    <n v="55"/>
  </r>
  <r>
    <x v="924"/>
    <x v="924"/>
    <x v="923"/>
    <x v="9"/>
    <n v="327"/>
    <x v="2"/>
    <x v="0"/>
    <x v="0"/>
    <n v="1360795069"/>
    <n v="1358203069"/>
    <b v="0"/>
    <n v="15"/>
    <b v="0"/>
    <x v="13"/>
    <n v="11"/>
    <n v="21.8"/>
  </r>
  <r>
    <x v="925"/>
    <x v="925"/>
    <x v="924"/>
    <x v="12"/>
    <n v="160"/>
    <x v="2"/>
    <x v="0"/>
    <x v="0"/>
    <n v="1385590111"/>
    <n v="1382994511"/>
    <b v="0"/>
    <n v="5"/>
    <b v="0"/>
    <x v="13"/>
    <n v="3"/>
    <n v="32"/>
  </r>
  <r>
    <x v="926"/>
    <x v="926"/>
    <x v="925"/>
    <x v="39"/>
    <n v="0"/>
    <x v="2"/>
    <x v="0"/>
    <x v="0"/>
    <n v="1278628800"/>
    <n v="1276043330"/>
    <b v="0"/>
    <n v="0"/>
    <b v="0"/>
    <x v="13"/>
    <n v="0"/>
    <s v="N/A"/>
  </r>
  <r>
    <x v="927"/>
    <x v="927"/>
    <x v="926"/>
    <x v="22"/>
    <n v="0"/>
    <x v="2"/>
    <x v="0"/>
    <x v="0"/>
    <n v="1337024695"/>
    <n v="1334432695"/>
    <b v="0"/>
    <n v="0"/>
    <b v="0"/>
    <x v="13"/>
    <n v="0"/>
    <s v="N/A"/>
  </r>
  <r>
    <x v="928"/>
    <x v="928"/>
    <x v="927"/>
    <x v="107"/>
    <n v="1575"/>
    <x v="2"/>
    <x v="0"/>
    <x v="0"/>
    <n v="1353196800"/>
    <n v="1348864913"/>
    <b v="0"/>
    <n v="28"/>
    <b v="0"/>
    <x v="13"/>
    <n v="11"/>
    <n v="56.25"/>
  </r>
  <r>
    <x v="929"/>
    <x v="929"/>
    <x v="928"/>
    <x v="2"/>
    <n v="0"/>
    <x v="2"/>
    <x v="0"/>
    <x v="0"/>
    <n v="1333946569"/>
    <n v="1331358169"/>
    <b v="0"/>
    <n v="0"/>
    <b v="0"/>
    <x v="13"/>
    <n v="0"/>
    <s v="N/A"/>
  </r>
  <r>
    <x v="930"/>
    <x v="930"/>
    <x v="929"/>
    <x v="42"/>
    <n v="345"/>
    <x v="2"/>
    <x v="0"/>
    <x v="0"/>
    <n v="1277501520"/>
    <n v="1273874306"/>
    <b v="0"/>
    <n v="5"/>
    <b v="0"/>
    <x v="13"/>
    <n v="38"/>
    <n v="69"/>
  </r>
  <r>
    <x v="931"/>
    <x v="931"/>
    <x v="930"/>
    <x v="13"/>
    <n v="131"/>
    <x v="2"/>
    <x v="1"/>
    <x v="1"/>
    <n v="1395007200"/>
    <n v="1392021502"/>
    <b v="0"/>
    <n v="7"/>
    <b v="0"/>
    <x v="13"/>
    <n v="7"/>
    <n v="18.71"/>
  </r>
  <r>
    <x v="932"/>
    <x v="932"/>
    <x v="931"/>
    <x v="196"/>
    <n v="1381"/>
    <x v="2"/>
    <x v="0"/>
    <x v="0"/>
    <n v="1363990545"/>
    <n v="1360106145"/>
    <b v="0"/>
    <n v="30"/>
    <b v="0"/>
    <x v="13"/>
    <n v="15"/>
    <n v="46.03"/>
  </r>
  <r>
    <x v="933"/>
    <x v="933"/>
    <x v="932"/>
    <x v="13"/>
    <n v="120"/>
    <x v="2"/>
    <x v="0"/>
    <x v="0"/>
    <n v="1399867409"/>
    <n v="1394683409"/>
    <b v="0"/>
    <n v="2"/>
    <b v="0"/>
    <x v="13"/>
    <n v="6"/>
    <n v="60"/>
  </r>
  <r>
    <x v="934"/>
    <x v="934"/>
    <x v="933"/>
    <x v="10"/>
    <n v="1520"/>
    <x v="2"/>
    <x v="5"/>
    <x v="5"/>
    <n v="1399183200"/>
    <n v="1396633284"/>
    <b v="0"/>
    <n v="30"/>
    <b v="0"/>
    <x v="13"/>
    <n v="30"/>
    <n v="50.67"/>
  </r>
  <r>
    <x v="935"/>
    <x v="935"/>
    <x v="934"/>
    <x v="8"/>
    <n v="50"/>
    <x v="2"/>
    <x v="0"/>
    <x v="0"/>
    <n v="1454054429"/>
    <n v="1451462429"/>
    <b v="0"/>
    <n v="2"/>
    <b v="0"/>
    <x v="13"/>
    <n v="1"/>
    <n v="25"/>
  </r>
  <r>
    <x v="936"/>
    <x v="936"/>
    <x v="935"/>
    <x v="123"/>
    <n v="0"/>
    <x v="2"/>
    <x v="0"/>
    <x v="0"/>
    <n v="1326916800"/>
    <n v="1323131689"/>
    <b v="0"/>
    <n v="0"/>
    <b v="0"/>
    <x v="13"/>
    <n v="0"/>
    <s v="N/A"/>
  </r>
  <r>
    <x v="937"/>
    <x v="937"/>
    <x v="936"/>
    <x v="8"/>
    <n v="40"/>
    <x v="2"/>
    <x v="0"/>
    <x v="0"/>
    <n v="1383509357"/>
    <n v="1380913757"/>
    <b v="0"/>
    <n v="2"/>
    <b v="0"/>
    <x v="13"/>
    <n v="1"/>
    <n v="20"/>
  </r>
  <r>
    <x v="938"/>
    <x v="938"/>
    <x v="937"/>
    <x v="39"/>
    <n v="25"/>
    <x v="2"/>
    <x v="0"/>
    <x v="0"/>
    <n v="1346585448"/>
    <n v="1343993448"/>
    <b v="0"/>
    <n v="1"/>
    <b v="0"/>
    <x v="13"/>
    <n v="0"/>
    <n v="25"/>
  </r>
  <r>
    <x v="939"/>
    <x v="939"/>
    <x v="938"/>
    <x v="181"/>
    <n v="40"/>
    <x v="2"/>
    <x v="0"/>
    <x v="0"/>
    <n v="1372622280"/>
    <n v="1369246738"/>
    <b v="0"/>
    <n v="2"/>
    <b v="0"/>
    <x v="13"/>
    <n v="1"/>
    <n v="20"/>
  </r>
  <r>
    <x v="940"/>
    <x v="940"/>
    <x v="939"/>
    <x v="7"/>
    <n v="1544"/>
    <x v="2"/>
    <x v="0"/>
    <x v="0"/>
    <n v="1439251926"/>
    <n v="1435363926"/>
    <b v="0"/>
    <n v="14"/>
    <b v="0"/>
    <x v="8"/>
    <n v="17"/>
    <n v="110.29"/>
  </r>
  <r>
    <x v="941"/>
    <x v="941"/>
    <x v="940"/>
    <x v="63"/>
    <n v="1161"/>
    <x v="2"/>
    <x v="0"/>
    <x v="0"/>
    <n v="1486693145"/>
    <n v="1484101145"/>
    <b v="0"/>
    <n v="31"/>
    <b v="0"/>
    <x v="8"/>
    <n v="2"/>
    <n v="37.450000000000003"/>
  </r>
  <r>
    <x v="942"/>
    <x v="942"/>
    <x v="941"/>
    <x v="51"/>
    <n v="668"/>
    <x v="2"/>
    <x v="0"/>
    <x v="0"/>
    <n v="1455826460"/>
    <n v="1452716060"/>
    <b v="0"/>
    <n v="16"/>
    <b v="0"/>
    <x v="8"/>
    <n v="9"/>
    <n v="41.75"/>
  </r>
  <r>
    <x v="943"/>
    <x v="943"/>
    <x v="942"/>
    <x v="9"/>
    <n v="289"/>
    <x v="2"/>
    <x v="0"/>
    <x v="0"/>
    <n v="1480438905"/>
    <n v="1477843305"/>
    <b v="0"/>
    <n v="12"/>
    <b v="0"/>
    <x v="8"/>
    <n v="10"/>
    <n v="24.08"/>
  </r>
  <r>
    <x v="944"/>
    <x v="944"/>
    <x v="943"/>
    <x v="63"/>
    <n v="6663"/>
    <x v="2"/>
    <x v="0"/>
    <x v="0"/>
    <n v="1460988000"/>
    <n v="1458050450"/>
    <b v="0"/>
    <n v="96"/>
    <b v="0"/>
    <x v="8"/>
    <n v="13"/>
    <n v="69.41"/>
  </r>
  <r>
    <x v="945"/>
    <x v="945"/>
    <x v="944"/>
    <x v="57"/>
    <n v="2484"/>
    <x v="2"/>
    <x v="6"/>
    <x v="3"/>
    <n v="1487462340"/>
    <n v="1482958626"/>
    <b v="0"/>
    <n v="16"/>
    <b v="0"/>
    <x v="8"/>
    <n v="2"/>
    <n v="155.25"/>
  </r>
  <r>
    <x v="946"/>
    <x v="946"/>
    <x v="945"/>
    <x v="36"/>
    <n v="286"/>
    <x v="2"/>
    <x v="0"/>
    <x v="0"/>
    <n v="1473444048"/>
    <n v="1470852048"/>
    <b v="0"/>
    <n v="5"/>
    <b v="0"/>
    <x v="8"/>
    <n v="2"/>
    <n v="57.2"/>
  </r>
  <r>
    <x v="947"/>
    <x v="947"/>
    <x v="946"/>
    <x v="16"/>
    <n v="0"/>
    <x v="2"/>
    <x v="0"/>
    <x v="0"/>
    <n v="1467312306"/>
    <n v="1462128306"/>
    <b v="0"/>
    <n v="0"/>
    <b v="0"/>
    <x v="8"/>
    <n v="0"/>
    <s v="N/A"/>
  </r>
  <r>
    <x v="948"/>
    <x v="948"/>
    <x v="947"/>
    <x v="23"/>
    <n v="480"/>
    <x v="2"/>
    <x v="9"/>
    <x v="3"/>
    <n v="1457812364"/>
    <n v="1455220364"/>
    <b v="0"/>
    <n v="8"/>
    <b v="0"/>
    <x v="8"/>
    <n v="12"/>
    <n v="60"/>
  </r>
  <r>
    <x v="949"/>
    <x v="949"/>
    <x v="948"/>
    <x v="22"/>
    <n v="273"/>
    <x v="2"/>
    <x v="12"/>
    <x v="3"/>
    <n v="1456016576"/>
    <n v="1450832576"/>
    <b v="0"/>
    <n v="7"/>
    <b v="0"/>
    <x v="8"/>
    <n v="1"/>
    <n v="39"/>
  </r>
  <r>
    <x v="950"/>
    <x v="950"/>
    <x v="949"/>
    <x v="10"/>
    <n v="1402"/>
    <x v="2"/>
    <x v="5"/>
    <x v="5"/>
    <n v="1453053661"/>
    <n v="1450461661"/>
    <b v="0"/>
    <n v="24"/>
    <b v="0"/>
    <x v="8"/>
    <n v="28"/>
    <n v="58.42"/>
  </r>
  <r>
    <x v="951"/>
    <x v="951"/>
    <x v="950"/>
    <x v="63"/>
    <n v="19195"/>
    <x v="2"/>
    <x v="0"/>
    <x v="0"/>
    <n v="1465054872"/>
    <n v="1461166872"/>
    <b v="0"/>
    <n v="121"/>
    <b v="0"/>
    <x v="8"/>
    <n v="38"/>
    <n v="158.63999999999999"/>
  </r>
  <r>
    <x v="952"/>
    <x v="952"/>
    <x v="951"/>
    <x v="197"/>
    <n v="19572"/>
    <x v="2"/>
    <x v="0"/>
    <x v="0"/>
    <n v="1479483812"/>
    <n v="1476888212"/>
    <b v="0"/>
    <n v="196"/>
    <b v="0"/>
    <x v="8"/>
    <n v="40"/>
    <n v="99.86"/>
  </r>
  <r>
    <x v="953"/>
    <x v="953"/>
    <x v="952"/>
    <x v="36"/>
    <n v="126"/>
    <x v="2"/>
    <x v="0"/>
    <x v="0"/>
    <n v="1422158199"/>
    <n v="1419566199"/>
    <b v="0"/>
    <n v="5"/>
    <b v="0"/>
    <x v="8"/>
    <n v="1"/>
    <n v="25.2"/>
  </r>
  <r>
    <x v="954"/>
    <x v="954"/>
    <x v="953"/>
    <x v="36"/>
    <n v="6511"/>
    <x v="2"/>
    <x v="0"/>
    <x v="0"/>
    <n v="1440100839"/>
    <n v="1436472039"/>
    <b v="0"/>
    <n v="73"/>
    <b v="0"/>
    <x v="8"/>
    <n v="43"/>
    <n v="89.19"/>
  </r>
  <r>
    <x v="955"/>
    <x v="955"/>
    <x v="954"/>
    <x v="82"/>
    <n v="16984"/>
    <x v="2"/>
    <x v="0"/>
    <x v="0"/>
    <n v="1473750300"/>
    <n v="1470294300"/>
    <b v="0"/>
    <n v="93"/>
    <b v="0"/>
    <x v="8"/>
    <n v="6"/>
    <n v="182.62"/>
  </r>
  <r>
    <x v="956"/>
    <x v="956"/>
    <x v="955"/>
    <x v="63"/>
    <n v="861"/>
    <x v="2"/>
    <x v="0"/>
    <x v="0"/>
    <n v="1430081759"/>
    <n v="1424901359"/>
    <b v="0"/>
    <n v="17"/>
    <b v="0"/>
    <x v="8"/>
    <n v="2"/>
    <n v="50.65"/>
  </r>
  <r>
    <x v="957"/>
    <x v="957"/>
    <x v="956"/>
    <x v="14"/>
    <n v="233"/>
    <x v="2"/>
    <x v="0"/>
    <x v="0"/>
    <n v="1479392133"/>
    <n v="1476710133"/>
    <b v="0"/>
    <n v="7"/>
    <b v="0"/>
    <x v="8"/>
    <n v="2"/>
    <n v="33.29"/>
  </r>
  <r>
    <x v="958"/>
    <x v="958"/>
    <x v="957"/>
    <x v="198"/>
    <n v="881"/>
    <x v="2"/>
    <x v="0"/>
    <x v="0"/>
    <n v="1428641940"/>
    <n v="1426792563"/>
    <b v="0"/>
    <n v="17"/>
    <b v="0"/>
    <x v="8"/>
    <n v="11"/>
    <n v="51.82"/>
  </r>
  <r>
    <x v="959"/>
    <x v="959"/>
    <x v="958"/>
    <x v="63"/>
    <n v="19430"/>
    <x v="2"/>
    <x v="0"/>
    <x v="0"/>
    <n v="1421640665"/>
    <n v="1419048665"/>
    <b v="0"/>
    <n v="171"/>
    <b v="0"/>
    <x v="8"/>
    <n v="39"/>
    <n v="113.63"/>
  </r>
  <r>
    <x v="960"/>
    <x v="960"/>
    <x v="959"/>
    <x v="199"/>
    <n v="25655"/>
    <x v="2"/>
    <x v="0"/>
    <x v="0"/>
    <n v="1489500155"/>
    <n v="1485874955"/>
    <b v="0"/>
    <n v="188"/>
    <b v="0"/>
    <x v="8"/>
    <n v="46"/>
    <n v="136.46"/>
  </r>
  <r>
    <x v="961"/>
    <x v="961"/>
    <x v="960"/>
    <x v="75"/>
    <n v="40079"/>
    <x v="2"/>
    <x v="0"/>
    <x v="0"/>
    <n v="1487617200"/>
    <n v="1483634335"/>
    <b v="0"/>
    <n v="110"/>
    <b v="0"/>
    <x v="8"/>
    <n v="42"/>
    <n v="364.35"/>
  </r>
  <r>
    <x v="962"/>
    <x v="962"/>
    <x v="961"/>
    <x v="30"/>
    <n v="712"/>
    <x v="2"/>
    <x v="0"/>
    <x v="0"/>
    <n v="1455210353"/>
    <n v="1451927153"/>
    <b v="0"/>
    <n v="37"/>
    <b v="0"/>
    <x v="8"/>
    <n v="28"/>
    <n v="19.239999999999998"/>
  </r>
  <r>
    <x v="963"/>
    <x v="963"/>
    <x v="962"/>
    <x v="19"/>
    <n v="377"/>
    <x v="2"/>
    <x v="0"/>
    <x v="0"/>
    <n v="1476717319"/>
    <n v="1473693319"/>
    <b v="0"/>
    <n v="9"/>
    <b v="0"/>
    <x v="8"/>
    <n v="1"/>
    <n v="41.89"/>
  </r>
  <r>
    <x v="964"/>
    <x v="964"/>
    <x v="963"/>
    <x v="74"/>
    <n v="879"/>
    <x v="2"/>
    <x v="5"/>
    <x v="5"/>
    <n v="1441119919"/>
    <n v="1437663919"/>
    <b v="0"/>
    <n v="29"/>
    <b v="0"/>
    <x v="8"/>
    <n v="1"/>
    <n v="30.31"/>
  </r>
  <r>
    <x v="965"/>
    <x v="965"/>
    <x v="964"/>
    <x v="31"/>
    <n v="298"/>
    <x v="2"/>
    <x v="0"/>
    <x v="0"/>
    <n v="1477454340"/>
    <n v="1474676646"/>
    <b v="0"/>
    <n v="6"/>
    <b v="0"/>
    <x v="8"/>
    <n v="1"/>
    <n v="49.67"/>
  </r>
  <r>
    <x v="966"/>
    <x v="966"/>
    <x v="965"/>
    <x v="14"/>
    <n v="1776"/>
    <x v="2"/>
    <x v="0"/>
    <x v="0"/>
    <n v="1475766932"/>
    <n v="1473174932"/>
    <b v="0"/>
    <n v="30"/>
    <b v="0"/>
    <x v="8"/>
    <n v="15"/>
    <n v="59.2"/>
  </r>
  <r>
    <x v="967"/>
    <x v="967"/>
    <x v="966"/>
    <x v="22"/>
    <n v="3562"/>
    <x v="2"/>
    <x v="0"/>
    <x v="0"/>
    <n v="1461301574"/>
    <n v="1456121174"/>
    <b v="0"/>
    <n v="81"/>
    <b v="0"/>
    <x v="8"/>
    <n v="18"/>
    <n v="43.98"/>
  </r>
  <r>
    <x v="968"/>
    <x v="968"/>
    <x v="967"/>
    <x v="6"/>
    <n v="106"/>
    <x v="2"/>
    <x v="0"/>
    <x v="0"/>
    <n v="1408134034"/>
    <n v="1405542034"/>
    <b v="0"/>
    <n v="4"/>
    <b v="0"/>
    <x v="8"/>
    <n v="1"/>
    <n v="26.5"/>
  </r>
  <r>
    <x v="969"/>
    <x v="969"/>
    <x v="968"/>
    <x v="11"/>
    <n v="14000"/>
    <x v="2"/>
    <x v="14"/>
    <x v="10"/>
    <n v="1486624607"/>
    <n v="1483773407"/>
    <b v="0"/>
    <n v="11"/>
    <b v="0"/>
    <x v="8"/>
    <n v="47"/>
    <n v="1272.73"/>
  </r>
  <r>
    <x v="970"/>
    <x v="970"/>
    <x v="969"/>
    <x v="10"/>
    <n v="2296"/>
    <x v="2"/>
    <x v="5"/>
    <x v="5"/>
    <n v="1485147540"/>
    <n v="1481951853"/>
    <b v="0"/>
    <n v="14"/>
    <b v="0"/>
    <x v="8"/>
    <n v="46"/>
    <n v="164"/>
  </r>
  <r>
    <x v="971"/>
    <x v="971"/>
    <x v="970"/>
    <x v="57"/>
    <n v="226"/>
    <x v="2"/>
    <x v="0"/>
    <x v="0"/>
    <n v="1433178060"/>
    <n v="1429290060"/>
    <b v="0"/>
    <n v="5"/>
    <b v="0"/>
    <x v="8"/>
    <n v="0"/>
    <n v="45.2"/>
  </r>
  <r>
    <x v="972"/>
    <x v="972"/>
    <x v="971"/>
    <x v="22"/>
    <n v="6925"/>
    <x v="2"/>
    <x v="0"/>
    <x v="0"/>
    <n v="1409813940"/>
    <n v="1407271598"/>
    <b v="0"/>
    <n v="45"/>
    <b v="0"/>
    <x v="8"/>
    <n v="35"/>
    <n v="153.88999999999999"/>
  </r>
  <r>
    <x v="973"/>
    <x v="973"/>
    <x v="972"/>
    <x v="22"/>
    <n v="411"/>
    <x v="2"/>
    <x v="0"/>
    <x v="0"/>
    <n v="1447032093"/>
    <n v="1441844493"/>
    <b v="0"/>
    <n v="8"/>
    <b v="0"/>
    <x v="8"/>
    <n v="2"/>
    <n v="51.38"/>
  </r>
  <r>
    <x v="974"/>
    <x v="974"/>
    <x v="973"/>
    <x v="63"/>
    <n v="280"/>
    <x v="2"/>
    <x v="0"/>
    <x v="0"/>
    <n v="1458925156"/>
    <n v="1456336756"/>
    <b v="0"/>
    <n v="3"/>
    <b v="0"/>
    <x v="8"/>
    <n v="1"/>
    <n v="93.33"/>
  </r>
  <r>
    <x v="975"/>
    <x v="975"/>
    <x v="974"/>
    <x v="57"/>
    <n v="2607"/>
    <x v="2"/>
    <x v="0"/>
    <x v="0"/>
    <n v="1467132185"/>
    <n v="1461948185"/>
    <b v="0"/>
    <n v="24"/>
    <b v="0"/>
    <x v="8"/>
    <n v="3"/>
    <n v="108.63"/>
  </r>
  <r>
    <x v="976"/>
    <x v="976"/>
    <x v="975"/>
    <x v="60"/>
    <n v="2889"/>
    <x v="2"/>
    <x v="2"/>
    <x v="2"/>
    <n v="1439515497"/>
    <n v="1435627497"/>
    <b v="0"/>
    <n v="18"/>
    <b v="0"/>
    <x v="8"/>
    <n v="2"/>
    <n v="160.5"/>
  </r>
  <r>
    <x v="977"/>
    <x v="977"/>
    <x v="976"/>
    <x v="200"/>
    <n v="909"/>
    <x v="2"/>
    <x v="15"/>
    <x v="3"/>
    <n v="1456094197"/>
    <n v="1453502197"/>
    <b v="0"/>
    <n v="12"/>
    <b v="0"/>
    <x v="8"/>
    <n v="34"/>
    <n v="75.75"/>
  </r>
  <r>
    <x v="978"/>
    <x v="978"/>
    <x v="977"/>
    <x v="201"/>
    <n v="97273"/>
    <x v="2"/>
    <x v="11"/>
    <x v="9"/>
    <n v="1456385101"/>
    <n v="1453793101"/>
    <b v="0"/>
    <n v="123"/>
    <b v="0"/>
    <x v="8"/>
    <n v="56"/>
    <n v="790.84"/>
  </r>
  <r>
    <x v="979"/>
    <x v="979"/>
    <x v="978"/>
    <x v="19"/>
    <n v="28986.16"/>
    <x v="2"/>
    <x v="0"/>
    <x v="0"/>
    <n v="1466449140"/>
    <n v="1463392828"/>
    <b v="0"/>
    <n v="96"/>
    <b v="0"/>
    <x v="8"/>
    <n v="83"/>
    <n v="301.94"/>
  </r>
  <r>
    <x v="980"/>
    <x v="980"/>
    <x v="979"/>
    <x v="3"/>
    <n v="1486"/>
    <x v="2"/>
    <x v="0"/>
    <x v="0"/>
    <n v="1417387322"/>
    <n v="1413495722"/>
    <b v="0"/>
    <n v="31"/>
    <b v="0"/>
    <x v="8"/>
    <n v="15"/>
    <n v="47.94"/>
  </r>
  <r>
    <x v="981"/>
    <x v="981"/>
    <x v="980"/>
    <x v="150"/>
    <n v="11"/>
    <x v="2"/>
    <x v="0"/>
    <x v="0"/>
    <n v="1407624222"/>
    <n v="1405032222"/>
    <b v="0"/>
    <n v="4"/>
    <b v="0"/>
    <x v="8"/>
    <n v="0"/>
    <n v="2.75"/>
  </r>
  <r>
    <x v="982"/>
    <x v="982"/>
    <x v="981"/>
    <x v="178"/>
    <n v="3"/>
    <x v="2"/>
    <x v="0"/>
    <x v="0"/>
    <n v="1475431486"/>
    <n v="1472839486"/>
    <b v="0"/>
    <n v="3"/>
    <b v="0"/>
    <x v="8"/>
    <n v="0"/>
    <n v="1"/>
  </r>
  <r>
    <x v="983"/>
    <x v="983"/>
    <x v="982"/>
    <x v="202"/>
    <n v="30751"/>
    <x v="2"/>
    <x v="3"/>
    <x v="3"/>
    <n v="1471985640"/>
    <n v="1469289685"/>
    <b v="0"/>
    <n v="179"/>
    <b v="0"/>
    <x v="8"/>
    <n v="30"/>
    <n v="171.79"/>
  </r>
  <r>
    <x v="984"/>
    <x v="984"/>
    <x v="983"/>
    <x v="3"/>
    <n v="106"/>
    <x v="2"/>
    <x v="0"/>
    <x v="0"/>
    <n v="1427507208"/>
    <n v="1424918808"/>
    <b v="0"/>
    <n v="3"/>
    <b v="0"/>
    <x v="8"/>
    <n v="1"/>
    <n v="35.33"/>
  </r>
  <r>
    <x v="985"/>
    <x v="985"/>
    <x v="984"/>
    <x v="11"/>
    <n v="1888"/>
    <x v="2"/>
    <x v="12"/>
    <x v="3"/>
    <n v="1451602800"/>
    <n v="1449011610"/>
    <b v="0"/>
    <n v="23"/>
    <b v="0"/>
    <x v="8"/>
    <n v="6"/>
    <n v="82.09"/>
  </r>
  <r>
    <x v="986"/>
    <x v="986"/>
    <x v="985"/>
    <x v="22"/>
    <n v="2550"/>
    <x v="2"/>
    <x v="1"/>
    <x v="1"/>
    <n v="1452384000"/>
    <n v="1447698300"/>
    <b v="0"/>
    <n v="23"/>
    <b v="0"/>
    <x v="8"/>
    <n v="13"/>
    <n v="110.87"/>
  </r>
  <r>
    <x v="987"/>
    <x v="987"/>
    <x v="986"/>
    <x v="63"/>
    <n v="6610"/>
    <x v="2"/>
    <x v="9"/>
    <x v="3"/>
    <n v="1403507050"/>
    <n v="1400051050"/>
    <b v="0"/>
    <n v="41"/>
    <b v="0"/>
    <x v="8"/>
    <n v="13"/>
    <n v="161.22"/>
  </r>
  <r>
    <x v="988"/>
    <x v="988"/>
    <x v="987"/>
    <x v="10"/>
    <n v="0"/>
    <x v="2"/>
    <x v="13"/>
    <x v="3"/>
    <n v="1475310825"/>
    <n v="1472718825"/>
    <b v="0"/>
    <n v="0"/>
    <b v="0"/>
    <x v="8"/>
    <n v="0"/>
    <s v="N/A"/>
  </r>
  <r>
    <x v="989"/>
    <x v="989"/>
    <x v="988"/>
    <x v="3"/>
    <n v="1677"/>
    <x v="2"/>
    <x v="0"/>
    <x v="0"/>
    <n v="1475101495"/>
    <n v="1472509495"/>
    <b v="0"/>
    <n v="32"/>
    <b v="0"/>
    <x v="8"/>
    <n v="17"/>
    <n v="52.41"/>
  </r>
  <r>
    <x v="990"/>
    <x v="990"/>
    <x v="989"/>
    <x v="31"/>
    <n v="26"/>
    <x v="2"/>
    <x v="0"/>
    <x v="0"/>
    <n v="1409770164"/>
    <n v="1407178164"/>
    <b v="0"/>
    <n v="2"/>
    <b v="0"/>
    <x v="8"/>
    <n v="0"/>
    <n v="13"/>
  </r>
  <r>
    <x v="991"/>
    <x v="991"/>
    <x v="990"/>
    <x v="10"/>
    <n v="212"/>
    <x v="2"/>
    <x v="1"/>
    <x v="1"/>
    <n v="1468349460"/>
    <n v="1466186988"/>
    <b v="0"/>
    <n v="7"/>
    <b v="0"/>
    <x v="8"/>
    <n v="4"/>
    <n v="30.29"/>
  </r>
  <r>
    <x v="992"/>
    <x v="992"/>
    <x v="991"/>
    <x v="57"/>
    <n v="467"/>
    <x v="2"/>
    <x v="0"/>
    <x v="0"/>
    <n v="1462655519"/>
    <n v="1457475119"/>
    <b v="0"/>
    <n v="4"/>
    <b v="0"/>
    <x v="8"/>
    <n v="0"/>
    <n v="116.75"/>
  </r>
  <r>
    <x v="993"/>
    <x v="993"/>
    <x v="992"/>
    <x v="54"/>
    <n v="17561"/>
    <x v="2"/>
    <x v="0"/>
    <x v="0"/>
    <n v="1478926800"/>
    <n v="1476054568"/>
    <b v="0"/>
    <n v="196"/>
    <b v="0"/>
    <x v="8"/>
    <n v="25"/>
    <n v="89.6"/>
  </r>
  <r>
    <x v="994"/>
    <x v="994"/>
    <x v="993"/>
    <x v="61"/>
    <n v="4669"/>
    <x v="2"/>
    <x v="0"/>
    <x v="0"/>
    <n v="1417388340"/>
    <n v="1412835530"/>
    <b v="0"/>
    <n v="11"/>
    <b v="0"/>
    <x v="8"/>
    <n v="2"/>
    <n v="424.45"/>
  </r>
  <r>
    <x v="995"/>
    <x v="995"/>
    <x v="994"/>
    <x v="3"/>
    <n v="726"/>
    <x v="2"/>
    <x v="0"/>
    <x v="0"/>
    <n v="1417276800"/>
    <n v="1415140480"/>
    <b v="0"/>
    <n v="9"/>
    <b v="0"/>
    <x v="8"/>
    <n v="7"/>
    <n v="80.67"/>
  </r>
  <r>
    <x v="996"/>
    <x v="996"/>
    <x v="995"/>
    <x v="23"/>
    <n v="65"/>
    <x v="2"/>
    <x v="0"/>
    <x v="0"/>
    <n v="1406474820"/>
    <n v="1403902060"/>
    <b v="0"/>
    <n v="5"/>
    <b v="0"/>
    <x v="8"/>
    <n v="2"/>
    <n v="13"/>
  </r>
  <r>
    <x v="997"/>
    <x v="997"/>
    <x v="996"/>
    <x v="10"/>
    <n v="65"/>
    <x v="2"/>
    <x v="0"/>
    <x v="0"/>
    <n v="1417145297"/>
    <n v="1414549697"/>
    <b v="0"/>
    <n v="8"/>
    <b v="0"/>
    <x v="8"/>
    <n v="1"/>
    <n v="8.1300000000000008"/>
  </r>
  <r>
    <x v="998"/>
    <x v="998"/>
    <x v="997"/>
    <x v="127"/>
    <n v="35135"/>
    <x v="2"/>
    <x v="5"/>
    <x v="5"/>
    <n v="1447909401"/>
    <n v="1444017801"/>
    <b v="0"/>
    <n v="229"/>
    <b v="0"/>
    <x v="8"/>
    <n v="59"/>
    <n v="153.43"/>
  </r>
  <r>
    <x v="999"/>
    <x v="999"/>
    <x v="998"/>
    <x v="60"/>
    <n v="11683"/>
    <x v="2"/>
    <x v="5"/>
    <x v="5"/>
    <n v="1415865720"/>
    <n v="1413270690"/>
    <b v="0"/>
    <n v="40"/>
    <b v="0"/>
    <x v="8"/>
    <n v="8"/>
    <n v="292.08"/>
  </r>
  <r>
    <x v="1000"/>
    <x v="1000"/>
    <x v="999"/>
    <x v="203"/>
    <n v="19824"/>
    <x v="1"/>
    <x v="0"/>
    <x v="0"/>
    <n v="1489537560"/>
    <n v="1484357160"/>
    <b v="0"/>
    <n v="6"/>
    <b v="0"/>
    <x v="8"/>
    <n v="2"/>
    <n v="3304"/>
  </r>
  <r>
    <x v="1001"/>
    <x v="1001"/>
    <x v="1000"/>
    <x v="10"/>
    <n v="5200"/>
    <x v="1"/>
    <x v="1"/>
    <x v="1"/>
    <n v="1485796613"/>
    <n v="1481908613"/>
    <b v="0"/>
    <n v="4"/>
    <b v="0"/>
    <x v="8"/>
    <n v="104"/>
    <n v="1300"/>
  </r>
  <r>
    <x v="1002"/>
    <x v="1002"/>
    <x v="1001"/>
    <x v="204"/>
    <n v="2960"/>
    <x v="1"/>
    <x v="0"/>
    <x v="0"/>
    <n v="1450331940"/>
    <n v="1447777514"/>
    <b v="0"/>
    <n v="22"/>
    <b v="0"/>
    <x v="8"/>
    <n v="30"/>
    <n v="134.55000000000001"/>
  </r>
  <r>
    <x v="1003"/>
    <x v="1003"/>
    <x v="1002"/>
    <x v="22"/>
    <n v="3211"/>
    <x v="1"/>
    <x v="6"/>
    <x v="3"/>
    <n v="1489680061"/>
    <n v="1487091661"/>
    <b v="0"/>
    <n v="15"/>
    <b v="0"/>
    <x v="8"/>
    <n v="16"/>
    <n v="214.07"/>
  </r>
  <r>
    <x v="1004"/>
    <x v="1004"/>
    <x v="1003"/>
    <x v="31"/>
    <n v="20552"/>
    <x v="1"/>
    <x v="0"/>
    <x v="0"/>
    <n v="1455814827"/>
    <n v="1453222827"/>
    <b v="0"/>
    <n v="95"/>
    <b v="0"/>
    <x v="8"/>
    <n v="82"/>
    <n v="216.34"/>
  </r>
  <r>
    <x v="1005"/>
    <x v="1005"/>
    <x v="1004"/>
    <x v="61"/>
    <n v="150102"/>
    <x v="1"/>
    <x v="0"/>
    <x v="0"/>
    <n v="1446217183"/>
    <n v="1443538783"/>
    <b v="0"/>
    <n v="161"/>
    <b v="0"/>
    <x v="8"/>
    <n v="75"/>
    <n v="932.31"/>
  </r>
  <r>
    <x v="1006"/>
    <x v="1006"/>
    <x v="1005"/>
    <x v="23"/>
    <n v="234"/>
    <x v="1"/>
    <x v="0"/>
    <x v="0"/>
    <n v="1418368260"/>
    <n v="1417654672"/>
    <b v="0"/>
    <n v="8"/>
    <b v="0"/>
    <x v="8"/>
    <n v="6"/>
    <n v="29.25"/>
  </r>
  <r>
    <x v="1007"/>
    <x v="1007"/>
    <x v="1006"/>
    <x v="11"/>
    <n v="13296"/>
    <x v="1"/>
    <x v="0"/>
    <x v="0"/>
    <n v="1481727623"/>
    <n v="1478095223"/>
    <b v="0"/>
    <n v="76"/>
    <b v="0"/>
    <x v="8"/>
    <n v="44"/>
    <n v="174.95"/>
  </r>
  <r>
    <x v="1008"/>
    <x v="1008"/>
    <x v="1007"/>
    <x v="205"/>
    <n v="250"/>
    <x v="1"/>
    <x v="14"/>
    <x v="10"/>
    <n v="1482953115"/>
    <n v="1480361115"/>
    <b v="0"/>
    <n v="1"/>
    <b v="0"/>
    <x v="8"/>
    <n v="0"/>
    <n v="250"/>
  </r>
  <r>
    <x v="1009"/>
    <x v="1009"/>
    <x v="1008"/>
    <x v="63"/>
    <n v="6565"/>
    <x v="1"/>
    <x v="0"/>
    <x v="0"/>
    <n v="1466346646"/>
    <n v="1463754646"/>
    <b v="0"/>
    <n v="101"/>
    <b v="0"/>
    <x v="8"/>
    <n v="13"/>
    <n v="65"/>
  </r>
  <r>
    <x v="1010"/>
    <x v="1010"/>
    <x v="1009"/>
    <x v="206"/>
    <n v="220"/>
    <x v="1"/>
    <x v="0"/>
    <x v="0"/>
    <n v="1473044340"/>
    <n v="1468180462"/>
    <b v="0"/>
    <n v="4"/>
    <b v="0"/>
    <x v="8"/>
    <n v="0"/>
    <n v="55"/>
  </r>
  <r>
    <x v="1011"/>
    <x v="1011"/>
    <x v="1010"/>
    <x v="22"/>
    <n v="75"/>
    <x v="1"/>
    <x v="0"/>
    <x v="0"/>
    <n v="1418938395"/>
    <n v="1415050395"/>
    <b v="0"/>
    <n v="1"/>
    <b v="0"/>
    <x v="8"/>
    <n v="0"/>
    <n v="75"/>
  </r>
  <r>
    <x v="1012"/>
    <x v="1012"/>
    <x v="1011"/>
    <x v="10"/>
    <n v="1076751.05"/>
    <x v="1"/>
    <x v="0"/>
    <x v="0"/>
    <n v="1485254052"/>
    <n v="1481366052"/>
    <b v="0"/>
    <n v="775"/>
    <b v="0"/>
    <x v="8"/>
    <n v="21535"/>
    <n v="1389.36"/>
  </r>
  <r>
    <x v="1013"/>
    <x v="1013"/>
    <x v="1012"/>
    <x v="31"/>
    <n v="8632"/>
    <x v="1"/>
    <x v="0"/>
    <x v="0"/>
    <n v="1451419200"/>
    <n v="1449000056"/>
    <b v="0"/>
    <n v="90"/>
    <b v="0"/>
    <x v="8"/>
    <n v="35"/>
    <n v="95.91"/>
  </r>
  <r>
    <x v="1014"/>
    <x v="1014"/>
    <x v="1013"/>
    <x v="3"/>
    <n v="3060"/>
    <x v="1"/>
    <x v="0"/>
    <x v="0"/>
    <n v="1420070615"/>
    <n v="1415750615"/>
    <b v="0"/>
    <n v="16"/>
    <b v="0"/>
    <x v="8"/>
    <n v="31"/>
    <n v="191.25"/>
  </r>
  <r>
    <x v="1015"/>
    <x v="1015"/>
    <x v="1014"/>
    <x v="7"/>
    <n v="240"/>
    <x v="1"/>
    <x v="16"/>
    <x v="11"/>
    <n v="1448489095"/>
    <n v="1445893495"/>
    <b v="0"/>
    <n v="6"/>
    <b v="0"/>
    <x v="8"/>
    <n v="3"/>
    <n v="40"/>
  </r>
  <r>
    <x v="1016"/>
    <x v="1016"/>
    <x v="1015"/>
    <x v="57"/>
    <n v="2842"/>
    <x v="1"/>
    <x v="0"/>
    <x v="0"/>
    <n v="1459992856"/>
    <n v="1456108456"/>
    <b v="0"/>
    <n v="38"/>
    <b v="0"/>
    <x v="8"/>
    <n v="3"/>
    <n v="74.790000000000006"/>
  </r>
  <r>
    <x v="1017"/>
    <x v="1017"/>
    <x v="1016"/>
    <x v="65"/>
    <n v="57197"/>
    <x v="1"/>
    <x v="0"/>
    <x v="0"/>
    <n v="1448125935"/>
    <n v="1444666335"/>
    <b v="0"/>
    <n v="355"/>
    <b v="0"/>
    <x v="8"/>
    <n v="23"/>
    <n v="161.12"/>
  </r>
  <r>
    <x v="1018"/>
    <x v="1018"/>
    <x v="1017"/>
    <x v="22"/>
    <n v="621"/>
    <x v="1"/>
    <x v="0"/>
    <x v="0"/>
    <n v="1468496933"/>
    <n v="1465904933"/>
    <b v="0"/>
    <n v="7"/>
    <b v="0"/>
    <x v="8"/>
    <n v="3"/>
    <n v="88.71"/>
  </r>
  <r>
    <x v="1019"/>
    <x v="1019"/>
    <x v="1018"/>
    <x v="101"/>
    <n v="21300"/>
    <x v="1"/>
    <x v="0"/>
    <x v="0"/>
    <n v="1423092149"/>
    <n v="1420500149"/>
    <b v="0"/>
    <n v="400"/>
    <b v="0"/>
    <x v="8"/>
    <n v="47"/>
    <n v="53.25"/>
  </r>
  <r>
    <x v="1020"/>
    <x v="1020"/>
    <x v="1019"/>
    <x v="207"/>
    <n v="3186"/>
    <x v="0"/>
    <x v="5"/>
    <x v="5"/>
    <n v="1433206020"/>
    <n v="1430617209"/>
    <b v="0"/>
    <n v="30"/>
    <b v="1"/>
    <x v="15"/>
    <n v="206"/>
    <n v="106.2"/>
  </r>
  <r>
    <x v="1021"/>
    <x v="1021"/>
    <x v="1020"/>
    <x v="9"/>
    <n v="10554.11"/>
    <x v="0"/>
    <x v="0"/>
    <x v="0"/>
    <n v="1445054400"/>
    <n v="1443074571"/>
    <b v="1"/>
    <n v="478"/>
    <b v="1"/>
    <x v="15"/>
    <n v="352"/>
    <n v="22.08"/>
  </r>
  <r>
    <x v="1022"/>
    <x v="1022"/>
    <x v="1021"/>
    <x v="13"/>
    <n v="2298"/>
    <x v="0"/>
    <x v="0"/>
    <x v="0"/>
    <n v="1431876677"/>
    <n v="1429284677"/>
    <b v="1"/>
    <n v="74"/>
    <b v="1"/>
    <x v="15"/>
    <n v="115"/>
    <n v="31.05"/>
  </r>
  <r>
    <x v="1023"/>
    <x v="1023"/>
    <x v="1022"/>
    <x v="13"/>
    <n v="4743"/>
    <x v="0"/>
    <x v="1"/>
    <x v="1"/>
    <n v="1434837861"/>
    <n v="1432245861"/>
    <b v="0"/>
    <n v="131"/>
    <b v="1"/>
    <x v="15"/>
    <n v="237"/>
    <n v="36.21"/>
  </r>
  <r>
    <x v="1024"/>
    <x v="1024"/>
    <x v="1023"/>
    <x v="22"/>
    <n v="23727.55"/>
    <x v="0"/>
    <x v="11"/>
    <x v="9"/>
    <n v="1454248563"/>
    <n v="1451656563"/>
    <b v="1"/>
    <n v="61"/>
    <b v="1"/>
    <x v="15"/>
    <n v="119"/>
    <n v="388.98"/>
  </r>
  <r>
    <x v="1025"/>
    <x v="1025"/>
    <x v="1024"/>
    <x v="54"/>
    <n v="76949.820000000007"/>
    <x v="0"/>
    <x v="0"/>
    <x v="0"/>
    <n v="1426532437"/>
    <n v="1423944037"/>
    <b v="1"/>
    <n v="1071"/>
    <b v="1"/>
    <x v="15"/>
    <n v="110"/>
    <n v="71.849999999999994"/>
  </r>
  <r>
    <x v="1026"/>
    <x v="1026"/>
    <x v="1025"/>
    <x v="39"/>
    <n v="7000.58"/>
    <x v="0"/>
    <x v="1"/>
    <x v="1"/>
    <n v="1459414016"/>
    <n v="1456480016"/>
    <b v="1"/>
    <n v="122"/>
    <b v="1"/>
    <x v="15"/>
    <n v="100"/>
    <n v="57.38"/>
  </r>
  <r>
    <x v="1027"/>
    <x v="1027"/>
    <x v="1026"/>
    <x v="208"/>
    <n v="7733"/>
    <x v="0"/>
    <x v="0"/>
    <x v="0"/>
    <n v="1414025347"/>
    <n v="1411433347"/>
    <b v="1"/>
    <n v="111"/>
    <b v="1"/>
    <x v="15"/>
    <n v="103"/>
    <n v="69.67"/>
  </r>
  <r>
    <x v="1028"/>
    <x v="1028"/>
    <x v="1027"/>
    <x v="3"/>
    <n v="11727"/>
    <x v="0"/>
    <x v="1"/>
    <x v="1"/>
    <n v="1488830400"/>
    <n v="1484924605"/>
    <b v="1"/>
    <n v="255"/>
    <b v="1"/>
    <x v="15"/>
    <n v="117"/>
    <n v="45.99"/>
  </r>
  <r>
    <x v="1029"/>
    <x v="1029"/>
    <x v="1028"/>
    <x v="3"/>
    <n v="11176"/>
    <x v="0"/>
    <x v="11"/>
    <x v="9"/>
    <n v="1428184740"/>
    <n v="1423501507"/>
    <b v="0"/>
    <n v="141"/>
    <b v="1"/>
    <x v="15"/>
    <n v="112"/>
    <n v="79.260000000000005"/>
  </r>
  <r>
    <x v="1030"/>
    <x v="1030"/>
    <x v="1029"/>
    <x v="13"/>
    <n v="6842"/>
    <x v="0"/>
    <x v="0"/>
    <x v="0"/>
    <n v="1473680149"/>
    <n v="1472470549"/>
    <b v="0"/>
    <n v="159"/>
    <b v="1"/>
    <x v="15"/>
    <n v="342"/>
    <n v="43.03"/>
  </r>
  <r>
    <x v="1031"/>
    <x v="1031"/>
    <x v="1030"/>
    <x v="3"/>
    <n v="10740"/>
    <x v="0"/>
    <x v="0"/>
    <x v="0"/>
    <n v="1450290010"/>
    <n v="1447698010"/>
    <b v="0"/>
    <n v="99"/>
    <b v="1"/>
    <x v="15"/>
    <n v="107"/>
    <n v="108.48"/>
  </r>
  <r>
    <x v="1032"/>
    <x v="1032"/>
    <x v="1031"/>
    <x v="105"/>
    <n v="5858.84"/>
    <x v="0"/>
    <x v="0"/>
    <x v="0"/>
    <n v="1466697625"/>
    <n v="1464105625"/>
    <b v="0"/>
    <n v="96"/>
    <b v="1"/>
    <x v="15"/>
    <n v="108"/>
    <n v="61.03"/>
  </r>
  <r>
    <x v="1033"/>
    <x v="1033"/>
    <x v="1032"/>
    <x v="209"/>
    <n v="1366"/>
    <x v="0"/>
    <x v="1"/>
    <x v="1"/>
    <n v="1481564080"/>
    <n v="1479144880"/>
    <b v="0"/>
    <n v="27"/>
    <b v="1"/>
    <x v="15"/>
    <n v="103"/>
    <n v="50.59"/>
  </r>
  <r>
    <x v="1034"/>
    <x v="1034"/>
    <x v="1033"/>
    <x v="10"/>
    <n v="6500.09"/>
    <x v="0"/>
    <x v="0"/>
    <x v="0"/>
    <n v="1470369540"/>
    <n v="1467604804"/>
    <b v="0"/>
    <n v="166"/>
    <b v="1"/>
    <x v="15"/>
    <n v="130"/>
    <n v="39.159999999999997"/>
  </r>
  <r>
    <x v="1035"/>
    <x v="1035"/>
    <x v="1034"/>
    <x v="210"/>
    <n v="4952"/>
    <x v="0"/>
    <x v="0"/>
    <x v="0"/>
    <n v="1423668220"/>
    <n v="1421076220"/>
    <b v="0"/>
    <n v="76"/>
    <b v="1"/>
    <x v="15"/>
    <n v="108"/>
    <n v="65.16"/>
  </r>
  <r>
    <x v="1036"/>
    <x v="1036"/>
    <x v="1035"/>
    <x v="37"/>
    <n v="5056.22"/>
    <x v="0"/>
    <x v="0"/>
    <x v="0"/>
    <n v="1357545600"/>
    <n v="1354790790"/>
    <b v="0"/>
    <n v="211"/>
    <b v="1"/>
    <x v="15"/>
    <n v="112"/>
    <n v="23.96"/>
  </r>
  <r>
    <x v="1037"/>
    <x v="1037"/>
    <x v="1036"/>
    <x v="28"/>
    <n v="1021"/>
    <x v="0"/>
    <x v="0"/>
    <x v="0"/>
    <n v="1431925200"/>
    <n v="1429991062"/>
    <b v="0"/>
    <n v="21"/>
    <b v="1"/>
    <x v="15"/>
    <n v="102"/>
    <n v="48.62"/>
  </r>
  <r>
    <x v="1038"/>
    <x v="1038"/>
    <x v="1037"/>
    <x v="15"/>
    <n v="2180"/>
    <x v="0"/>
    <x v="0"/>
    <x v="0"/>
    <n v="1458362023"/>
    <n v="1455773623"/>
    <b v="0"/>
    <n v="61"/>
    <b v="1"/>
    <x v="15"/>
    <n v="145"/>
    <n v="35.74"/>
  </r>
  <r>
    <x v="1039"/>
    <x v="1039"/>
    <x v="1038"/>
    <x v="2"/>
    <n v="641"/>
    <x v="0"/>
    <x v="0"/>
    <x v="0"/>
    <n v="1481615940"/>
    <n v="1479436646"/>
    <b v="0"/>
    <n v="30"/>
    <b v="1"/>
    <x v="15"/>
    <n v="128"/>
    <n v="21.37"/>
  </r>
  <r>
    <x v="1040"/>
    <x v="1040"/>
    <x v="1039"/>
    <x v="94"/>
    <n v="250"/>
    <x v="1"/>
    <x v="0"/>
    <x v="0"/>
    <n v="1472317209"/>
    <n v="1469725209"/>
    <b v="0"/>
    <n v="1"/>
    <b v="0"/>
    <x v="16"/>
    <n v="0"/>
    <n v="250"/>
  </r>
  <r>
    <x v="1041"/>
    <x v="1041"/>
    <x v="1040"/>
    <x v="45"/>
    <n v="0"/>
    <x v="1"/>
    <x v="0"/>
    <x v="0"/>
    <n v="1406769992"/>
    <n v="1405041992"/>
    <b v="0"/>
    <n v="0"/>
    <b v="0"/>
    <x v="16"/>
    <n v="0"/>
    <s v="N/A"/>
  </r>
  <r>
    <x v="1042"/>
    <x v="1042"/>
    <x v="1041"/>
    <x v="81"/>
    <n v="10"/>
    <x v="1"/>
    <x v="0"/>
    <x v="0"/>
    <n v="1410516000"/>
    <n v="1406824948"/>
    <b v="0"/>
    <n v="1"/>
    <b v="0"/>
    <x v="16"/>
    <n v="2"/>
    <n v="10"/>
  </r>
  <r>
    <x v="1043"/>
    <x v="1043"/>
    <x v="1042"/>
    <x v="57"/>
    <n v="8537"/>
    <x v="1"/>
    <x v="0"/>
    <x v="0"/>
    <n v="1432101855"/>
    <n v="1429509855"/>
    <b v="0"/>
    <n v="292"/>
    <b v="0"/>
    <x v="16"/>
    <n v="9"/>
    <n v="29.24"/>
  </r>
  <r>
    <x v="1044"/>
    <x v="1044"/>
    <x v="1043"/>
    <x v="39"/>
    <n v="6"/>
    <x v="1"/>
    <x v="0"/>
    <x v="0"/>
    <n v="1425587220"/>
    <n v="1420668801"/>
    <b v="0"/>
    <n v="2"/>
    <b v="0"/>
    <x v="16"/>
    <n v="0"/>
    <n v="3"/>
  </r>
  <r>
    <x v="1045"/>
    <x v="1045"/>
    <x v="1044"/>
    <x v="3"/>
    <n v="266"/>
    <x v="1"/>
    <x v="0"/>
    <x v="0"/>
    <n v="1408827550"/>
    <n v="1406235550"/>
    <b v="0"/>
    <n v="8"/>
    <b v="0"/>
    <x v="16"/>
    <n v="3"/>
    <n v="33.25"/>
  </r>
  <r>
    <x v="1046"/>
    <x v="1046"/>
    <x v="1045"/>
    <x v="9"/>
    <n v="0"/>
    <x v="1"/>
    <x v="12"/>
    <x v="3"/>
    <n v="1451161560"/>
    <n v="1447273560"/>
    <b v="0"/>
    <n v="0"/>
    <b v="0"/>
    <x v="16"/>
    <n v="0"/>
    <s v="N/A"/>
  </r>
  <r>
    <x v="1047"/>
    <x v="1047"/>
    <x v="1046"/>
    <x v="13"/>
    <n v="1"/>
    <x v="1"/>
    <x v="0"/>
    <x v="0"/>
    <n v="1415219915"/>
    <n v="1412624315"/>
    <b v="0"/>
    <n v="1"/>
    <b v="0"/>
    <x v="16"/>
    <n v="0"/>
    <n v="1"/>
  </r>
  <r>
    <x v="1048"/>
    <x v="1048"/>
    <x v="1047"/>
    <x v="36"/>
    <n v="212"/>
    <x v="1"/>
    <x v="0"/>
    <x v="0"/>
    <n v="1474766189"/>
    <n v="1471310189"/>
    <b v="0"/>
    <n v="4"/>
    <b v="0"/>
    <x v="16"/>
    <n v="1"/>
    <n v="53"/>
  </r>
  <r>
    <x v="1049"/>
    <x v="1049"/>
    <x v="1048"/>
    <x v="14"/>
    <n v="0"/>
    <x v="1"/>
    <x v="0"/>
    <x v="0"/>
    <n v="1455272445"/>
    <n v="1452680445"/>
    <b v="0"/>
    <n v="0"/>
    <b v="0"/>
    <x v="16"/>
    <n v="0"/>
    <s v="N/A"/>
  </r>
  <r>
    <x v="1050"/>
    <x v="1050"/>
    <x v="1049"/>
    <x v="30"/>
    <n v="0"/>
    <x v="1"/>
    <x v="0"/>
    <x v="0"/>
    <n v="1442257677"/>
    <n v="1439665677"/>
    <b v="0"/>
    <n v="0"/>
    <b v="0"/>
    <x v="16"/>
    <n v="0"/>
    <s v="N/A"/>
  </r>
  <r>
    <x v="1051"/>
    <x v="1051"/>
    <x v="1050"/>
    <x v="2"/>
    <n v="0"/>
    <x v="1"/>
    <x v="0"/>
    <x v="0"/>
    <n v="1409098825"/>
    <n v="1406679625"/>
    <b v="0"/>
    <n v="0"/>
    <b v="0"/>
    <x v="16"/>
    <n v="0"/>
    <s v="N/A"/>
  </r>
  <r>
    <x v="1052"/>
    <x v="1052"/>
    <x v="1051"/>
    <x v="211"/>
    <n v="0"/>
    <x v="1"/>
    <x v="0"/>
    <x v="0"/>
    <n v="1465243740"/>
    <n v="1461438495"/>
    <b v="0"/>
    <n v="0"/>
    <b v="0"/>
    <x v="16"/>
    <n v="0"/>
    <s v="N/A"/>
  </r>
  <r>
    <x v="1053"/>
    <x v="1053"/>
    <x v="1052"/>
    <x v="15"/>
    <n v="15"/>
    <x v="1"/>
    <x v="0"/>
    <x v="0"/>
    <n v="1488773332"/>
    <n v="1486613332"/>
    <b v="0"/>
    <n v="1"/>
    <b v="0"/>
    <x v="16"/>
    <n v="1"/>
    <n v="15"/>
  </r>
  <r>
    <x v="1054"/>
    <x v="1054"/>
    <x v="1053"/>
    <x v="30"/>
    <n v="0"/>
    <x v="1"/>
    <x v="0"/>
    <x v="0"/>
    <n v="1407708000"/>
    <n v="1405110399"/>
    <b v="0"/>
    <n v="0"/>
    <b v="0"/>
    <x v="16"/>
    <n v="0"/>
    <s v="N/A"/>
  </r>
  <r>
    <x v="1055"/>
    <x v="1055"/>
    <x v="1054"/>
    <x v="8"/>
    <n v="0"/>
    <x v="1"/>
    <x v="0"/>
    <x v="0"/>
    <n v="1457394545"/>
    <n v="1454802545"/>
    <b v="0"/>
    <n v="0"/>
    <b v="0"/>
    <x v="16"/>
    <n v="0"/>
    <s v="N/A"/>
  </r>
  <r>
    <x v="1056"/>
    <x v="1056"/>
    <x v="1055"/>
    <x v="3"/>
    <n v="0"/>
    <x v="1"/>
    <x v="0"/>
    <x v="0"/>
    <n v="1429892177"/>
    <n v="1424711777"/>
    <b v="0"/>
    <n v="0"/>
    <b v="0"/>
    <x v="16"/>
    <n v="0"/>
    <s v="N/A"/>
  </r>
  <r>
    <x v="1057"/>
    <x v="1057"/>
    <x v="1056"/>
    <x v="3"/>
    <n v="0"/>
    <x v="1"/>
    <x v="0"/>
    <x v="0"/>
    <n v="1480888483"/>
    <n v="1478292883"/>
    <b v="0"/>
    <n v="0"/>
    <b v="0"/>
    <x v="16"/>
    <n v="0"/>
    <s v="N/A"/>
  </r>
  <r>
    <x v="1058"/>
    <x v="1058"/>
    <x v="1057"/>
    <x v="79"/>
    <n v="0"/>
    <x v="1"/>
    <x v="0"/>
    <x v="0"/>
    <n v="1427328000"/>
    <n v="1423777043"/>
    <b v="0"/>
    <n v="0"/>
    <b v="0"/>
    <x v="16"/>
    <n v="0"/>
    <s v="N/A"/>
  </r>
  <r>
    <x v="1059"/>
    <x v="1059"/>
    <x v="1058"/>
    <x v="184"/>
    <n v="0"/>
    <x v="1"/>
    <x v="0"/>
    <x v="0"/>
    <n v="1426269456"/>
    <n v="1423681056"/>
    <b v="0"/>
    <n v="0"/>
    <b v="0"/>
    <x v="16"/>
    <n v="0"/>
    <s v="N/A"/>
  </r>
  <r>
    <x v="1060"/>
    <x v="1060"/>
    <x v="1059"/>
    <x v="10"/>
    <n v="50"/>
    <x v="1"/>
    <x v="0"/>
    <x v="0"/>
    <n v="1429134893"/>
    <n v="1426542893"/>
    <b v="0"/>
    <n v="1"/>
    <b v="0"/>
    <x v="16"/>
    <n v="1"/>
    <n v="50"/>
  </r>
  <r>
    <x v="1061"/>
    <x v="1061"/>
    <x v="1060"/>
    <x v="23"/>
    <n v="0"/>
    <x v="1"/>
    <x v="0"/>
    <x v="0"/>
    <n v="1462150800"/>
    <n v="1456987108"/>
    <b v="0"/>
    <n v="0"/>
    <b v="0"/>
    <x v="16"/>
    <n v="0"/>
    <s v="N/A"/>
  </r>
  <r>
    <x v="1062"/>
    <x v="1062"/>
    <x v="1061"/>
    <x v="212"/>
    <n v="190"/>
    <x v="1"/>
    <x v="0"/>
    <x v="0"/>
    <n v="1468351341"/>
    <n v="1467746541"/>
    <b v="0"/>
    <n v="4"/>
    <b v="0"/>
    <x v="16"/>
    <n v="95"/>
    <n v="47.5"/>
  </r>
  <r>
    <x v="1063"/>
    <x v="1063"/>
    <x v="1062"/>
    <x v="28"/>
    <n v="0"/>
    <x v="1"/>
    <x v="0"/>
    <x v="0"/>
    <n v="1472604262"/>
    <n v="1470012262"/>
    <b v="0"/>
    <n v="0"/>
    <b v="0"/>
    <x v="16"/>
    <n v="0"/>
    <s v="N/A"/>
  </r>
  <r>
    <x v="1064"/>
    <x v="1064"/>
    <x v="1063"/>
    <x v="161"/>
    <n v="8077"/>
    <x v="2"/>
    <x v="0"/>
    <x v="0"/>
    <n v="1373174903"/>
    <n v="1369286903"/>
    <b v="0"/>
    <n v="123"/>
    <b v="0"/>
    <x v="17"/>
    <n v="9"/>
    <n v="65.67"/>
  </r>
  <r>
    <x v="1065"/>
    <x v="1065"/>
    <x v="1064"/>
    <x v="9"/>
    <n v="81"/>
    <x v="2"/>
    <x v="2"/>
    <x v="2"/>
    <n v="1392800922"/>
    <n v="1390381722"/>
    <b v="0"/>
    <n v="5"/>
    <b v="0"/>
    <x v="17"/>
    <n v="3"/>
    <n v="16.2"/>
  </r>
  <r>
    <x v="1066"/>
    <x v="1066"/>
    <x v="1065"/>
    <x v="60"/>
    <n v="5051"/>
    <x v="2"/>
    <x v="0"/>
    <x v="0"/>
    <n v="1375657582"/>
    <n v="1371769582"/>
    <b v="0"/>
    <n v="148"/>
    <b v="0"/>
    <x v="17"/>
    <n v="3"/>
    <n v="34.130000000000003"/>
  </r>
  <r>
    <x v="1067"/>
    <x v="1067"/>
    <x v="1066"/>
    <x v="2"/>
    <n v="130"/>
    <x v="2"/>
    <x v="0"/>
    <x v="0"/>
    <n v="1387657931"/>
    <n v="1385065931"/>
    <b v="0"/>
    <n v="10"/>
    <b v="0"/>
    <x v="17"/>
    <n v="26"/>
    <n v="13"/>
  </r>
  <r>
    <x v="1068"/>
    <x v="1068"/>
    <x v="1067"/>
    <x v="11"/>
    <n v="45"/>
    <x v="2"/>
    <x v="0"/>
    <x v="0"/>
    <n v="1460274864"/>
    <n v="1457686464"/>
    <b v="0"/>
    <n v="4"/>
    <b v="0"/>
    <x v="17"/>
    <n v="0"/>
    <n v="11.25"/>
  </r>
  <r>
    <x v="1069"/>
    <x v="1069"/>
    <x v="1068"/>
    <x v="41"/>
    <n v="850"/>
    <x v="2"/>
    <x v="0"/>
    <x v="0"/>
    <n v="1385447459"/>
    <n v="1382679059"/>
    <b v="0"/>
    <n v="21"/>
    <b v="0"/>
    <x v="17"/>
    <n v="39"/>
    <n v="40.479999999999997"/>
  </r>
  <r>
    <x v="1070"/>
    <x v="1070"/>
    <x v="1069"/>
    <x v="3"/>
    <n v="70"/>
    <x v="2"/>
    <x v="0"/>
    <x v="0"/>
    <n v="1349050622"/>
    <n v="1347322622"/>
    <b v="0"/>
    <n v="2"/>
    <b v="0"/>
    <x v="17"/>
    <n v="1"/>
    <n v="35"/>
  </r>
  <r>
    <x v="1071"/>
    <x v="1071"/>
    <x v="1070"/>
    <x v="213"/>
    <n v="0"/>
    <x v="2"/>
    <x v="10"/>
    <x v="8"/>
    <n v="1447787093"/>
    <n v="1445191493"/>
    <b v="0"/>
    <n v="0"/>
    <b v="0"/>
    <x v="17"/>
    <n v="0"/>
    <s v="N/A"/>
  </r>
  <r>
    <x v="1072"/>
    <x v="1072"/>
    <x v="1071"/>
    <x v="96"/>
    <n v="51"/>
    <x v="2"/>
    <x v="0"/>
    <x v="0"/>
    <n v="1391630297"/>
    <n v="1389038297"/>
    <b v="0"/>
    <n v="4"/>
    <b v="0"/>
    <x v="17"/>
    <n v="0"/>
    <n v="12.75"/>
  </r>
  <r>
    <x v="1073"/>
    <x v="1073"/>
    <x v="1072"/>
    <x v="47"/>
    <n v="10"/>
    <x v="2"/>
    <x v="0"/>
    <x v="0"/>
    <n v="1318806541"/>
    <n v="1316214541"/>
    <b v="0"/>
    <n v="1"/>
    <b v="0"/>
    <x v="17"/>
    <n v="1"/>
    <n v="10"/>
  </r>
  <r>
    <x v="1074"/>
    <x v="1074"/>
    <x v="1073"/>
    <x v="214"/>
    <n v="3407"/>
    <x v="2"/>
    <x v="0"/>
    <x v="0"/>
    <n v="1388808545"/>
    <n v="1386216545"/>
    <b v="0"/>
    <n v="30"/>
    <b v="0"/>
    <x v="17"/>
    <n v="6"/>
    <n v="113.57"/>
  </r>
  <r>
    <x v="1075"/>
    <x v="1075"/>
    <x v="1074"/>
    <x v="28"/>
    <n v="45"/>
    <x v="2"/>
    <x v="0"/>
    <x v="0"/>
    <n v="1336340516"/>
    <n v="1333748516"/>
    <b v="0"/>
    <n v="3"/>
    <b v="0"/>
    <x v="17"/>
    <n v="5"/>
    <n v="15"/>
  </r>
  <r>
    <x v="1076"/>
    <x v="1076"/>
    <x v="1075"/>
    <x v="96"/>
    <n v="47074"/>
    <x v="2"/>
    <x v="0"/>
    <x v="0"/>
    <n v="1410426250"/>
    <n v="1405674250"/>
    <b v="0"/>
    <n v="975"/>
    <b v="0"/>
    <x v="17"/>
    <n v="63"/>
    <n v="48.28"/>
  </r>
  <r>
    <x v="1077"/>
    <x v="1077"/>
    <x v="1076"/>
    <x v="31"/>
    <n v="7344"/>
    <x v="2"/>
    <x v="0"/>
    <x v="0"/>
    <n v="1452744011"/>
    <n v="1450152011"/>
    <b v="0"/>
    <n v="167"/>
    <b v="0"/>
    <x v="17"/>
    <n v="29"/>
    <n v="43.98"/>
  </r>
  <r>
    <x v="1078"/>
    <x v="1078"/>
    <x v="1077"/>
    <x v="20"/>
    <n v="45"/>
    <x v="2"/>
    <x v="0"/>
    <x v="0"/>
    <n v="1311309721"/>
    <n v="1307421721"/>
    <b v="0"/>
    <n v="5"/>
    <b v="0"/>
    <x v="17"/>
    <n v="8"/>
    <n v="9"/>
  </r>
  <r>
    <x v="1079"/>
    <x v="1079"/>
    <x v="1078"/>
    <x v="91"/>
    <n v="678"/>
    <x v="2"/>
    <x v="12"/>
    <x v="3"/>
    <n v="1463232936"/>
    <n v="1461072936"/>
    <b v="0"/>
    <n v="18"/>
    <b v="0"/>
    <x v="17"/>
    <n v="3"/>
    <n v="37.67"/>
  </r>
  <r>
    <x v="1080"/>
    <x v="1080"/>
    <x v="1079"/>
    <x v="22"/>
    <n v="1821"/>
    <x v="2"/>
    <x v="0"/>
    <x v="0"/>
    <n v="1399778333"/>
    <n v="1397186333"/>
    <b v="0"/>
    <n v="98"/>
    <b v="0"/>
    <x v="17"/>
    <n v="9"/>
    <n v="18.579999999999998"/>
  </r>
  <r>
    <x v="1081"/>
    <x v="1081"/>
    <x v="1080"/>
    <x v="118"/>
    <n v="12"/>
    <x v="2"/>
    <x v="0"/>
    <x v="0"/>
    <n v="1422483292"/>
    <n v="1419891292"/>
    <b v="0"/>
    <n v="4"/>
    <b v="0"/>
    <x v="17"/>
    <n v="0"/>
    <n v="3"/>
  </r>
  <r>
    <x v="1082"/>
    <x v="1082"/>
    <x v="1081"/>
    <x v="3"/>
    <n v="56"/>
    <x v="2"/>
    <x v="0"/>
    <x v="0"/>
    <n v="1344635088"/>
    <n v="1342043088"/>
    <b v="0"/>
    <n v="3"/>
    <b v="0"/>
    <x v="17"/>
    <n v="1"/>
    <n v="18.670000000000002"/>
  </r>
  <r>
    <x v="1083"/>
    <x v="1083"/>
    <x v="1082"/>
    <x v="63"/>
    <n v="410"/>
    <x v="2"/>
    <x v="5"/>
    <x v="5"/>
    <n v="1406994583"/>
    <n v="1401810583"/>
    <b v="0"/>
    <n v="1"/>
    <b v="0"/>
    <x v="17"/>
    <n v="1"/>
    <n v="410"/>
  </r>
  <r>
    <x v="1084"/>
    <x v="1084"/>
    <x v="1083"/>
    <x v="131"/>
    <n v="0"/>
    <x v="2"/>
    <x v="0"/>
    <x v="0"/>
    <n v="1407534804"/>
    <n v="1404942804"/>
    <b v="0"/>
    <n v="0"/>
    <b v="0"/>
    <x v="17"/>
    <n v="0"/>
    <s v="N/A"/>
  </r>
  <r>
    <x v="1085"/>
    <x v="1085"/>
    <x v="1084"/>
    <x v="11"/>
    <n v="1026"/>
    <x v="2"/>
    <x v="5"/>
    <x v="5"/>
    <n v="1457967975"/>
    <n v="1455379575"/>
    <b v="0"/>
    <n v="9"/>
    <b v="0"/>
    <x v="17"/>
    <n v="3"/>
    <n v="114"/>
  </r>
  <r>
    <x v="1086"/>
    <x v="1086"/>
    <x v="1085"/>
    <x v="102"/>
    <n v="15"/>
    <x v="2"/>
    <x v="0"/>
    <x v="0"/>
    <n v="1408913291"/>
    <n v="1406321291"/>
    <b v="0"/>
    <n v="2"/>
    <b v="0"/>
    <x v="17"/>
    <n v="0"/>
    <n v="7.5"/>
  </r>
  <r>
    <x v="1087"/>
    <x v="1087"/>
    <x v="1086"/>
    <x v="184"/>
    <n v="0"/>
    <x v="2"/>
    <x v="0"/>
    <x v="0"/>
    <n v="1402852087"/>
    <n v="1400260087"/>
    <b v="0"/>
    <n v="0"/>
    <b v="0"/>
    <x v="17"/>
    <n v="0"/>
    <s v="N/A"/>
  </r>
  <r>
    <x v="1088"/>
    <x v="1088"/>
    <x v="1087"/>
    <x v="101"/>
    <n v="6382.34"/>
    <x v="2"/>
    <x v="0"/>
    <x v="0"/>
    <n v="1398366667"/>
    <n v="1395774667"/>
    <b v="0"/>
    <n v="147"/>
    <b v="0"/>
    <x v="17"/>
    <n v="14"/>
    <n v="43.42"/>
  </r>
  <r>
    <x v="1089"/>
    <x v="1089"/>
    <x v="1088"/>
    <x v="36"/>
    <n v="1174"/>
    <x v="2"/>
    <x v="6"/>
    <x v="3"/>
    <n v="1435293175"/>
    <n v="1432701175"/>
    <b v="0"/>
    <n v="49"/>
    <b v="0"/>
    <x v="17"/>
    <n v="8"/>
    <n v="23.96"/>
  </r>
  <r>
    <x v="1090"/>
    <x v="1090"/>
    <x v="1089"/>
    <x v="215"/>
    <n v="5"/>
    <x v="2"/>
    <x v="2"/>
    <x v="2"/>
    <n v="1432873653"/>
    <n v="1430281653"/>
    <b v="0"/>
    <n v="1"/>
    <b v="0"/>
    <x v="17"/>
    <n v="0"/>
    <n v="5"/>
  </r>
  <r>
    <x v="1091"/>
    <x v="1091"/>
    <x v="1090"/>
    <x v="48"/>
    <n v="25"/>
    <x v="2"/>
    <x v="1"/>
    <x v="1"/>
    <n v="1460313672"/>
    <n v="1457725272"/>
    <b v="0"/>
    <n v="2"/>
    <b v="0"/>
    <x v="17"/>
    <n v="13"/>
    <n v="12.5"/>
  </r>
  <r>
    <x v="1092"/>
    <x v="1092"/>
    <x v="1091"/>
    <x v="13"/>
    <n v="21"/>
    <x v="2"/>
    <x v="0"/>
    <x v="0"/>
    <n v="1357432638"/>
    <n v="1354840638"/>
    <b v="0"/>
    <n v="7"/>
    <b v="0"/>
    <x v="17"/>
    <n v="1"/>
    <n v="3"/>
  </r>
  <r>
    <x v="1093"/>
    <x v="1093"/>
    <x v="1092"/>
    <x v="43"/>
    <n v="42.25"/>
    <x v="2"/>
    <x v="5"/>
    <x v="5"/>
    <n v="1455232937"/>
    <n v="1453936937"/>
    <b v="0"/>
    <n v="4"/>
    <b v="0"/>
    <x v="17"/>
    <n v="14"/>
    <n v="10.56"/>
  </r>
  <r>
    <x v="1094"/>
    <x v="1094"/>
    <x v="1093"/>
    <x v="102"/>
    <n v="3294.01"/>
    <x v="2"/>
    <x v="0"/>
    <x v="0"/>
    <n v="1318180033"/>
    <n v="1315588033"/>
    <b v="0"/>
    <n v="27"/>
    <b v="0"/>
    <x v="17"/>
    <n v="18"/>
    <n v="122"/>
  </r>
  <r>
    <x v="1095"/>
    <x v="1095"/>
    <x v="1094"/>
    <x v="69"/>
    <n v="25174"/>
    <x v="2"/>
    <x v="0"/>
    <x v="0"/>
    <n v="1377867220"/>
    <n v="1375275220"/>
    <b v="0"/>
    <n v="94"/>
    <b v="0"/>
    <x v="17"/>
    <n v="5"/>
    <n v="267.81"/>
  </r>
  <r>
    <x v="1096"/>
    <x v="1096"/>
    <x v="1095"/>
    <x v="14"/>
    <n v="2152"/>
    <x v="2"/>
    <x v="0"/>
    <x v="0"/>
    <n v="1412393400"/>
    <n v="1409747154"/>
    <b v="0"/>
    <n v="29"/>
    <b v="0"/>
    <x v="17"/>
    <n v="18"/>
    <n v="74.209999999999994"/>
  </r>
  <r>
    <x v="1097"/>
    <x v="1097"/>
    <x v="1096"/>
    <x v="57"/>
    <n v="47"/>
    <x v="2"/>
    <x v="0"/>
    <x v="0"/>
    <n v="1393786877"/>
    <n v="1390330877"/>
    <b v="0"/>
    <n v="7"/>
    <b v="0"/>
    <x v="17"/>
    <n v="0"/>
    <n v="6.71"/>
  </r>
  <r>
    <x v="1098"/>
    <x v="1098"/>
    <x v="1097"/>
    <x v="31"/>
    <n v="1803"/>
    <x v="2"/>
    <x v="0"/>
    <x v="0"/>
    <n v="1397413095"/>
    <n v="1394821095"/>
    <b v="0"/>
    <n v="22"/>
    <b v="0"/>
    <x v="17"/>
    <n v="7"/>
    <n v="81.95"/>
  </r>
  <r>
    <x v="1099"/>
    <x v="1099"/>
    <x v="1098"/>
    <x v="10"/>
    <n v="25"/>
    <x v="2"/>
    <x v="1"/>
    <x v="1"/>
    <n v="1431547468"/>
    <n v="1428955468"/>
    <b v="0"/>
    <n v="1"/>
    <b v="0"/>
    <x v="17"/>
    <n v="1"/>
    <n v="25"/>
  </r>
  <r>
    <x v="1100"/>
    <x v="1100"/>
    <x v="1099"/>
    <x v="23"/>
    <n v="100"/>
    <x v="2"/>
    <x v="12"/>
    <x v="3"/>
    <n v="1455417571"/>
    <n v="1452825571"/>
    <b v="0"/>
    <n v="10"/>
    <b v="0"/>
    <x v="17"/>
    <n v="3"/>
    <n v="10"/>
  </r>
  <r>
    <x v="1101"/>
    <x v="1101"/>
    <x v="1100"/>
    <x v="57"/>
    <n v="41"/>
    <x v="2"/>
    <x v="0"/>
    <x v="0"/>
    <n v="1468519920"/>
    <n v="1466188338"/>
    <b v="0"/>
    <n v="6"/>
    <b v="0"/>
    <x v="17"/>
    <n v="0"/>
    <n v="6.83"/>
  </r>
  <r>
    <x v="1102"/>
    <x v="1102"/>
    <x v="1101"/>
    <x v="6"/>
    <n v="425"/>
    <x v="2"/>
    <x v="0"/>
    <x v="0"/>
    <n v="1386568740"/>
    <n v="1383095125"/>
    <b v="0"/>
    <n v="24"/>
    <b v="0"/>
    <x v="17"/>
    <n v="5"/>
    <n v="17.71"/>
  </r>
  <r>
    <x v="1103"/>
    <x v="1103"/>
    <x v="1102"/>
    <x v="36"/>
    <n v="243"/>
    <x v="2"/>
    <x v="0"/>
    <x v="0"/>
    <n v="1466227190"/>
    <n v="1461043190"/>
    <b v="0"/>
    <n v="15"/>
    <b v="0"/>
    <x v="17"/>
    <n v="2"/>
    <n v="16.2"/>
  </r>
  <r>
    <x v="1104"/>
    <x v="1104"/>
    <x v="1103"/>
    <x v="127"/>
    <n v="2971"/>
    <x v="2"/>
    <x v="1"/>
    <x v="1"/>
    <n v="1402480221"/>
    <n v="1399888221"/>
    <b v="0"/>
    <n v="37"/>
    <b v="0"/>
    <x v="17"/>
    <n v="5"/>
    <n v="80.3"/>
  </r>
  <r>
    <x v="1105"/>
    <x v="1105"/>
    <x v="1104"/>
    <x v="216"/>
    <n v="1431"/>
    <x v="2"/>
    <x v="0"/>
    <x v="0"/>
    <n v="1395627327"/>
    <n v="1393038927"/>
    <b v="0"/>
    <n v="20"/>
    <b v="0"/>
    <x v="17"/>
    <n v="0"/>
    <n v="71.55"/>
  </r>
  <r>
    <x v="1106"/>
    <x v="1106"/>
    <x v="1105"/>
    <x v="44"/>
    <n v="165"/>
    <x v="2"/>
    <x v="0"/>
    <x v="0"/>
    <n v="1333557975"/>
    <n v="1330969575"/>
    <b v="0"/>
    <n v="7"/>
    <b v="0"/>
    <x v="17"/>
    <n v="41"/>
    <n v="23.57"/>
  </r>
  <r>
    <x v="1107"/>
    <x v="1107"/>
    <x v="1106"/>
    <x v="3"/>
    <n v="0"/>
    <x v="2"/>
    <x v="0"/>
    <x v="0"/>
    <n v="1406148024"/>
    <n v="1403556024"/>
    <b v="0"/>
    <n v="0"/>
    <b v="0"/>
    <x v="17"/>
    <n v="0"/>
    <s v="N/A"/>
  </r>
  <r>
    <x v="1108"/>
    <x v="1108"/>
    <x v="1107"/>
    <x v="31"/>
    <n v="732.5"/>
    <x v="2"/>
    <x v="0"/>
    <x v="0"/>
    <n v="1334326635"/>
    <n v="1329146235"/>
    <b v="0"/>
    <n v="21"/>
    <b v="0"/>
    <x v="17"/>
    <n v="3"/>
    <n v="34.880000000000003"/>
  </r>
  <r>
    <x v="1109"/>
    <x v="1109"/>
    <x v="1108"/>
    <x v="3"/>
    <n v="45"/>
    <x v="2"/>
    <x v="0"/>
    <x v="0"/>
    <n v="1479495790"/>
    <n v="1476900190"/>
    <b v="0"/>
    <n v="3"/>
    <b v="0"/>
    <x v="17"/>
    <n v="0"/>
    <n v="15"/>
  </r>
  <r>
    <x v="1110"/>
    <x v="1110"/>
    <x v="1109"/>
    <x v="63"/>
    <n v="255"/>
    <x v="2"/>
    <x v="0"/>
    <x v="0"/>
    <n v="1354919022"/>
    <n v="1352327022"/>
    <b v="0"/>
    <n v="11"/>
    <b v="0"/>
    <x v="17"/>
    <n v="1"/>
    <n v="23.18"/>
  </r>
  <r>
    <x v="1111"/>
    <x v="1111"/>
    <x v="1110"/>
    <x v="30"/>
    <n v="1"/>
    <x v="2"/>
    <x v="0"/>
    <x v="0"/>
    <n v="1452228790"/>
    <n v="1449636790"/>
    <b v="0"/>
    <n v="1"/>
    <b v="0"/>
    <x v="17"/>
    <n v="0"/>
    <n v="1"/>
  </r>
  <r>
    <x v="1112"/>
    <x v="1112"/>
    <x v="1111"/>
    <x v="217"/>
    <n v="31272.92"/>
    <x v="2"/>
    <x v="0"/>
    <x v="0"/>
    <n v="1421656200"/>
    <n v="1416507211"/>
    <b v="0"/>
    <n v="312"/>
    <b v="0"/>
    <x v="17"/>
    <n v="36"/>
    <n v="100.23"/>
  </r>
  <r>
    <x v="1113"/>
    <x v="1113"/>
    <x v="1112"/>
    <x v="28"/>
    <n v="5"/>
    <x v="2"/>
    <x v="1"/>
    <x v="1"/>
    <n v="1408058820"/>
    <n v="1405466820"/>
    <b v="0"/>
    <n v="1"/>
    <b v="0"/>
    <x v="17"/>
    <n v="1"/>
    <n v="5"/>
  </r>
  <r>
    <x v="1114"/>
    <x v="1114"/>
    <x v="1113"/>
    <x v="12"/>
    <n v="10"/>
    <x v="2"/>
    <x v="1"/>
    <x v="1"/>
    <n v="1381306687"/>
    <n v="1378714687"/>
    <b v="0"/>
    <n v="3"/>
    <b v="0"/>
    <x v="17"/>
    <n v="0"/>
    <n v="3.33"/>
  </r>
  <r>
    <x v="1115"/>
    <x v="1115"/>
    <x v="1114"/>
    <x v="79"/>
    <n v="53"/>
    <x v="2"/>
    <x v="0"/>
    <x v="0"/>
    <n v="1459352495"/>
    <n v="1456764095"/>
    <b v="0"/>
    <n v="4"/>
    <b v="0"/>
    <x v="17"/>
    <n v="0"/>
    <n v="13.25"/>
  </r>
  <r>
    <x v="1116"/>
    <x v="1116"/>
    <x v="1115"/>
    <x v="69"/>
    <n v="178.52"/>
    <x v="2"/>
    <x v="0"/>
    <x v="0"/>
    <n v="1339273208"/>
    <n v="1334089208"/>
    <b v="0"/>
    <n v="10"/>
    <b v="0"/>
    <x v="17"/>
    <n v="0"/>
    <n v="17.850000000000001"/>
  </r>
  <r>
    <x v="1117"/>
    <x v="1117"/>
    <x v="1116"/>
    <x v="28"/>
    <n v="83"/>
    <x v="2"/>
    <x v="12"/>
    <x v="3"/>
    <n v="1451053313"/>
    <n v="1448461313"/>
    <b v="0"/>
    <n v="8"/>
    <b v="0"/>
    <x v="17"/>
    <n v="8"/>
    <n v="10.38"/>
  </r>
  <r>
    <x v="1118"/>
    <x v="1118"/>
    <x v="1117"/>
    <x v="37"/>
    <n v="109"/>
    <x v="2"/>
    <x v="2"/>
    <x v="2"/>
    <n v="1396666779"/>
    <n v="1394078379"/>
    <b v="0"/>
    <n v="3"/>
    <b v="0"/>
    <x v="17"/>
    <n v="2"/>
    <n v="36.33"/>
  </r>
  <r>
    <x v="1119"/>
    <x v="1119"/>
    <x v="1118"/>
    <x v="190"/>
    <n v="5"/>
    <x v="2"/>
    <x v="0"/>
    <x v="0"/>
    <n v="1396810864"/>
    <n v="1395687664"/>
    <b v="0"/>
    <n v="1"/>
    <b v="0"/>
    <x v="17"/>
    <n v="0"/>
    <n v="5"/>
  </r>
  <r>
    <x v="1120"/>
    <x v="1120"/>
    <x v="1119"/>
    <x v="31"/>
    <n v="0"/>
    <x v="2"/>
    <x v="0"/>
    <x v="0"/>
    <n v="1319835400"/>
    <n v="1315947400"/>
    <b v="0"/>
    <n v="0"/>
    <b v="0"/>
    <x v="17"/>
    <n v="0"/>
    <s v="N/A"/>
  </r>
  <r>
    <x v="1121"/>
    <x v="1121"/>
    <x v="1120"/>
    <x v="65"/>
    <n v="29"/>
    <x v="2"/>
    <x v="0"/>
    <x v="0"/>
    <n v="1457904316"/>
    <n v="1455315916"/>
    <b v="0"/>
    <n v="5"/>
    <b v="0"/>
    <x v="17"/>
    <n v="0"/>
    <n v="5.8"/>
  </r>
  <r>
    <x v="1122"/>
    <x v="1122"/>
    <x v="1121"/>
    <x v="50"/>
    <n v="0"/>
    <x v="2"/>
    <x v="1"/>
    <x v="1"/>
    <n v="1369932825"/>
    <n v="1368723225"/>
    <b v="0"/>
    <n v="0"/>
    <b v="0"/>
    <x v="17"/>
    <n v="0"/>
    <s v="N/A"/>
  </r>
  <r>
    <x v="1123"/>
    <x v="1123"/>
    <x v="1122"/>
    <x v="10"/>
    <n v="11"/>
    <x v="2"/>
    <x v="0"/>
    <x v="0"/>
    <n v="1397910848"/>
    <n v="1395318848"/>
    <b v="0"/>
    <n v="3"/>
    <b v="0"/>
    <x v="17"/>
    <n v="0"/>
    <n v="3.67"/>
  </r>
  <r>
    <x v="1124"/>
    <x v="1124"/>
    <x v="1123"/>
    <x v="161"/>
    <n v="425"/>
    <x v="2"/>
    <x v="0"/>
    <x v="0"/>
    <n v="1430409651"/>
    <n v="1427817651"/>
    <b v="0"/>
    <n v="7"/>
    <b v="0"/>
    <x v="18"/>
    <n v="0"/>
    <n v="60.71"/>
  </r>
  <r>
    <x v="1125"/>
    <x v="1125"/>
    <x v="1124"/>
    <x v="9"/>
    <n v="0"/>
    <x v="2"/>
    <x v="1"/>
    <x v="1"/>
    <n v="1443193130"/>
    <n v="1438009130"/>
    <b v="0"/>
    <n v="0"/>
    <b v="0"/>
    <x v="18"/>
    <n v="0"/>
    <s v="N/A"/>
  </r>
  <r>
    <x v="1126"/>
    <x v="1126"/>
    <x v="1125"/>
    <x v="13"/>
    <n v="10"/>
    <x v="2"/>
    <x v="0"/>
    <x v="0"/>
    <n v="1468482694"/>
    <n v="1465890694"/>
    <b v="0"/>
    <n v="2"/>
    <b v="0"/>
    <x v="18"/>
    <n v="1"/>
    <n v="5"/>
  </r>
  <r>
    <x v="1127"/>
    <x v="1127"/>
    <x v="1126"/>
    <x v="19"/>
    <n v="585"/>
    <x v="2"/>
    <x v="0"/>
    <x v="0"/>
    <n v="1416000600"/>
    <n v="1413318600"/>
    <b v="0"/>
    <n v="23"/>
    <b v="0"/>
    <x v="18"/>
    <n v="2"/>
    <n v="25.43"/>
  </r>
  <r>
    <x v="1128"/>
    <x v="1128"/>
    <x v="1127"/>
    <x v="28"/>
    <n v="1"/>
    <x v="2"/>
    <x v="1"/>
    <x v="1"/>
    <n v="1407425717"/>
    <n v="1404833717"/>
    <b v="0"/>
    <n v="1"/>
    <b v="0"/>
    <x v="18"/>
    <n v="0"/>
    <n v="1"/>
  </r>
  <r>
    <x v="1129"/>
    <x v="1129"/>
    <x v="1128"/>
    <x v="22"/>
    <n v="21"/>
    <x v="2"/>
    <x v="0"/>
    <x v="0"/>
    <n v="1465107693"/>
    <n v="1462515693"/>
    <b v="0"/>
    <n v="2"/>
    <b v="0"/>
    <x v="18"/>
    <n v="0"/>
    <n v="10.5"/>
  </r>
  <r>
    <x v="1130"/>
    <x v="1130"/>
    <x v="1129"/>
    <x v="10"/>
    <n v="11"/>
    <x v="2"/>
    <x v="0"/>
    <x v="0"/>
    <n v="1416963300"/>
    <n v="1411775700"/>
    <b v="0"/>
    <n v="3"/>
    <b v="0"/>
    <x v="18"/>
    <n v="0"/>
    <n v="3.67"/>
  </r>
  <r>
    <x v="1131"/>
    <x v="1131"/>
    <x v="1130"/>
    <x v="79"/>
    <n v="0"/>
    <x v="2"/>
    <x v="2"/>
    <x v="2"/>
    <n v="1450993668"/>
    <n v="1448401668"/>
    <b v="0"/>
    <n v="0"/>
    <b v="0"/>
    <x v="18"/>
    <n v="0"/>
    <s v="N/A"/>
  </r>
  <r>
    <x v="1132"/>
    <x v="1132"/>
    <x v="1131"/>
    <x v="3"/>
    <n v="1438"/>
    <x v="2"/>
    <x v="5"/>
    <x v="5"/>
    <n v="1483238771"/>
    <n v="1480646771"/>
    <b v="0"/>
    <n v="13"/>
    <b v="0"/>
    <x v="18"/>
    <n v="14"/>
    <n v="110.62"/>
  </r>
  <r>
    <x v="1133"/>
    <x v="1133"/>
    <x v="1132"/>
    <x v="9"/>
    <n v="20"/>
    <x v="2"/>
    <x v="1"/>
    <x v="1"/>
    <n v="1406799981"/>
    <n v="1404207981"/>
    <b v="0"/>
    <n v="1"/>
    <b v="0"/>
    <x v="18"/>
    <n v="1"/>
    <n v="20"/>
  </r>
  <r>
    <x v="1134"/>
    <x v="1134"/>
    <x v="1133"/>
    <x v="31"/>
    <n v="1"/>
    <x v="2"/>
    <x v="2"/>
    <x v="2"/>
    <n v="1417235580"/>
    <n v="1416034228"/>
    <b v="0"/>
    <n v="1"/>
    <b v="0"/>
    <x v="18"/>
    <n v="0"/>
    <n v="1"/>
  </r>
  <r>
    <x v="1135"/>
    <x v="1135"/>
    <x v="1134"/>
    <x v="28"/>
    <n v="50"/>
    <x v="2"/>
    <x v="12"/>
    <x v="3"/>
    <n v="1470527094"/>
    <n v="1467935094"/>
    <b v="0"/>
    <n v="1"/>
    <b v="0"/>
    <x v="18"/>
    <n v="5"/>
    <n v="50"/>
  </r>
  <r>
    <x v="1136"/>
    <x v="1136"/>
    <x v="1135"/>
    <x v="218"/>
    <n v="270"/>
    <x v="2"/>
    <x v="6"/>
    <x v="3"/>
    <n v="1450541229"/>
    <n v="1447949229"/>
    <b v="0"/>
    <n v="6"/>
    <b v="0"/>
    <x v="18"/>
    <n v="6"/>
    <n v="45"/>
  </r>
  <r>
    <x v="1137"/>
    <x v="1137"/>
    <x v="1136"/>
    <x v="31"/>
    <n v="9875"/>
    <x v="2"/>
    <x v="0"/>
    <x v="0"/>
    <n v="1461440421"/>
    <n v="1458848421"/>
    <b v="0"/>
    <n v="39"/>
    <b v="0"/>
    <x v="18"/>
    <n v="40"/>
    <n v="253.21"/>
  </r>
  <r>
    <x v="1138"/>
    <x v="1138"/>
    <x v="1137"/>
    <x v="19"/>
    <n v="125"/>
    <x v="2"/>
    <x v="0"/>
    <x v="0"/>
    <n v="1485035131"/>
    <n v="1483307131"/>
    <b v="0"/>
    <n v="4"/>
    <b v="0"/>
    <x v="18"/>
    <n v="0"/>
    <n v="31.25"/>
  </r>
  <r>
    <x v="1139"/>
    <x v="1139"/>
    <x v="1138"/>
    <x v="6"/>
    <n v="5"/>
    <x v="2"/>
    <x v="0"/>
    <x v="0"/>
    <n v="1420100426"/>
    <n v="1417508426"/>
    <b v="0"/>
    <n v="1"/>
    <b v="0"/>
    <x v="18"/>
    <n v="0"/>
    <n v="5"/>
  </r>
  <r>
    <x v="1140"/>
    <x v="1140"/>
    <x v="1139"/>
    <x v="10"/>
    <n v="0"/>
    <x v="2"/>
    <x v="1"/>
    <x v="1"/>
    <n v="1438859121"/>
    <n v="1436267121"/>
    <b v="0"/>
    <n v="0"/>
    <b v="0"/>
    <x v="18"/>
    <n v="0"/>
    <s v="N/A"/>
  </r>
  <r>
    <x v="1141"/>
    <x v="1141"/>
    <x v="1140"/>
    <x v="2"/>
    <n v="0"/>
    <x v="2"/>
    <x v="12"/>
    <x v="3"/>
    <n v="1436460450"/>
    <n v="1433868450"/>
    <b v="0"/>
    <n v="0"/>
    <b v="0"/>
    <x v="18"/>
    <n v="0"/>
    <s v="N/A"/>
  </r>
  <r>
    <x v="1142"/>
    <x v="1142"/>
    <x v="1141"/>
    <x v="23"/>
    <n v="0"/>
    <x v="2"/>
    <x v="0"/>
    <x v="0"/>
    <n v="1424131727"/>
    <n v="1421539727"/>
    <b v="0"/>
    <n v="0"/>
    <b v="0"/>
    <x v="18"/>
    <n v="0"/>
    <s v="N/A"/>
  </r>
  <r>
    <x v="1143"/>
    <x v="1143"/>
    <x v="1142"/>
    <x v="101"/>
    <n v="186"/>
    <x v="2"/>
    <x v="0"/>
    <x v="0"/>
    <n v="1450327126"/>
    <n v="1447735126"/>
    <b v="0"/>
    <n v="8"/>
    <b v="0"/>
    <x v="18"/>
    <n v="0"/>
    <n v="23.25"/>
  </r>
  <r>
    <x v="1144"/>
    <x v="1144"/>
    <x v="1143"/>
    <x v="219"/>
    <n v="0"/>
    <x v="2"/>
    <x v="0"/>
    <x v="0"/>
    <n v="1430281320"/>
    <n v="1427689320"/>
    <b v="0"/>
    <n v="0"/>
    <b v="0"/>
    <x v="19"/>
    <n v="0"/>
    <s v="N/A"/>
  </r>
  <r>
    <x v="1145"/>
    <x v="1145"/>
    <x v="1144"/>
    <x v="58"/>
    <n v="100"/>
    <x v="2"/>
    <x v="0"/>
    <x v="0"/>
    <n v="1412272592"/>
    <n v="1407088592"/>
    <b v="0"/>
    <n v="1"/>
    <b v="0"/>
    <x v="19"/>
    <n v="0"/>
    <n v="100"/>
  </r>
  <r>
    <x v="1146"/>
    <x v="1146"/>
    <x v="1145"/>
    <x v="12"/>
    <n v="530"/>
    <x v="2"/>
    <x v="0"/>
    <x v="0"/>
    <n v="1399071173"/>
    <n v="1395787973"/>
    <b v="0"/>
    <n v="12"/>
    <b v="0"/>
    <x v="19"/>
    <n v="9"/>
    <n v="44.17"/>
  </r>
  <r>
    <x v="1147"/>
    <x v="1147"/>
    <x v="1146"/>
    <x v="31"/>
    <n v="0"/>
    <x v="2"/>
    <x v="5"/>
    <x v="5"/>
    <n v="1413760783"/>
    <n v="1408576783"/>
    <b v="0"/>
    <n v="0"/>
    <b v="0"/>
    <x v="19"/>
    <n v="0"/>
    <s v="N/A"/>
  </r>
  <r>
    <x v="1148"/>
    <x v="1148"/>
    <x v="1147"/>
    <x v="36"/>
    <n v="73"/>
    <x v="2"/>
    <x v="0"/>
    <x v="0"/>
    <n v="1480568781"/>
    <n v="1477973181"/>
    <b v="0"/>
    <n v="3"/>
    <b v="0"/>
    <x v="19"/>
    <n v="0"/>
    <n v="24.33"/>
  </r>
  <r>
    <x v="1149"/>
    <x v="1149"/>
    <x v="1148"/>
    <x v="63"/>
    <n v="75"/>
    <x v="2"/>
    <x v="0"/>
    <x v="0"/>
    <n v="1466096566"/>
    <n v="1463504566"/>
    <b v="0"/>
    <n v="2"/>
    <b v="0"/>
    <x v="19"/>
    <n v="0"/>
    <n v="37.5"/>
  </r>
  <r>
    <x v="1150"/>
    <x v="1150"/>
    <x v="1149"/>
    <x v="30"/>
    <n v="252"/>
    <x v="2"/>
    <x v="0"/>
    <x v="0"/>
    <n v="1452293675"/>
    <n v="1447109675"/>
    <b v="0"/>
    <n v="6"/>
    <b v="0"/>
    <x v="19"/>
    <n v="10"/>
    <n v="42"/>
  </r>
  <r>
    <x v="1151"/>
    <x v="1151"/>
    <x v="1150"/>
    <x v="31"/>
    <n v="0"/>
    <x v="2"/>
    <x v="0"/>
    <x v="0"/>
    <n v="1441592863"/>
    <n v="1439000863"/>
    <b v="0"/>
    <n v="0"/>
    <b v="0"/>
    <x v="19"/>
    <n v="0"/>
    <s v="N/A"/>
  </r>
  <r>
    <x v="1152"/>
    <x v="1152"/>
    <x v="1151"/>
    <x v="194"/>
    <n v="911"/>
    <x v="2"/>
    <x v="0"/>
    <x v="0"/>
    <n v="1431709312"/>
    <n v="1429117312"/>
    <b v="0"/>
    <n v="15"/>
    <b v="0"/>
    <x v="19"/>
    <n v="6"/>
    <n v="60.73"/>
  </r>
  <r>
    <x v="1153"/>
    <x v="1153"/>
    <x v="1152"/>
    <x v="6"/>
    <n v="50"/>
    <x v="2"/>
    <x v="0"/>
    <x v="0"/>
    <n v="1434647305"/>
    <n v="1432055305"/>
    <b v="0"/>
    <n v="1"/>
    <b v="0"/>
    <x v="19"/>
    <n v="1"/>
    <n v="50"/>
  </r>
  <r>
    <x v="1154"/>
    <x v="1154"/>
    <x v="1153"/>
    <x v="10"/>
    <n v="325"/>
    <x v="2"/>
    <x v="0"/>
    <x v="0"/>
    <n v="1441507006"/>
    <n v="1438915006"/>
    <b v="0"/>
    <n v="3"/>
    <b v="0"/>
    <x v="19"/>
    <n v="7"/>
    <n v="108.33"/>
  </r>
  <r>
    <x v="1155"/>
    <x v="1155"/>
    <x v="1154"/>
    <x v="31"/>
    <n v="188"/>
    <x v="2"/>
    <x v="0"/>
    <x v="0"/>
    <n v="1408040408"/>
    <n v="1405448408"/>
    <b v="0"/>
    <n v="8"/>
    <b v="0"/>
    <x v="19"/>
    <n v="1"/>
    <n v="23.5"/>
  </r>
  <r>
    <x v="1156"/>
    <x v="1156"/>
    <x v="1155"/>
    <x v="115"/>
    <n v="0"/>
    <x v="2"/>
    <x v="0"/>
    <x v="0"/>
    <n v="1424742162"/>
    <n v="1422150162"/>
    <b v="0"/>
    <n v="0"/>
    <b v="0"/>
    <x v="19"/>
    <n v="0"/>
    <s v="N/A"/>
  </r>
  <r>
    <x v="1157"/>
    <x v="1157"/>
    <x v="1156"/>
    <x v="3"/>
    <n v="151"/>
    <x v="2"/>
    <x v="0"/>
    <x v="0"/>
    <n v="1417795480"/>
    <n v="1412607880"/>
    <b v="0"/>
    <n v="3"/>
    <b v="0"/>
    <x v="19"/>
    <n v="2"/>
    <n v="50.33"/>
  </r>
  <r>
    <x v="1158"/>
    <x v="1158"/>
    <x v="1157"/>
    <x v="51"/>
    <n v="35"/>
    <x v="2"/>
    <x v="0"/>
    <x v="0"/>
    <n v="1418091128"/>
    <n v="1415499128"/>
    <b v="0"/>
    <n v="3"/>
    <b v="0"/>
    <x v="19"/>
    <n v="0"/>
    <n v="11.67"/>
  </r>
  <r>
    <x v="1159"/>
    <x v="1159"/>
    <x v="1158"/>
    <x v="220"/>
    <n v="0"/>
    <x v="2"/>
    <x v="0"/>
    <x v="0"/>
    <n v="1435679100"/>
    <n v="1433006765"/>
    <b v="0"/>
    <n v="0"/>
    <b v="0"/>
    <x v="19"/>
    <n v="0"/>
    <s v="N/A"/>
  </r>
  <r>
    <x v="1160"/>
    <x v="1160"/>
    <x v="1159"/>
    <x v="11"/>
    <n v="1155"/>
    <x v="2"/>
    <x v="0"/>
    <x v="0"/>
    <n v="1427510586"/>
    <n v="1424922186"/>
    <b v="0"/>
    <n v="19"/>
    <b v="0"/>
    <x v="19"/>
    <n v="4"/>
    <n v="60.79"/>
  </r>
  <r>
    <x v="1161"/>
    <x v="1161"/>
    <x v="1160"/>
    <x v="102"/>
    <n v="0"/>
    <x v="2"/>
    <x v="0"/>
    <x v="0"/>
    <n v="1432047989"/>
    <n v="1430233589"/>
    <b v="0"/>
    <n v="0"/>
    <b v="0"/>
    <x v="19"/>
    <n v="0"/>
    <s v="N/A"/>
  </r>
  <r>
    <x v="1162"/>
    <x v="1162"/>
    <x v="1161"/>
    <x v="127"/>
    <n v="35"/>
    <x v="2"/>
    <x v="0"/>
    <x v="0"/>
    <n v="1411662264"/>
    <n v="1408983864"/>
    <b v="0"/>
    <n v="2"/>
    <b v="0"/>
    <x v="19"/>
    <n v="0"/>
    <n v="17.5"/>
  </r>
  <r>
    <x v="1163"/>
    <x v="1163"/>
    <x v="1162"/>
    <x v="221"/>
    <n v="0"/>
    <x v="2"/>
    <x v="0"/>
    <x v="0"/>
    <n v="1407604920"/>
    <n v="1405012920"/>
    <b v="0"/>
    <n v="0"/>
    <b v="0"/>
    <x v="19"/>
    <n v="0"/>
    <s v="N/A"/>
  </r>
  <r>
    <x v="1164"/>
    <x v="1164"/>
    <x v="1163"/>
    <x v="3"/>
    <n v="0"/>
    <x v="2"/>
    <x v="0"/>
    <x v="0"/>
    <n v="1466270582"/>
    <n v="1463678582"/>
    <b v="0"/>
    <n v="0"/>
    <b v="0"/>
    <x v="19"/>
    <n v="0"/>
    <s v="N/A"/>
  </r>
  <r>
    <x v="1165"/>
    <x v="1165"/>
    <x v="1164"/>
    <x v="3"/>
    <n v="2070.5"/>
    <x v="2"/>
    <x v="0"/>
    <x v="0"/>
    <n v="1404623330"/>
    <n v="1401685730"/>
    <b v="0"/>
    <n v="25"/>
    <b v="0"/>
    <x v="19"/>
    <n v="21"/>
    <n v="82.82"/>
  </r>
  <r>
    <x v="1166"/>
    <x v="1166"/>
    <x v="1165"/>
    <x v="36"/>
    <n v="2871"/>
    <x v="2"/>
    <x v="0"/>
    <x v="0"/>
    <n v="1435291200"/>
    <n v="1432640342"/>
    <b v="0"/>
    <n v="8"/>
    <b v="0"/>
    <x v="19"/>
    <n v="19"/>
    <n v="358.88"/>
  </r>
  <r>
    <x v="1167"/>
    <x v="1167"/>
    <x v="1166"/>
    <x v="127"/>
    <n v="979"/>
    <x v="2"/>
    <x v="0"/>
    <x v="0"/>
    <n v="1410543495"/>
    <n v="1407865095"/>
    <b v="0"/>
    <n v="16"/>
    <b v="0"/>
    <x v="19"/>
    <n v="2"/>
    <n v="61.19"/>
  </r>
  <r>
    <x v="1168"/>
    <x v="1168"/>
    <x v="1167"/>
    <x v="102"/>
    <n v="1020"/>
    <x v="2"/>
    <x v="0"/>
    <x v="0"/>
    <n v="1474507065"/>
    <n v="1471915065"/>
    <b v="0"/>
    <n v="3"/>
    <b v="0"/>
    <x v="19"/>
    <n v="6"/>
    <n v="340"/>
  </r>
  <r>
    <x v="1169"/>
    <x v="1169"/>
    <x v="1168"/>
    <x v="3"/>
    <n v="17"/>
    <x v="2"/>
    <x v="0"/>
    <x v="0"/>
    <n v="1424593763"/>
    <n v="1422001763"/>
    <b v="0"/>
    <n v="3"/>
    <b v="0"/>
    <x v="19"/>
    <n v="0"/>
    <n v="5.67"/>
  </r>
  <r>
    <x v="1170"/>
    <x v="1170"/>
    <x v="1169"/>
    <x v="31"/>
    <n v="100"/>
    <x v="2"/>
    <x v="1"/>
    <x v="1"/>
    <n v="1433021171"/>
    <n v="1430429171"/>
    <b v="0"/>
    <n v="2"/>
    <b v="0"/>
    <x v="19"/>
    <n v="0"/>
    <n v="50"/>
  </r>
  <r>
    <x v="1171"/>
    <x v="1171"/>
    <x v="1170"/>
    <x v="31"/>
    <n v="25"/>
    <x v="2"/>
    <x v="0"/>
    <x v="0"/>
    <n v="1415909927"/>
    <n v="1414351127"/>
    <b v="0"/>
    <n v="1"/>
    <b v="0"/>
    <x v="19"/>
    <n v="0"/>
    <n v="25"/>
  </r>
  <r>
    <x v="1172"/>
    <x v="1172"/>
    <x v="1171"/>
    <x v="7"/>
    <n v="0"/>
    <x v="2"/>
    <x v="0"/>
    <x v="0"/>
    <n v="1408551752"/>
    <n v="1405959752"/>
    <b v="0"/>
    <n v="0"/>
    <b v="0"/>
    <x v="19"/>
    <n v="0"/>
    <s v="N/A"/>
  </r>
  <r>
    <x v="1173"/>
    <x v="1173"/>
    <x v="1172"/>
    <x v="152"/>
    <n v="30"/>
    <x v="2"/>
    <x v="0"/>
    <x v="0"/>
    <n v="1438576057"/>
    <n v="1435552057"/>
    <b v="0"/>
    <n v="1"/>
    <b v="0"/>
    <x v="19"/>
    <n v="0"/>
    <n v="30"/>
  </r>
  <r>
    <x v="1174"/>
    <x v="1174"/>
    <x v="1173"/>
    <x v="36"/>
    <n v="886"/>
    <x v="2"/>
    <x v="0"/>
    <x v="0"/>
    <n v="1462738327"/>
    <n v="1460146327"/>
    <b v="0"/>
    <n v="19"/>
    <b v="0"/>
    <x v="19"/>
    <n v="6"/>
    <n v="46.63"/>
  </r>
  <r>
    <x v="1175"/>
    <x v="1175"/>
    <x v="1174"/>
    <x v="22"/>
    <n v="585"/>
    <x v="2"/>
    <x v="0"/>
    <x v="0"/>
    <n v="1436981339"/>
    <n v="1434389339"/>
    <b v="0"/>
    <n v="9"/>
    <b v="0"/>
    <x v="19"/>
    <n v="3"/>
    <n v="65"/>
  </r>
  <r>
    <x v="1176"/>
    <x v="1176"/>
    <x v="1175"/>
    <x v="164"/>
    <n v="10"/>
    <x v="2"/>
    <x v="2"/>
    <x v="2"/>
    <n v="1488805200"/>
    <n v="1484094498"/>
    <b v="0"/>
    <n v="1"/>
    <b v="0"/>
    <x v="19"/>
    <n v="0"/>
    <n v="10"/>
  </r>
  <r>
    <x v="1177"/>
    <x v="1177"/>
    <x v="1176"/>
    <x v="12"/>
    <n v="0"/>
    <x v="2"/>
    <x v="1"/>
    <x v="1"/>
    <n v="1413388296"/>
    <n v="1410796296"/>
    <b v="0"/>
    <n v="0"/>
    <b v="0"/>
    <x v="19"/>
    <n v="0"/>
    <s v="N/A"/>
  </r>
  <r>
    <x v="1178"/>
    <x v="1178"/>
    <x v="1177"/>
    <x v="96"/>
    <n v="5"/>
    <x v="2"/>
    <x v="0"/>
    <x v="0"/>
    <n v="1408225452"/>
    <n v="1405633452"/>
    <b v="0"/>
    <n v="1"/>
    <b v="0"/>
    <x v="19"/>
    <n v="0"/>
    <n v="5"/>
  </r>
  <r>
    <x v="1179"/>
    <x v="1179"/>
    <x v="1178"/>
    <x v="127"/>
    <n v="3200"/>
    <x v="2"/>
    <x v="5"/>
    <x v="5"/>
    <n v="1446052627"/>
    <n v="1443460627"/>
    <b v="0"/>
    <n v="5"/>
    <b v="0"/>
    <x v="19"/>
    <n v="5"/>
    <n v="640"/>
  </r>
  <r>
    <x v="1180"/>
    <x v="1180"/>
    <x v="1179"/>
    <x v="63"/>
    <n v="5875"/>
    <x v="2"/>
    <x v="0"/>
    <x v="0"/>
    <n v="1403983314"/>
    <n v="1400786514"/>
    <b v="0"/>
    <n v="85"/>
    <b v="0"/>
    <x v="19"/>
    <n v="12"/>
    <n v="69.12"/>
  </r>
  <r>
    <x v="1181"/>
    <x v="1181"/>
    <x v="1180"/>
    <x v="63"/>
    <n v="4"/>
    <x v="2"/>
    <x v="0"/>
    <x v="0"/>
    <n v="1425197321"/>
    <n v="1422605321"/>
    <b v="0"/>
    <n v="3"/>
    <b v="0"/>
    <x v="19"/>
    <n v="0"/>
    <n v="1.33"/>
  </r>
  <r>
    <x v="1182"/>
    <x v="1182"/>
    <x v="1181"/>
    <x v="28"/>
    <n v="42"/>
    <x v="2"/>
    <x v="0"/>
    <x v="0"/>
    <n v="1484239320"/>
    <n v="1482609088"/>
    <b v="0"/>
    <n v="4"/>
    <b v="0"/>
    <x v="19"/>
    <n v="4"/>
    <n v="10.5"/>
  </r>
  <r>
    <x v="1183"/>
    <x v="1183"/>
    <x v="1182"/>
    <x v="30"/>
    <n v="100"/>
    <x v="2"/>
    <x v="0"/>
    <x v="0"/>
    <n v="1478059140"/>
    <n v="1476391223"/>
    <b v="0"/>
    <n v="3"/>
    <b v="0"/>
    <x v="19"/>
    <n v="4"/>
    <n v="33.33"/>
  </r>
  <r>
    <x v="1184"/>
    <x v="1184"/>
    <x v="1183"/>
    <x v="29"/>
    <n v="23086"/>
    <x v="0"/>
    <x v="1"/>
    <x v="1"/>
    <n v="1486391011"/>
    <n v="1483712611"/>
    <b v="0"/>
    <n v="375"/>
    <b v="1"/>
    <x v="20"/>
    <n v="105"/>
    <n v="61.56"/>
  </r>
  <r>
    <x v="1185"/>
    <x v="1185"/>
    <x v="1184"/>
    <x v="78"/>
    <n v="13180"/>
    <x v="0"/>
    <x v="0"/>
    <x v="0"/>
    <n v="1433736000"/>
    <n v="1430945149"/>
    <b v="0"/>
    <n v="111"/>
    <b v="1"/>
    <x v="20"/>
    <n v="105"/>
    <n v="118.74"/>
  </r>
  <r>
    <x v="1186"/>
    <x v="1186"/>
    <x v="1185"/>
    <x v="51"/>
    <n v="8005"/>
    <x v="0"/>
    <x v="1"/>
    <x v="1"/>
    <n v="1433198520"/>
    <n v="1430340195"/>
    <b v="0"/>
    <n v="123"/>
    <b v="1"/>
    <x v="20"/>
    <n v="107"/>
    <n v="65.08"/>
  </r>
  <r>
    <x v="1187"/>
    <x v="1187"/>
    <x v="1186"/>
    <x v="222"/>
    <n v="9111"/>
    <x v="0"/>
    <x v="0"/>
    <x v="0"/>
    <n v="1431885600"/>
    <n v="1429133323"/>
    <b v="0"/>
    <n v="70"/>
    <b v="1"/>
    <x v="20"/>
    <n v="104"/>
    <n v="130.16"/>
  </r>
  <r>
    <x v="1188"/>
    <x v="1188"/>
    <x v="1187"/>
    <x v="13"/>
    <n v="3211"/>
    <x v="0"/>
    <x v="5"/>
    <x v="5"/>
    <n v="1482943740"/>
    <n v="1481129340"/>
    <b v="0"/>
    <n v="85"/>
    <b v="1"/>
    <x v="20"/>
    <n v="161"/>
    <n v="37.78"/>
  </r>
  <r>
    <x v="1189"/>
    <x v="1189"/>
    <x v="1188"/>
    <x v="7"/>
    <n v="9700"/>
    <x v="0"/>
    <x v="0"/>
    <x v="0"/>
    <n v="1467242995"/>
    <n v="1465428595"/>
    <b v="0"/>
    <n v="86"/>
    <b v="1"/>
    <x v="20"/>
    <n v="108"/>
    <n v="112.79"/>
  </r>
  <r>
    <x v="1190"/>
    <x v="1190"/>
    <x v="1189"/>
    <x v="2"/>
    <n v="675"/>
    <x v="0"/>
    <x v="0"/>
    <x v="0"/>
    <n v="1409500725"/>
    <n v="1406908725"/>
    <b v="0"/>
    <n v="13"/>
    <b v="1"/>
    <x v="20"/>
    <n v="135"/>
    <n v="51.92"/>
  </r>
  <r>
    <x v="1191"/>
    <x v="1191"/>
    <x v="1190"/>
    <x v="200"/>
    <n v="2945"/>
    <x v="0"/>
    <x v="0"/>
    <x v="0"/>
    <n v="1458480560"/>
    <n v="1455892160"/>
    <b v="0"/>
    <n v="33"/>
    <b v="1"/>
    <x v="20"/>
    <n v="109"/>
    <n v="89.24"/>
  </r>
  <r>
    <x v="1192"/>
    <x v="1192"/>
    <x v="1191"/>
    <x v="213"/>
    <n v="290"/>
    <x v="0"/>
    <x v="1"/>
    <x v="1"/>
    <n v="1486814978"/>
    <n v="1484222978"/>
    <b v="0"/>
    <n v="15"/>
    <b v="1"/>
    <x v="20"/>
    <n v="290"/>
    <n v="19.329999999999998"/>
  </r>
  <r>
    <x v="1193"/>
    <x v="1193"/>
    <x v="1192"/>
    <x v="223"/>
    <n v="21831"/>
    <x v="0"/>
    <x v="0"/>
    <x v="0"/>
    <n v="1460223453"/>
    <n v="1455043053"/>
    <b v="0"/>
    <n v="273"/>
    <b v="1"/>
    <x v="20"/>
    <n v="104"/>
    <n v="79.97"/>
  </r>
  <r>
    <x v="1194"/>
    <x v="1194"/>
    <x v="1193"/>
    <x v="78"/>
    <n v="40280"/>
    <x v="0"/>
    <x v="17"/>
    <x v="3"/>
    <n v="1428493379"/>
    <n v="1425901379"/>
    <b v="0"/>
    <n v="714"/>
    <b v="1"/>
    <x v="20"/>
    <n v="322"/>
    <n v="56.41"/>
  </r>
  <r>
    <x v="1195"/>
    <x v="1195"/>
    <x v="1194"/>
    <x v="3"/>
    <n v="13500"/>
    <x v="0"/>
    <x v="13"/>
    <x v="3"/>
    <n v="1450602000"/>
    <n v="1445415653"/>
    <b v="0"/>
    <n v="170"/>
    <b v="1"/>
    <x v="20"/>
    <n v="135"/>
    <n v="79.41"/>
  </r>
  <r>
    <x v="1196"/>
    <x v="1196"/>
    <x v="1195"/>
    <x v="107"/>
    <n v="39137"/>
    <x v="0"/>
    <x v="1"/>
    <x v="1"/>
    <n v="1450467539"/>
    <n v="1447875539"/>
    <b v="0"/>
    <n v="512"/>
    <b v="1"/>
    <x v="20"/>
    <n v="270"/>
    <n v="76.44"/>
  </r>
  <r>
    <x v="1197"/>
    <x v="1197"/>
    <x v="1196"/>
    <x v="36"/>
    <n v="37994"/>
    <x v="0"/>
    <x v="0"/>
    <x v="0"/>
    <n v="1465797540"/>
    <n v="1463155034"/>
    <b v="0"/>
    <n v="314"/>
    <b v="1"/>
    <x v="20"/>
    <n v="253"/>
    <n v="121"/>
  </r>
  <r>
    <x v="1198"/>
    <x v="1198"/>
    <x v="1197"/>
    <x v="8"/>
    <n v="9121"/>
    <x v="0"/>
    <x v="0"/>
    <x v="0"/>
    <n v="1451530800"/>
    <n v="1448463086"/>
    <b v="0"/>
    <n v="167"/>
    <b v="1"/>
    <x v="20"/>
    <n v="261"/>
    <n v="54.62"/>
  </r>
  <r>
    <x v="1199"/>
    <x v="1199"/>
    <x v="1198"/>
    <x v="224"/>
    <n v="2693"/>
    <x v="0"/>
    <x v="1"/>
    <x v="1"/>
    <n v="1436380200"/>
    <n v="1433615400"/>
    <b v="0"/>
    <n v="9"/>
    <b v="1"/>
    <x v="20"/>
    <n v="101"/>
    <n v="299.22000000000003"/>
  </r>
  <r>
    <x v="1200"/>
    <x v="1200"/>
    <x v="1199"/>
    <x v="225"/>
    <n v="6029"/>
    <x v="0"/>
    <x v="0"/>
    <x v="0"/>
    <n v="1429183656"/>
    <n v="1427369256"/>
    <b v="0"/>
    <n v="103"/>
    <b v="1"/>
    <x v="20"/>
    <n v="126"/>
    <n v="58.53"/>
  </r>
  <r>
    <x v="1201"/>
    <x v="1201"/>
    <x v="1200"/>
    <x v="12"/>
    <n v="6146.27"/>
    <x v="0"/>
    <x v="1"/>
    <x v="1"/>
    <n v="1468593246"/>
    <n v="1466001246"/>
    <b v="0"/>
    <n v="111"/>
    <b v="1"/>
    <x v="20"/>
    <n v="102"/>
    <n v="55.37"/>
  </r>
  <r>
    <x v="1202"/>
    <x v="1202"/>
    <x v="1201"/>
    <x v="31"/>
    <n v="49811"/>
    <x v="0"/>
    <x v="2"/>
    <x v="2"/>
    <n v="1435388154"/>
    <n v="1432796154"/>
    <b v="0"/>
    <n v="271"/>
    <b v="1"/>
    <x v="20"/>
    <n v="199"/>
    <n v="183.8"/>
  </r>
  <r>
    <x v="1203"/>
    <x v="1203"/>
    <x v="1202"/>
    <x v="226"/>
    <n v="16700"/>
    <x v="0"/>
    <x v="0"/>
    <x v="0"/>
    <n v="1433083527"/>
    <n v="1430491527"/>
    <b v="0"/>
    <n v="101"/>
    <b v="1"/>
    <x v="20"/>
    <n v="102"/>
    <n v="165.35"/>
  </r>
  <r>
    <x v="1204"/>
    <x v="1204"/>
    <x v="1203"/>
    <x v="93"/>
    <n v="13383"/>
    <x v="0"/>
    <x v="0"/>
    <x v="0"/>
    <n v="1449205200"/>
    <n v="1445363833"/>
    <b v="0"/>
    <n v="57"/>
    <b v="1"/>
    <x v="20"/>
    <n v="103"/>
    <n v="234.79"/>
  </r>
  <r>
    <x v="1205"/>
    <x v="1205"/>
    <x v="1204"/>
    <x v="93"/>
    <n v="13112"/>
    <x v="0"/>
    <x v="12"/>
    <x v="3"/>
    <n v="1434197351"/>
    <n v="1431605351"/>
    <b v="0"/>
    <n v="62"/>
    <b v="1"/>
    <x v="20"/>
    <n v="101"/>
    <n v="211.48"/>
  </r>
  <r>
    <x v="1206"/>
    <x v="1206"/>
    <x v="1205"/>
    <x v="42"/>
    <n v="1035"/>
    <x v="0"/>
    <x v="15"/>
    <x v="3"/>
    <n v="1489238940"/>
    <n v="1486406253"/>
    <b v="0"/>
    <n v="32"/>
    <b v="1"/>
    <x v="20"/>
    <n v="115"/>
    <n v="32.340000000000003"/>
  </r>
  <r>
    <x v="1207"/>
    <x v="1207"/>
    <x v="1206"/>
    <x v="227"/>
    <n v="17396"/>
    <x v="0"/>
    <x v="13"/>
    <x v="3"/>
    <n v="1459418400"/>
    <n v="1456827573"/>
    <b v="0"/>
    <n v="141"/>
    <b v="1"/>
    <x v="20"/>
    <n v="104"/>
    <n v="123.38"/>
  </r>
  <r>
    <x v="1208"/>
    <x v="1208"/>
    <x v="1207"/>
    <x v="3"/>
    <n v="15530"/>
    <x v="0"/>
    <x v="0"/>
    <x v="0"/>
    <n v="1458835264"/>
    <n v="1456246864"/>
    <b v="0"/>
    <n v="75"/>
    <b v="1"/>
    <x v="20"/>
    <n v="155"/>
    <n v="207.07"/>
  </r>
  <r>
    <x v="1209"/>
    <x v="1209"/>
    <x v="1208"/>
    <x v="12"/>
    <n v="6360"/>
    <x v="0"/>
    <x v="0"/>
    <x v="0"/>
    <n v="1488053905"/>
    <n v="1485461905"/>
    <b v="0"/>
    <n v="46"/>
    <b v="1"/>
    <x v="20"/>
    <n v="106"/>
    <n v="138.26"/>
  </r>
  <r>
    <x v="1210"/>
    <x v="1210"/>
    <x v="1209"/>
    <x v="22"/>
    <n v="50863"/>
    <x v="0"/>
    <x v="11"/>
    <x v="9"/>
    <n v="1433106000"/>
    <n v="1431124572"/>
    <b v="0"/>
    <n v="103"/>
    <b v="1"/>
    <x v="20"/>
    <n v="254"/>
    <n v="493.82"/>
  </r>
  <r>
    <x v="1211"/>
    <x v="1211"/>
    <x v="1210"/>
    <x v="28"/>
    <n v="1011"/>
    <x v="0"/>
    <x v="5"/>
    <x v="5"/>
    <n v="1465505261"/>
    <n v="1464209261"/>
    <b v="0"/>
    <n v="6"/>
    <b v="1"/>
    <x v="20"/>
    <n v="101"/>
    <n v="168.5"/>
  </r>
  <r>
    <x v="1212"/>
    <x v="1212"/>
    <x v="1211"/>
    <x v="30"/>
    <n v="3226"/>
    <x v="0"/>
    <x v="0"/>
    <x v="0"/>
    <n v="1448586000"/>
    <n v="1447195695"/>
    <b v="0"/>
    <n v="83"/>
    <b v="1"/>
    <x v="20"/>
    <n v="129"/>
    <n v="38.869999999999997"/>
  </r>
  <r>
    <x v="1213"/>
    <x v="1213"/>
    <x v="1212"/>
    <x v="115"/>
    <n v="6645"/>
    <x v="0"/>
    <x v="1"/>
    <x v="1"/>
    <n v="1485886100"/>
    <n v="1482862100"/>
    <b v="0"/>
    <n v="108"/>
    <b v="1"/>
    <x v="20"/>
    <n v="102"/>
    <n v="61.53"/>
  </r>
  <r>
    <x v="1214"/>
    <x v="1214"/>
    <x v="1213"/>
    <x v="13"/>
    <n v="2636"/>
    <x v="0"/>
    <x v="0"/>
    <x v="0"/>
    <n v="1433880605"/>
    <n v="1428696605"/>
    <b v="0"/>
    <n v="25"/>
    <b v="1"/>
    <x v="20"/>
    <n v="132"/>
    <n v="105.44"/>
  </r>
  <r>
    <x v="1215"/>
    <x v="1215"/>
    <x v="1214"/>
    <x v="10"/>
    <n v="39304.01"/>
    <x v="0"/>
    <x v="0"/>
    <x v="0"/>
    <n v="1401487756"/>
    <n v="1398895756"/>
    <b v="0"/>
    <n v="549"/>
    <b v="1"/>
    <x v="20"/>
    <n v="786"/>
    <n v="71.59"/>
  </r>
  <r>
    <x v="1216"/>
    <x v="1216"/>
    <x v="1215"/>
    <x v="32"/>
    <n v="20398"/>
    <x v="0"/>
    <x v="0"/>
    <x v="0"/>
    <n v="1443826980"/>
    <n v="1441032457"/>
    <b v="0"/>
    <n v="222"/>
    <b v="1"/>
    <x v="20"/>
    <n v="146"/>
    <n v="91.88"/>
  </r>
  <r>
    <x v="1217"/>
    <x v="1217"/>
    <x v="1216"/>
    <x v="228"/>
    <n v="27189"/>
    <x v="0"/>
    <x v="0"/>
    <x v="0"/>
    <n v="1468524340"/>
    <n v="1465932340"/>
    <b v="0"/>
    <n v="183"/>
    <b v="1"/>
    <x v="20"/>
    <n v="103"/>
    <n v="148.57"/>
  </r>
  <r>
    <x v="1218"/>
    <x v="1218"/>
    <x v="1217"/>
    <x v="7"/>
    <n v="15505"/>
    <x v="0"/>
    <x v="0"/>
    <x v="0"/>
    <n v="1446346800"/>
    <n v="1443714800"/>
    <b v="0"/>
    <n v="89"/>
    <b v="1"/>
    <x v="20"/>
    <n v="172"/>
    <n v="174.21"/>
  </r>
  <r>
    <x v="1219"/>
    <x v="1219"/>
    <x v="1218"/>
    <x v="229"/>
    <n v="26024"/>
    <x v="0"/>
    <x v="0"/>
    <x v="0"/>
    <n v="1476961513"/>
    <n v="1474369513"/>
    <b v="0"/>
    <n v="253"/>
    <b v="1"/>
    <x v="20"/>
    <n v="159"/>
    <n v="102.86"/>
  </r>
  <r>
    <x v="1220"/>
    <x v="1220"/>
    <x v="1219"/>
    <x v="36"/>
    <n v="15565"/>
    <x v="0"/>
    <x v="12"/>
    <x v="3"/>
    <n v="1440515112"/>
    <n v="1437923112"/>
    <b v="0"/>
    <n v="140"/>
    <b v="1"/>
    <x v="20"/>
    <n v="104"/>
    <n v="111.18"/>
  </r>
  <r>
    <x v="1221"/>
    <x v="1221"/>
    <x v="1220"/>
    <x v="41"/>
    <n v="2451.0100000000002"/>
    <x v="0"/>
    <x v="1"/>
    <x v="1"/>
    <n v="1480809600"/>
    <n v="1478431488"/>
    <b v="0"/>
    <n v="103"/>
    <b v="1"/>
    <x v="20"/>
    <n v="111"/>
    <n v="23.8"/>
  </r>
  <r>
    <x v="1222"/>
    <x v="1222"/>
    <x v="1221"/>
    <x v="23"/>
    <n v="11215"/>
    <x v="0"/>
    <x v="5"/>
    <x v="5"/>
    <n v="1459483200"/>
    <n v="1456852647"/>
    <b v="0"/>
    <n v="138"/>
    <b v="1"/>
    <x v="20"/>
    <n v="280"/>
    <n v="81.27"/>
  </r>
  <r>
    <x v="1223"/>
    <x v="1223"/>
    <x v="1222"/>
    <x v="230"/>
    <n v="22197"/>
    <x v="0"/>
    <x v="0"/>
    <x v="0"/>
    <n v="1478754909"/>
    <n v="1476159309"/>
    <b v="0"/>
    <n v="191"/>
    <b v="1"/>
    <x v="20"/>
    <n v="112"/>
    <n v="116.21"/>
  </r>
  <r>
    <x v="1224"/>
    <x v="1224"/>
    <x v="1223"/>
    <x v="36"/>
    <n v="1060"/>
    <x v="1"/>
    <x v="0"/>
    <x v="0"/>
    <n v="1402060302"/>
    <n v="1396876302"/>
    <b v="0"/>
    <n v="18"/>
    <b v="0"/>
    <x v="21"/>
    <n v="7"/>
    <n v="58.89"/>
  </r>
  <r>
    <x v="1225"/>
    <x v="1225"/>
    <x v="1224"/>
    <x v="9"/>
    <n v="132"/>
    <x v="1"/>
    <x v="0"/>
    <x v="0"/>
    <n v="1382478278"/>
    <n v="1377294278"/>
    <b v="0"/>
    <n v="3"/>
    <b v="0"/>
    <x v="21"/>
    <n v="4"/>
    <n v="44"/>
  </r>
  <r>
    <x v="1226"/>
    <x v="1226"/>
    <x v="1225"/>
    <x v="63"/>
    <n v="1937"/>
    <x v="1"/>
    <x v="0"/>
    <x v="0"/>
    <n v="1398042000"/>
    <n v="1395089981"/>
    <b v="0"/>
    <n v="40"/>
    <b v="0"/>
    <x v="21"/>
    <n v="4"/>
    <n v="48.43"/>
  </r>
  <r>
    <x v="1227"/>
    <x v="1227"/>
    <x v="1226"/>
    <x v="13"/>
    <n v="0"/>
    <x v="1"/>
    <x v="0"/>
    <x v="0"/>
    <n v="1407394800"/>
    <n v="1404770616"/>
    <b v="0"/>
    <n v="0"/>
    <b v="0"/>
    <x v="21"/>
    <n v="0"/>
    <s v="N/A"/>
  </r>
  <r>
    <x v="1228"/>
    <x v="1228"/>
    <x v="1227"/>
    <x v="10"/>
    <n v="1465"/>
    <x v="1"/>
    <x v="0"/>
    <x v="0"/>
    <n v="1317231008"/>
    <n v="1312047008"/>
    <b v="0"/>
    <n v="24"/>
    <b v="0"/>
    <x v="21"/>
    <n v="29"/>
    <n v="61.04"/>
  </r>
  <r>
    <x v="1229"/>
    <x v="1229"/>
    <x v="1228"/>
    <x v="181"/>
    <n v="25"/>
    <x v="1"/>
    <x v="0"/>
    <x v="0"/>
    <n v="1334592000"/>
    <n v="1331982127"/>
    <b v="0"/>
    <n v="1"/>
    <b v="0"/>
    <x v="21"/>
    <n v="1"/>
    <n v="25"/>
  </r>
  <r>
    <x v="1230"/>
    <x v="1230"/>
    <x v="1229"/>
    <x v="69"/>
    <n v="0"/>
    <x v="1"/>
    <x v="0"/>
    <x v="0"/>
    <n v="1298589630"/>
    <n v="1295997630"/>
    <b v="0"/>
    <n v="0"/>
    <b v="0"/>
    <x v="21"/>
    <n v="0"/>
    <s v="N/A"/>
  </r>
  <r>
    <x v="1231"/>
    <x v="1231"/>
    <x v="1230"/>
    <x v="10"/>
    <n v="0"/>
    <x v="1"/>
    <x v="0"/>
    <x v="0"/>
    <n v="1440723600"/>
    <n v="1436394968"/>
    <b v="0"/>
    <n v="0"/>
    <b v="0"/>
    <x v="21"/>
    <n v="0"/>
    <s v="N/A"/>
  </r>
  <r>
    <x v="1232"/>
    <x v="1232"/>
    <x v="1231"/>
    <x v="10"/>
    <n v="40"/>
    <x v="1"/>
    <x v="0"/>
    <x v="0"/>
    <n v="1381090870"/>
    <n v="1377030070"/>
    <b v="0"/>
    <n v="1"/>
    <b v="0"/>
    <x v="21"/>
    <n v="1"/>
    <n v="40"/>
  </r>
  <r>
    <x v="1233"/>
    <x v="1233"/>
    <x v="1232"/>
    <x v="28"/>
    <n v="116"/>
    <x v="1"/>
    <x v="0"/>
    <x v="0"/>
    <n v="1329864374"/>
    <n v="1328049974"/>
    <b v="0"/>
    <n v="6"/>
    <b v="0"/>
    <x v="21"/>
    <n v="12"/>
    <n v="19.329999999999998"/>
  </r>
  <r>
    <x v="1234"/>
    <x v="1234"/>
    <x v="1233"/>
    <x v="63"/>
    <n v="0"/>
    <x v="1"/>
    <x v="1"/>
    <x v="1"/>
    <n v="1422903342"/>
    <n v="1420311342"/>
    <b v="0"/>
    <n v="0"/>
    <b v="0"/>
    <x v="21"/>
    <n v="0"/>
    <s v="N/A"/>
  </r>
  <r>
    <x v="1235"/>
    <x v="1235"/>
    <x v="1234"/>
    <x v="231"/>
    <n v="210"/>
    <x v="1"/>
    <x v="0"/>
    <x v="0"/>
    <n v="1387077299"/>
    <n v="1383621299"/>
    <b v="0"/>
    <n v="6"/>
    <b v="0"/>
    <x v="21"/>
    <n v="3"/>
    <n v="35"/>
  </r>
  <r>
    <x v="1236"/>
    <x v="1236"/>
    <x v="1235"/>
    <x v="30"/>
    <n v="0"/>
    <x v="1"/>
    <x v="0"/>
    <x v="0"/>
    <n v="1343491200"/>
    <n v="1342801164"/>
    <b v="0"/>
    <n v="0"/>
    <b v="0"/>
    <x v="21"/>
    <n v="0"/>
    <s v="N/A"/>
  </r>
  <r>
    <x v="1237"/>
    <x v="1237"/>
    <x v="1236"/>
    <x v="31"/>
    <n v="0"/>
    <x v="1"/>
    <x v="0"/>
    <x v="0"/>
    <n v="1345790865"/>
    <n v="1344062865"/>
    <b v="0"/>
    <n v="0"/>
    <b v="0"/>
    <x v="21"/>
    <n v="0"/>
    <s v="N/A"/>
  </r>
  <r>
    <x v="1238"/>
    <x v="1238"/>
    <x v="1237"/>
    <x v="28"/>
    <n v="178"/>
    <x v="1"/>
    <x v="0"/>
    <x v="0"/>
    <n v="1312641536"/>
    <n v="1310049536"/>
    <b v="0"/>
    <n v="3"/>
    <b v="0"/>
    <x v="21"/>
    <n v="18"/>
    <n v="59.33"/>
  </r>
  <r>
    <x v="1239"/>
    <x v="1239"/>
    <x v="1238"/>
    <x v="30"/>
    <n v="0"/>
    <x v="1"/>
    <x v="0"/>
    <x v="0"/>
    <n v="1325804767"/>
    <n v="1323212767"/>
    <b v="0"/>
    <n v="0"/>
    <b v="0"/>
    <x v="21"/>
    <n v="0"/>
    <s v="N/A"/>
  </r>
  <r>
    <x v="1240"/>
    <x v="1240"/>
    <x v="1239"/>
    <x v="6"/>
    <n v="241"/>
    <x v="1"/>
    <x v="0"/>
    <x v="0"/>
    <n v="1373665860"/>
    <n v="1368579457"/>
    <b v="0"/>
    <n v="8"/>
    <b v="0"/>
    <x v="21"/>
    <n v="3"/>
    <n v="30.13"/>
  </r>
  <r>
    <x v="1241"/>
    <x v="1241"/>
    <x v="1240"/>
    <x v="10"/>
    <n v="2537"/>
    <x v="1"/>
    <x v="0"/>
    <x v="0"/>
    <n v="1414994340"/>
    <n v="1413057980"/>
    <b v="0"/>
    <n v="34"/>
    <b v="0"/>
    <x v="21"/>
    <n v="51"/>
    <n v="74.62"/>
  </r>
  <r>
    <x v="1242"/>
    <x v="1242"/>
    <x v="1241"/>
    <x v="232"/>
    <n v="5"/>
    <x v="1"/>
    <x v="0"/>
    <x v="0"/>
    <n v="1315747080"/>
    <n v="1314417502"/>
    <b v="0"/>
    <n v="1"/>
    <b v="0"/>
    <x v="21"/>
    <n v="1"/>
    <n v="5"/>
  </r>
  <r>
    <x v="1243"/>
    <x v="1243"/>
    <x v="1242"/>
    <x v="14"/>
    <n v="1691"/>
    <x v="1"/>
    <x v="0"/>
    <x v="0"/>
    <n v="1310158800"/>
    <n v="1304888771"/>
    <b v="0"/>
    <n v="38"/>
    <b v="0"/>
    <x v="21"/>
    <n v="14"/>
    <n v="44.5"/>
  </r>
  <r>
    <x v="1244"/>
    <x v="1244"/>
    <x v="1243"/>
    <x v="13"/>
    <n v="2076"/>
    <x v="0"/>
    <x v="0"/>
    <x v="0"/>
    <n v="1366664400"/>
    <n v="1363981723"/>
    <b v="1"/>
    <n v="45"/>
    <b v="1"/>
    <x v="11"/>
    <n v="104"/>
    <n v="46.13"/>
  </r>
  <r>
    <x v="1245"/>
    <x v="1245"/>
    <x v="1244"/>
    <x v="13"/>
    <n v="2405"/>
    <x v="0"/>
    <x v="0"/>
    <x v="0"/>
    <n v="1402755834"/>
    <n v="1400163834"/>
    <b v="1"/>
    <n v="17"/>
    <b v="1"/>
    <x v="11"/>
    <n v="120"/>
    <n v="141.47"/>
  </r>
  <r>
    <x v="1246"/>
    <x v="1246"/>
    <x v="1245"/>
    <x v="13"/>
    <n v="2340"/>
    <x v="0"/>
    <x v="0"/>
    <x v="0"/>
    <n v="1323136949"/>
    <n v="1319245349"/>
    <b v="1"/>
    <n v="31"/>
    <b v="1"/>
    <x v="11"/>
    <n v="117"/>
    <n v="75.48"/>
  </r>
  <r>
    <x v="1247"/>
    <x v="1247"/>
    <x v="1246"/>
    <x v="8"/>
    <n v="4275"/>
    <x v="0"/>
    <x v="0"/>
    <x v="0"/>
    <n v="1367823655"/>
    <n v="1365231655"/>
    <b v="1"/>
    <n v="50"/>
    <b v="1"/>
    <x v="11"/>
    <n v="122"/>
    <n v="85.5"/>
  </r>
  <r>
    <x v="1248"/>
    <x v="1248"/>
    <x v="1247"/>
    <x v="30"/>
    <n v="3791"/>
    <x v="0"/>
    <x v="0"/>
    <x v="0"/>
    <n v="1402642740"/>
    <n v="1399563953"/>
    <b v="1"/>
    <n v="59"/>
    <b v="1"/>
    <x v="11"/>
    <n v="152"/>
    <n v="64.25"/>
  </r>
  <r>
    <x v="1249"/>
    <x v="1249"/>
    <x v="1248"/>
    <x v="10"/>
    <n v="5222"/>
    <x v="0"/>
    <x v="0"/>
    <x v="0"/>
    <n v="1341683211"/>
    <n v="1339091211"/>
    <b v="1"/>
    <n v="81"/>
    <b v="1"/>
    <x v="11"/>
    <n v="104"/>
    <n v="64.47"/>
  </r>
  <r>
    <x v="1250"/>
    <x v="1250"/>
    <x v="1249"/>
    <x v="11"/>
    <n v="60046"/>
    <x v="0"/>
    <x v="0"/>
    <x v="0"/>
    <n v="1410017131"/>
    <n v="1406129131"/>
    <b v="1"/>
    <n v="508"/>
    <b v="1"/>
    <x v="11"/>
    <n v="200"/>
    <n v="118.2"/>
  </r>
  <r>
    <x v="1251"/>
    <x v="1251"/>
    <x v="1250"/>
    <x v="12"/>
    <n v="6108"/>
    <x v="0"/>
    <x v="0"/>
    <x v="0"/>
    <n v="1316979167"/>
    <n v="1311795167"/>
    <b v="1"/>
    <n v="74"/>
    <b v="1"/>
    <x v="11"/>
    <n v="102"/>
    <n v="82.54"/>
  </r>
  <r>
    <x v="1252"/>
    <x v="1252"/>
    <x v="1251"/>
    <x v="8"/>
    <n v="4818"/>
    <x v="0"/>
    <x v="0"/>
    <x v="0"/>
    <n v="1382658169"/>
    <n v="1380238969"/>
    <b v="1"/>
    <n v="141"/>
    <b v="1"/>
    <x v="11"/>
    <n v="138"/>
    <n v="34.17"/>
  </r>
  <r>
    <x v="1253"/>
    <x v="1253"/>
    <x v="1252"/>
    <x v="185"/>
    <n v="30383.32"/>
    <x v="0"/>
    <x v="0"/>
    <x v="0"/>
    <n v="1409770107"/>
    <n v="1407178107"/>
    <b v="1"/>
    <n v="711"/>
    <b v="1"/>
    <x v="11"/>
    <n v="303833"/>
    <n v="42.73"/>
  </r>
  <r>
    <x v="1254"/>
    <x v="1254"/>
    <x v="1253"/>
    <x v="233"/>
    <n v="13323"/>
    <x v="0"/>
    <x v="0"/>
    <x v="0"/>
    <n v="1293857940"/>
    <n v="1288968886"/>
    <b v="1"/>
    <n v="141"/>
    <b v="1"/>
    <x v="11"/>
    <n v="199"/>
    <n v="94.49"/>
  </r>
  <r>
    <x v="1255"/>
    <x v="1255"/>
    <x v="1254"/>
    <x v="9"/>
    <n v="6071"/>
    <x v="0"/>
    <x v="0"/>
    <x v="0"/>
    <n v="1385932652"/>
    <n v="1383337052"/>
    <b v="1"/>
    <n v="109"/>
    <b v="1"/>
    <x v="11"/>
    <n v="202"/>
    <n v="55.7"/>
  </r>
  <r>
    <x v="1256"/>
    <x v="1256"/>
    <x v="1255"/>
    <x v="11"/>
    <n v="35389.129999999997"/>
    <x v="0"/>
    <x v="0"/>
    <x v="0"/>
    <n v="1329084231"/>
    <n v="1326492231"/>
    <b v="1"/>
    <n v="361"/>
    <b v="1"/>
    <x v="11"/>
    <n v="118"/>
    <n v="98.03"/>
  </r>
  <r>
    <x v="1257"/>
    <x v="1257"/>
    <x v="1256"/>
    <x v="62"/>
    <n v="16210"/>
    <x v="0"/>
    <x v="0"/>
    <x v="0"/>
    <n v="1301792590"/>
    <n v="1297562590"/>
    <b v="1"/>
    <n v="176"/>
    <b v="1"/>
    <x v="11"/>
    <n v="295"/>
    <n v="92.1"/>
  </r>
  <r>
    <x v="1258"/>
    <x v="1258"/>
    <x v="1257"/>
    <x v="14"/>
    <n v="25577.56"/>
    <x v="0"/>
    <x v="0"/>
    <x v="0"/>
    <n v="1377960012"/>
    <n v="1375368012"/>
    <b v="1"/>
    <n v="670"/>
    <b v="1"/>
    <x v="11"/>
    <n v="213"/>
    <n v="38.18"/>
  </r>
  <r>
    <x v="1259"/>
    <x v="1259"/>
    <x v="1258"/>
    <x v="30"/>
    <n v="2606"/>
    <x v="0"/>
    <x v="0"/>
    <x v="0"/>
    <n v="1402286340"/>
    <n v="1399504664"/>
    <b v="1"/>
    <n v="96"/>
    <b v="1"/>
    <x v="11"/>
    <n v="104"/>
    <n v="27.15"/>
  </r>
  <r>
    <x v="1260"/>
    <x v="1260"/>
    <x v="1259"/>
    <x v="126"/>
    <n v="3751"/>
    <x v="0"/>
    <x v="0"/>
    <x v="0"/>
    <n v="1393445620"/>
    <n v="1390853620"/>
    <b v="1"/>
    <n v="74"/>
    <b v="1"/>
    <x v="11"/>
    <n v="114"/>
    <n v="50.69"/>
  </r>
  <r>
    <x v="1261"/>
    <x v="1261"/>
    <x v="1260"/>
    <x v="13"/>
    <n v="2025"/>
    <x v="0"/>
    <x v="0"/>
    <x v="0"/>
    <n v="1390983227"/>
    <n v="1388391227"/>
    <b v="1"/>
    <n v="52"/>
    <b v="1"/>
    <x v="11"/>
    <n v="101"/>
    <n v="38.94"/>
  </r>
  <r>
    <x v="1262"/>
    <x v="1262"/>
    <x v="1261"/>
    <x v="115"/>
    <n v="8152"/>
    <x v="0"/>
    <x v="5"/>
    <x v="5"/>
    <n v="1392574692"/>
    <n v="1389982692"/>
    <b v="1"/>
    <n v="105"/>
    <b v="1"/>
    <x v="11"/>
    <n v="125"/>
    <n v="77.64"/>
  </r>
  <r>
    <x v="1263"/>
    <x v="1263"/>
    <x v="1262"/>
    <x v="15"/>
    <n v="1785"/>
    <x v="0"/>
    <x v="0"/>
    <x v="0"/>
    <n v="1396054800"/>
    <n v="1393034470"/>
    <b v="1"/>
    <n v="41"/>
    <b v="1"/>
    <x v="11"/>
    <n v="119"/>
    <n v="43.54"/>
  </r>
  <r>
    <x v="1264"/>
    <x v="1264"/>
    <x v="1263"/>
    <x v="81"/>
    <n v="1082"/>
    <x v="0"/>
    <x v="0"/>
    <x v="0"/>
    <n v="1383062083"/>
    <n v="1380556483"/>
    <b v="1"/>
    <n v="34"/>
    <b v="1"/>
    <x v="11"/>
    <n v="166"/>
    <n v="31.82"/>
  </r>
  <r>
    <x v="1265"/>
    <x v="1265"/>
    <x v="1264"/>
    <x v="8"/>
    <n v="4170.17"/>
    <x v="0"/>
    <x v="0"/>
    <x v="0"/>
    <n v="1291131815"/>
    <n v="1287071015"/>
    <b v="1"/>
    <n v="66"/>
    <b v="1"/>
    <x v="11"/>
    <n v="119"/>
    <n v="63.18"/>
  </r>
  <r>
    <x v="1266"/>
    <x v="1266"/>
    <x v="1265"/>
    <x v="196"/>
    <n v="9545"/>
    <x v="0"/>
    <x v="0"/>
    <x v="0"/>
    <n v="1389474145"/>
    <n v="1386882145"/>
    <b v="1"/>
    <n v="50"/>
    <b v="1"/>
    <x v="11"/>
    <n v="100"/>
    <n v="190.9"/>
  </r>
  <r>
    <x v="1267"/>
    <x v="1267"/>
    <x v="1266"/>
    <x v="29"/>
    <n v="22396"/>
    <x v="0"/>
    <x v="0"/>
    <x v="0"/>
    <n v="1374674558"/>
    <n v="1372082558"/>
    <b v="1"/>
    <n v="159"/>
    <b v="1"/>
    <x v="11"/>
    <n v="102"/>
    <n v="140.86000000000001"/>
  </r>
  <r>
    <x v="1268"/>
    <x v="1268"/>
    <x v="1267"/>
    <x v="14"/>
    <n v="14000"/>
    <x v="0"/>
    <x v="0"/>
    <x v="0"/>
    <n v="1379708247"/>
    <n v="1377116247"/>
    <b v="1"/>
    <n v="182"/>
    <b v="1"/>
    <x v="11"/>
    <n v="117"/>
    <n v="76.92"/>
  </r>
  <r>
    <x v="1269"/>
    <x v="1269"/>
    <x v="1268"/>
    <x v="234"/>
    <n v="20426"/>
    <x v="0"/>
    <x v="0"/>
    <x v="0"/>
    <n v="1460764800"/>
    <n v="1458157512"/>
    <b v="1"/>
    <n v="206"/>
    <b v="1"/>
    <x v="11"/>
    <n v="109"/>
    <n v="99.16"/>
  </r>
  <r>
    <x v="1270"/>
    <x v="1270"/>
    <x v="1269"/>
    <x v="3"/>
    <n v="11472"/>
    <x v="0"/>
    <x v="0"/>
    <x v="0"/>
    <n v="1332704042"/>
    <n v="1327523642"/>
    <b v="1"/>
    <n v="169"/>
    <b v="1"/>
    <x v="11"/>
    <n v="115"/>
    <n v="67.88"/>
  </r>
  <r>
    <x v="1271"/>
    <x v="1271"/>
    <x v="1270"/>
    <x v="51"/>
    <n v="7635"/>
    <x v="0"/>
    <x v="0"/>
    <x v="0"/>
    <n v="1384363459"/>
    <n v="1381767859"/>
    <b v="1"/>
    <n v="31"/>
    <b v="1"/>
    <x v="11"/>
    <n v="102"/>
    <n v="246.29"/>
  </r>
  <r>
    <x v="1272"/>
    <x v="1272"/>
    <x v="1271"/>
    <x v="10"/>
    <n v="5300"/>
    <x v="0"/>
    <x v="0"/>
    <x v="0"/>
    <n v="1276574400"/>
    <n v="1270576379"/>
    <b v="1"/>
    <n v="28"/>
    <b v="1"/>
    <x v="11"/>
    <n v="106"/>
    <n v="189.29"/>
  </r>
  <r>
    <x v="1273"/>
    <x v="1273"/>
    <x v="1272"/>
    <x v="23"/>
    <n v="4140"/>
    <x v="0"/>
    <x v="5"/>
    <x v="5"/>
    <n v="1409506291"/>
    <n v="1406914291"/>
    <b v="1"/>
    <n v="54"/>
    <b v="1"/>
    <x v="11"/>
    <n v="104"/>
    <n v="76.67"/>
  </r>
  <r>
    <x v="1274"/>
    <x v="1274"/>
    <x v="1273"/>
    <x v="31"/>
    <n v="38743.839999999997"/>
    <x v="0"/>
    <x v="0"/>
    <x v="0"/>
    <n v="1346344425"/>
    <n v="1343320425"/>
    <b v="1"/>
    <n v="467"/>
    <b v="1"/>
    <x v="11"/>
    <n v="155"/>
    <n v="82.96"/>
  </r>
  <r>
    <x v="1275"/>
    <x v="1275"/>
    <x v="1274"/>
    <x v="36"/>
    <n v="24321.1"/>
    <x v="0"/>
    <x v="0"/>
    <x v="0"/>
    <n v="1375908587"/>
    <n v="1372884587"/>
    <b v="1"/>
    <n v="389"/>
    <b v="1"/>
    <x v="11"/>
    <n v="162"/>
    <n v="62.52"/>
  </r>
  <r>
    <x v="1276"/>
    <x v="1276"/>
    <x v="1275"/>
    <x v="9"/>
    <n v="3132.63"/>
    <x v="0"/>
    <x v="0"/>
    <x v="0"/>
    <n v="1251777600"/>
    <n v="1247504047"/>
    <b v="1"/>
    <n v="68"/>
    <b v="1"/>
    <x v="11"/>
    <n v="104"/>
    <n v="46.07"/>
  </r>
  <r>
    <x v="1277"/>
    <x v="1277"/>
    <x v="1276"/>
    <x v="36"/>
    <n v="15918.65"/>
    <x v="0"/>
    <x v="0"/>
    <x v="0"/>
    <n v="1346765347"/>
    <n v="1343741347"/>
    <b v="1"/>
    <n v="413"/>
    <b v="1"/>
    <x v="11"/>
    <n v="106"/>
    <n v="38.54"/>
  </r>
  <r>
    <x v="1278"/>
    <x v="1278"/>
    <x v="1277"/>
    <x v="115"/>
    <n v="10071"/>
    <x v="0"/>
    <x v="0"/>
    <x v="0"/>
    <n v="1403661600"/>
    <n v="1401196766"/>
    <b v="1"/>
    <n v="190"/>
    <b v="1"/>
    <x v="11"/>
    <n v="155"/>
    <n v="53.01"/>
  </r>
  <r>
    <x v="1279"/>
    <x v="1279"/>
    <x v="1278"/>
    <x v="235"/>
    <n v="13864.17"/>
    <x v="0"/>
    <x v="0"/>
    <x v="0"/>
    <n v="1395624170"/>
    <n v="1392171770"/>
    <b v="1"/>
    <n v="189"/>
    <b v="1"/>
    <x v="11"/>
    <n v="111"/>
    <n v="73.36"/>
  </r>
  <r>
    <x v="1280"/>
    <x v="1280"/>
    <x v="1279"/>
    <x v="36"/>
    <n v="16636.78"/>
    <x v="0"/>
    <x v="0"/>
    <x v="0"/>
    <n v="1299003054"/>
    <n v="1291227054"/>
    <b v="1"/>
    <n v="130"/>
    <b v="1"/>
    <x v="11"/>
    <n v="111"/>
    <n v="127.98"/>
  </r>
  <r>
    <x v="1281"/>
    <x v="1281"/>
    <x v="1280"/>
    <x v="39"/>
    <n v="7750"/>
    <x v="0"/>
    <x v="0"/>
    <x v="0"/>
    <n v="1375033836"/>
    <n v="1373305836"/>
    <b v="1"/>
    <n v="74"/>
    <b v="1"/>
    <x v="11"/>
    <n v="111"/>
    <n v="104.73"/>
  </r>
  <r>
    <x v="1282"/>
    <x v="1282"/>
    <x v="1281"/>
    <x v="36"/>
    <n v="18542"/>
    <x v="0"/>
    <x v="0"/>
    <x v="0"/>
    <n v="1386565140"/>
    <n v="1383909855"/>
    <b v="1"/>
    <n v="274"/>
    <b v="1"/>
    <x v="11"/>
    <n v="124"/>
    <n v="67.67"/>
  </r>
  <r>
    <x v="1283"/>
    <x v="1283"/>
    <x v="1282"/>
    <x v="28"/>
    <n v="2110.5"/>
    <x v="0"/>
    <x v="0"/>
    <x v="0"/>
    <n v="1362974400"/>
    <n v="1360948389"/>
    <b v="1"/>
    <n v="22"/>
    <b v="1"/>
    <x v="11"/>
    <n v="211"/>
    <n v="95.93"/>
  </r>
  <r>
    <x v="1284"/>
    <x v="1284"/>
    <x v="1283"/>
    <x v="13"/>
    <n v="2020"/>
    <x v="0"/>
    <x v="0"/>
    <x v="0"/>
    <n v="1483203540"/>
    <n v="1481175482"/>
    <b v="0"/>
    <n v="31"/>
    <b v="1"/>
    <x v="6"/>
    <n v="101"/>
    <n v="65.16"/>
  </r>
  <r>
    <x v="1285"/>
    <x v="1285"/>
    <x v="1284"/>
    <x v="13"/>
    <n v="2033"/>
    <x v="0"/>
    <x v="1"/>
    <x v="1"/>
    <n v="1434808775"/>
    <n v="1433512775"/>
    <b v="0"/>
    <n v="63"/>
    <b v="1"/>
    <x v="6"/>
    <n v="102"/>
    <n v="32.270000000000003"/>
  </r>
  <r>
    <x v="1286"/>
    <x v="1286"/>
    <x v="1285"/>
    <x v="15"/>
    <n v="1625"/>
    <x v="0"/>
    <x v="1"/>
    <x v="1"/>
    <n v="1424181600"/>
    <n v="1423041227"/>
    <b v="0"/>
    <n v="20"/>
    <b v="1"/>
    <x v="6"/>
    <n v="108"/>
    <n v="81.25"/>
  </r>
  <r>
    <x v="1287"/>
    <x v="1287"/>
    <x v="1286"/>
    <x v="49"/>
    <n v="605"/>
    <x v="0"/>
    <x v="1"/>
    <x v="1"/>
    <n v="1434120856"/>
    <n v="1428936856"/>
    <b v="0"/>
    <n v="25"/>
    <b v="1"/>
    <x v="6"/>
    <n v="242"/>
    <n v="24.2"/>
  </r>
  <r>
    <x v="1288"/>
    <x v="1288"/>
    <x v="1287"/>
    <x v="23"/>
    <n v="4018"/>
    <x v="0"/>
    <x v="0"/>
    <x v="0"/>
    <n v="1470801600"/>
    <n v="1468122163"/>
    <b v="0"/>
    <n v="61"/>
    <b v="1"/>
    <x v="6"/>
    <n v="100"/>
    <n v="65.87"/>
  </r>
  <r>
    <x v="1289"/>
    <x v="1289"/>
    <x v="1288"/>
    <x v="15"/>
    <n v="1876"/>
    <x v="0"/>
    <x v="0"/>
    <x v="0"/>
    <n v="1483499645"/>
    <n v="1480907645"/>
    <b v="0"/>
    <n v="52"/>
    <b v="1"/>
    <x v="6"/>
    <n v="125"/>
    <n v="36.08"/>
  </r>
  <r>
    <x v="1290"/>
    <x v="1290"/>
    <x v="1289"/>
    <x v="8"/>
    <n v="3800"/>
    <x v="0"/>
    <x v="0"/>
    <x v="0"/>
    <n v="1429772340"/>
    <n v="1427121931"/>
    <b v="0"/>
    <n v="86"/>
    <b v="1"/>
    <x v="6"/>
    <n v="109"/>
    <n v="44.19"/>
  </r>
  <r>
    <x v="1291"/>
    <x v="1291"/>
    <x v="1290"/>
    <x v="9"/>
    <n v="4371"/>
    <x v="0"/>
    <x v="0"/>
    <x v="0"/>
    <n v="1428390000"/>
    <n v="1425224391"/>
    <b v="0"/>
    <n v="42"/>
    <b v="1"/>
    <x v="6"/>
    <n v="146"/>
    <n v="104.07"/>
  </r>
  <r>
    <x v="1292"/>
    <x v="1292"/>
    <x v="1291"/>
    <x v="180"/>
    <n v="1870"/>
    <x v="0"/>
    <x v="1"/>
    <x v="1"/>
    <n v="1444172340"/>
    <n v="1441822828"/>
    <b v="0"/>
    <n v="52"/>
    <b v="1"/>
    <x v="6"/>
    <n v="110"/>
    <n v="35.96"/>
  </r>
  <r>
    <x v="1293"/>
    <x v="1293"/>
    <x v="1292"/>
    <x v="36"/>
    <n v="15335"/>
    <x v="0"/>
    <x v="0"/>
    <x v="0"/>
    <n v="1447523371"/>
    <n v="1444927771"/>
    <b v="0"/>
    <n v="120"/>
    <b v="1"/>
    <x v="6"/>
    <n v="102"/>
    <n v="127.79"/>
  </r>
  <r>
    <x v="1294"/>
    <x v="1294"/>
    <x v="1293"/>
    <x v="2"/>
    <n v="610"/>
    <x v="0"/>
    <x v="1"/>
    <x v="1"/>
    <n v="1445252400"/>
    <n v="1443696797"/>
    <b v="0"/>
    <n v="22"/>
    <b v="1"/>
    <x v="6"/>
    <n v="122"/>
    <n v="27.73"/>
  </r>
  <r>
    <x v="1295"/>
    <x v="1295"/>
    <x v="1294"/>
    <x v="30"/>
    <n v="2549"/>
    <x v="0"/>
    <x v="1"/>
    <x v="1"/>
    <n v="1438189200"/>
    <n v="1435585497"/>
    <b v="0"/>
    <n v="64"/>
    <b v="1"/>
    <x v="6"/>
    <n v="102"/>
    <n v="39.83"/>
  </r>
  <r>
    <x v="1296"/>
    <x v="1296"/>
    <x v="1295"/>
    <x v="16"/>
    <n v="1200"/>
    <x v="0"/>
    <x v="1"/>
    <x v="1"/>
    <n v="1457914373"/>
    <n v="1456189973"/>
    <b v="0"/>
    <n v="23"/>
    <b v="1"/>
    <x v="6"/>
    <n v="141"/>
    <n v="52.17"/>
  </r>
  <r>
    <x v="1297"/>
    <x v="1297"/>
    <x v="1296"/>
    <x v="22"/>
    <n v="21905"/>
    <x v="0"/>
    <x v="0"/>
    <x v="0"/>
    <n v="1462125358"/>
    <n v="1459533358"/>
    <b v="0"/>
    <n v="238"/>
    <b v="1"/>
    <x v="6"/>
    <n v="110"/>
    <n v="92.04"/>
  </r>
  <r>
    <x v="1298"/>
    <x v="1298"/>
    <x v="1297"/>
    <x v="13"/>
    <n v="2093"/>
    <x v="0"/>
    <x v="1"/>
    <x v="1"/>
    <n v="1461860432"/>
    <n v="1459268432"/>
    <b v="0"/>
    <n v="33"/>
    <b v="1"/>
    <x v="6"/>
    <n v="105"/>
    <n v="63.42"/>
  </r>
  <r>
    <x v="1299"/>
    <x v="1299"/>
    <x v="1298"/>
    <x v="8"/>
    <n v="4340"/>
    <x v="0"/>
    <x v="0"/>
    <x v="0"/>
    <n v="1436902359"/>
    <n v="1434310359"/>
    <b v="0"/>
    <n v="32"/>
    <b v="1"/>
    <x v="6"/>
    <n v="124"/>
    <n v="135.63"/>
  </r>
  <r>
    <x v="1300"/>
    <x v="1300"/>
    <x v="1299"/>
    <x v="9"/>
    <n v="4050"/>
    <x v="0"/>
    <x v="0"/>
    <x v="0"/>
    <n v="1464807420"/>
    <n v="1461427938"/>
    <b v="0"/>
    <n v="24"/>
    <b v="1"/>
    <x v="6"/>
    <n v="135"/>
    <n v="168.75"/>
  </r>
  <r>
    <x v="1301"/>
    <x v="1301"/>
    <x v="1300"/>
    <x v="13"/>
    <n v="2055"/>
    <x v="0"/>
    <x v="0"/>
    <x v="0"/>
    <n v="1437447600"/>
    <n v="1436551178"/>
    <b v="0"/>
    <n v="29"/>
    <b v="1"/>
    <x v="6"/>
    <n v="103"/>
    <n v="70.86"/>
  </r>
  <r>
    <x v="1302"/>
    <x v="1302"/>
    <x v="1301"/>
    <x v="30"/>
    <n v="2500"/>
    <x v="0"/>
    <x v="0"/>
    <x v="0"/>
    <n v="1480559011"/>
    <n v="1477963411"/>
    <b v="0"/>
    <n v="50"/>
    <b v="1"/>
    <x v="6"/>
    <n v="100"/>
    <n v="50"/>
  </r>
  <r>
    <x v="1303"/>
    <x v="1303"/>
    <x v="1302"/>
    <x v="8"/>
    <n v="4559.13"/>
    <x v="0"/>
    <x v="1"/>
    <x v="1"/>
    <n v="1469962800"/>
    <n v="1468578920"/>
    <b v="0"/>
    <n v="108"/>
    <b v="1"/>
    <x v="6"/>
    <n v="130"/>
    <n v="42.21"/>
  </r>
  <r>
    <x v="1304"/>
    <x v="1304"/>
    <x v="1303"/>
    <x v="79"/>
    <n v="15851"/>
    <x v="1"/>
    <x v="1"/>
    <x v="1"/>
    <n v="1489376405"/>
    <n v="1484196005"/>
    <b v="0"/>
    <n v="104"/>
    <b v="0"/>
    <x v="8"/>
    <n v="40"/>
    <n v="152.41"/>
  </r>
  <r>
    <x v="1305"/>
    <x v="1305"/>
    <x v="1304"/>
    <x v="11"/>
    <n v="7793"/>
    <x v="1"/>
    <x v="0"/>
    <x v="0"/>
    <n v="1469122200"/>
    <n v="1466611108"/>
    <b v="0"/>
    <n v="86"/>
    <b v="0"/>
    <x v="8"/>
    <n v="26"/>
    <n v="90.62"/>
  </r>
  <r>
    <x v="1306"/>
    <x v="1306"/>
    <x v="1305"/>
    <x v="74"/>
    <n v="71771"/>
    <x v="1"/>
    <x v="0"/>
    <x v="0"/>
    <n v="1417690734"/>
    <n v="1415098734"/>
    <b v="0"/>
    <n v="356"/>
    <b v="0"/>
    <x v="8"/>
    <n v="65"/>
    <n v="201.6"/>
  </r>
  <r>
    <x v="1307"/>
    <x v="1307"/>
    <x v="1306"/>
    <x v="63"/>
    <n v="5757"/>
    <x v="1"/>
    <x v="0"/>
    <x v="0"/>
    <n v="1455710679"/>
    <n v="1453118679"/>
    <b v="0"/>
    <n v="45"/>
    <b v="0"/>
    <x v="8"/>
    <n v="12"/>
    <n v="127.93"/>
  </r>
  <r>
    <x v="1308"/>
    <x v="1308"/>
    <x v="1307"/>
    <x v="3"/>
    <n v="1136"/>
    <x v="1"/>
    <x v="0"/>
    <x v="0"/>
    <n v="1475937812"/>
    <n v="1472481812"/>
    <b v="0"/>
    <n v="38"/>
    <b v="0"/>
    <x v="8"/>
    <n v="11"/>
    <n v="29.89"/>
  </r>
  <r>
    <x v="1309"/>
    <x v="1309"/>
    <x v="1308"/>
    <x v="236"/>
    <n v="12879"/>
    <x v="1"/>
    <x v="0"/>
    <x v="0"/>
    <n v="1444943468"/>
    <n v="1441919468"/>
    <b v="0"/>
    <n v="35"/>
    <b v="0"/>
    <x v="8"/>
    <n v="112"/>
    <n v="367.97"/>
  </r>
  <r>
    <x v="1310"/>
    <x v="1310"/>
    <x v="1309"/>
    <x v="22"/>
    <n v="3100"/>
    <x v="1"/>
    <x v="0"/>
    <x v="0"/>
    <n v="1471622450"/>
    <n v="1467734450"/>
    <b v="0"/>
    <n v="24"/>
    <b v="0"/>
    <x v="8"/>
    <n v="16"/>
    <n v="129.16999999999999"/>
  </r>
  <r>
    <x v="1311"/>
    <x v="1311"/>
    <x v="1310"/>
    <x v="65"/>
    <n v="80070"/>
    <x v="1"/>
    <x v="0"/>
    <x v="0"/>
    <n v="1480536919"/>
    <n v="1477509319"/>
    <b v="0"/>
    <n v="100"/>
    <b v="0"/>
    <x v="8"/>
    <n v="32"/>
    <n v="800.7"/>
  </r>
  <r>
    <x v="1312"/>
    <x v="1312"/>
    <x v="1311"/>
    <x v="210"/>
    <n v="28"/>
    <x v="1"/>
    <x v="0"/>
    <x v="0"/>
    <n v="1429375922"/>
    <n v="1426783922"/>
    <b v="0"/>
    <n v="1"/>
    <b v="0"/>
    <x v="8"/>
    <n v="1"/>
    <n v="28"/>
  </r>
  <r>
    <x v="1313"/>
    <x v="1313"/>
    <x v="1312"/>
    <x v="79"/>
    <n v="12446"/>
    <x v="1"/>
    <x v="0"/>
    <x v="0"/>
    <n v="1457024514"/>
    <n v="1454432514"/>
    <b v="0"/>
    <n v="122"/>
    <b v="0"/>
    <x v="8"/>
    <n v="31"/>
    <n v="102.02"/>
  </r>
  <r>
    <x v="1314"/>
    <x v="1314"/>
    <x v="664"/>
    <x v="237"/>
    <n v="2028"/>
    <x v="1"/>
    <x v="0"/>
    <x v="0"/>
    <n v="1477065860"/>
    <n v="1471881860"/>
    <b v="0"/>
    <n v="11"/>
    <b v="0"/>
    <x v="8"/>
    <n v="1"/>
    <n v="184.36"/>
  </r>
  <r>
    <x v="1315"/>
    <x v="1315"/>
    <x v="1313"/>
    <x v="57"/>
    <n v="40404"/>
    <x v="1"/>
    <x v="0"/>
    <x v="0"/>
    <n v="1446771600"/>
    <n v="1443700648"/>
    <b v="0"/>
    <n v="248"/>
    <b v="0"/>
    <x v="8"/>
    <n v="40"/>
    <n v="162.91999999999999"/>
  </r>
  <r>
    <x v="1316"/>
    <x v="1316"/>
    <x v="1314"/>
    <x v="96"/>
    <n v="1"/>
    <x v="1"/>
    <x v="0"/>
    <x v="0"/>
    <n v="1456700709"/>
    <n v="1453676709"/>
    <b v="0"/>
    <n v="1"/>
    <b v="0"/>
    <x v="8"/>
    <n v="0"/>
    <n v="1"/>
  </r>
  <r>
    <x v="1317"/>
    <x v="1317"/>
    <x v="1315"/>
    <x v="61"/>
    <n v="11467"/>
    <x v="1"/>
    <x v="8"/>
    <x v="7"/>
    <n v="1469109600"/>
    <n v="1464586746"/>
    <b v="0"/>
    <n v="19"/>
    <b v="0"/>
    <x v="8"/>
    <n v="6"/>
    <n v="603.53"/>
  </r>
  <r>
    <x v="1318"/>
    <x v="1318"/>
    <x v="1316"/>
    <x v="79"/>
    <n v="6130"/>
    <x v="1"/>
    <x v="0"/>
    <x v="0"/>
    <n v="1420938172"/>
    <n v="1418346172"/>
    <b v="0"/>
    <n v="135"/>
    <b v="0"/>
    <x v="8"/>
    <n v="15"/>
    <n v="45.41"/>
  </r>
  <r>
    <x v="1319"/>
    <x v="1319"/>
    <x v="1317"/>
    <x v="238"/>
    <n v="876"/>
    <x v="1"/>
    <x v="1"/>
    <x v="1"/>
    <n v="1405094400"/>
    <n v="1403810965"/>
    <b v="0"/>
    <n v="9"/>
    <b v="0"/>
    <x v="8"/>
    <n v="15"/>
    <n v="97.33"/>
  </r>
  <r>
    <x v="1320"/>
    <x v="1320"/>
    <x v="1318"/>
    <x v="57"/>
    <n v="503"/>
    <x v="1"/>
    <x v="9"/>
    <x v="3"/>
    <n v="1483138800"/>
    <n v="1480610046"/>
    <b v="0"/>
    <n v="3"/>
    <b v="0"/>
    <x v="8"/>
    <n v="1"/>
    <n v="167.67"/>
  </r>
  <r>
    <x v="1321"/>
    <x v="1321"/>
    <x v="1319"/>
    <x v="239"/>
    <n v="6019"/>
    <x v="1"/>
    <x v="11"/>
    <x v="9"/>
    <n v="1482515937"/>
    <n v="1479923937"/>
    <b v="0"/>
    <n v="7"/>
    <b v="0"/>
    <x v="8"/>
    <n v="1"/>
    <n v="859.86"/>
  </r>
  <r>
    <x v="1322"/>
    <x v="1322"/>
    <x v="1320"/>
    <x v="19"/>
    <n v="106"/>
    <x v="1"/>
    <x v="1"/>
    <x v="1"/>
    <n v="1432223125"/>
    <n v="1429631125"/>
    <b v="0"/>
    <n v="4"/>
    <b v="0"/>
    <x v="8"/>
    <n v="0"/>
    <n v="26.5"/>
  </r>
  <r>
    <x v="1323"/>
    <x v="1323"/>
    <x v="1321"/>
    <x v="36"/>
    <n v="1332"/>
    <x v="1"/>
    <x v="0"/>
    <x v="0"/>
    <n v="1461653700"/>
    <n v="1458665146"/>
    <b v="0"/>
    <n v="44"/>
    <b v="0"/>
    <x v="8"/>
    <n v="9"/>
    <n v="30.27"/>
  </r>
  <r>
    <x v="1324"/>
    <x v="1324"/>
    <x v="1322"/>
    <x v="63"/>
    <n v="4920"/>
    <x v="1"/>
    <x v="0"/>
    <x v="0"/>
    <n v="1476371552"/>
    <n v="1473779552"/>
    <b v="0"/>
    <n v="90"/>
    <b v="0"/>
    <x v="8"/>
    <n v="10"/>
    <n v="54.67"/>
  </r>
  <r>
    <x v="1325"/>
    <x v="1325"/>
    <x v="1323"/>
    <x v="22"/>
    <n v="486"/>
    <x v="1"/>
    <x v="0"/>
    <x v="0"/>
    <n v="1483063435"/>
    <n v="1480471435"/>
    <b v="0"/>
    <n v="8"/>
    <b v="0"/>
    <x v="8"/>
    <n v="2"/>
    <n v="60.75"/>
  </r>
  <r>
    <x v="1326"/>
    <x v="1326"/>
    <x v="1324"/>
    <x v="57"/>
    <n v="1130"/>
    <x v="1"/>
    <x v="0"/>
    <x v="0"/>
    <n v="1421348428"/>
    <n v="1417460428"/>
    <b v="0"/>
    <n v="11"/>
    <b v="0"/>
    <x v="8"/>
    <n v="1"/>
    <n v="102.73"/>
  </r>
  <r>
    <x v="1327"/>
    <x v="1327"/>
    <x v="1325"/>
    <x v="240"/>
    <n v="1705"/>
    <x v="1"/>
    <x v="0"/>
    <x v="0"/>
    <n v="1432916235"/>
    <n v="1430324235"/>
    <b v="0"/>
    <n v="41"/>
    <b v="0"/>
    <x v="8"/>
    <n v="4"/>
    <n v="41.59"/>
  </r>
  <r>
    <x v="1328"/>
    <x v="1328"/>
    <x v="1326"/>
    <x v="96"/>
    <n v="1748"/>
    <x v="1"/>
    <x v="0"/>
    <x v="0"/>
    <n v="1476458734"/>
    <n v="1472570734"/>
    <b v="0"/>
    <n v="15"/>
    <b v="0"/>
    <x v="8"/>
    <n v="2"/>
    <n v="116.53"/>
  </r>
  <r>
    <x v="1329"/>
    <x v="1329"/>
    <x v="1327"/>
    <x v="63"/>
    <n v="408"/>
    <x v="1"/>
    <x v="0"/>
    <x v="0"/>
    <n v="1417501145"/>
    <n v="1414041545"/>
    <b v="0"/>
    <n v="9"/>
    <b v="0"/>
    <x v="8"/>
    <n v="1"/>
    <n v="45.33"/>
  </r>
  <r>
    <x v="1330"/>
    <x v="1330"/>
    <x v="1328"/>
    <x v="19"/>
    <n v="7873"/>
    <x v="1"/>
    <x v="0"/>
    <x v="0"/>
    <n v="1467432000"/>
    <n v="1464763109"/>
    <b v="0"/>
    <n v="50"/>
    <b v="0"/>
    <x v="8"/>
    <n v="22"/>
    <n v="157.46"/>
  </r>
  <r>
    <x v="1331"/>
    <x v="1331"/>
    <x v="1329"/>
    <x v="65"/>
    <n v="3417"/>
    <x v="1"/>
    <x v="0"/>
    <x v="0"/>
    <n v="1471435554"/>
    <n v="1468843554"/>
    <b v="0"/>
    <n v="34"/>
    <b v="0"/>
    <x v="8"/>
    <n v="1"/>
    <n v="100.5"/>
  </r>
  <r>
    <x v="1332"/>
    <x v="1332"/>
    <x v="1330"/>
    <x v="241"/>
    <n v="0"/>
    <x v="1"/>
    <x v="16"/>
    <x v="11"/>
    <n v="1485480408"/>
    <n v="1482888408"/>
    <b v="0"/>
    <n v="0"/>
    <b v="0"/>
    <x v="8"/>
    <n v="0"/>
    <s v="N/A"/>
  </r>
  <r>
    <x v="1333"/>
    <x v="1333"/>
    <x v="1331"/>
    <x v="30"/>
    <n v="0"/>
    <x v="1"/>
    <x v="2"/>
    <x v="2"/>
    <n v="1405478025"/>
    <n v="1402886025"/>
    <b v="0"/>
    <n v="0"/>
    <b v="0"/>
    <x v="8"/>
    <n v="0"/>
    <s v="N/A"/>
  </r>
  <r>
    <x v="1334"/>
    <x v="1334"/>
    <x v="1332"/>
    <x v="242"/>
    <n v="14303"/>
    <x v="1"/>
    <x v="0"/>
    <x v="0"/>
    <n v="1457721287"/>
    <n v="1455129287"/>
    <b v="0"/>
    <n v="276"/>
    <b v="0"/>
    <x v="8"/>
    <n v="11"/>
    <n v="51.82"/>
  </r>
  <r>
    <x v="1335"/>
    <x v="1335"/>
    <x v="1333"/>
    <x v="31"/>
    <n v="4940"/>
    <x v="1"/>
    <x v="0"/>
    <x v="0"/>
    <n v="1449354502"/>
    <n v="1446762502"/>
    <b v="0"/>
    <n v="16"/>
    <b v="0"/>
    <x v="8"/>
    <n v="20"/>
    <n v="308.75"/>
  </r>
  <r>
    <x v="1336"/>
    <x v="1336"/>
    <x v="1334"/>
    <x v="57"/>
    <n v="84947"/>
    <x v="1"/>
    <x v="0"/>
    <x v="0"/>
    <n v="1418849028"/>
    <n v="1415825028"/>
    <b v="0"/>
    <n v="224"/>
    <b v="0"/>
    <x v="8"/>
    <n v="85"/>
    <n v="379.23"/>
  </r>
  <r>
    <x v="1337"/>
    <x v="1337"/>
    <x v="1335"/>
    <x v="63"/>
    <n v="24691"/>
    <x v="1"/>
    <x v="0"/>
    <x v="0"/>
    <n v="1488549079"/>
    <n v="1485957079"/>
    <b v="0"/>
    <n v="140"/>
    <b v="0"/>
    <x v="8"/>
    <n v="49"/>
    <n v="176.36"/>
  </r>
  <r>
    <x v="1338"/>
    <x v="1338"/>
    <x v="1336"/>
    <x v="11"/>
    <n v="991"/>
    <x v="1"/>
    <x v="0"/>
    <x v="0"/>
    <n v="1438543033"/>
    <n v="1435951033"/>
    <b v="0"/>
    <n v="15"/>
    <b v="0"/>
    <x v="8"/>
    <n v="3"/>
    <n v="66.069999999999993"/>
  </r>
  <r>
    <x v="1339"/>
    <x v="1339"/>
    <x v="1337"/>
    <x v="63"/>
    <n v="3317"/>
    <x v="1"/>
    <x v="0"/>
    <x v="0"/>
    <n v="1418056315"/>
    <n v="1414164715"/>
    <b v="0"/>
    <n v="37"/>
    <b v="0"/>
    <x v="8"/>
    <n v="7"/>
    <n v="89.65"/>
  </r>
  <r>
    <x v="1340"/>
    <x v="1340"/>
    <x v="1338"/>
    <x v="243"/>
    <n v="0"/>
    <x v="1"/>
    <x v="0"/>
    <x v="0"/>
    <n v="1408112253"/>
    <n v="1405520253"/>
    <b v="0"/>
    <n v="0"/>
    <b v="0"/>
    <x v="8"/>
    <n v="0"/>
    <s v="N/A"/>
  </r>
  <r>
    <x v="1341"/>
    <x v="1341"/>
    <x v="1339"/>
    <x v="31"/>
    <n v="17590"/>
    <x v="1"/>
    <x v="1"/>
    <x v="1"/>
    <n v="1475333917"/>
    <n v="1472569117"/>
    <b v="0"/>
    <n v="46"/>
    <b v="0"/>
    <x v="8"/>
    <n v="70"/>
    <n v="382.39"/>
  </r>
  <r>
    <x v="1342"/>
    <x v="1342"/>
    <x v="1340"/>
    <x v="63"/>
    <n v="100"/>
    <x v="1"/>
    <x v="0"/>
    <x v="0"/>
    <n v="1437161739"/>
    <n v="1434569739"/>
    <b v="0"/>
    <n v="1"/>
    <b v="0"/>
    <x v="8"/>
    <n v="0"/>
    <n v="100"/>
  </r>
  <r>
    <x v="1343"/>
    <x v="1343"/>
    <x v="1341"/>
    <x v="63"/>
    <n v="51149"/>
    <x v="1"/>
    <x v="0"/>
    <x v="0"/>
    <n v="1471579140"/>
    <n v="1466512683"/>
    <b v="0"/>
    <n v="323"/>
    <b v="0"/>
    <x v="8"/>
    <n v="102"/>
    <n v="158.36000000000001"/>
  </r>
  <r>
    <x v="1344"/>
    <x v="1344"/>
    <x v="1342"/>
    <x v="15"/>
    <n v="5666"/>
    <x v="0"/>
    <x v="5"/>
    <x v="5"/>
    <n v="1467313039"/>
    <n v="1464807439"/>
    <b v="0"/>
    <n v="139"/>
    <b v="1"/>
    <x v="9"/>
    <n v="378"/>
    <n v="40.76"/>
  </r>
  <r>
    <x v="1345"/>
    <x v="1345"/>
    <x v="1343"/>
    <x v="43"/>
    <n v="375"/>
    <x v="0"/>
    <x v="0"/>
    <x v="0"/>
    <n v="1405366359"/>
    <n v="1402342359"/>
    <b v="0"/>
    <n v="7"/>
    <b v="1"/>
    <x v="9"/>
    <n v="125"/>
    <n v="53.57"/>
  </r>
  <r>
    <x v="1346"/>
    <x v="1346"/>
    <x v="1344"/>
    <x v="244"/>
    <n v="7219"/>
    <x v="0"/>
    <x v="0"/>
    <x v="0"/>
    <n v="1372297751"/>
    <n v="1369705751"/>
    <b v="0"/>
    <n v="149"/>
    <b v="1"/>
    <x v="9"/>
    <n v="147"/>
    <n v="48.45"/>
  </r>
  <r>
    <x v="1347"/>
    <x v="1347"/>
    <x v="1345"/>
    <x v="30"/>
    <n v="2555"/>
    <x v="0"/>
    <x v="0"/>
    <x v="0"/>
    <n v="1425741525"/>
    <n v="1423149525"/>
    <b v="0"/>
    <n v="31"/>
    <b v="1"/>
    <x v="9"/>
    <n v="102"/>
    <n v="82.42"/>
  </r>
  <r>
    <x v="1348"/>
    <x v="1348"/>
    <x v="1346"/>
    <x v="245"/>
    <n v="5985"/>
    <x v="0"/>
    <x v="0"/>
    <x v="0"/>
    <n v="1418904533"/>
    <n v="1416485333"/>
    <b v="0"/>
    <n v="26"/>
    <b v="1"/>
    <x v="9"/>
    <n v="102"/>
    <n v="230.19"/>
  </r>
  <r>
    <x v="1349"/>
    <x v="1349"/>
    <x v="1347"/>
    <x v="10"/>
    <n v="10210"/>
    <x v="0"/>
    <x v="5"/>
    <x v="5"/>
    <n v="1450249140"/>
    <n v="1447055935"/>
    <b v="0"/>
    <n v="172"/>
    <b v="1"/>
    <x v="9"/>
    <n v="204"/>
    <n v="59.36"/>
  </r>
  <r>
    <x v="1350"/>
    <x v="1350"/>
    <x v="1348"/>
    <x v="10"/>
    <n v="5202.5"/>
    <x v="0"/>
    <x v="0"/>
    <x v="0"/>
    <n v="1451089134"/>
    <n v="1448497134"/>
    <b v="0"/>
    <n v="78"/>
    <b v="1"/>
    <x v="9"/>
    <n v="104"/>
    <n v="66.7"/>
  </r>
  <r>
    <x v="1351"/>
    <x v="1351"/>
    <x v="1349"/>
    <x v="22"/>
    <n v="20253"/>
    <x v="0"/>
    <x v="0"/>
    <x v="0"/>
    <n v="1455299144"/>
    <n v="1452707144"/>
    <b v="0"/>
    <n v="120"/>
    <b v="1"/>
    <x v="9"/>
    <n v="101"/>
    <n v="168.78"/>
  </r>
  <r>
    <x v="1352"/>
    <x v="1352"/>
    <x v="1350"/>
    <x v="3"/>
    <n v="13614"/>
    <x v="0"/>
    <x v="0"/>
    <x v="0"/>
    <n v="1441425540"/>
    <n v="1436968366"/>
    <b v="0"/>
    <n v="227"/>
    <b v="1"/>
    <x v="9"/>
    <n v="136"/>
    <n v="59.97"/>
  </r>
  <r>
    <x v="1353"/>
    <x v="1353"/>
    <x v="1351"/>
    <x v="28"/>
    <n v="1336"/>
    <x v="0"/>
    <x v="0"/>
    <x v="0"/>
    <n v="1362960000"/>
    <n v="1359946188"/>
    <b v="0"/>
    <n v="42"/>
    <b v="1"/>
    <x v="9"/>
    <n v="134"/>
    <n v="31.81"/>
  </r>
  <r>
    <x v="1354"/>
    <x v="1354"/>
    <x v="1352"/>
    <x v="38"/>
    <n v="1563"/>
    <x v="0"/>
    <x v="1"/>
    <x v="1"/>
    <n v="1465672979"/>
    <n v="1463080979"/>
    <b v="0"/>
    <n v="64"/>
    <b v="1"/>
    <x v="9"/>
    <n v="130"/>
    <n v="24.42"/>
  </r>
  <r>
    <x v="1355"/>
    <x v="1355"/>
    <x v="1353"/>
    <x v="30"/>
    <n v="3067"/>
    <x v="0"/>
    <x v="1"/>
    <x v="1"/>
    <n v="1354269600"/>
    <n v="1351663605"/>
    <b v="0"/>
    <n v="121"/>
    <b v="1"/>
    <x v="9"/>
    <n v="123"/>
    <n v="25.35"/>
  </r>
  <r>
    <x v="1356"/>
    <x v="1356"/>
    <x v="1354"/>
    <x v="104"/>
    <n v="6215.56"/>
    <x v="0"/>
    <x v="0"/>
    <x v="0"/>
    <n v="1372985760"/>
    <n v="1370393760"/>
    <b v="0"/>
    <n v="87"/>
    <b v="1"/>
    <x v="9"/>
    <n v="183"/>
    <n v="71.44"/>
  </r>
  <r>
    <x v="1357"/>
    <x v="1357"/>
    <x v="1355"/>
    <x v="13"/>
    <n v="2506"/>
    <x v="0"/>
    <x v="0"/>
    <x v="0"/>
    <n v="1362117540"/>
    <n v="1359587137"/>
    <b v="0"/>
    <n v="65"/>
    <b v="1"/>
    <x v="9"/>
    <n v="125"/>
    <n v="38.549999999999997"/>
  </r>
  <r>
    <x v="1358"/>
    <x v="1358"/>
    <x v="1356"/>
    <x v="9"/>
    <n v="3350"/>
    <x v="0"/>
    <x v="0"/>
    <x v="0"/>
    <n v="1309009323"/>
    <n v="1306417323"/>
    <b v="0"/>
    <n v="49"/>
    <b v="1"/>
    <x v="9"/>
    <n v="112"/>
    <n v="68.37"/>
  </r>
  <r>
    <x v="1359"/>
    <x v="1359"/>
    <x v="1357"/>
    <x v="246"/>
    <n v="764"/>
    <x v="0"/>
    <x v="0"/>
    <x v="0"/>
    <n v="1309980790"/>
    <n v="1304623990"/>
    <b v="0"/>
    <n v="19"/>
    <b v="1"/>
    <x v="9"/>
    <n v="116"/>
    <n v="40.21"/>
  </r>
  <r>
    <x v="1360"/>
    <x v="1360"/>
    <x v="1358"/>
    <x v="15"/>
    <n v="2598"/>
    <x v="0"/>
    <x v="0"/>
    <x v="0"/>
    <n v="1343943420"/>
    <n v="1341524220"/>
    <b v="0"/>
    <n v="81"/>
    <b v="1"/>
    <x v="9"/>
    <n v="173"/>
    <n v="32.07"/>
  </r>
  <r>
    <x v="1361"/>
    <x v="1361"/>
    <x v="1359"/>
    <x v="12"/>
    <n v="7559"/>
    <x v="0"/>
    <x v="1"/>
    <x v="1"/>
    <n v="1403370772"/>
    <n v="1400778772"/>
    <b v="0"/>
    <n v="264"/>
    <b v="1"/>
    <x v="9"/>
    <n v="126"/>
    <n v="28.63"/>
  </r>
  <r>
    <x v="1362"/>
    <x v="1362"/>
    <x v="1360"/>
    <x v="28"/>
    <n v="1091"/>
    <x v="0"/>
    <x v="0"/>
    <x v="0"/>
    <n v="1378592731"/>
    <n v="1373408731"/>
    <b v="0"/>
    <n v="25"/>
    <b v="1"/>
    <x v="9"/>
    <n v="109"/>
    <n v="43.64"/>
  </r>
  <r>
    <x v="1363"/>
    <x v="1363"/>
    <x v="1361"/>
    <x v="48"/>
    <n v="200"/>
    <x v="0"/>
    <x v="0"/>
    <x v="0"/>
    <n v="1455523140"/>
    <n v="1453925727"/>
    <b v="0"/>
    <n v="5"/>
    <b v="1"/>
    <x v="9"/>
    <n v="100"/>
    <n v="40"/>
  </r>
  <r>
    <x v="1364"/>
    <x v="1364"/>
    <x v="1362"/>
    <x v="247"/>
    <n v="49830"/>
    <x v="0"/>
    <x v="8"/>
    <x v="7"/>
    <n v="1420648906"/>
    <n v="1415464906"/>
    <b v="0"/>
    <n v="144"/>
    <b v="1"/>
    <x v="11"/>
    <n v="119"/>
    <n v="346.04"/>
  </r>
  <r>
    <x v="1365"/>
    <x v="1365"/>
    <x v="1363"/>
    <x v="51"/>
    <n v="7520"/>
    <x v="0"/>
    <x v="0"/>
    <x v="0"/>
    <n v="1426523752"/>
    <n v="1423935352"/>
    <b v="0"/>
    <n v="92"/>
    <b v="1"/>
    <x v="11"/>
    <n v="100"/>
    <n v="81.739999999999995"/>
  </r>
  <r>
    <x v="1366"/>
    <x v="1366"/>
    <x v="1364"/>
    <x v="51"/>
    <n v="9486.69"/>
    <x v="0"/>
    <x v="0"/>
    <x v="0"/>
    <n v="1417049663"/>
    <n v="1413158063"/>
    <b v="0"/>
    <n v="147"/>
    <b v="1"/>
    <x v="11"/>
    <n v="126"/>
    <n v="64.540000000000006"/>
  </r>
  <r>
    <x v="1367"/>
    <x v="1367"/>
    <x v="1365"/>
    <x v="10"/>
    <n v="5713"/>
    <x v="0"/>
    <x v="0"/>
    <x v="0"/>
    <n v="1447463050"/>
    <n v="1444867450"/>
    <b v="0"/>
    <n v="90"/>
    <b v="1"/>
    <x v="11"/>
    <n v="114"/>
    <n v="63.48"/>
  </r>
  <r>
    <x v="1368"/>
    <x v="1368"/>
    <x v="1366"/>
    <x v="10"/>
    <n v="5535"/>
    <x v="0"/>
    <x v="0"/>
    <x v="0"/>
    <n v="1434342894"/>
    <n v="1432269294"/>
    <b v="0"/>
    <n v="87"/>
    <b v="1"/>
    <x v="11"/>
    <n v="111"/>
    <n v="63.62"/>
  </r>
  <r>
    <x v="1369"/>
    <x v="1369"/>
    <x v="1367"/>
    <x v="248"/>
    <n v="34090.629999999997"/>
    <x v="0"/>
    <x v="0"/>
    <x v="0"/>
    <n v="1397225746"/>
    <n v="1394633746"/>
    <b v="0"/>
    <n v="406"/>
    <b v="1"/>
    <x v="11"/>
    <n v="105"/>
    <n v="83.97"/>
  </r>
  <r>
    <x v="1370"/>
    <x v="1370"/>
    <x v="1368"/>
    <x v="15"/>
    <n v="1555"/>
    <x v="0"/>
    <x v="0"/>
    <x v="0"/>
    <n v="1381881890"/>
    <n v="1380585890"/>
    <b v="0"/>
    <n v="20"/>
    <b v="1"/>
    <x v="11"/>
    <n v="104"/>
    <n v="77.75"/>
  </r>
  <r>
    <x v="1371"/>
    <x v="1371"/>
    <x v="1369"/>
    <x v="249"/>
    <n v="7495"/>
    <x v="0"/>
    <x v="0"/>
    <x v="0"/>
    <n v="1431022342"/>
    <n v="1428430342"/>
    <b v="0"/>
    <n v="70"/>
    <b v="1"/>
    <x v="11"/>
    <n v="107"/>
    <n v="107.07"/>
  </r>
  <r>
    <x v="1372"/>
    <x v="1372"/>
    <x v="1370"/>
    <x v="2"/>
    <n v="620"/>
    <x v="0"/>
    <x v="0"/>
    <x v="0"/>
    <n v="1342115132"/>
    <n v="1339523132"/>
    <b v="0"/>
    <n v="16"/>
    <b v="1"/>
    <x v="11"/>
    <n v="124"/>
    <n v="38.75"/>
  </r>
  <r>
    <x v="1373"/>
    <x v="1373"/>
    <x v="1371"/>
    <x v="3"/>
    <n v="10501"/>
    <x v="0"/>
    <x v="0"/>
    <x v="0"/>
    <n v="1483138233"/>
    <n v="1480546233"/>
    <b v="0"/>
    <n v="52"/>
    <b v="1"/>
    <x v="11"/>
    <n v="105"/>
    <n v="201.94"/>
  </r>
  <r>
    <x v="1374"/>
    <x v="1374"/>
    <x v="1372"/>
    <x v="15"/>
    <n v="2842"/>
    <x v="0"/>
    <x v="0"/>
    <x v="0"/>
    <n v="1458874388"/>
    <n v="1456285988"/>
    <b v="0"/>
    <n v="66"/>
    <b v="1"/>
    <x v="11"/>
    <n v="189"/>
    <n v="43.06"/>
  </r>
  <r>
    <x v="1375"/>
    <x v="1375"/>
    <x v="1373"/>
    <x v="23"/>
    <n v="6853"/>
    <x v="0"/>
    <x v="6"/>
    <x v="3"/>
    <n v="1484444119"/>
    <n v="1481852119"/>
    <b v="0"/>
    <n v="109"/>
    <b v="1"/>
    <x v="11"/>
    <n v="171"/>
    <n v="62.87"/>
  </r>
  <r>
    <x v="1376"/>
    <x v="1376"/>
    <x v="1374"/>
    <x v="250"/>
    <n v="9342"/>
    <x v="0"/>
    <x v="1"/>
    <x v="1"/>
    <n v="1480784606"/>
    <n v="1478189006"/>
    <b v="0"/>
    <n v="168"/>
    <b v="1"/>
    <x v="11"/>
    <n v="252"/>
    <n v="55.61"/>
  </r>
  <r>
    <x v="1377"/>
    <x v="1377"/>
    <x v="1375"/>
    <x v="46"/>
    <n v="1510"/>
    <x v="0"/>
    <x v="0"/>
    <x v="0"/>
    <n v="1486095060"/>
    <n v="1484198170"/>
    <b v="0"/>
    <n v="31"/>
    <b v="1"/>
    <x v="11"/>
    <n v="116"/>
    <n v="48.71"/>
  </r>
  <r>
    <x v="1378"/>
    <x v="1378"/>
    <x v="1376"/>
    <x v="13"/>
    <n v="4067"/>
    <x v="0"/>
    <x v="1"/>
    <x v="1"/>
    <n v="1470075210"/>
    <n v="1468779210"/>
    <b v="0"/>
    <n v="133"/>
    <b v="1"/>
    <x v="11"/>
    <n v="203"/>
    <n v="30.58"/>
  </r>
  <r>
    <x v="1379"/>
    <x v="1379"/>
    <x v="1377"/>
    <x v="3"/>
    <n v="11160"/>
    <x v="0"/>
    <x v="0"/>
    <x v="0"/>
    <n v="1433504876"/>
    <n v="1430912876"/>
    <b v="0"/>
    <n v="151"/>
    <b v="1"/>
    <x v="11"/>
    <n v="112"/>
    <n v="73.91"/>
  </r>
  <r>
    <x v="1380"/>
    <x v="1380"/>
    <x v="1378"/>
    <x v="251"/>
    <n v="106"/>
    <x v="0"/>
    <x v="0"/>
    <x v="0"/>
    <n v="1433815200"/>
    <n v="1431886706"/>
    <b v="0"/>
    <n v="5"/>
    <b v="1"/>
    <x v="11"/>
    <n v="424"/>
    <n v="21.2"/>
  </r>
  <r>
    <x v="1381"/>
    <x v="1381"/>
    <x v="1379"/>
    <x v="10"/>
    <n v="5355"/>
    <x v="0"/>
    <x v="0"/>
    <x v="0"/>
    <n v="1482988125"/>
    <n v="1480396125"/>
    <b v="0"/>
    <n v="73"/>
    <b v="1"/>
    <x v="11"/>
    <n v="107"/>
    <n v="73.36"/>
  </r>
  <r>
    <x v="1382"/>
    <x v="1382"/>
    <x v="1380"/>
    <x v="6"/>
    <n v="8349"/>
    <x v="0"/>
    <x v="0"/>
    <x v="0"/>
    <n v="1367867536"/>
    <n v="1365275536"/>
    <b v="0"/>
    <n v="148"/>
    <b v="1"/>
    <x v="11"/>
    <n v="104"/>
    <n v="56.41"/>
  </r>
  <r>
    <x v="1383"/>
    <x v="1383"/>
    <x v="1381"/>
    <x v="41"/>
    <n v="4673"/>
    <x v="0"/>
    <x v="5"/>
    <x v="5"/>
    <n v="1482457678"/>
    <n v="1480729678"/>
    <b v="0"/>
    <n v="93"/>
    <b v="1"/>
    <x v="11"/>
    <n v="212"/>
    <n v="50.25"/>
  </r>
  <r>
    <x v="1384"/>
    <x v="1384"/>
    <x v="1382"/>
    <x v="8"/>
    <n v="4343"/>
    <x v="0"/>
    <x v="0"/>
    <x v="0"/>
    <n v="1436117922"/>
    <n v="1433525922"/>
    <b v="0"/>
    <n v="63"/>
    <b v="1"/>
    <x v="11"/>
    <n v="124"/>
    <n v="68.94"/>
  </r>
  <r>
    <x v="1385"/>
    <x v="1385"/>
    <x v="1383"/>
    <x v="6"/>
    <n v="8832.49"/>
    <x v="0"/>
    <x v="12"/>
    <x v="3"/>
    <n v="1461931860"/>
    <n v="1457109121"/>
    <b v="0"/>
    <n v="134"/>
    <b v="1"/>
    <x v="11"/>
    <n v="110"/>
    <n v="65.91"/>
  </r>
  <r>
    <x v="1386"/>
    <x v="1386"/>
    <x v="1384"/>
    <x v="44"/>
    <n v="875"/>
    <x v="0"/>
    <x v="0"/>
    <x v="0"/>
    <n v="1438183889"/>
    <n v="1435591889"/>
    <b v="0"/>
    <n v="14"/>
    <b v="1"/>
    <x v="11"/>
    <n v="219"/>
    <n v="62.5"/>
  </r>
  <r>
    <x v="1387"/>
    <x v="1387"/>
    <x v="1385"/>
    <x v="23"/>
    <n v="5465"/>
    <x v="0"/>
    <x v="0"/>
    <x v="0"/>
    <n v="1433305800"/>
    <n v="1430604395"/>
    <b v="0"/>
    <n v="78"/>
    <b v="1"/>
    <x v="11"/>
    <n v="137"/>
    <n v="70.06"/>
  </r>
  <r>
    <x v="1388"/>
    <x v="1388"/>
    <x v="1386"/>
    <x v="10"/>
    <n v="6740.37"/>
    <x v="0"/>
    <x v="0"/>
    <x v="0"/>
    <n v="1476720840"/>
    <n v="1474469117"/>
    <b v="0"/>
    <n v="112"/>
    <b v="1"/>
    <x v="11"/>
    <n v="135"/>
    <n v="60.18"/>
  </r>
  <r>
    <x v="1389"/>
    <x v="1389"/>
    <x v="1387"/>
    <x v="2"/>
    <n v="727"/>
    <x v="0"/>
    <x v="1"/>
    <x v="1"/>
    <n v="1471087957"/>
    <n v="1468495957"/>
    <b v="0"/>
    <n v="34"/>
    <b v="1"/>
    <x v="11"/>
    <n v="145"/>
    <n v="21.38"/>
  </r>
  <r>
    <x v="1390"/>
    <x v="1390"/>
    <x v="1388"/>
    <x v="70"/>
    <n v="3055"/>
    <x v="0"/>
    <x v="0"/>
    <x v="0"/>
    <n v="1430154720"/>
    <n v="1427224606"/>
    <b v="0"/>
    <n v="19"/>
    <b v="1"/>
    <x v="11"/>
    <n v="109"/>
    <n v="160.79"/>
  </r>
  <r>
    <x v="1391"/>
    <x v="1391"/>
    <x v="1389"/>
    <x v="2"/>
    <n v="551"/>
    <x v="0"/>
    <x v="0"/>
    <x v="0"/>
    <n v="1440219540"/>
    <n v="1436369818"/>
    <b v="0"/>
    <n v="13"/>
    <b v="1"/>
    <x v="11"/>
    <n v="110"/>
    <n v="42.38"/>
  </r>
  <r>
    <x v="1392"/>
    <x v="1392"/>
    <x v="1390"/>
    <x v="30"/>
    <n v="2841"/>
    <x v="0"/>
    <x v="0"/>
    <x v="0"/>
    <n v="1456976586"/>
    <n v="1454298186"/>
    <b v="0"/>
    <n v="104"/>
    <b v="1"/>
    <x v="11"/>
    <n v="114"/>
    <n v="27.32"/>
  </r>
  <r>
    <x v="1393"/>
    <x v="1393"/>
    <x v="1391"/>
    <x v="3"/>
    <n v="10235"/>
    <x v="0"/>
    <x v="0"/>
    <x v="0"/>
    <n v="1470068523"/>
    <n v="1467476523"/>
    <b v="0"/>
    <n v="52"/>
    <b v="1"/>
    <x v="11"/>
    <n v="102"/>
    <n v="196.83"/>
  </r>
  <r>
    <x v="1394"/>
    <x v="1394"/>
    <x v="1392"/>
    <x v="47"/>
    <n v="916"/>
    <x v="0"/>
    <x v="0"/>
    <x v="0"/>
    <n v="1488337200"/>
    <n v="1484623726"/>
    <b v="0"/>
    <n v="17"/>
    <b v="1"/>
    <x v="11"/>
    <n v="122"/>
    <n v="53.88"/>
  </r>
  <r>
    <x v="1395"/>
    <x v="1395"/>
    <x v="1393"/>
    <x v="8"/>
    <n v="3916"/>
    <x v="0"/>
    <x v="0"/>
    <x v="0"/>
    <n v="1484430481"/>
    <n v="1481838481"/>
    <b v="0"/>
    <n v="82"/>
    <b v="1"/>
    <x v="11"/>
    <n v="112"/>
    <n v="47.76"/>
  </r>
  <r>
    <x v="1396"/>
    <x v="1396"/>
    <x v="1394"/>
    <x v="12"/>
    <n v="6438"/>
    <x v="0"/>
    <x v="0"/>
    <x v="0"/>
    <n v="1423871882"/>
    <n v="1421279882"/>
    <b v="0"/>
    <n v="73"/>
    <b v="1"/>
    <x v="11"/>
    <n v="107"/>
    <n v="88.19"/>
  </r>
  <r>
    <x v="1397"/>
    <x v="1397"/>
    <x v="1395"/>
    <x v="3"/>
    <n v="11385"/>
    <x v="0"/>
    <x v="0"/>
    <x v="0"/>
    <n v="1477603140"/>
    <n v="1475013710"/>
    <b v="0"/>
    <n v="158"/>
    <b v="1"/>
    <x v="11"/>
    <n v="114"/>
    <n v="72.06"/>
  </r>
  <r>
    <x v="1398"/>
    <x v="1398"/>
    <x v="1396"/>
    <x v="85"/>
    <n v="4826"/>
    <x v="0"/>
    <x v="0"/>
    <x v="0"/>
    <n v="1467752334"/>
    <n v="1465160334"/>
    <b v="0"/>
    <n v="65"/>
    <b v="1"/>
    <x v="11"/>
    <n v="110"/>
    <n v="74.25"/>
  </r>
  <r>
    <x v="1399"/>
    <x v="1399"/>
    <x v="1397"/>
    <x v="7"/>
    <n v="11353"/>
    <x v="0"/>
    <x v="0"/>
    <x v="0"/>
    <n v="1412640373"/>
    <n v="1410048373"/>
    <b v="0"/>
    <n v="184"/>
    <b v="1"/>
    <x v="11"/>
    <n v="126"/>
    <n v="61.7"/>
  </r>
  <r>
    <x v="1400"/>
    <x v="1400"/>
    <x v="1398"/>
    <x v="18"/>
    <n v="586"/>
    <x v="0"/>
    <x v="1"/>
    <x v="1"/>
    <n v="1465709400"/>
    <n v="1462695073"/>
    <b v="0"/>
    <n v="34"/>
    <b v="1"/>
    <x v="11"/>
    <n v="167"/>
    <n v="17.239999999999998"/>
  </r>
  <r>
    <x v="1401"/>
    <x v="1401"/>
    <x v="1399"/>
    <x v="30"/>
    <n v="12413"/>
    <x v="0"/>
    <x v="0"/>
    <x v="0"/>
    <n v="1369612474"/>
    <n v="1367798074"/>
    <b v="0"/>
    <n v="240"/>
    <b v="1"/>
    <x v="11"/>
    <n v="497"/>
    <n v="51.72"/>
  </r>
  <r>
    <x v="1402"/>
    <x v="1402"/>
    <x v="1400"/>
    <x v="30"/>
    <n v="2729"/>
    <x v="0"/>
    <x v="1"/>
    <x v="1"/>
    <n v="1430439411"/>
    <n v="1425259011"/>
    <b v="0"/>
    <n v="113"/>
    <b v="1"/>
    <x v="11"/>
    <n v="109"/>
    <n v="24.15"/>
  </r>
  <r>
    <x v="1403"/>
    <x v="1403"/>
    <x v="1401"/>
    <x v="23"/>
    <n v="4103"/>
    <x v="0"/>
    <x v="0"/>
    <x v="0"/>
    <n v="1374802235"/>
    <n v="1372210235"/>
    <b v="0"/>
    <n v="66"/>
    <b v="1"/>
    <x v="11"/>
    <n v="103"/>
    <n v="62.17"/>
  </r>
  <r>
    <x v="1404"/>
    <x v="1404"/>
    <x v="1402"/>
    <x v="107"/>
    <n v="241"/>
    <x v="2"/>
    <x v="1"/>
    <x v="1"/>
    <n v="1424607285"/>
    <n v="1422447285"/>
    <b v="1"/>
    <n v="5"/>
    <b v="0"/>
    <x v="22"/>
    <n v="2"/>
    <n v="48.2"/>
  </r>
  <r>
    <x v="1405"/>
    <x v="1405"/>
    <x v="1403"/>
    <x v="31"/>
    <n v="105"/>
    <x v="2"/>
    <x v="0"/>
    <x v="0"/>
    <n v="1417195201"/>
    <n v="1414599601"/>
    <b v="1"/>
    <n v="17"/>
    <b v="0"/>
    <x v="22"/>
    <n v="0"/>
    <n v="6.18"/>
  </r>
  <r>
    <x v="1406"/>
    <x v="1406"/>
    <x v="1404"/>
    <x v="14"/>
    <n v="15"/>
    <x v="2"/>
    <x v="13"/>
    <x v="3"/>
    <n v="1449914400"/>
    <n v="1445336607"/>
    <b v="0"/>
    <n v="3"/>
    <b v="0"/>
    <x v="22"/>
    <n v="0"/>
    <n v="5"/>
  </r>
  <r>
    <x v="1407"/>
    <x v="1407"/>
    <x v="1405"/>
    <x v="9"/>
    <n v="15"/>
    <x v="2"/>
    <x v="0"/>
    <x v="0"/>
    <n v="1407847978"/>
    <n v="1405687978"/>
    <b v="0"/>
    <n v="2"/>
    <b v="0"/>
    <x v="22"/>
    <n v="1"/>
    <n v="7.5"/>
  </r>
  <r>
    <x v="1408"/>
    <x v="1408"/>
    <x v="1406"/>
    <x v="28"/>
    <n v="72"/>
    <x v="2"/>
    <x v="1"/>
    <x v="1"/>
    <n v="1447451756"/>
    <n v="1444856156"/>
    <b v="0"/>
    <n v="6"/>
    <b v="0"/>
    <x v="22"/>
    <n v="7"/>
    <n v="12"/>
  </r>
  <r>
    <x v="1409"/>
    <x v="1409"/>
    <x v="1407"/>
    <x v="23"/>
    <n v="0"/>
    <x v="2"/>
    <x v="0"/>
    <x v="0"/>
    <n v="1420085535"/>
    <n v="1414897935"/>
    <b v="0"/>
    <n v="0"/>
    <b v="0"/>
    <x v="22"/>
    <n v="0"/>
    <s v="N/A"/>
  </r>
  <r>
    <x v="1410"/>
    <x v="1410"/>
    <x v="1408"/>
    <x v="12"/>
    <n v="1"/>
    <x v="2"/>
    <x v="13"/>
    <x v="3"/>
    <n v="1464939520"/>
    <n v="1461051520"/>
    <b v="0"/>
    <n v="1"/>
    <b v="0"/>
    <x v="22"/>
    <n v="0"/>
    <n v="1"/>
  </r>
  <r>
    <x v="1411"/>
    <x v="1411"/>
    <x v="1409"/>
    <x v="9"/>
    <n v="7"/>
    <x v="2"/>
    <x v="1"/>
    <x v="1"/>
    <n v="1423185900"/>
    <n v="1420766700"/>
    <b v="0"/>
    <n v="3"/>
    <b v="0"/>
    <x v="22"/>
    <n v="0"/>
    <n v="2.33"/>
  </r>
  <r>
    <x v="1412"/>
    <x v="1412"/>
    <x v="1410"/>
    <x v="39"/>
    <n v="320"/>
    <x v="2"/>
    <x v="0"/>
    <x v="0"/>
    <n v="1417656699"/>
    <n v="1415064699"/>
    <b v="0"/>
    <n v="13"/>
    <b v="0"/>
    <x v="22"/>
    <n v="5"/>
    <n v="24.62"/>
  </r>
  <r>
    <x v="1413"/>
    <x v="1413"/>
    <x v="1411"/>
    <x v="13"/>
    <n v="100"/>
    <x v="2"/>
    <x v="13"/>
    <x v="3"/>
    <n v="1455964170"/>
    <n v="1450780170"/>
    <b v="0"/>
    <n v="1"/>
    <b v="0"/>
    <x v="22"/>
    <n v="5"/>
    <n v="100"/>
  </r>
  <r>
    <x v="1414"/>
    <x v="1414"/>
    <x v="1412"/>
    <x v="2"/>
    <n v="1"/>
    <x v="2"/>
    <x v="0"/>
    <x v="0"/>
    <n v="1483423467"/>
    <n v="1480831467"/>
    <b v="0"/>
    <n v="1"/>
    <b v="0"/>
    <x v="22"/>
    <n v="0"/>
    <n v="1"/>
  </r>
  <r>
    <x v="1415"/>
    <x v="1415"/>
    <x v="1413"/>
    <x v="85"/>
    <n v="800"/>
    <x v="2"/>
    <x v="0"/>
    <x v="0"/>
    <n v="1439741591"/>
    <n v="1436285591"/>
    <b v="0"/>
    <n v="9"/>
    <b v="0"/>
    <x v="22"/>
    <n v="18"/>
    <n v="88.89"/>
  </r>
  <r>
    <x v="1416"/>
    <x v="1416"/>
    <x v="1414"/>
    <x v="63"/>
    <n v="0"/>
    <x v="2"/>
    <x v="0"/>
    <x v="0"/>
    <n v="1448147619"/>
    <n v="1445552019"/>
    <b v="0"/>
    <n v="0"/>
    <b v="0"/>
    <x v="22"/>
    <n v="0"/>
    <s v="N/A"/>
  </r>
  <r>
    <x v="1417"/>
    <x v="1417"/>
    <x v="1415"/>
    <x v="37"/>
    <n v="55"/>
    <x v="2"/>
    <x v="0"/>
    <x v="0"/>
    <n v="1442315460"/>
    <n v="1439696174"/>
    <b v="0"/>
    <n v="2"/>
    <b v="0"/>
    <x v="22"/>
    <n v="1"/>
    <n v="27.5"/>
  </r>
  <r>
    <x v="1418"/>
    <x v="1418"/>
    <x v="1416"/>
    <x v="9"/>
    <n v="6"/>
    <x v="2"/>
    <x v="3"/>
    <x v="3"/>
    <n v="1456397834"/>
    <n v="1453805834"/>
    <b v="0"/>
    <n v="1"/>
    <b v="0"/>
    <x v="22"/>
    <n v="0"/>
    <n v="6"/>
  </r>
  <r>
    <x v="1419"/>
    <x v="1419"/>
    <x v="1417"/>
    <x v="84"/>
    <n v="445"/>
    <x v="2"/>
    <x v="0"/>
    <x v="0"/>
    <n v="1476010619"/>
    <n v="1473418619"/>
    <b v="0"/>
    <n v="10"/>
    <b v="0"/>
    <x v="22"/>
    <n v="7"/>
    <n v="44.5"/>
  </r>
  <r>
    <x v="1420"/>
    <x v="1420"/>
    <x v="1418"/>
    <x v="252"/>
    <n v="3"/>
    <x v="2"/>
    <x v="0"/>
    <x v="0"/>
    <n v="1467129686"/>
    <n v="1464969686"/>
    <b v="0"/>
    <n v="3"/>
    <b v="0"/>
    <x v="22"/>
    <n v="3"/>
    <n v="1"/>
  </r>
  <r>
    <x v="1421"/>
    <x v="1421"/>
    <x v="1419"/>
    <x v="61"/>
    <n v="200"/>
    <x v="2"/>
    <x v="11"/>
    <x v="9"/>
    <n v="1423432709"/>
    <n v="1420840709"/>
    <b v="0"/>
    <n v="2"/>
    <b v="0"/>
    <x v="22"/>
    <n v="0"/>
    <n v="100"/>
  </r>
  <r>
    <x v="1422"/>
    <x v="1422"/>
    <x v="1420"/>
    <x v="31"/>
    <n v="26"/>
    <x v="2"/>
    <x v="4"/>
    <x v="4"/>
    <n v="1474436704"/>
    <n v="1471844704"/>
    <b v="0"/>
    <n v="2"/>
    <b v="0"/>
    <x v="22"/>
    <n v="0"/>
    <n v="13"/>
  </r>
  <r>
    <x v="1423"/>
    <x v="1423"/>
    <x v="1421"/>
    <x v="11"/>
    <n v="100"/>
    <x v="2"/>
    <x v="2"/>
    <x v="2"/>
    <n v="1451637531"/>
    <n v="1449045531"/>
    <b v="0"/>
    <n v="1"/>
    <b v="0"/>
    <x v="22"/>
    <n v="0"/>
    <n v="100"/>
  </r>
  <r>
    <x v="1424"/>
    <x v="1424"/>
    <x v="1422"/>
    <x v="51"/>
    <n v="1527"/>
    <x v="2"/>
    <x v="0"/>
    <x v="0"/>
    <n v="1479233602"/>
    <n v="1478106802"/>
    <b v="0"/>
    <n v="14"/>
    <b v="0"/>
    <x v="22"/>
    <n v="20"/>
    <n v="109.07"/>
  </r>
  <r>
    <x v="1425"/>
    <x v="1425"/>
    <x v="1423"/>
    <x v="93"/>
    <n v="0"/>
    <x v="2"/>
    <x v="0"/>
    <x v="0"/>
    <n v="1430276959"/>
    <n v="1427684959"/>
    <b v="0"/>
    <n v="0"/>
    <b v="0"/>
    <x v="22"/>
    <n v="0"/>
    <s v="N/A"/>
  </r>
  <r>
    <x v="1426"/>
    <x v="1426"/>
    <x v="1424"/>
    <x v="28"/>
    <n v="0"/>
    <x v="2"/>
    <x v="12"/>
    <x v="3"/>
    <n v="1440408120"/>
    <n v="1435224120"/>
    <b v="0"/>
    <n v="0"/>
    <b v="0"/>
    <x v="22"/>
    <n v="0"/>
    <s v="N/A"/>
  </r>
  <r>
    <x v="1427"/>
    <x v="1427"/>
    <x v="1425"/>
    <x v="10"/>
    <n v="419"/>
    <x v="2"/>
    <x v="12"/>
    <x v="3"/>
    <n v="1474230385"/>
    <n v="1471638385"/>
    <b v="0"/>
    <n v="4"/>
    <b v="0"/>
    <x v="22"/>
    <n v="8"/>
    <n v="104.75"/>
  </r>
  <r>
    <x v="1428"/>
    <x v="1428"/>
    <x v="1426"/>
    <x v="28"/>
    <n v="45"/>
    <x v="2"/>
    <x v="3"/>
    <x v="3"/>
    <n v="1459584417"/>
    <n v="1456996017"/>
    <b v="0"/>
    <n v="3"/>
    <b v="0"/>
    <x v="22"/>
    <n v="5"/>
    <n v="15"/>
  </r>
  <r>
    <x v="1429"/>
    <x v="1429"/>
    <x v="1427"/>
    <x v="3"/>
    <n v="0"/>
    <x v="2"/>
    <x v="0"/>
    <x v="0"/>
    <n v="1428629242"/>
    <n v="1426037242"/>
    <b v="0"/>
    <n v="0"/>
    <b v="0"/>
    <x v="22"/>
    <n v="0"/>
    <s v="N/A"/>
  </r>
  <r>
    <x v="1430"/>
    <x v="1430"/>
    <x v="1428"/>
    <x v="10"/>
    <n v="403"/>
    <x v="2"/>
    <x v="0"/>
    <x v="0"/>
    <n v="1419017488"/>
    <n v="1416339088"/>
    <b v="0"/>
    <n v="5"/>
    <b v="0"/>
    <x v="22"/>
    <n v="8"/>
    <n v="80.599999999999994"/>
  </r>
  <r>
    <x v="1431"/>
    <x v="1431"/>
    <x v="1429"/>
    <x v="73"/>
    <n v="5431"/>
    <x v="2"/>
    <x v="0"/>
    <x v="0"/>
    <n v="1448517816"/>
    <n v="1445922216"/>
    <b v="0"/>
    <n v="47"/>
    <b v="0"/>
    <x v="22"/>
    <n v="32"/>
    <n v="115.55"/>
  </r>
  <r>
    <x v="1432"/>
    <x v="1432"/>
    <x v="1430"/>
    <x v="79"/>
    <n v="0"/>
    <x v="2"/>
    <x v="0"/>
    <x v="0"/>
    <n v="1437417828"/>
    <n v="1434825828"/>
    <b v="0"/>
    <n v="0"/>
    <b v="0"/>
    <x v="22"/>
    <n v="0"/>
    <s v="N/A"/>
  </r>
  <r>
    <x v="1433"/>
    <x v="1433"/>
    <x v="1431"/>
    <x v="14"/>
    <n v="805"/>
    <x v="2"/>
    <x v="13"/>
    <x v="3"/>
    <n v="1481367600"/>
    <n v="1477839675"/>
    <b v="0"/>
    <n v="10"/>
    <b v="0"/>
    <x v="22"/>
    <n v="7"/>
    <n v="80.5"/>
  </r>
  <r>
    <x v="1434"/>
    <x v="1434"/>
    <x v="1432"/>
    <x v="253"/>
    <n v="8190"/>
    <x v="2"/>
    <x v="8"/>
    <x v="7"/>
    <n v="1433775600"/>
    <n v="1431973478"/>
    <b v="0"/>
    <n v="11"/>
    <b v="0"/>
    <x v="22"/>
    <n v="10"/>
    <n v="744.55"/>
  </r>
  <r>
    <x v="1435"/>
    <x v="1435"/>
    <x v="1433"/>
    <x v="36"/>
    <n v="15"/>
    <x v="2"/>
    <x v="13"/>
    <x v="3"/>
    <n v="1444589020"/>
    <n v="1441997020"/>
    <b v="0"/>
    <n v="2"/>
    <b v="0"/>
    <x v="22"/>
    <n v="0"/>
    <n v="7.5"/>
  </r>
  <r>
    <x v="1436"/>
    <x v="1436"/>
    <x v="1434"/>
    <x v="3"/>
    <n v="77"/>
    <x v="2"/>
    <x v="12"/>
    <x v="3"/>
    <n v="1456043057"/>
    <n v="1453451057"/>
    <b v="0"/>
    <n v="2"/>
    <b v="0"/>
    <x v="22"/>
    <n v="1"/>
    <n v="38.5"/>
  </r>
  <r>
    <x v="1437"/>
    <x v="1437"/>
    <x v="1435"/>
    <x v="9"/>
    <n v="807"/>
    <x v="2"/>
    <x v="0"/>
    <x v="0"/>
    <n v="1405227540"/>
    <n v="1402058739"/>
    <b v="0"/>
    <n v="22"/>
    <b v="0"/>
    <x v="22"/>
    <n v="27"/>
    <n v="36.68"/>
  </r>
  <r>
    <x v="1438"/>
    <x v="1438"/>
    <x v="1436"/>
    <x v="22"/>
    <n v="600"/>
    <x v="2"/>
    <x v="8"/>
    <x v="7"/>
    <n v="1461765300"/>
    <n v="1459198499"/>
    <b v="0"/>
    <n v="8"/>
    <b v="0"/>
    <x v="22"/>
    <n v="3"/>
    <n v="75"/>
  </r>
  <r>
    <x v="1439"/>
    <x v="1439"/>
    <x v="1437"/>
    <x v="254"/>
    <n v="180"/>
    <x v="2"/>
    <x v="5"/>
    <x v="5"/>
    <n v="1425758101"/>
    <n v="1423166101"/>
    <b v="0"/>
    <n v="6"/>
    <b v="0"/>
    <x v="22"/>
    <n v="7"/>
    <n v="30"/>
  </r>
  <r>
    <x v="1440"/>
    <x v="1440"/>
    <x v="1438"/>
    <x v="93"/>
    <n v="1"/>
    <x v="2"/>
    <x v="13"/>
    <x v="3"/>
    <n v="1464285463"/>
    <n v="1461693463"/>
    <b v="0"/>
    <n v="1"/>
    <b v="0"/>
    <x v="22"/>
    <n v="0"/>
    <n v="1"/>
  </r>
  <r>
    <x v="1441"/>
    <x v="1441"/>
    <x v="1439"/>
    <x v="237"/>
    <n v="2020"/>
    <x v="2"/>
    <x v="1"/>
    <x v="1"/>
    <n v="1441995769"/>
    <n v="1436811769"/>
    <b v="0"/>
    <n v="3"/>
    <b v="0"/>
    <x v="22"/>
    <n v="1"/>
    <n v="673.33"/>
  </r>
  <r>
    <x v="1442"/>
    <x v="1442"/>
    <x v="1440"/>
    <x v="15"/>
    <n v="0"/>
    <x v="2"/>
    <x v="0"/>
    <x v="0"/>
    <n v="1464190158"/>
    <n v="1461598158"/>
    <b v="0"/>
    <n v="0"/>
    <b v="0"/>
    <x v="22"/>
    <n v="0"/>
    <s v="N/A"/>
  </r>
  <r>
    <x v="1443"/>
    <x v="1443"/>
    <x v="1441"/>
    <x v="93"/>
    <n v="0"/>
    <x v="2"/>
    <x v="6"/>
    <x v="3"/>
    <n v="1483395209"/>
    <n v="1480803209"/>
    <b v="0"/>
    <n v="0"/>
    <b v="0"/>
    <x v="22"/>
    <n v="0"/>
    <s v="N/A"/>
  </r>
  <r>
    <x v="1444"/>
    <x v="1444"/>
    <x v="1442"/>
    <x v="255"/>
    <n v="0"/>
    <x v="2"/>
    <x v="12"/>
    <x v="3"/>
    <n v="1442091462"/>
    <n v="1436907462"/>
    <b v="0"/>
    <n v="0"/>
    <b v="0"/>
    <x v="22"/>
    <n v="0"/>
    <s v="N/A"/>
  </r>
  <r>
    <x v="1445"/>
    <x v="1445"/>
    <x v="1443"/>
    <x v="64"/>
    <n v="0"/>
    <x v="2"/>
    <x v="12"/>
    <x v="3"/>
    <n v="1434286855"/>
    <n v="1431694855"/>
    <b v="0"/>
    <n v="0"/>
    <b v="0"/>
    <x v="22"/>
    <n v="0"/>
    <s v="N/A"/>
  </r>
  <r>
    <x v="1446"/>
    <x v="1446"/>
    <x v="1444"/>
    <x v="42"/>
    <n v="0"/>
    <x v="2"/>
    <x v="13"/>
    <x v="3"/>
    <n v="1461235478"/>
    <n v="1459507478"/>
    <b v="0"/>
    <n v="0"/>
    <b v="0"/>
    <x v="22"/>
    <n v="0"/>
    <s v="N/A"/>
  </r>
  <r>
    <x v="1447"/>
    <x v="1447"/>
    <x v="1445"/>
    <x v="69"/>
    <n v="75"/>
    <x v="2"/>
    <x v="0"/>
    <x v="0"/>
    <n v="1467999134"/>
    <n v="1465407134"/>
    <b v="0"/>
    <n v="3"/>
    <b v="0"/>
    <x v="22"/>
    <n v="0"/>
    <n v="25"/>
  </r>
  <r>
    <x v="1448"/>
    <x v="1448"/>
    <x v="1446"/>
    <x v="61"/>
    <n v="0"/>
    <x v="2"/>
    <x v="2"/>
    <x v="2"/>
    <n v="1432272300"/>
    <n v="1429655318"/>
    <b v="0"/>
    <n v="0"/>
    <b v="0"/>
    <x v="22"/>
    <n v="0"/>
    <s v="N/A"/>
  </r>
  <r>
    <x v="1449"/>
    <x v="1449"/>
    <x v="1447"/>
    <x v="129"/>
    <n v="0"/>
    <x v="2"/>
    <x v="0"/>
    <x v="0"/>
    <n v="1431286105"/>
    <n v="1427138905"/>
    <b v="0"/>
    <n v="0"/>
    <b v="0"/>
    <x v="22"/>
    <n v="0"/>
    <s v="N/A"/>
  </r>
  <r>
    <x v="1450"/>
    <x v="1450"/>
    <x v="1448"/>
    <x v="57"/>
    <n v="1"/>
    <x v="2"/>
    <x v="0"/>
    <x v="0"/>
    <n v="1455941197"/>
    <n v="1453349197"/>
    <b v="0"/>
    <n v="1"/>
    <b v="0"/>
    <x v="22"/>
    <n v="0"/>
    <n v="1"/>
  </r>
  <r>
    <x v="1451"/>
    <x v="1451"/>
    <x v="1449"/>
    <x v="256"/>
    <n v="2"/>
    <x v="1"/>
    <x v="0"/>
    <x v="0"/>
    <n v="1416355259"/>
    <n v="1413759659"/>
    <b v="0"/>
    <n v="2"/>
    <b v="0"/>
    <x v="22"/>
    <n v="0"/>
    <n v="1"/>
  </r>
  <r>
    <x v="1452"/>
    <x v="1452"/>
    <x v="1450"/>
    <x v="32"/>
    <n v="0"/>
    <x v="1"/>
    <x v="0"/>
    <x v="0"/>
    <n v="1406566363"/>
    <n v="1403974363"/>
    <b v="0"/>
    <n v="0"/>
    <b v="0"/>
    <x v="22"/>
    <n v="0"/>
    <s v="N/A"/>
  </r>
  <r>
    <x v="1453"/>
    <x v="1453"/>
    <x v="1451"/>
    <x v="31"/>
    <n v="0"/>
    <x v="1"/>
    <x v="6"/>
    <x v="3"/>
    <n v="1492270947"/>
    <n v="1488386547"/>
    <b v="0"/>
    <n v="0"/>
    <b v="0"/>
    <x v="22"/>
    <n v="0"/>
    <s v="N/A"/>
  </r>
  <r>
    <x v="1454"/>
    <x v="1454"/>
    <x v="1452"/>
    <x v="257"/>
    <n v="15"/>
    <x v="1"/>
    <x v="3"/>
    <x v="3"/>
    <n v="1461535140"/>
    <n v="1459716480"/>
    <b v="0"/>
    <n v="1"/>
    <b v="0"/>
    <x v="22"/>
    <n v="1"/>
    <n v="15"/>
  </r>
  <r>
    <x v="1455"/>
    <x v="1455"/>
    <x v="1453"/>
    <x v="36"/>
    <n v="1575"/>
    <x v="1"/>
    <x v="0"/>
    <x v="0"/>
    <n v="1409924340"/>
    <n v="1405181320"/>
    <b v="0"/>
    <n v="7"/>
    <b v="0"/>
    <x v="22"/>
    <n v="11"/>
    <n v="225"/>
  </r>
  <r>
    <x v="1456"/>
    <x v="1456"/>
    <x v="1454"/>
    <x v="10"/>
    <n v="145"/>
    <x v="1"/>
    <x v="13"/>
    <x v="3"/>
    <n v="1483459365"/>
    <n v="1480867365"/>
    <b v="0"/>
    <n v="3"/>
    <b v="0"/>
    <x v="22"/>
    <n v="3"/>
    <n v="48.33"/>
  </r>
  <r>
    <x v="1457"/>
    <x v="1457"/>
    <x v="1455"/>
    <x v="12"/>
    <n v="0"/>
    <x v="1"/>
    <x v="0"/>
    <x v="0"/>
    <n v="1447281044"/>
    <n v="1444685444"/>
    <b v="0"/>
    <n v="0"/>
    <b v="0"/>
    <x v="22"/>
    <n v="0"/>
    <s v="N/A"/>
  </r>
  <r>
    <x v="1458"/>
    <x v="1458"/>
    <x v="1456"/>
    <x v="10"/>
    <n v="0"/>
    <x v="1"/>
    <x v="0"/>
    <x v="0"/>
    <n v="1407729600"/>
    <n v="1405097760"/>
    <b v="0"/>
    <n v="0"/>
    <b v="0"/>
    <x v="22"/>
    <n v="0"/>
    <s v="N/A"/>
  </r>
  <r>
    <x v="1459"/>
    <x v="1459"/>
    <x v="1457"/>
    <x v="258"/>
    <n v="0"/>
    <x v="1"/>
    <x v="8"/>
    <x v="7"/>
    <n v="1449077100"/>
    <n v="1446612896"/>
    <b v="0"/>
    <n v="0"/>
    <b v="0"/>
    <x v="22"/>
    <n v="0"/>
    <s v="N/A"/>
  </r>
  <r>
    <x v="1460"/>
    <x v="1460"/>
    <x v="1458"/>
    <x v="259"/>
    <n v="0"/>
    <x v="1"/>
    <x v="0"/>
    <x v="0"/>
    <n v="1417391100"/>
    <n v="1412371898"/>
    <b v="0"/>
    <n v="0"/>
    <b v="0"/>
    <x v="22"/>
    <n v="0"/>
    <s v="N/A"/>
  </r>
  <r>
    <x v="1461"/>
    <x v="1461"/>
    <x v="1459"/>
    <x v="36"/>
    <n v="15186.69"/>
    <x v="0"/>
    <x v="0"/>
    <x v="0"/>
    <n v="1413849600"/>
    <n v="1410967754"/>
    <b v="1"/>
    <n v="340"/>
    <b v="1"/>
    <x v="23"/>
    <n v="101"/>
    <n v="44.67"/>
  </r>
  <r>
    <x v="1462"/>
    <x v="1462"/>
    <x v="1460"/>
    <x v="23"/>
    <n v="4340.7"/>
    <x v="0"/>
    <x v="0"/>
    <x v="0"/>
    <n v="1365609271"/>
    <n v="1363017271"/>
    <b v="1"/>
    <n v="150"/>
    <b v="1"/>
    <x v="23"/>
    <n v="109"/>
    <n v="28.94"/>
  </r>
  <r>
    <x v="1463"/>
    <x v="1463"/>
    <x v="1461"/>
    <x v="20"/>
    <n v="886"/>
    <x v="0"/>
    <x v="0"/>
    <x v="0"/>
    <n v="1365367938"/>
    <n v="1361483538"/>
    <b v="1"/>
    <n v="25"/>
    <b v="1"/>
    <x v="23"/>
    <n v="148"/>
    <n v="35.44"/>
  </r>
  <r>
    <x v="1464"/>
    <x v="1464"/>
    <x v="1462"/>
    <x v="10"/>
    <n v="8160"/>
    <x v="0"/>
    <x v="0"/>
    <x v="0"/>
    <n v="1361029958"/>
    <n v="1358437958"/>
    <b v="1"/>
    <n v="234"/>
    <b v="1"/>
    <x v="23"/>
    <n v="163"/>
    <n v="34.869999999999997"/>
  </r>
  <r>
    <x v="1465"/>
    <x v="1465"/>
    <x v="1463"/>
    <x v="11"/>
    <n v="136924.35"/>
    <x v="0"/>
    <x v="0"/>
    <x v="0"/>
    <n v="1332385200"/>
    <n v="1329759452"/>
    <b v="1"/>
    <n v="2602"/>
    <b v="1"/>
    <x v="23"/>
    <n v="456"/>
    <n v="52.62"/>
  </r>
  <r>
    <x v="1466"/>
    <x v="1466"/>
    <x v="1464"/>
    <x v="194"/>
    <n v="17260.37"/>
    <x v="0"/>
    <x v="0"/>
    <x v="0"/>
    <n v="1452574800"/>
    <n v="1449029266"/>
    <b v="1"/>
    <n v="248"/>
    <b v="1"/>
    <x v="23"/>
    <n v="108"/>
    <n v="69.599999999999994"/>
  </r>
  <r>
    <x v="1467"/>
    <x v="1467"/>
    <x v="1465"/>
    <x v="79"/>
    <n v="46032"/>
    <x v="0"/>
    <x v="0"/>
    <x v="0"/>
    <n v="1332699285"/>
    <n v="1327518885"/>
    <b v="1"/>
    <n v="600"/>
    <b v="1"/>
    <x v="23"/>
    <n v="115"/>
    <n v="76.72"/>
  </r>
  <r>
    <x v="1468"/>
    <x v="1468"/>
    <x v="1466"/>
    <x v="196"/>
    <n v="9725"/>
    <x v="0"/>
    <x v="0"/>
    <x v="0"/>
    <n v="1307838049"/>
    <n v="1302654049"/>
    <b v="1"/>
    <n v="293"/>
    <b v="1"/>
    <x v="23"/>
    <n v="102"/>
    <n v="33.19"/>
  </r>
  <r>
    <x v="1469"/>
    <x v="1469"/>
    <x v="1467"/>
    <x v="260"/>
    <n v="47978"/>
    <x v="0"/>
    <x v="0"/>
    <x v="0"/>
    <n v="1360938109"/>
    <n v="1358346109"/>
    <b v="1"/>
    <n v="321"/>
    <b v="1"/>
    <x v="23"/>
    <n v="108"/>
    <n v="149.46"/>
  </r>
  <r>
    <x v="1470"/>
    <x v="1470"/>
    <x v="1468"/>
    <x v="15"/>
    <n v="1877"/>
    <x v="0"/>
    <x v="0"/>
    <x v="0"/>
    <n v="1356724263"/>
    <n v="1354909863"/>
    <b v="1"/>
    <n v="81"/>
    <b v="1"/>
    <x v="23"/>
    <n v="125"/>
    <n v="23.17"/>
  </r>
  <r>
    <x v="1471"/>
    <x v="1471"/>
    <x v="1469"/>
    <x v="261"/>
    <n v="33229"/>
    <x v="0"/>
    <x v="0"/>
    <x v="0"/>
    <n v="1428620334"/>
    <n v="1426028334"/>
    <b v="1"/>
    <n v="343"/>
    <b v="1"/>
    <x v="23"/>
    <n v="104"/>
    <n v="96.88"/>
  </r>
  <r>
    <x v="1472"/>
    <x v="1472"/>
    <x v="1470"/>
    <x v="31"/>
    <n v="34676"/>
    <x v="0"/>
    <x v="0"/>
    <x v="0"/>
    <n v="1381928503"/>
    <n v="1379336503"/>
    <b v="1"/>
    <n v="336"/>
    <b v="1"/>
    <x v="23"/>
    <n v="139"/>
    <n v="103.2"/>
  </r>
  <r>
    <x v="1473"/>
    <x v="1473"/>
    <x v="1471"/>
    <x v="15"/>
    <n v="1807.74"/>
    <x v="0"/>
    <x v="0"/>
    <x v="0"/>
    <n v="1330644639"/>
    <n v="1328052639"/>
    <b v="1"/>
    <n v="47"/>
    <b v="1"/>
    <x v="23"/>
    <n v="121"/>
    <n v="38.46"/>
  </r>
  <r>
    <x v="1474"/>
    <x v="1474"/>
    <x v="1472"/>
    <x v="9"/>
    <n v="3368"/>
    <x v="0"/>
    <x v="0"/>
    <x v="0"/>
    <n v="1379093292"/>
    <n v="1376501292"/>
    <b v="1"/>
    <n v="76"/>
    <b v="1"/>
    <x v="23"/>
    <n v="112"/>
    <n v="44.32"/>
  </r>
  <r>
    <x v="1475"/>
    <x v="1475"/>
    <x v="1473"/>
    <x v="36"/>
    <n v="28300.45"/>
    <x v="0"/>
    <x v="0"/>
    <x v="0"/>
    <n v="1419051540"/>
    <n v="1416244863"/>
    <b v="1"/>
    <n v="441"/>
    <b v="1"/>
    <x v="23"/>
    <n v="189"/>
    <n v="64.17"/>
  </r>
  <r>
    <x v="1476"/>
    <x v="1476"/>
    <x v="1474"/>
    <x v="12"/>
    <n v="39693.279999999999"/>
    <x v="0"/>
    <x v="0"/>
    <x v="0"/>
    <n v="1315616422"/>
    <n v="1313024422"/>
    <b v="1"/>
    <n v="916"/>
    <b v="1"/>
    <x v="23"/>
    <n v="662"/>
    <n v="43.33"/>
  </r>
  <r>
    <x v="1477"/>
    <x v="1477"/>
    <x v="1475"/>
    <x v="11"/>
    <n v="33393"/>
    <x v="0"/>
    <x v="0"/>
    <x v="0"/>
    <n v="1324609200"/>
    <n v="1319467604"/>
    <b v="1"/>
    <n v="369"/>
    <b v="1"/>
    <x v="23"/>
    <n v="111"/>
    <n v="90.5"/>
  </r>
  <r>
    <x v="1478"/>
    <x v="1478"/>
    <x v="1476"/>
    <x v="63"/>
    <n v="590807.11"/>
    <x v="0"/>
    <x v="0"/>
    <x v="0"/>
    <n v="1368564913"/>
    <n v="1367355313"/>
    <b v="1"/>
    <n v="20242"/>
    <b v="1"/>
    <x v="23"/>
    <n v="1182"/>
    <n v="29.19"/>
  </r>
  <r>
    <x v="1479"/>
    <x v="1479"/>
    <x v="1477"/>
    <x v="183"/>
    <n v="2198"/>
    <x v="0"/>
    <x v="0"/>
    <x v="0"/>
    <n v="1399694340"/>
    <n v="1398448389"/>
    <b v="1"/>
    <n v="71"/>
    <b v="1"/>
    <x v="23"/>
    <n v="137"/>
    <n v="30.96"/>
  </r>
  <r>
    <x v="1480"/>
    <x v="1480"/>
    <x v="1478"/>
    <x v="63"/>
    <n v="58520.2"/>
    <x v="0"/>
    <x v="0"/>
    <x v="0"/>
    <n v="1374858000"/>
    <n v="1373408699"/>
    <b v="1"/>
    <n v="635"/>
    <b v="1"/>
    <x v="23"/>
    <n v="117"/>
    <n v="92.16"/>
  </r>
  <r>
    <x v="1481"/>
    <x v="1481"/>
    <x v="1479"/>
    <x v="10"/>
    <n v="105"/>
    <x v="2"/>
    <x v="5"/>
    <x v="5"/>
    <n v="1383430145"/>
    <n v="1380838145"/>
    <b v="0"/>
    <n v="6"/>
    <b v="0"/>
    <x v="10"/>
    <n v="2"/>
    <n v="17.5"/>
  </r>
  <r>
    <x v="1482"/>
    <x v="1482"/>
    <x v="1480"/>
    <x v="10"/>
    <n v="5"/>
    <x v="2"/>
    <x v="0"/>
    <x v="0"/>
    <n v="1347004260"/>
    <n v="1345062936"/>
    <b v="0"/>
    <n v="1"/>
    <b v="0"/>
    <x v="10"/>
    <n v="0"/>
    <n v="5"/>
  </r>
  <r>
    <x v="1483"/>
    <x v="1483"/>
    <x v="1481"/>
    <x v="39"/>
    <n v="50"/>
    <x v="2"/>
    <x v="0"/>
    <x v="0"/>
    <n v="1469162275"/>
    <n v="1467002275"/>
    <b v="0"/>
    <n v="2"/>
    <b v="0"/>
    <x v="10"/>
    <n v="1"/>
    <n v="25"/>
  </r>
  <r>
    <x v="1484"/>
    <x v="1484"/>
    <x v="1482"/>
    <x v="13"/>
    <n v="0"/>
    <x v="2"/>
    <x v="0"/>
    <x v="0"/>
    <n v="1342882260"/>
    <n v="1337834963"/>
    <b v="0"/>
    <n v="0"/>
    <b v="0"/>
    <x v="10"/>
    <n v="0"/>
    <s v="N/A"/>
  </r>
  <r>
    <x v="1485"/>
    <x v="1485"/>
    <x v="1483"/>
    <x v="233"/>
    <n v="150"/>
    <x v="2"/>
    <x v="0"/>
    <x v="0"/>
    <n v="1434827173"/>
    <n v="1430939173"/>
    <b v="0"/>
    <n v="3"/>
    <b v="0"/>
    <x v="10"/>
    <n v="2"/>
    <n v="50"/>
  </r>
  <r>
    <x v="1486"/>
    <x v="1486"/>
    <x v="1484"/>
    <x v="22"/>
    <n v="48"/>
    <x v="2"/>
    <x v="0"/>
    <x v="0"/>
    <n v="1425009761"/>
    <n v="1422417761"/>
    <b v="0"/>
    <n v="3"/>
    <b v="0"/>
    <x v="10"/>
    <n v="0"/>
    <n v="16"/>
  </r>
  <r>
    <x v="1487"/>
    <x v="1487"/>
    <x v="1485"/>
    <x v="3"/>
    <n v="0"/>
    <x v="2"/>
    <x v="0"/>
    <x v="0"/>
    <n v="1470175271"/>
    <n v="1467583271"/>
    <b v="0"/>
    <n v="0"/>
    <b v="0"/>
    <x v="10"/>
    <n v="0"/>
    <s v="N/A"/>
  </r>
  <r>
    <x v="1488"/>
    <x v="1488"/>
    <x v="1486"/>
    <x v="36"/>
    <n v="360"/>
    <x v="2"/>
    <x v="2"/>
    <x v="2"/>
    <n v="1388928660"/>
    <n v="1386336660"/>
    <b v="0"/>
    <n v="6"/>
    <b v="0"/>
    <x v="10"/>
    <n v="2"/>
    <n v="60"/>
  </r>
  <r>
    <x v="1489"/>
    <x v="1489"/>
    <x v="1487"/>
    <x v="10"/>
    <n v="0"/>
    <x v="2"/>
    <x v="0"/>
    <x v="0"/>
    <n v="1352994052"/>
    <n v="1350398452"/>
    <b v="0"/>
    <n v="0"/>
    <b v="0"/>
    <x v="10"/>
    <n v="0"/>
    <s v="N/A"/>
  </r>
  <r>
    <x v="1490"/>
    <x v="1490"/>
    <x v="1488"/>
    <x v="193"/>
    <n v="895"/>
    <x v="2"/>
    <x v="0"/>
    <x v="0"/>
    <n v="1380720474"/>
    <n v="1378214874"/>
    <b v="0"/>
    <n v="19"/>
    <b v="0"/>
    <x v="10"/>
    <n v="31"/>
    <n v="47.11"/>
  </r>
  <r>
    <x v="1491"/>
    <x v="1491"/>
    <x v="1489"/>
    <x v="38"/>
    <n v="100"/>
    <x v="2"/>
    <x v="0"/>
    <x v="0"/>
    <n v="1424014680"/>
    <n v="1418922443"/>
    <b v="0"/>
    <n v="1"/>
    <b v="0"/>
    <x v="10"/>
    <n v="8"/>
    <n v="100"/>
  </r>
  <r>
    <x v="1492"/>
    <x v="1492"/>
    <x v="1490"/>
    <x v="23"/>
    <n v="30"/>
    <x v="2"/>
    <x v="0"/>
    <x v="0"/>
    <n v="1308431646"/>
    <n v="1305839646"/>
    <b v="0"/>
    <n v="2"/>
    <b v="0"/>
    <x v="10"/>
    <n v="1"/>
    <n v="15"/>
  </r>
  <r>
    <x v="1493"/>
    <x v="1493"/>
    <x v="1491"/>
    <x v="262"/>
    <n v="0"/>
    <x v="2"/>
    <x v="0"/>
    <x v="0"/>
    <n v="1371415675"/>
    <n v="1368823675"/>
    <b v="0"/>
    <n v="0"/>
    <b v="0"/>
    <x v="10"/>
    <n v="0"/>
    <s v="N/A"/>
  </r>
  <r>
    <x v="1494"/>
    <x v="1494"/>
    <x v="1492"/>
    <x v="10"/>
    <n v="445"/>
    <x v="2"/>
    <x v="0"/>
    <x v="0"/>
    <n v="1428075480"/>
    <n v="1425489613"/>
    <b v="0"/>
    <n v="11"/>
    <b v="0"/>
    <x v="10"/>
    <n v="9"/>
    <n v="40.450000000000003"/>
  </r>
  <r>
    <x v="1495"/>
    <x v="1495"/>
    <x v="1493"/>
    <x v="13"/>
    <n v="0"/>
    <x v="2"/>
    <x v="0"/>
    <x v="0"/>
    <n v="1314471431"/>
    <n v="1311879431"/>
    <b v="0"/>
    <n v="0"/>
    <b v="0"/>
    <x v="10"/>
    <n v="0"/>
    <s v="N/A"/>
  </r>
  <r>
    <x v="1496"/>
    <x v="1496"/>
    <x v="1494"/>
    <x v="15"/>
    <n v="0"/>
    <x v="2"/>
    <x v="0"/>
    <x v="0"/>
    <n v="1410866659"/>
    <n v="1405682659"/>
    <b v="0"/>
    <n v="0"/>
    <b v="0"/>
    <x v="10"/>
    <n v="0"/>
    <s v="N/A"/>
  </r>
  <r>
    <x v="1497"/>
    <x v="1497"/>
    <x v="1495"/>
    <x v="36"/>
    <n v="1"/>
    <x v="2"/>
    <x v="0"/>
    <x v="0"/>
    <n v="1375299780"/>
    <n v="1371655522"/>
    <b v="0"/>
    <n v="1"/>
    <b v="0"/>
    <x v="10"/>
    <n v="0"/>
    <n v="1"/>
  </r>
  <r>
    <x v="1498"/>
    <x v="1498"/>
    <x v="1496"/>
    <x v="9"/>
    <n v="57"/>
    <x v="2"/>
    <x v="0"/>
    <x v="0"/>
    <n v="1409787378"/>
    <n v="1405899378"/>
    <b v="0"/>
    <n v="3"/>
    <b v="0"/>
    <x v="10"/>
    <n v="2"/>
    <n v="19"/>
  </r>
  <r>
    <x v="1499"/>
    <x v="1499"/>
    <x v="1497"/>
    <x v="13"/>
    <n v="5"/>
    <x v="2"/>
    <x v="0"/>
    <x v="0"/>
    <n v="1470355833"/>
    <n v="1465171833"/>
    <b v="0"/>
    <n v="1"/>
    <b v="0"/>
    <x v="10"/>
    <n v="0"/>
    <n v="5"/>
  </r>
  <r>
    <x v="1500"/>
    <x v="1500"/>
    <x v="1498"/>
    <x v="70"/>
    <n v="701"/>
    <x v="2"/>
    <x v="0"/>
    <x v="0"/>
    <n v="1367444557"/>
    <n v="1364852557"/>
    <b v="0"/>
    <n v="15"/>
    <b v="0"/>
    <x v="10"/>
    <n v="25"/>
    <n v="46.73"/>
  </r>
  <r>
    <x v="1501"/>
    <x v="1501"/>
    <x v="1499"/>
    <x v="263"/>
    <n v="86492"/>
    <x v="0"/>
    <x v="5"/>
    <x v="5"/>
    <n v="1436364023"/>
    <n v="1433772023"/>
    <b v="1"/>
    <n v="885"/>
    <b v="1"/>
    <x v="20"/>
    <n v="166"/>
    <n v="97.73"/>
  </r>
  <r>
    <x v="1502"/>
    <x v="1502"/>
    <x v="1500"/>
    <x v="29"/>
    <n v="22318"/>
    <x v="0"/>
    <x v="1"/>
    <x v="1"/>
    <n v="1458943200"/>
    <n v="1456491680"/>
    <b v="1"/>
    <n v="329"/>
    <b v="1"/>
    <x v="20"/>
    <n v="101"/>
    <n v="67.84"/>
  </r>
  <r>
    <x v="1503"/>
    <x v="1503"/>
    <x v="1501"/>
    <x v="192"/>
    <n v="4045.93"/>
    <x v="0"/>
    <x v="18"/>
    <x v="3"/>
    <n v="1477210801"/>
    <n v="1472026801"/>
    <b v="1"/>
    <n v="71"/>
    <b v="1"/>
    <x v="20"/>
    <n v="108"/>
    <n v="56.98"/>
  </r>
  <r>
    <x v="1504"/>
    <x v="1504"/>
    <x v="1502"/>
    <x v="115"/>
    <n v="18066"/>
    <x v="0"/>
    <x v="1"/>
    <x v="1"/>
    <n v="1402389180"/>
    <n v="1399996024"/>
    <b v="1"/>
    <n v="269"/>
    <b v="1"/>
    <x v="20"/>
    <n v="278"/>
    <n v="67.16"/>
  </r>
  <r>
    <x v="1505"/>
    <x v="1505"/>
    <x v="1503"/>
    <x v="194"/>
    <n v="16573"/>
    <x v="0"/>
    <x v="12"/>
    <x v="3"/>
    <n v="1458676860"/>
    <n v="1455446303"/>
    <b v="1"/>
    <n v="345"/>
    <b v="1"/>
    <x v="20"/>
    <n v="104"/>
    <n v="48.04"/>
  </r>
  <r>
    <x v="1506"/>
    <x v="1506"/>
    <x v="1504"/>
    <x v="15"/>
    <n v="1671"/>
    <x v="0"/>
    <x v="1"/>
    <x v="1"/>
    <n v="1406227904"/>
    <n v="1403635904"/>
    <b v="1"/>
    <n v="43"/>
    <b v="1"/>
    <x v="20"/>
    <n v="111"/>
    <n v="38.86"/>
  </r>
  <r>
    <x v="1507"/>
    <x v="1507"/>
    <x v="1505"/>
    <x v="38"/>
    <n v="2580"/>
    <x v="0"/>
    <x v="0"/>
    <x v="0"/>
    <n v="1273911000"/>
    <n v="1268822909"/>
    <b v="1"/>
    <n v="33"/>
    <b v="1"/>
    <x v="20"/>
    <n v="215"/>
    <n v="78.180000000000007"/>
  </r>
  <r>
    <x v="1508"/>
    <x v="1508"/>
    <x v="1506"/>
    <x v="17"/>
    <n v="20491"/>
    <x v="0"/>
    <x v="0"/>
    <x v="0"/>
    <n v="1403880281"/>
    <n v="1401201881"/>
    <b v="1"/>
    <n v="211"/>
    <b v="1"/>
    <x v="20"/>
    <n v="111"/>
    <n v="97.11"/>
  </r>
  <r>
    <x v="1509"/>
    <x v="1509"/>
    <x v="1507"/>
    <x v="178"/>
    <n v="21637.22"/>
    <x v="0"/>
    <x v="12"/>
    <x v="3"/>
    <n v="1487113140"/>
    <n v="1484570885"/>
    <b v="1"/>
    <n v="196"/>
    <b v="1"/>
    <x v="20"/>
    <n v="124"/>
    <n v="110.39"/>
  </r>
  <r>
    <x v="1510"/>
    <x v="1510"/>
    <x v="1508"/>
    <x v="194"/>
    <n v="16165.6"/>
    <x v="0"/>
    <x v="1"/>
    <x v="1"/>
    <n v="1405761278"/>
    <n v="1403169278"/>
    <b v="1"/>
    <n v="405"/>
    <b v="1"/>
    <x v="20"/>
    <n v="101"/>
    <n v="39.92"/>
  </r>
  <r>
    <x v="1511"/>
    <x v="1511"/>
    <x v="1509"/>
    <x v="32"/>
    <n v="15651"/>
    <x v="0"/>
    <x v="0"/>
    <x v="0"/>
    <n v="1447858804"/>
    <n v="1445263204"/>
    <b v="1"/>
    <n v="206"/>
    <b v="1"/>
    <x v="20"/>
    <n v="112"/>
    <n v="75.98"/>
  </r>
  <r>
    <x v="1512"/>
    <x v="1512"/>
    <x v="1510"/>
    <x v="8"/>
    <n v="19557"/>
    <x v="0"/>
    <x v="0"/>
    <x v="0"/>
    <n v="1486311939"/>
    <n v="1483719939"/>
    <b v="1"/>
    <n v="335"/>
    <b v="1"/>
    <x v="20"/>
    <n v="559"/>
    <n v="58.38"/>
  </r>
  <r>
    <x v="1513"/>
    <x v="1513"/>
    <x v="1511"/>
    <x v="6"/>
    <n v="12001.5"/>
    <x v="0"/>
    <x v="1"/>
    <x v="1"/>
    <n v="1405523866"/>
    <n v="1402931866"/>
    <b v="1"/>
    <n v="215"/>
    <b v="1"/>
    <x v="20"/>
    <n v="150"/>
    <n v="55.82"/>
  </r>
  <r>
    <x v="1514"/>
    <x v="1514"/>
    <x v="1512"/>
    <x v="31"/>
    <n v="26619"/>
    <x v="0"/>
    <x v="0"/>
    <x v="0"/>
    <n v="1443363640"/>
    <n v="1439907640"/>
    <b v="1"/>
    <n v="176"/>
    <b v="1"/>
    <x v="20"/>
    <n v="106"/>
    <n v="151.24"/>
  </r>
  <r>
    <x v="1515"/>
    <x v="1515"/>
    <x v="1513"/>
    <x v="82"/>
    <n v="471567"/>
    <x v="0"/>
    <x v="10"/>
    <x v="8"/>
    <n v="1458104697"/>
    <n v="1455516297"/>
    <b v="1"/>
    <n v="555"/>
    <b v="1"/>
    <x v="20"/>
    <n v="157"/>
    <n v="849.67"/>
  </r>
  <r>
    <x v="1516"/>
    <x v="1516"/>
    <x v="1514"/>
    <x v="73"/>
    <n v="18472"/>
    <x v="0"/>
    <x v="0"/>
    <x v="0"/>
    <n v="1475762400"/>
    <n v="1473160292"/>
    <b v="1"/>
    <n v="116"/>
    <b v="1"/>
    <x v="20"/>
    <n v="109"/>
    <n v="159.24"/>
  </r>
  <r>
    <x v="1517"/>
    <x v="1517"/>
    <x v="1515"/>
    <x v="36"/>
    <n v="24297"/>
    <x v="0"/>
    <x v="0"/>
    <x v="0"/>
    <n v="1417845600"/>
    <n v="1415194553"/>
    <b v="1"/>
    <n v="615"/>
    <b v="1"/>
    <x v="20"/>
    <n v="162"/>
    <n v="39.51"/>
  </r>
  <r>
    <x v="1518"/>
    <x v="1518"/>
    <x v="1516"/>
    <x v="36"/>
    <n v="30805"/>
    <x v="0"/>
    <x v="0"/>
    <x v="0"/>
    <n v="1401565252"/>
    <n v="1398973252"/>
    <b v="1"/>
    <n v="236"/>
    <b v="1"/>
    <x v="20"/>
    <n v="205"/>
    <n v="130.53"/>
  </r>
  <r>
    <x v="1519"/>
    <x v="1519"/>
    <x v="1517"/>
    <x v="7"/>
    <n v="9302.75"/>
    <x v="0"/>
    <x v="0"/>
    <x v="0"/>
    <n v="1403301540"/>
    <n v="1400867283"/>
    <b v="1"/>
    <n v="145"/>
    <b v="1"/>
    <x v="20"/>
    <n v="103"/>
    <n v="64.16"/>
  </r>
  <r>
    <x v="1520"/>
    <x v="1520"/>
    <x v="1518"/>
    <x v="102"/>
    <n v="18625"/>
    <x v="0"/>
    <x v="0"/>
    <x v="0"/>
    <n v="1418961600"/>
    <n v="1415824513"/>
    <b v="1"/>
    <n v="167"/>
    <b v="1"/>
    <x v="20"/>
    <n v="103"/>
    <n v="111.53"/>
  </r>
  <r>
    <x v="1521"/>
    <x v="1521"/>
    <x v="1519"/>
    <x v="264"/>
    <n v="40055"/>
    <x v="0"/>
    <x v="0"/>
    <x v="0"/>
    <n v="1465272091"/>
    <n v="1462248091"/>
    <b v="1"/>
    <n v="235"/>
    <b v="1"/>
    <x v="20"/>
    <n v="107"/>
    <n v="170.45"/>
  </r>
  <r>
    <x v="1522"/>
    <x v="1522"/>
    <x v="1520"/>
    <x v="265"/>
    <n v="60450.1"/>
    <x v="0"/>
    <x v="0"/>
    <x v="0"/>
    <n v="1413575739"/>
    <n v="1410983739"/>
    <b v="1"/>
    <n v="452"/>
    <b v="1"/>
    <x v="20"/>
    <n v="139"/>
    <n v="133.74"/>
  </r>
  <r>
    <x v="1523"/>
    <x v="1523"/>
    <x v="1521"/>
    <x v="17"/>
    <n v="23096"/>
    <x v="0"/>
    <x v="0"/>
    <x v="0"/>
    <n v="1419292800"/>
    <n v="1416592916"/>
    <b v="1"/>
    <n v="241"/>
    <b v="1"/>
    <x v="20"/>
    <n v="125"/>
    <n v="95.83"/>
  </r>
  <r>
    <x v="1524"/>
    <x v="1524"/>
    <x v="1522"/>
    <x v="9"/>
    <n v="6210"/>
    <x v="0"/>
    <x v="11"/>
    <x v="9"/>
    <n v="1487592090"/>
    <n v="1485000090"/>
    <b v="1"/>
    <n v="28"/>
    <b v="1"/>
    <x v="20"/>
    <n v="207"/>
    <n v="221.79"/>
  </r>
  <r>
    <x v="1525"/>
    <x v="1525"/>
    <x v="1523"/>
    <x v="27"/>
    <n v="4524.1499999999996"/>
    <x v="0"/>
    <x v="0"/>
    <x v="0"/>
    <n v="1471539138"/>
    <n v="1468947138"/>
    <b v="1"/>
    <n v="140"/>
    <b v="1"/>
    <x v="20"/>
    <n v="174"/>
    <n v="32.32"/>
  </r>
  <r>
    <x v="1526"/>
    <x v="1526"/>
    <x v="1524"/>
    <x v="165"/>
    <n v="27675"/>
    <x v="0"/>
    <x v="0"/>
    <x v="0"/>
    <n v="1453185447"/>
    <n v="1448951847"/>
    <b v="1"/>
    <n v="280"/>
    <b v="1"/>
    <x v="20"/>
    <n v="120"/>
    <n v="98.84"/>
  </r>
  <r>
    <x v="1527"/>
    <x v="1527"/>
    <x v="1525"/>
    <x v="8"/>
    <n v="3865.55"/>
    <x v="0"/>
    <x v="0"/>
    <x v="0"/>
    <n v="1489497886"/>
    <n v="1487082286"/>
    <b v="1"/>
    <n v="70"/>
    <b v="1"/>
    <x v="20"/>
    <n v="110"/>
    <n v="55.22"/>
  </r>
  <r>
    <x v="1528"/>
    <x v="1528"/>
    <x v="1526"/>
    <x v="9"/>
    <n v="8447"/>
    <x v="0"/>
    <x v="0"/>
    <x v="0"/>
    <n v="1485907200"/>
    <n v="1483292122"/>
    <b v="1"/>
    <n v="160"/>
    <b v="1"/>
    <x v="20"/>
    <n v="282"/>
    <n v="52.79"/>
  </r>
  <r>
    <x v="1529"/>
    <x v="1529"/>
    <x v="1527"/>
    <x v="266"/>
    <n v="19129"/>
    <x v="0"/>
    <x v="0"/>
    <x v="0"/>
    <n v="1426773920"/>
    <n v="1424185520"/>
    <b v="1"/>
    <n v="141"/>
    <b v="1"/>
    <x v="20"/>
    <n v="101"/>
    <n v="135.66999999999999"/>
  </r>
  <r>
    <x v="1530"/>
    <x v="1530"/>
    <x v="1528"/>
    <x v="19"/>
    <n v="47189"/>
    <x v="0"/>
    <x v="0"/>
    <x v="0"/>
    <n v="1445624695"/>
    <n v="1443464695"/>
    <b v="1"/>
    <n v="874"/>
    <b v="1"/>
    <x v="20"/>
    <n v="135"/>
    <n v="53.99"/>
  </r>
  <r>
    <x v="1531"/>
    <x v="1531"/>
    <x v="1529"/>
    <x v="267"/>
    <n v="4135"/>
    <x v="0"/>
    <x v="0"/>
    <x v="0"/>
    <n v="1417402800"/>
    <n v="1414610126"/>
    <b v="1"/>
    <n v="73"/>
    <b v="1"/>
    <x v="20"/>
    <n v="176"/>
    <n v="56.64"/>
  </r>
  <r>
    <x v="1532"/>
    <x v="1532"/>
    <x v="1530"/>
    <x v="10"/>
    <n v="24201"/>
    <x v="0"/>
    <x v="2"/>
    <x v="2"/>
    <n v="1455548400"/>
    <n v="1453461865"/>
    <b v="1"/>
    <n v="294"/>
    <b v="1"/>
    <x v="20"/>
    <n v="484"/>
    <n v="82.32"/>
  </r>
  <r>
    <x v="1533"/>
    <x v="1533"/>
    <x v="1531"/>
    <x v="101"/>
    <n v="65313"/>
    <x v="0"/>
    <x v="0"/>
    <x v="0"/>
    <n v="1462161540"/>
    <n v="1457913777"/>
    <b v="1"/>
    <n v="740"/>
    <b v="1"/>
    <x v="20"/>
    <n v="145"/>
    <n v="88.26"/>
  </r>
  <r>
    <x v="1534"/>
    <x v="1534"/>
    <x v="1532"/>
    <x v="51"/>
    <n v="31330"/>
    <x v="0"/>
    <x v="0"/>
    <x v="0"/>
    <n v="1441383062"/>
    <n v="1438791062"/>
    <b v="1"/>
    <n v="369"/>
    <b v="1"/>
    <x v="20"/>
    <n v="418"/>
    <n v="84.91"/>
  </r>
  <r>
    <x v="1535"/>
    <x v="1535"/>
    <x v="1533"/>
    <x v="23"/>
    <n v="5297"/>
    <x v="0"/>
    <x v="0"/>
    <x v="0"/>
    <n v="1464040800"/>
    <n v="1461527631"/>
    <b v="1"/>
    <n v="110"/>
    <b v="1"/>
    <x v="20"/>
    <n v="132"/>
    <n v="48.15"/>
  </r>
  <r>
    <x v="1536"/>
    <x v="1536"/>
    <x v="1534"/>
    <x v="14"/>
    <n v="30037.01"/>
    <x v="0"/>
    <x v="0"/>
    <x v="0"/>
    <n v="1440702910"/>
    <n v="1438110910"/>
    <b v="1"/>
    <n v="455"/>
    <b v="1"/>
    <x v="20"/>
    <n v="250"/>
    <n v="66.02"/>
  </r>
  <r>
    <x v="1537"/>
    <x v="1537"/>
    <x v="1535"/>
    <x v="14"/>
    <n v="21588"/>
    <x v="0"/>
    <x v="12"/>
    <x v="3"/>
    <n v="1470506400"/>
    <n v="1467358427"/>
    <b v="1"/>
    <n v="224"/>
    <b v="1"/>
    <x v="20"/>
    <n v="180"/>
    <n v="96.38"/>
  </r>
  <r>
    <x v="1538"/>
    <x v="1538"/>
    <x v="1536"/>
    <x v="39"/>
    <n v="7184"/>
    <x v="0"/>
    <x v="0"/>
    <x v="0"/>
    <n v="1421952370"/>
    <n v="1418064370"/>
    <b v="1"/>
    <n v="46"/>
    <b v="1"/>
    <x v="20"/>
    <n v="103"/>
    <n v="156.16999999999999"/>
  </r>
  <r>
    <x v="1539"/>
    <x v="1539"/>
    <x v="1537"/>
    <x v="22"/>
    <n v="27197.22"/>
    <x v="0"/>
    <x v="0"/>
    <x v="0"/>
    <n v="1483481019"/>
    <n v="1480629819"/>
    <b v="0"/>
    <n v="284"/>
    <b v="1"/>
    <x v="20"/>
    <n v="136"/>
    <n v="95.76"/>
  </r>
  <r>
    <x v="1540"/>
    <x v="1540"/>
    <x v="1538"/>
    <x v="36"/>
    <n v="17680"/>
    <x v="0"/>
    <x v="0"/>
    <x v="0"/>
    <n v="1416964500"/>
    <n v="1414368616"/>
    <b v="1"/>
    <n v="98"/>
    <b v="1"/>
    <x v="20"/>
    <n v="118"/>
    <n v="180.41"/>
  </r>
  <r>
    <x v="1541"/>
    <x v="1541"/>
    <x v="1539"/>
    <x v="102"/>
    <n v="6"/>
    <x v="2"/>
    <x v="0"/>
    <x v="0"/>
    <n v="1420045538"/>
    <n v="1417453538"/>
    <b v="0"/>
    <n v="2"/>
    <b v="0"/>
    <x v="24"/>
    <n v="0"/>
    <n v="3"/>
  </r>
  <r>
    <x v="1542"/>
    <x v="1542"/>
    <x v="1540"/>
    <x v="2"/>
    <n v="20"/>
    <x v="2"/>
    <x v="5"/>
    <x v="5"/>
    <n v="1435708500"/>
    <n v="1434412500"/>
    <b v="0"/>
    <n v="1"/>
    <b v="0"/>
    <x v="24"/>
    <n v="4"/>
    <n v="20"/>
  </r>
  <r>
    <x v="1543"/>
    <x v="1543"/>
    <x v="1541"/>
    <x v="268"/>
    <n v="10"/>
    <x v="2"/>
    <x v="0"/>
    <x v="0"/>
    <n v="1416662034"/>
    <n v="1414066434"/>
    <b v="0"/>
    <n v="1"/>
    <b v="0"/>
    <x v="24"/>
    <n v="0"/>
    <n v="10"/>
  </r>
  <r>
    <x v="1544"/>
    <x v="1544"/>
    <x v="1542"/>
    <x v="28"/>
    <n v="0"/>
    <x v="2"/>
    <x v="0"/>
    <x v="0"/>
    <n v="1427847480"/>
    <n v="1424222024"/>
    <b v="0"/>
    <n v="0"/>
    <b v="0"/>
    <x v="24"/>
    <n v="0"/>
    <s v="N/A"/>
  </r>
  <r>
    <x v="1545"/>
    <x v="1545"/>
    <x v="1543"/>
    <x v="9"/>
    <n v="1"/>
    <x v="2"/>
    <x v="0"/>
    <x v="0"/>
    <n v="1425330960"/>
    <n v="1422393234"/>
    <b v="0"/>
    <n v="1"/>
    <b v="0"/>
    <x v="24"/>
    <n v="0"/>
    <n v="1"/>
  </r>
  <r>
    <x v="1546"/>
    <x v="1546"/>
    <x v="1544"/>
    <x v="28"/>
    <n v="289"/>
    <x v="2"/>
    <x v="1"/>
    <x v="1"/>
    <n v="1410930399"/>
    <n v="1405746399"/>
    <b v="0"/>
    <n v="11"/>
    <b v="0"/>
    <x v="24"/>
    <n v="29"/>
    <n v="26.27"/>
  </r>
  <r>
    <x v="1547"/>
    <x v="1547"/>
    <x v="1545"/>
    <x v="269"/>
    <n v="0"/>
    <x v="2"/>
    <x v="0"/>
    <x v="0"/>
    <n v="1487844882"/>
    <n v="1487240082"/>
    <b v="0"/>
    <n v="0"/>
    <b v="0"/>
    <x v="24"/>
    <n v="0"/>
    <s v="N/A"/>
  </r>
  <r>
    <x v="1548"/>
    <x v="1548"/>
    <x v="1546"/>
    <x v="176"/>
    <n v="60"/>
    <x v="2"/>
    <x v="0"/>
    <x v="0"/>
    <n v="1447020620"/>
    <n v="1444425020"/>
    <b v="0"/>
    <n v="1"/>
    <b v="0"/>
    <x v="24"/>
    <n v="9"/>
    <n v="60"/>
  </r>
  <r>
    <x v="1549"/>
    <x v="1549"/>
    <x v="1547"/>
    <x v="2"/>
    <n v="170"/>
    <x v="2"/>
    <x v="0"/>
    <x v="0"/>
    <n v="1446524159"/>
    <n v="1443928559"/>
    <b v="0"/>
    <n v="6"/>
    <b v="0"/>
    <x v="24"/>
    <n v="34"/>
    <n v="28.33"/>
  </r>
  <r>
    <x v="1550"/>
    <x v="1550"/>
    <x v="1548"/>
    <x v="47"/>
    <n v="101"/>
    <x v="2"/>
    <x v="1"/>
    <x v="1"/>
    <n v="1463050034"/>
    <n v="1460458034"/>
    <b v="0"/>
    <n v="7"/>
    <b v="0"/>
    <x v="24"/>
    <n v="13"/>
    <n v="14.43"/>
  </r>
  <r>
    <x v="1551"/>
    <x v="1551"/>
    <x v="1549"/>
    <x v="8"/>
    <n v="0"/>
    <x v="2"/>
    <x v="0"/>
    <x v="0"/>
    <n v="1432756039"/>
    <n v="1430164039"/>
    <b v="0"/>
    <n v="0"/>
    <b v="0"/>
    <x v="24"/>
    <n v="0"/>
    <s v="N/A"/>
  </r>
  <r>
    <x v="1552"/>
    <x v="1552"/>
    <x v="1550"/>
    <x v="270"/>
    <n v="2115"/>
    <x v="2"/>
    <x v="0"/>
    <x v="0"/>
    <n v="1412135940"/>
    <n v="1410366708"/>
    <b v="0"/>
    <n v="16"/>
    <b v="0"/>
    <x v="24"/>
    <n v="49"/>
    <n v="132.19"/>
  </r>
  <r>
    <x v="1553"/>
    <x v="1553"/>
    <x v="1551"/>
    <x v="12"/>
    <n v="0"/>
    <x v="2"/>
    <x v="0"/>
    <x v="0"/>
    <n v="1441176447"/>
    <n v="1438584447"/>
    <b v="0"/>
    <n v="0"/>
    <b v="0"/>
    <x v="24"/>
    <n v="0"/>
    <s v="N/A"/>
  </r>
  <r>
    <x v="1554"/>
    <x v="1554"/>
    <x v="1552"/>
    <x v="22"/>
    <n v="0"/>
    <x v="2"/>
    <x v="2"/>
    <x v="2"/>
    <n v="1438495390"/>
    <n v="1435903390"/>
    <b v="0"/>
    <n v="0"/>
    <b v="0"/>
    <x v="24"/>
    <n v="0"/>
    <s v="N/A"/>
  </r>
  <r>
    <x v="1555"/>
    <x v="1555"/>
    <x v="1553"/>
    <x v="47"/>
    <n v="0"/>
    <x v="2"/>
    <x v="0"/>
    <x v="0"/>
    <n v="1442509200"/>
    <n v="1440513832"/>
    <b v="0"/>
    <n v="0"/>
    <b v="0"/>
    <x v="24"/>
    <n v="0"/>
    <s v="N/A"/>
  </r>
  <r>
    <x v="1556"/>
    <x v="1556"/>
    <x v="1554"/>
    <x v="15"/>
    <n v="677"/>
    <x v="2"/>
    <x v="5"/>
    <x v="5"/>
    <n v="1467603624"/>
    <n v="1465011624"/>
    <b v="0"/>
    <n v="12"/>
    <b v="0"/>
    <x v="24"/>
    <n v="45"/>
    <n v="56.42"/>
  </r>
  <r>
    <x v="1557"/>
    <x v="1557"/>
    <x v="1555"/>
    <x v="30"/>
    <n v="100"/>
    <x v="2"/>
    <x v="0"/>
    <x v="0"/>
    <n v="1411227633"/>
    <n v="1408549233"/>
    <b v="0"/>
    <n v="1"/>
    <b v="0"/>
    <x v="24"/>
    <n v="4"/>
    <n v="100"/>
  </r>
  <r>
    <x v="1558"/>
    <x v="1558"/>
    <x v="1556"/>
    <x v="47"/>
    <n v="35"/>
    <x v="2"/>
    <x v="1"/>
    <x v="1"/>
    <n v="1440763920"/>
    <n v="1435656759"/>
    <b v="0"/>
    <n v="3"/>
    <b v="0"/>
    <x v="24"/>
    <n v="5"/>
    <n v="11.67"/>
  </r>
  <r>
    <x v="1559"/>
    <x v="1559"/>
    <x v="1557"/>
    <x v="36"/>
    <n v="50"/>
    <x v="2"/>
    <x v="0"/>
    <x v="0"/>
    <n v="1430270199"/>
    <n v="1428974199"/>
    <b v="0"/>
    <n v="1"/>
    <b v="0"/>
    <x v="24"/>
    <n v="0"/>
    <n v="50"/>
  </r>
  <r>
    <x v="1560"/>
    <x v="1560"/>
    <x v="1558"/>
    <x v="30"/>
    <n v="94"/>
    <x v="2"/>
    <x v="0"/>
    <x v="0"/>
    <n v="1415842193"/>
    <n v="1414110593"/>
    <b v="0"/>
    <n v="4"/>
    <b v="0"/>
    <x v="24"/>
    <n v="4"/>
    <n v="23.5"/>
  </r>
  <r>
    <x v="1561"/>
    <x v="1561"/>
    <x v="1559"/>
    <x v="3"/>
    <n v="67"/>
    <x v="1"/>
    <x v="0"/>
    <x v="0"/>
    <n v="1383789603"/>
    <n v="1381194003"/>
    <b v="0"/>
    <n v="1"/>
    <b v="0"/>
    <x v="25"/>
    <n v="1"/>
    <n v="67"/>
  </r>
  <r>
    <x v="1562"/>
    <x v="1562"/>
    <x v="1560"/>
    <x v="23"/>
    <n v="0"/>
    <x v="1"/>
    <x v="0"/>
    <x v="0"/>
    <n v="1259715000"/>
    <n v="1253712916"/>
    <b v="0"/>
    <n v="0"/>
    <b v="0"/>
    <x v="25"/>
    <n v="0"/>
    <s v="N/A"/>
  </r>
  <r>
    <x v="1563"/>
    <x v="1563"/>
    <x v="1561"/>
    <x v="12"/>
    <n v="85"/>
    <x v="1"/>
    <x v="1"/>
    <x v="1"/>
    <n v="1394815751"/>
    <n v="1389635351"/>
    <b v="0"/>
    <n v="2"/>
    <b v="0"/>
    <x v="25"/>
    <n v="1"/>
    <n v="42.5"/>
  </r>
  <r>
    <x v="1564"/>
    <x v="1564"/>
    <x v="1562"/>
    <x v="3"/>
    <n v="10"/>
    <x v="1"/>
    <x v="0"/>
    <x v="0"/>
    <n v="1432843500"/>
    <n v="1430124509"/>
    <b v="0"/>
    <n v="1"/>
    <b v="0"/>
    <x v="25"/>
    <n v="0"/>
    <n v="10"/>
  </r>
  <r>
    <x v="1565"/>
    <x v="1565"/>
    <x v="1563"/>
    <x v="23"/>
    <n v="100"/>
    <x v="1"/>
    <x v="0"/>
    <x v="0"/>
    <n v="1307554261"/>
    <n v="1304962261"/>
    <b v="0"/>
    <n v="1"/>
    <b v="0"/>
    <x v="25"/>
    <n v="3"/>
    <n v="100"/>
  </r>
  <r>
    <x v="1566"/>
    <x v="1566"/>
    <x v="1564"/>
    <x v="11"/>
    <n v="6375"/>
    <x v="1"/>
    <x v="0"/>
    <x v="0"/>
    <n v="1469656800"/>
    <n v="1467151204"/>
    <b v="0"/>
    <n v="59"/>
    <b v="0"/>
    <x v="25"/>
    <n v="21"/>
    <n v="108.05"/>
  </r>
  <r>
    <x v="1567"/>
    <x v="1567"/>
    <x v="1565"/>
    <x v="0"/>
    <n v="350"/>
    <x v="1"/>
    <x v="0"/>
    <x v="0"/>
    <n v="1392595200"/>
    <n v="1391293745"/>
    <b v="0"/>
    <n v="13"/>
    <b v="0"/>
    <x v="25"/>
    <n v="4"/>
    <n v="26.92"/>
  </r>
  <r>
    <x v="1568"/>
    <x v="1568"/>
    <x v="1566"/>
    <x v="31"/>
    <n v="3410"/>
    <x v="1"/>
    <x v="0"/>
    <x v="0"/>
    <n v="1419384585"/>
    <n v="1416360585"/>
    <b v="0"/>
    <n v="22"/>
    <b v="0"/>
    <x v="25"/>
    <n v="14"/>
    <n v="155"/>
  </r>
  <r>
    <x v="1569"/>
    <x v="1569"/>
    <x v="1567"/>
    <x v="11"/>
    <n v="0"/>
    <x v="1"/>
    <x v="0"/>
    <x v="0"/>
    <n v="1369498714"/>
    <n v="1366906714"/>
    <b v="0"/>
    <n v="0"/>
    <b v="0"/>
    <x v="25"/>
    <n v="0"/>
    <s v="N/A"/>
  </r>
  <r>
    <x v="1570"/>
    <x v="1570"/>
    <x v="1568"/>
    <x v="12"/>
    <n v="2484"/>
    <x v="1"/>
    <x v="0"/>
    <x v="0"/>
    <n v="1460140282"/>
    <n v="1457551882"/>
    <b v="0"/>
    <n v="52"/>
    <b v="0"/>
    <x v="25"/>
    <n v="41"/>
    <n v="47.77"/>
  </r>
  <r>
    <x v="1571"/>
    <x v="1571"/>
    <x v="1569"/>
    <x v="271"/>
    <n v="80"/>
    <x v="1"/>
    <x v="1"/>
    <x v="1"/>
    <n v="1434738483"/>
    <n v="1432146483"/>
    <b v="0"/>
    <n v="4"/>
    <b v="0"/>
    <x v="25"/>
    <n v="1"/>
    <n v="20"/>
  </r>
  <r>
    <x v="1572"/>
    <x v="1572"/>
    <x v="1570"/>
    <x v="30"/>
    <n v="125"/>
    <x v="1"/>
    <x v="1"/>
    <x v="1"/>
    <n v="1456703940"/>
    <n v="1454546859"/>
    <b v="0"/>
    <n v="3"/>
    <b v="0"/>
    <x v="25"/>
    <n v="5"/>
    <n v="41.67"/>
  </r>
  <r>
    <x v="1573"/>
    <x v="1573"/>
    <x v="1571"/>
    <x v="7"/>
    <n v="223"/>
    <x v="1"/>
    <x v="5"/>
    <x v="5"/>
    <n v="1491019140"/>
    <n v="1487548802"/>
    <b v="0"/>
    <n v="3"/>
    <b v="0"/>
    <x v="25"/>
    <n v="2"/>
    <n v="74.33"/>
  </r>
  <r>
    <x v="1574"/>
    <x v="1574"/>
    <x v="1572"/>
    <x v="3"/>
    <n v="506"/>
    <x v="1"/>
    <x v="0"/>
    <x v="0"/>
    <n v="1424211329"/>
    <n v="1421187329"/>
    <b v="0"/>
    <n v="6"/>
    <b v="0"/>
    <x v="25"/>
    <n v="5"/>
    <n v="84.33"/>
  </r>
  <r>
    <x v="1575"/>
    <x v="1575"/>
    <x v="1573"/>
    <x v="3"/>
    <n v="2291"/>
    <x v="1"/>
    <x v="0"/>
    <x v="0"/>
    <n v="1404909296"/>
    <n v="1402317296"/>
    <b v="0"/>
    <n v="35"/>
    <b v="0"/>
    <x v="25"/>
    <n v="23"/>
    <n v="65.459999999999994"/>
  </r>
  <r>
    <x v="1576"/>
    <x v="1576"/>
    <x v="1574"/>
    <x v="10"/>
    <n v="650"/>
    <x v="1"/>
    <x v="0"/>
    <x v="0"/>
    <n v="1435698368"/>
    <n v="1431810368"/>
    <b v="0"/>
    <n v="10"/>
    <b v="0"/>
    <x v="25"/>
    <n v="13"/>
    <n v="65"/>
  </r>
  <r>
    <x v="1577"/>
    <x v="1577"/>
    <x v="1575"/>
    <x v="3"/>
    <n v="55"/>
    <x v="1"/>
    <x v="0"/>
    <x v="0"/>
    <n v="1343161248"/>
    <n v="1337977248"/>
    <b v="0"/>
    <n v="2"/>
    <b v="0"/>
    <x v="25"/>
    <n v="1"/>
    <n v="27.5"/>
  </r>
  <r>
    <x v="1578"/>
    <x v="1578"/>
    <x v="1576"/>
    <x v="272"/>
    <n v="205"/>
    <x v="1"/>
    <x v="0"/>
    <x v="0"/>
    <n v="1283392800"/>
    <n v="1281317691"/>
    <b v="0"/>
    <n v="4"/>
    <b v="0"/>
    <x v="25"/>
    <n v="11"/>
    <n v="51.25"/>
  </r>
  <r>
    <x v="1579"/>
    <x v="1579"/>
    <x v="1577"/>
    <x v="273"/>
    <n v="28"/>
    <x v="1"/>
    <x v="0"/>
    <x v="0"/>
    <n v="1377734091"/>
    <n v="1374882891"/>
    <b v="0"/>
    <n v="2"/>
    <b v="0"/>
    <x v="25"/>
    <n v="1"/>
    <n v="14"/>
  </r>
  <r>
    <x v="1580"/>
    <x v="1580"/>
    <x v="1578"/>
    <x v="257"/>
    <n v="0"/>
    <x v="1"/>
    <x v="0"/>
    <x v="0"/>
    <n v="1337562726"/>
    <n v="1332378726"/>
    <b v="0"/>
    <n v="0"/>
    <b v="0"/>
    <x v="25"/>
    <n v="0"/>
    <s v="N/A"/>
  </r>
  <r>
    <x v="1581"/>
    <x v="1581"/>
    <x v="1579"/>
    <x v="28"/>
    <n v="5"/>
    <x v="2"/>
    <x v="1"/>
    <x v="1"/>
    <n v="1450521990"/>
    <n v="1447757190"/>
    <b v="0"/>
    <n v="1"/>
    <b v="0"/>
    <x v="26"/>
    <n v="1"/>
    <n v="5"/>
  </r>
  <r>
    <x v="1582"/>
    <x v="1582"/>
    <x v="1580"/>
    <x v="28"/>
    <n v="93"/>
    <x v="2"/>
    <x v="0"/>
    <x v="0"/>
    <n v="1445894400"/>
    <n v="1440961053"/>
    <b v="0"/>
    <n v="3"/>
    <b v="0"/>
    <x v="26"/>
    <n v="9"/>
    <n v="31"/>
  </r>
  <r>
    <x v="1583"/>
    <x v="1583"/>
    <x v="1581"/>
    <x v="22"/>
    <n v="15"/>
    <x v="2"/>
    <x v="1"/>
    <x v="1"/>
    <n v="1411681391"/>
    <n v="1409089391"/>
    <b v="0"/>
    <n v="1"/>
    <b v="0"/>
    <x v="26"/>
    <n v="0"/>
    <n v="15"/>
  </r>
  <r>
    <x v="1584"/>
    <x v="1584"/>
    <x v="1582"/>
    <x v="38"/>
    <n v="0"/>
    <x v="2"/>
    <x v="0"/>
    <x v="0"/>
    <n v="1401464101"/>
    <n v="1400600101"/>
    <b v="0"/>
    <n v="0"/>
    <b v="0"/>
    <x v="26"/>
    <n v="0"/>
    <s v="N/A"/>
  </r>
  <r>
    <x v="1585"/>
    <x v="1585"/>
    <x v="1583"/>
    <x v="13"/>
    <n v="1580"/>
    <x v="2"/>
    <x v="5"/>
    <x v="5"/>
    <n v="1482663600"/>
    <n v="1480800568"/>
    <b v="0"/>
    <n v="12"/>
    <b v="0"/>
    <x v="26"/>
    <n v="79"/>
    <n v="131.66999999999999"/>
  </r>
  <r>
    <x v="1586"/>
    <x v="1586"/>
    <x v="1584"/>
    <x v="15"/>
    <n v="0"/>
    <x v="2"/>
    <x v="0"/>
    <x v="0"/>
    <n v="1428197422"/>
    <n v="1425609022"/>
    <b v="0"/>
    <n v="0"/>
    <b v="0"/>
    <x v="26"/>
    <n v="0"/>
    <s v="N/A"/>
  </r>
  <r>
    <x v="1587"/>
    <x v="1587"/>
    <x v="1585"/>
    <x v="51"/>
    <n v="1"/>
    <x v="2"/>
    <x v="0"/>
    <x v="0"/>
    <n v="1418510965"/>
    <n v="1415918965"/>
    <b v="0"/>
    <n v="1"/>
    <b v="0"/>
    <x v="26"/>
    <n v="0"/>
    <n v="1"/>
  </r>
  <r>
    <x v="1588"/>
    <x v="1588"/>
    <x v="1586"/>
    <x v="274"/>
    <n v="0"/>
    <x v="2"/>
    <x v="0"/>
    <x v="0"/>
    <n v="1422735120"/>
    <n v="1420091999"/>
    <b v="0"/>
    <n v="0"/>
    <b v="0"/>
    <x v="26"/>
    <n v="0"/>
    <s v="N/A"/>
  </r>
  <r>
    <x v="1589"/>
    <x v="1589"/>
    <x v="1587"/>
    <x v="38"/>
    <n v="0"/>
    <x v="2"/>
    <x v="0"/>
    <x v="0"/>
    <n v="1444433886"/>
    <n v="1441841886"/>
    <b v="0"/>
    <n v="0"/>
    <b v="0"/>
    <x v="26"/>
    <n v="0"/>
    <s v="N/A"/>
  </r>
  <r>
    <x v="1590"/>
    <x v="1590"/>
    <x v="1588"/>
    <x v="127"/>
    <n v="1020"/>
    <x v="2"/>
    <x v="13"/>
    <x v="3"/>
    <n v="1443040464"/>
    <n v="1440448464"/>
    <b v="0"/>
    <n v="2"/>
    <b v="0"/>
    <x v="26"/>
    <n v="2"/>
    <n v="510"/>
  </r>
  <r>
    <x v="1591"/>
    <x v="1591"/>
    <x v="1589"/>
    <x v="32"/>
    <n v="4092"/>
    <x v="2"/>
    <x v="1"/>
    <x v="1"/>
    <n v="1459700741"/>
    <n v="1457112341"/>
    <b v="0"/>
    <n v="92"/>
    <b v="0"/>
    <x v="26"/>
    <n v="29"/>
    <n v="44.48"/>
  </r>
  <r>
    <x v="1592"/>
    <x v="1592"/>
    <x v="1590"/>
    <x v="251"/>
    <n v="0"/>
    <x v="2"/>
    <x v="0"/>
    <x v="0"/>
    <n v="1427503485"/>
    <n v="1423619085"/>
    <b v="0"/>
    <n v="0"/>
    <b v="0"/>
    <x v="26"/>
    <n v="0"/>
    <s v="N/A"/>
  </r>
  <r>
    <x v="1593"/>
    <x v="1593"/>
    <x v="1591"/>
    <x v="29"/>
    <n v="3"/>
    <x v="2"/>
    <x v="0"/>
    <x v="0"/>
    <n v="1425154655"/>
    <n v="1422562655"/>
    <b v="0"/>
    <n v="3"/>
    <b v="0"/>
    <x v="26"/>
    <n v="0"/>
    <n v="1"/>
  </r>
  <r>
    <x v="1594"/>
    <x v="1594"/>
    <x v="1592"/>
    <x v="28"/>
    <n v="205"/>
    <x v="2"/>
    <x v="0"/>
    <x v="0"/>
    <n v="1463329260"/>
    <n v="1458147982"/>
    <b v="0"/>
    <n v="10"/>
    <b v="0"/>
    <x v="26"/>
    <n v="21"/>
    <n v="20.5"/>
  </r>
  <r>
    <x v="1595"/>
    <x v="1595"/>
    <x v="1593"/>
    <x v="57"/>
    <n v="280"/>
    <x v="2"/>
    <x v="0"/>
    <x v="0"/>
    <n v="1403122380"/>
    <n v="1400634728"/>
    <b v="0"/>
    <n v="7"/>
    <b v="0"/>
    <x v="26"/>
    <n v="0"/>
    <n v="40"/>
  </r>
  <r>
    <x v="1596"/>
    <x v="1596"/>
    <x v="1594"/>
    <x v="53"/>
    <n v="75"/>
    <x v="2"/>
    <x v="1"/>
    <x v="1"/>
    <n v="1418469569"/>
    <n v="1414577969"/>
    <b v="0"/>
    <n v="3"/>
    <b v="0"/>
    <x v="26"/>
    <n v="2"/>
    <n v="25"/>
  </r>
  <r>
    <x v="1597"/>
    <x v="1597"/>
    <x v="1595"/>
    <x v="36"/>
    <n v="0"/>
    <x v="2"/>
    <x v="0"/>
    <x v="0"/>
    <n v="1474360197"/>
    <n v="1471768197"/>
    <b v="0"/>
    <n v="0"/>
    <b v="0"/>
    <x v="26"/>
    <n v="0"/>
    <s v="N/A"/>
  </r>
  <r>
    <x v="1598"/>
    <x v="1598"/>
    <x v="1596"/>
    <x v="134"/>
    <n v="1"/>
    <x v="2"/>
    <x v="0"/>
    <x v="0"/>
    <n v="1437926458"/>
    <n v="1432742458"/>
    <b v="0"/>
    <n v="1"/>
    <b v="0"/>
    <x v="26"/>
    <n v="0"/>
    <n v="1"/>
  </r>
  <r>
    <x v="1599"/>
    <x v="1599"/>
    <x v="1597"/>
    <x v="2"/>
    <n v="0"/>
    <x v="2"/>
    <x v="1"/>
    <x v="1"/>
    <n v="1460116576"/>
    <n v="1457528176"/>
    <b v="0"/>
    <n v="0"/>
    <b v="0"/>
    <x v="26"/>
    <n v="0"/>
    <s v="N/A"/>
  </r>
  <r>
    <x v="1600"/>
    <x v="1600"/>
    <x v="1598"/>
    <x v="10"/>
    <n v="367"/>
    <x v="2"/>
    <x v="0"/>
    <x v="0"/>
    <n v="1405401060"/>
    <n v="1401585752"/>
    <b v="0"/>
    <n v="9"/>
    <b v="0"/>
    <x v="26"/>
    <n v="7"/>
    <n v="40.78"/>
  </r>
  <r>
    <x v="1601"/>
    <x v="1601"/>
    <x v="1599"/>
    <x v="30"/>
    <n v="2706.23"/>
    <x v="0"/>
    <x v="0"/>
    <x v="0"/>
    <n v="1304561633"/>
    <n v="1301969633"/>
    <b v="0"/>
    <n v="56"/>
    <b v="1"/>
    <x v="11"/>
    <n v="108"/>
    <n v="48.33"/>
  </r>
  <r>
    <x v="1602"/>
    <x v="1602"/>
    <x v="1600"/>
    <x v="15"/>
    <n v="1502.5"/>
    <x v="0"/>
    <x v="0"/>
    <x v="0"/>
    <n v="1318633200"/>
    <n v="1314947317"/>
    <b v="0"/>
    <n v="32"/>
    <b v="1"/>
    <x v="11"/>
    <n v="100"/>
    <n v="46.95"/>
  </r>
  <r>
    <x v="1603"/>
    <x v="1603"/>
    <x v="1601"/>
    <x v="13"/>
    <n v="2000.66"/>
    <x v="0"/>
    <x v="0"/>
    <x v="0"/>
    <n v="1327723459"/>
    <n v="1322539459"/>
    <b v="0"/>
    <n v="30"/>
    <b v="1"/>
    <x v="11"/>
    <n v="100"/>
    <n v="66.69"/>
  </r>
  <r>
    <x v="1604"/>
    <x v="1604"/>
    <x v="1602"/>
    <x v="70"/>
    <n v="3419"/>
    <x v="0"/>
    <x v="0"/>
    <x v="0"/>
    <n v="1332011835"/>
    <n v="1328559435"/>
    <b v="0"/>
    <n v="70"/>
    <b v="1"/>
    <x v="11"/>
    <n v="122"/>
    <n v="48.84"/>
  </r>
  <r>
    <x v="1605"/>
    <x v="1605"/>
    <x v="1603"/>
    <x v="12"/>
    <n v="6041.6"/>
    <x v="0"/>
    <x v="0"/>
    <x v="0"/>
    <n v="1312182000"/>
    <n v="1311380313"/>
    <b v="0"/>
    <n v="44"/>
    <b v="1"/>
    <x v="11"/>
    <n v="101"/>
    <n v="137.31"/>
  </r>
  <r>
    <x v="1606"/>
    <x v="1606"/>
    <x v="1604"/>
    <x v="6"/>
    <n v="8080.33"/>
    <x v="0"/>
    <x v="0"/>
    <x v="0"/>
    <n v="1300930838"/>
    <n v="1293158438"/>
    <b v="0"/>
    <n v="92"/>
    <b v="1"/>
    <x v="11"/>
    <n v="101"/>
    <n v="87.83"/>
  </r>
  <r>
    <x v="1607"/>
    <x v="1607"/>
    <x v="1605"/>
    <x v="3"/>
    <n v="14511"/>
    <x v="0"/>
    <x v="0"/>
    <x v="0"/>
    <n v="1339701851"/>
    <n v="1337887451"/>
    <b v="0"/>
    <n v="205"/>
    <b v="1"/>
    <x v="11"/>
    <n v="145"/>
    <n v="70.790000000000006"/>
  </r>
  <r>
    <x v="1608"/>
    <x v="1608"/>
    <x v="1606"/>
    <x v="38"/>
    <n v="1215"/>
    <x v="0"/>
    <x v="0"/>
    <x v="0"/>
    <n v="1388553960"/>
    <n v="1385754986"/>
    <b v="0"/>
    <n v="23"/>
    <b v="1"/>
    <x v="11"/>
    <n v="101"/>
    <n v="52.83"/>
  </r>
  <r>
    <x v="1609"/>
    <x v="1609"/>
    <x v="1607"/>
    <x v="15"/>
    <n v="1775"/>
    <x v="0"/>
    <x v="0"/>
    <x v="0"/>
    <n v="1320220800"/>
    <n v="1315612909"/>
    <b v="0"/>
    <n v="4"/>
    <b v="1"/>
    <x v="11"/>
    <n v="118"/>
    <n v="443.75"/>
  </r>
  <r>
    <x v="1610"/>
    <x v="1610"/>
    <x v="1608"/>
    <x v="13"/>
    <n v="5437"/>
    <x v="0"/>
    <x v="0"/>
    <x v="0"/>
    <n v="1355609510"/>
    <n v="1353017510"/>
    <b v="0"/>
    <n v="112"/>
    <b v="1"/>
    <x v="11"/>
    <n v="272"/>
    <n v="48.54"/>
  </r>
  <r>
    <x v="1611"/>
    <x v="1611"/>
    <x v="1609"/>
    <x v="134"/>
    <n v="1001"/>
    <x v="0"/>
    <x v="0"/>
    <x v="0"/>
    <n v="1370390432"/>
    <n v="1368576032"/>
    <b v="0"/>
    <n v="27"/>
    <b v="1"/>
    <x v="11"/>
    <n v="125"/>
    <n v="37.07"/>
  </r>
  <r>
    <x v="1612"/>
    <x v="1612"/>
    <x v="1610"/>
    <x v="2"/>
    <n v="550"/>
    <x v="0"/>
    <x v="0"/>
    <x v="0"/>
    <n v="1357160384"/>
    <n v="1354568384"/>
    <b v="0"/>
    <n v="11"/>
    <b v="1"/>
    <x v="11"/>
    <n v="110"/>
    <n v="50"/>
  </r>
  <r>
    <x v="1613"/>
    <x v="1613"/>
    <x v="1611"/>
    <x v="28"/>
    <n v="1015"/>
    <x v="0"/>
    <x v="0"/>
    <x v="0"/>
    <n v="1342921202"/>
    <n v="1340329202"/>
    <b v="0"/>
    <n v="26"/>
    <b v="1"/>
    <x v="11"/>
    <n v="102"/>
    <n v="39.04"/>
  </r>
  <r>
    <x v="1614"/>
    <x v="1614"/>
    <x v="1612"/>
    <x v="10"/>
    <n v="5135"/>
    <x v="0"/>
    <x v="0"/>
    <x v="0"/>
    <n v="1407085200"/>
    <n v="1401924769"/>
    <b v="0"/>
    <n v="77"/>
    <b v="1"/>
    <x v="11"/>
    <n v="103"/>
    <n v="66.69"/>
  </r>
  <r>
    <x v="1615"/>
    <x v="1615"/>
    <x v="1613"/>
    <x v="6"/>
    <n v="9130"/>
    <x v="0"/>
    <x v="0"/>
    <x v="0"/>
    <n v="1323742396"/>
    <n v="1319850796"/>
    <b v="0"/>
    <n v="136"/>
    <b v="1"/>
    <x v="11"/>
    <n v="114"/>
    <n v="67.13"/>
  </r>
  <r>
    <x v="1616"/>
    <x v="1616"/>
    <x v="1614"/>
    <x v="3"/>
    <n v="10420"/>
    <x v="0"/>
    <x v="0"/>
    <x v="0"/>
    <n v="1353621600"/>
    <n v="1350061821"/>
    <b v="0"/>
    <n v="157"/>
    <b v="1"/>
    <x v="11"/>
    <n v="104"/>
    <n v="66.37"/>
  </r>
  <r>
    <x v="1617"/>
    <x v="1617"/>
    <x v="1615"/>
    <x v="39"/>
    <n v="10210"/>
    <x v="0"/>
    <x v="0"/>
    <x v="0"/>
    <n v="1383332400"/>
    <n v="1380470188"/>
    <b v="0"/>
    <n v="158"/>
    <b v="1"/>
    <x v="11"/>
    <n v="146"/>
    <n v="64.62"/>
  </r>
  <r>
    <x v="1618"/>
    <x v="1618"/>
    <x v="1616"/>
    <x v="15"/>
    <n v="1576"/>
    <x v="0"/>
    <x v="0"/>
    <x v="0"/>
    <n v="1362757335"/>
    <n v="1359301335"/>
    <b v="0"/>
    <n v="27"/>
    <b v="1"/>
    <x v="11"/>
    <n v="105"/>
    <n v="58.37"/>
  </r>
  <r>
    <x v="1619"/>
    <x v="1619"/>
    <x v="1617"/>
    <x v="15"/>
    <n v="2000"/>
    <x v="0"/>
    <x v="0"/>
    <x v="0"/>
    <n v="1410755286"/>
    <n v="1408940886"/>
    <b v="0"/>
    <n v="23"/>
    <b v="1"/>
    <x v="11"/>
    <n v="133"/>
    <n v="86.96"/>
  </r>
  <r>
    <x v="1620"/>
    <x v="1620"/>
    <x v="1618"/>
    <x v="28"/>
    <n v="1130"/>
    <x v="0"/>
    <x v="0"/>
    <x v="0"/>
    <n v="1361606940"/>
    <n v="1361002140"/>
    <b v="0"/>
    <n v="17"/>
    <b v="1"/>
    <x v="11"/>
    <n v="113"/>
    <n v="66.47"/>
  </r>
  <r>
    <x v="1621"/>
    <x v="1621"/>
    <x v="1619"/>
    <x v="10"/>
    <n v="6060"/>
    <x v="0"/>
    <x v="0"/>
    <x v="0"/>
    <n v="1338177540"/>
    <n v="1333550015"/>
    <b v="0"/>
    <n v="37"/>
    <b v="1"/>
    <x v="11"/>
    <n v="121"/>
    <n v="163.78"/>
  </r>
  <r>
    <x v="1622"/>
    <x v="1622"/>
    <x v="1620"/>
    <x v="275"/>
    <n v="7019"/>
    <x v="0"/>
    <x v="0"/>
    <x v="0"/>
    <n v="1418803140"/>
    <n v="1415343874"/>
    <b v="0"/>
    <n v="65"/>
    <b v="1"/>
    <x v="11"/>
    <n v="102"/>
    <n v="107.98"/>
  </r>
  <r>
    <x v="1623"/>
    <x v="1623"/>
    <x v="1621"/>
    <x v="47"/>
    <n v="758"/>
    <x v="0"/>
    <x v="1"/>
    <x v="1"/>
    <n v="1377621089"/>
    <n v="1372437089"/>
    <b v="0"/>
    <n v="18"/>
    <b v="1"/>
    <x v="11"/>
    <n v="101"/>
    <n v="42.11"/>
  </r>
  <r>
    <x v="1624"/>
    <x v="1624"/>
    <x v="1622"/>
    <x v="28"/>
    <n v="1180"/>
    <x v="0"/>
    <x v="0"/>
    <x v="0"/>
    <n v="1357721335"/>
    <n v="1354265335"/>
    <b v="0"/>
    <n v="25"/>
    <b v="1"/>
    <x v="11"/>
    <n v="118"/>
    <n v="47.2"/>
  </r>
  <r>
    <x v="1625"/>
    <x v="1625"/>
    <x v="1623"/>
    <x v="51"/>
    <n v="11650"/>
    <x v="0"/>
    <x v="0"/>
    <x v="0"/>
    <n v="1347382053"/>
    <n v="1344962853"/>
    <b v="0"/>
    <n v="104"/>
    <b v="1"/>
    <x v="11"/>
    <n v="155"/>
    <n v="112.02"/>
  </r>
  <r>
    <x v="1626"/>
    <x v="1626"/>
    <x v="1624"/>
    <x v="6"/>
    <n v="8095"/>
    <x v="0"/>
    <x v="0"/>
    <x v="0"/>
    <n v="1385932867"/>
    <n v="1383337267"/>
    <b v="0"/>
    <n v="108"/>
    <b v="1"/>
    <x v="11"/>
    <n v="101"/>
    <n v="74.95"/>
  </r>
  <r>
    <x v="1627"/>
    <x v="1627"/>
    <x v="1625"/>
    <x v="13"/>
    <n v="2340"/>
    <x v="0"/>
    <x v="0"/>
    <x v="0"/>
    <n v="1353905940"/>
    <n v="1351011489"/>
    <b v="0"/>
    <n v="38"/>
    <b v="1"/>
    <x v="11"/>
    <n v="117"/>
    <n v="61.58"/>
  </r>
  <r>
    <x v="1628"/>
    <x v="1628"/>
    <x v="1626"/>
    <x v="23"/>
    <n v="4037"/>
    <x v="0"/>
    <x v="0"/>
    <x v="0"/>
    <n v="1403026882"/>
    <n v="1400175682"/>
    <b v="0"/>
    <n v="88"/>
    <b v="1"/>
    <x v="11"/>
    <n v="101"/>
    <n v="45.88"/>
  </r>
  <r>
    <x v="1629"/>
    <x v="1629"/>
    <x v="1627"/>
    <x v="12"/>
    <n v="6220"/>
    <x v="0"/>
    <x v="0"/>
    <x v="0"/>
    <n v="1392929333"/>
    <n v="1389041333"/>
    <b v="0"/>
    <n v="82"/>
    <b v="1"/>
    <x v="11"/>
    <n v="104"/>
    <n v="75.849999999999994"/>
  </r>
  <r>
    <x v="1630"/>
    <x v="1630"/>
    <x v="1628"/>
    <x v="23"/>
    <n v="10610"/>
    <x v="0"/>
    <x v="0"/>
    <x v="0"/>
    <n v="1330671540"/>
    <n v="1328040375"/>
    <b v="0"/>
    <n v="126"/>
    <b v="1"/>
    <x v="11"/>
    <n v="265"/>
    <n v="84.21"/>
  </r>
  <r>
    <x v="1631"/>
    <x v="1631"/>
    <x v="1629"/>
    <x v="3"/>
    <n v="15591"/>
    <x v="0"/>
    <x v="0"/>
    <x v="0"/>
    <n v="1350074261"/>
    <n v="1347482261"/>
    <b v="0"/>
    <n v="133"/>
    <b v="1"/>
    <x v="11"/>
    <n v="156"/>
    <n v="117.23"/>
  </r>
  <r>
    <x v="1632"/>
    <x v="1632"/>
    <x v="1630"/>
    <x v="23"/>
    <n v="4065"/>
    <x v="0"/>
    <x v="0"/>
    <x v="0"/>
    <n v="1316851854"/>
    <n v="1311667854"/>
    <b v="0"/>
    <n v="47"/>
    <b v="1"/>
    <x v="11"/>
    <n v="102"/>
    <n v="86.49"/>
  </r>
  <r>
    <x v="1633"/>
    <x v="1633"/>
    <x v="1631"/>
    <x v="3"/>
    <n v="10000"/>
    <x v="0"/>
    <x v="0"/>
    <x v="0"/>
    <n v="1326690000"/>
    <n v="1324329156"/>
    <b v="0"/>
    <n v="58"/>
    <b v="1"/>
    <x v="11"/>
    <n v="100"/>
    <n v="172.41"/>
  </r>
  <r>
    <x v="1634"/>
    <x v="1634"/>
    <x v="1632"/>
    <x v="13"/>
    <n v="2010"/>
    <x v="0"/>
    <x v="0"/>
    <x v="0"/>
    <n v="1306994340"/>
    <n v="1303706001"/>
    <b v="0"/>
    <n v="32"/>
    <b v="1"/>
    <x v="11"/>
    <n v="101"/>
    <n v="62.81"/>
  </r>
  <r>
    <x v="1635"/>
    <x v="1635"/>
    <x v="1633"/>
    <x v="13"/>
    <n v="2506"/>
    <x v="0"/>
    <x v="0"/>
    <x v="0"/>
    <n v="1468270261"/>
    <n v="1463086261"/>
    <b v="0"/>
    <n v="37"/>
    <b v="1"/>
    <x v="11"/>
    <n v="125"/>
    <n v="67.73"/>
  </r>
  <r>
    <x v="1636"/>
    <x v="1636"/>
    <x v="1634"/>
    <x v="37"/>
    <n v="4660"/>
    <x v="0"/>
    <x v="0"/>
    <x v="0"/>
    <n v="1307851200"/>
    <n v="1304129088"/>
    <b v="0"/>
    <n v="87"/>
    <b v="1"/>
    <x v="11"/>
    <n v="104"/>
    <n v="53.56"/>
  </r>
  <r>
    <x v="1637"/>
    <x v="1637"/>
    <x v="1635"/>
    <x v="2"/>
    <n v="519"/>
    <x v="0"/>
    <x v="0"/>
    <x v="0"/>
    <n v="1262302740"/>
    <n v="1257444140"/>
    <b v="0"/>
    <n v="15"/>
    <b v="1"/>
    <x v="11"/>
    <n v="104"/>
    <n v="34.6"/>
  </r>
  <r>
    <x v="1638"/>
    <x v="1638"/>
    <x v="1636"/>
    <x v="28"/>
    <n v="1050"/>
    <x v="0"/>
    <x v="0"/>
    <x v="0"/>
    <n v="1362086700"/>
    <n v="1358180968"/>
    <b v="0"/>
    <n v="27"/>
    <b v="1"/>
    <x v="11"/>
    <n v="105"/>
    <n v="38.89"/>
  </r>
  <r>
    <x v="1639"/>
    <x v="1639"/>
    <x v="1637"/>
    <x v="40"/>
    <n v="1800"/>
    <x v="0"/>
    <x v="0"/>
    <x v="0"/>
    <n v="1330789165"/>
    <n v="1328197165"/>
    <b v="0"/>
    <n v="19"/>
    <b v="1"/>
    <x v="11"/>
    <n v="100"/>
    <n v="94.74"/>
  </r>
  <r>
    <x v="1640"/>
    <x v="1640"/>
    <x v="1638"/>
    <x v="44"/>
    <n v="679.44"/>
    <x v="0"/>
    <x v="0"/>
    <x v="0"/>
    <n v="1280800740"/>
    <n v="1279603955"/>
    <b v="0"/>
    <n v="17"/>
    <b v="1"/>
    <x v="11"/>
    <n v="170"/>
    <n v="39.97"/>
  </r>
  <r>
    <x v="1641"/>
    <x v="1641"/>
    <x v="1639"/>
    <x v="30"/>
    <n v="2535"/>
    <x v="0"/>
    <x v="0"/>
    <x v="0"/>
    <n v="1418998744"/>
    <n v="1416406744"/>
    <b v="0"/>
    <n v="26"/>
    <b v="1"/>
    <x v="27"/>
    <n v="101"/>
    <n v="97.5"/>
  </r>
  <r>
    <x v="1642"/>
    <x v="1642"/>
    <x v="1640"/>
    <x v="38"/>
    <n v="1200"/>
    <x v="0"/>
    <x v="0"/>
    <x v="0"/>
    <n v="1308011727"/>
    <n v="1306283727"/>
    <b v="0"/>
    <n v="28"/>
    <b v="1"/>
    <x v="27"/>
    <n v="100"/>
    <n v="42.86"/>
  </r>
  <r>
    <x v="1643"/>
    <x v="1643"/>
    <x v="1641"/>
    <x v="10"/>
    <n v="6235"/>
    <x v="0"/>
    <x v="0"/>
    <x v="0"/>
    <n v="1348516012"/>
    <n v="1345924012"/>
    <b v="0"/>
    <n v="37"/>
    <b v="1"/>
    <x v="27"/>
    <n v="125"/>
    <n v="168.51"/>
  </r>
  <r>
    <x v="1644"/>
    <x v="1644"/>
    <x v="1642"/>
    <x v="3"/>
    <n v="10950"/>
    <x v="0"/>
    <x v="0"/>
    <x v="0"/>
    <n v="1353551160"/>
    <n v="1348363560"/>
    <b v="0"/>
    <n v="128"/>
    <b v="1"/>
    <x v="27"/>
    <n v="110"/>
    <n v="85.55"/>
  </r>
  <r>
    <x v="1645"/>
    <x v="1645"/>
    <x v="1643"/>
    <x v="10"/>
    <n v="5540"/>
    <x v="0"/>
    <x v="0"/>
    <x v="0"/>
    <n v="1379515740"/>
    <n v="1378306140"/>
    <b v="0"/>
    <n v="10"/>
    <b v="1"/>
    <x v="27"/>
    <n v="111"/>
    <n v="554"/>
  </r>
  <r>
    <x v="1646"/>
    <x v="1646"/>
    <x v="1644"/>
    <x v="13"/>
    <n v="2204"/>
    <x v="0"/>
    <x v="1"/>
    <x v="1"/>
    <n v="1408039860"/>
    <n v="1405248503"/>
    <b v="0"/>
    <n v="83"/>
    <b v="1"/>
    <x v="27"/>
    <n v="110"/>
    <n v="26.55"/>
  </r>
  <r>
    <x v="1647"/>
    <x v="1647"/>
    <x v="1645"/>
    <x v="10"/>
    <n v="5236"/>
    <x v="0"/>
    <x v="0"/>
    <x v="0"/>
    <n v="1339235377"/>
    <n v="1336643377"/>
    <b v="0"/>
    <n v="46"/>
    <b v="1"/>
    <x v="27"/>
    <n v="105"/>
    <n v="113.83"/>
  </r>
  <r>
    <x v="1648"/>
    <x v="1648"/>
    <x v="1646"/>
    <x v="98"/>
    <n v="2881"/>
    <x v="0"/>
    <x v="0"/>
    <x v="0"/>
    <n v="1300636482"/>
    <n v="1298048082"/>
    <b v="0"/>
    <n v="90"/>
    <b v="1"/>
    <x v="27"/>
    <n v="125"/>
    <n v="32.01"/>
  </r>
  <r>
    <x v="1649"/>
    <x v="1649"/>
    <x v="1647"/>
    <x v="276"/>
    <n v="3822.33"/>
    <x v="0"/>
    <x v="0"/>
    <x v="0"/>
    <n v="1400862355"/>
    <n v="1396974355"/>
    <b v="0"/>
    <n v="81"/>
    <b v="1"/>
    <x v="27"/>
    <n v="101"/>
    <n v="47.19"/>
  </r>
  <r>
    <x v="1650"/>
    <x v="1650"/>
    <x v="1648"/>
    <x v="13"/>
    <n v="2831"/>
    <x v="0"/>
    <x v="0"/>
    <x v="0"/>
    <n v="1381314437"/>
    <n v="1378722437"/>
    <b v="0"/>
    <n v="32"/>
    <b v="1"/>
    <x v="27"/>
    <n v="142"/>
    <n v="88.47"/>
  </r>
  <r>
    <x v="1651"/>
    <x v="1651"/>
    <x v="1649"/>
    <x v="13"/>
    <n v="2015"/>
    <x v="0"/>
    <x v="0"/>
    <x v="0"/>
    <n v="1303801140"/>
    <n v="1300916220"/>
    <b v="0"/>
    <n v="20"/>
    <b v="1"/>
    <x v="27"/>
    <n v="101"/>
    <n v="100.75"/>
  </r>
  <r>
    <x v="1652"/>
    <x v="1652"/>
    <x v="1650"/>
    <x v="37"/>
    <n v="4530"/>
    <x v="0"/>
    <x v="0"/>
    <x v="0"/>
    <n v="1385297393"/>
    <n v="1382701793"/>
    <b v="0"/>
    <n v="70"/>
    <b v="1"/>
    <x v="27"/>
    <n v="101"/>
    <n v="64.709999999999994"/>
  </r>
  <r>
    <x v="1653"/>
    <x v="1653"/>
    <x v="1651"/>
    <x v="10"/>
    <n v="8711.52"/>
    <x v="0"/>
    <x v="0"/>
    <x v="0"/>
    <n v="1303675296"/>
    <n v="1300996896"/>
    <b v="0"/>
    <n v="168"/>
    <b v="1"/>
    <x v="27"/>
    <n v="174"/>
    <n v="51.85"/>
  </r>
  <r>
    <x v="1654"/>
    <x v="1654"/>
    <x v="1652"/>
    <x v="184"/>
    <n v="1319"/>
    <x v="0"/>
    <x v="0"/>
    <x v="0"/>
    <n v="1334784160"/>
    <n v="1332192160"/>
    <b v="0"/>
    <n v="34"/>
    <b v="1"/>
    <x v="27"/>
    <n v="120"/>
    <n v="38.79"/>
  </r>
  <r>
    <x v="1655"/>
    <x v="1655"/>
    <x v="1653"/>
    <x v="15"/>
    <n v="2143"/>
    <x v="0"/>
    <x v="0"/>
    <x v="0"/>
    <n v="1333648820"/>
    <n v="1331060420"/>
    <b v="0"/>
    <n v="48"/>
    <b v="1"/>
    <x v="27"/>
    <n v="143"/>
    <n v="44.65"/>
  </r>
  <r>
    <x v="1656"/>
    <x v="1656"/>
    <x v="1654"/>
    <x v="51"/>
    <n v="7525.12"/>
    <x v="0"/>
    <x v="0"/>
    <x v="0"/>
    <n v="1355437052"/>
    <n v="1352845052"/>
    <b v="0"/>
    <n v="48"/>
    <b v="1"/>
    <x v="27"/>
    <n v="100"/>
    <n v="156.77000000000001"/>
  </r>
  <r>
    <x v="1657"/>
    <x v="1657"/>
    <x v="1655"/>
    <x v="31"/>
    <n v="26233.45"/>
    <x v="0"/>
    <x v="0"/>
    <x v="0"/>
    <n v="1337885168"/>
    <n v="1335293168"/>
    <b v="0"/>
    <n v="221"/>
    <b v="1"/>
    <x v="27"/>
    <n v="105"/>
    <n v="118.7"/>
  </r>
  <r>
    <x v="1658"/>
    <x v="1658"/>
    <x v="1656"/>
    <x v="12"/>
    <n v="7934"/>
    <x v="0"/>
    <x v="0"/>
    <x v="0"/>
    <n v="1355840400"/>
    <n v="1352524767"/>
    <b v="0"/>
    <n v="107"/>
    <b v="1"/>
    <x v="27"/>
    <n v="132"/>
    <n v="74.150000000000006"/>
  </r>
  <r>
    <x v="1659"/>
    <x v="1659"/>
    <x v="1657"/>
    <x v="2"/>
    <n v="564"/>
    <x v="0"/>
    <x v="1"/>
    <x v="1"/>
    <n v="1387281600"/>
    <n v="1384811721"/>
    <b v="0"/>
    <n v="45"/>
    <b v="1"/>
    <x v="27"/>
    <n v="113"/>
    <n v="12.53"/>
  </r>
  <r>
    <x v="1660"/>
    <x v="1660"/>
    <x v="1658"/>
    <x v="277"/>
    <n v="1003"/>
    <x v="0"/>
    <x v="13"/>
    <x v="3"/>
    <n v="1462053540"/>
    <n v="1459355950"/>
    <b v="0"/>
    <n v="36"/>
    <b v="1"/>
    <x v="27"/>
    <n v="1254"/>
    <n v="27.86"/>
  </r>
  <r>
    <x v="1661"/>
    <x v="1661"/>
    <x v="1659"/>
    <x v="278"/>
    <n v="8098"/>
    <x v="0"/>
    <x v="15"/>
    <x v="3"/>
    <n v="1453064400"/>
    <n v="1449359831"/>
    <b v="0"/>
    <n v="101"/>
    <b v="1"/>
    <x v="27"/>
    <n v="103"/>
    <n v="80.180000000000007"/>
  </r>
  <r>
    <x v="1662"/>
    <x v="1662"/>
    <x v="1660"/>
    <x v="6"/>
    <n v="8211"/>
    <x v="0"/>
    <x v="0"/>
    <x v="0"/>
    <n v="1325310336"/>
    <n v="1320122736"/>
    <b v="0"/>
    <n v="62"/>
    <b v="1"/>
    <x v="27"/>
    <n v="103"/>
    <n v="132.44"/>
  </r>
  <r>
    <x v="1663"/>
    <x v="1663"/>
    <x v="1661"/>
    <x v="28"/>
    <n v="1080"/>
    <x v="0"/>
    <x v="0"/>
    <x v="0"/>
    <n v="1422750707"/>
    <n v="1420158707"/>
    <b v="0"/>
    <n v="32"/>
    <b v="1"/>
    <x v="27"/>
    <n v="108"/>
    <n v="33.75"/>
  </r>
  <r>
    <x v="1664"/>
    <x v="1664"/>
    <x v="1662"/>
    <x v="30"/>
    <n v="3060.22"/>
    <x v="0"/>
    <x v="0"/>
    <x v="0"/>
    <n v="1331870340"/>
    <n v="1328033818"/>
    <b v="0"/>
    <n v="89"/>
    <b v="1"/>
    <x v="27"/>
    <n v="122"/>
    <n v="34.380000000000003"/>
  </r>
  <r>
    <x v="1665"/>
    <x v="1665"/>
    <x v="1663"/>
    <x v="8"/>
    <n v="4181"/>
    <x v="0"/>
    <x v="0"/>
    <x v="0"/>
    <n v="1298343600"/>
    <n v="1295624113"/>
    <b v="0"/>
    <n v="93"/>
    <b v="1"/>
    <x v="27"/>
    <n v="119"/>
    <n v="44.96"/>
  </r>
  <r>
    <x v="1666"/>
    <x v="1666"/>
    <x v="1664"/>
    <x v="30"/>
    <n v="4022"/>
    <x v="0"/>
    <x v="0"/>
    <x v="0"/>
    <n v="1364447073"/>
    <n v="1361858673"/>
    <b v="0"/>
    <n v="98"/>
    <b v="1"/>
    <x v="27"/>
    <n v="161"/>
    <n v="41.04"/>
  </r>
  <r>
    <x v="1667"/>
    <x v="1667"/>
    <x v="1665"/>
    <x v="104"/>
    <n v="4313"/>
    <x v="0"/>
    <x v="0"/>
    <x v="0"/>
    <n v="1394521140"/>
    <n v="1392169298"/>
    <b v="0"/>
    <n v="82"/>
    <b v="1"/>
    <x v="27"/>
    <n v="127"/>
    <n v="52.6"/>
  </r>
  <r>
    <x v="1668"/>
    <x v="1668"/>
    <x v="1666"/>
    <x v="6"/>
    <n v="8211"/>
    <x v="0"/>
    <x v="0"/>
    <x v="0"/>
    <n v="1322454939"/>
    <n v="1319859339"/>
    <b v="0"/>
    <n v="116"/>
    <b v="1"/>
    <x v="27"/>
    <n v="103"/>
    <n v="70.78"/>
  </r>
  <r>
    <x v="1669"/>
    <x v="1669"/>
    <x v="1667"/>
    <x v="13"/>
    <n v="2795"/>
    <x v="0"/>
    <x v="0"/>
    <x v="0"/>
    <n v="1464729276"/>
    <n v="1459545276"/>
    <b v="0"/>
    <n v="52"/>
    <b v="1"/>
    <x v="27"/>
    <n v="140"/>
    <n v="53.75"/>
  </r>
  <r>
    <x v="1670"/>
    <x v="1670"/>
    <x v="1668"/>
    <x v="28"/>
    <n v="1026"/>
    <x v="0"/>
    <x v="0"/>
    <x v="0"/>
    <n v="1278302400"/>
    <n v="1273961999"/>
    <b v="0"/>
    <n v="23"/>
    <b v="1"/>
    <x v="27"/>
    <n v="103"/>
    <n v="44.61"/>
  </r>
  <r>
    <x v="1671"/>
    <x v="1671"/>
    <x v="1669"/>
    <x v="13"/>
    <n v="2013.47"/>
    <x v="0"/>
    <x v="0"/>
    <x v="0"/>
    <n v="1470056614"/>
    <n v="1467464614"/>
    <b v="0"/>
    <n v="77"/>
    <b v="1"/>
    <x v="27"/>
    <n v="101"/>
    <n v="26.15"/>
  </r>
  <r>
    <x v="1672"/>
    <x v="1672"/>
    <x v="1670"/>
    <x v="180"/>
    <n v="1920"/>
    <x v="0"/>
    <x v="0"/>
    <x v="0"/>
    <n v="1338824730"/>
    <n v="1336232730"/>
    <b v="0"/>
    <n v="49"/>
    <b v="1"/>
    <x v="27"/>
    <n v="113"/>
    <n v="39.18"/>
  </r>
  <r>
    <x v="1673"/>
    <x v="1673"/>
    <x v="1671"/>
    <x v="190"/>
    <n v="2690"/>
    <x v="0"/>
    <x v="0"/>
    <x v="0"/>
    <n v="1425675892"/>
    <n v="1423083892"/>
    <b v="0"/>
    <n v="59"/>
    <b v="1"/>
    <x v="27"/>
    <n v="128"/>
    <n v="45.59"/>
  </r>
  <r>
    <x v="1674"/>
    <x v="1674"/>
    <x v="1672"/>
    <x v="10"/>
    <n v="10085"/>
    <x v="0"/>
    <x v="0"/>
    <x v="0"/>
    <n v="1471503540"/>
    <n v="1468852306"/>
    <b v="0"/>
    <n v="113"/>
    <b v="1"/>
    <x v="27"/>
    <n v="202"/>
    <n v="89.25"/>
  </r>
  <r>
    <x v="1675"/>
    <x v="1675"/>
    <x v="1673"/>
    <x v="28"/>
    <n v="1374.16"/>
    <x v="0"/>
    <x v="0"/>
    <x v="0"/>
    <n v="1318802580"/>
    <n v="1316194540"/>
    <b v="0"/>
    <n v="34"/>
    <b v="1"/>
    <x v="27"/>
    <n v="137"/>
    <n v="40.42"/>
  </r>
  <r>
    <x v="1676"/>
    <x v="1676"/>
    <x v="1674"/>
    <x v="9"/>
    <n v="3460"/>
    <x v="0"/>
    <x v="0"/>
    <x v="0"/>
    <n v="1334980740"/>
    <n v="1330968347"/>
    <b v="0"/>
    <n v="42"/>
    <b v="1"/>
    <x v="27"/>
    <n v="115"/>
    <n v="82.38"/>
  </r>
  <r>
    <x v="1677"/>
    <x v="1677"/>
    <x v="1675"/>
    <x v="12"/>
    <n v="6700"/>
    <x v="0"/>
    <x v="3"/>
    <x v="3"/>
    <n v="1460786340"/>
    <n v="1455615976"/>
    <b v="0"/>
    <n v="42"/>
    <b v="1"/>
    <x v="27"/>
    <n v="112"/>
    <n v="159.52000000000001"/>
  </r>
  <r>
    <x v="1678"/>
    <x v="1678"/>
    <x v="1676"/>
    <x v="15"/>
    <n v="1776"/>
    <x v="0"/>
    <x v="0"/>
    <x v="0"/>
    <n v="1391718671"/>
    <n v="1390509071"/>
    <b v="0"/>
    <n v="49"/>
    <b v="1"/>
    <x v="27"/>
    <n v="118"/>
    <n v="36.24"/>
  </r>
  <r>
    <x v="1679"/>
    <x v="1679"/>
    <x v="1677"/>
    <x v="13"/>
    <n v="3500"/>
    <x v="0"/>
    <x v="0"/>
    <x v="0"/>
    <n v="1311298745"/>
    <n v="1309311545"/>
    <b v="0"/>
    <n v="56"/>
    <b v="1"/>
    <x v="27"/>
    <n v="175"/>
    <n v="62.5"/>
  </r>
  <r>
    <x v="1680"/>
    <x v="1680"/>
    <x v="1678"/>
    <x v="28"/>
    <n v="1175"/>
    <x v="0"/>
    <x v="0"/>
    <x v="0"/>
    <n v="1405188667"/>
    <n v="1402596667"/>
    <b v="0"/>
    <n v="25"/>
    <b v="1"/>
    <x v="27"/>
    <n v="118"/>
    <n v="47"/>
  </r>
  <r>
    <x v="1681"/>
    <x v="1681"/>
    <x v="1679"/>
    <x v="99"/>
    <n v="65924.38"/>
    <x v="3"/>
    <x v="0"/>
    <x v="0"/>
    <n v="1490752800"/>
    <n v="1486522484"/>
    <b v="0"/>
    <n v="884"/>
    <b v="0"/>
    <x v="28"/>
    <n v="101"/>
    <n v="74.58"/>
  </r>
  <r>
    <x v="1682"/>
    <x v="1682"/>
    <x v="1680"/>
    <x v="12"/>
    <n v="0"/>
    <x v="3"/>
    <x v="0"/>
    <x v="0"/>
    <n v="1492142860"/>
    <n v="1486962460"/>
    <b v="0"/>
    <n v="0"/>
    <b v="0"/>
    <x v="28"/>
    <n v="0"/>
    <s v="N/A"/>
  </r>
  <r>
    <x v="1683"/>
    <x v="1683"/>
    <x v="1681"/>
    <x v="8"/>
    <n v="760"/>
    <x v="3"/>
    <x v="6"/>
    <x v="3"/>
    <n v="1491590738"/>
    <n v="1489517138"/>
    <b v="0"/>
    <n v="10"/>
    <b v="0"/>
    <x v="28"/>
    <n v="22"/>
    <n v="76"/>
  </r>
  <r>
    <x v="1684"/>
    <x v="1684"/>
    <x v="1682"/>
    <x v="6"/>
    <n v="8730"/>
    <x v="3"/>
    <x v="0"/>
    <x v="0"/>
    <n v="1489775641"/>
    <n v="1487360041"/>
    <b v="0"/>
    <n v="101"/>
    <b v="0"/>
    <x v="28"/>
    <n v="109"/>
    <n v="86.44"/>
  </r>
  <r>
    <x v="1685"/>
    <x v="1685"/>
    <x v="1683"/>
    <x v="18"/>
    <n v="360"/>
    <x v="3"/>
    <x v="0"/>
    <x v="0"/>
    <n v="1490331623"/>
    <n v="1487743223"/>
    <b v="0"/>
    <n v="15"/>
    <b v="0"/>
    <x v="28"/>
    <n v="103"/>
    <n v="24"/>
  </r>
  <r>
    <x v="1686"/>
    <x v="1686"/>
    <x v="1684"/>
    <x v="10"/>
    <n v="18"/>
    <x v="3"/>
    <x v="5"/>
    <x v="5"/>
    <n v="1493320519"/>
    <n v="1488140119"/>
    <b v="0"/>
    <n v="1"/>
    <b v="0"/>
    <x v="28"/>
    <n v="0"/>
    <n v="18"/>
  </r>
  <r>
    <x v="1687"/>
    <x v="1687"/>
    <x v="1685"/>
    <x v="3"/>
    <n v="3125"/>
    <x v="3"/>
    <x v="0"/>
    <x v="0"/>
    <n v="1491855300"/>
    <n v="1488935245"/>
    <b v="0"/>
    <n v="39"/>
    <b v="0"/>
    <x v="28"/>
    <n v="31"/>
    <n v="80.13"/>
  </r>
  <r>
    <x v="1688"/>
    <x v="1688"/>
    <x v="1686"/>
    <x v="23"/>
    <n v="1772"/>
    <x v="3"/>
    <x v="0"/>
    <x v="0"/>
    <n v="1491738594"/>
    <n v="1489150194"/>
    <b v="0"/>
    <n v="7"/>
    <b v="0"/>
    <x v="28"/>
    <n v="44"/>
    <n v="253.14"/>
  </r>
  <r>
    <x v="1689"/>
    <x v="1689"/>
    <x v="1687"/>
    <x v="262"/>
    <n v="2400"/>
    <x v="3"/>
    <x v="0"/>
    <x v="0"/>
    <n v="1489700230"/>
    <n v="1487111830"/>
    <b v="0"/>
    <n v="14"/>
    <b v="0"/>
    <x v="28"/>
    <n v="100"/>
    <n v="171.43"/>
  </r>
  <r>
    <x v="1690"/>
    <x v="1690"/>
    <x v="1688"/>
    <x v="30"/>
    <n v="635"/>
    <x v="3"/>
    <x v="0"/>
    <x v="0"/>
    <n v="1491470442"/>
    <n v="1488882042"/>
    <b v="0"/>
    <n v="11"/>
    <b v="0"/>
    <x v="28"/>
    <n v="25"/>
    <n v="57.73"/>
  </r>
  <r>
    <x v="1691"/>
    <x v="1691"/>
    <x v="1689"/>
    <x v="11"/>
    <n v="10042"/>
    <x v="3"/>
    <x v="0"/>
    <x v="0"/>
    <n v="1491181200"/>
    <n v="1488387008"/>
    <b v="0"/>
    <n v="38"/>
    <b v="0"/>
    <x v="28"/>
    <n v="33"/>
    <n v="264.26"/>
  </r>
  <r>
    <x v="1692"/>
    <x v="1692"/>
    <x v="1690"/>
    <x v="10"/>
    <n v="2390"/>
    <x v="3"/>
    <x v="0"/>
    <x v="0"/>
    <n v="1490572740"/>
    <n v="1487734667"/>
    <b v="0"/>
    <n v="15"/>
    <b v="0"/>
    <x v="28"/>
    <n v="48"/>
    <n v="159.33000000000001"/>
  </r>
  <r>
    <x v="1693"/>
    <x v="1693"/>
    <x v="1691"/>
    <x v="9"/>
    <n v="280"/>
    <x v="3"/>
    <x v="1"/>
    <x v="1"/>
    <n v="1491768000"/>
    <n v="1489097112"/>
    <b v="0"/>
    <n v="8"/>
    <b v="0"/>
    <x v="28"/>
    <n v="9"/>
    <n v="35"/>
  </r>
  <r>
    <x v="1694"/>
    <x v="1694"/>
    <x v="1692"/>
    <x v="3"/>
    <n v="5"/>
    <x v="3"/>
    <x v="0"/>
    <x v="0"/>
    <n v="1490589360"/>
    <n v="1488038674"/>
    <b v="0"/>
    <n v="1"/>
    <b v="0"/>
    <x v="28"/>
    <n v="0"/>
    <n v="5"/>
  </r>
  <r>
    <x v="1695"/>
    <x v="1695"/>
    <x v="1693"/>
    <x v="14"/>
    <n v="1405"/>
    <x v="3"/>
    <x v="0"/>
    <x v="0"/>
    <n v="1491786000"/>
    <n v="1488847514"/>
    <b v="0"/>
    <n v="23"/>
    <b v="0"/>
    <x v="28"/>
    <n v="12"/>
    <n v="61.09"/>
  </r>
  <r>
    <x v="1696"/>
    <x v="1696"/>
    <x v="1694"/>
    <x v="82"/>
    <n v="0"/>
    <x v="3"/>
    <x v="0"/>
    <x v="0"/>
    <n v="1491007211"/>
    <n v="1488418811"/>
    <b v="0"/>
    <n v="0"/>
    <b v="0"/>
    <x v="28"/>
    <n v="0"/>
    <s v="N/A"/>
  </r>
  <r>
    <x v="1697"/>
    <x v="1697"/>
    <x v="1695"/>
    <x v="78"/>
    <n v="2526"/>
    <x v="3"/>
    <x v="0"/>
    <x v="0"/>
    <n v="1491781648"/>
    <n v="1489193248"/>
    <b v="0"/>
    <n v="22"/>
    <b v="0"/>
    <x v="28"/>
    <n v="20"/>
    <n v="114.82"/>
  </r>
  <r>
    <x v="1698"/>
    <x v="1698"/>
    <x v="1696"/>
    <x v="152"/>
    <n v="0"/>
    <x v="3"/>
    <x v="0"/>
    <x v="0"/>
    <n v="1490499180"/>
    <n v="1488430760"/>
    <b v="0"/>
    <n v="0"/>
    <b v="0"/>
    <x v="28"/>
    <n v="0"/>
    <s v="N/A"/>
  </r>
  <r>
    <x v="1699"/>
    <x v="1699"/>
    <x v="1697"/>
    <x v="279"/>
    <n v="216"/>
    <x v="3"/>
    <x v="0"/>
    <x v="0"/>
    <n v="1491943445"/>
    <n v="1489351445"/>
    <b v="0"/>
    <n v="4"/>
    <b v="0"/>
    <x v="28"/>
    <n v="4"/>
    <n v="54"/>
  </r>
  <r>
    <x v="1700"/>
    <x v="1700"/>
    <x v="1698"/>
    <x v="22"/>
    <n v="5212"/>
    <x v="3"/>
    <x v="0"/>
    <x v="0"/>
    <n v="1491019200"/>
    <n v="1488418990"/>
    <b v="0"/>
    <n v="79"/>
    <b v="0"/>
    <x v="28"/>
    <n v="26"/>
    <n v="65.97"/>
  </r>
  <r>
    <x v="1701"/>
    <x v="1701"/>
    <x v="1699"/>
    <x v="280"/>
    <n v="10"/>
    <x v="2"/>
    <x v="0"/>
    <x v="0"/>
    <n v="1421337405"/>
    <n v="1418745405"/>
    <b v="0"/>
    <n v="2"/>
    <b v="0"/>
    <x v="28"/>
    <n v="0"/>
    <n v="5"/>
  </r>
  <r>
    <x v="1702"/>
    <x v="1702"/>
    <x v="1700"/>
    <x v="281"/>
    <n v="1"/>
    <x v="2"/>
    <x v="0"/>
    <x v="0"/>
    <n v="1427745150"/>
    <n v="1425156750"/>
    <b v="0"/>
    <n v="1"/>
    <b v="0"/>
    <x v="28"/>
    <n v="0"/>
    <n v="1"/>
  </r>
  <r>
    <x v="1703"/>
    <x v="1703"/>
    <x v="1701"/>
    <x v="10"/>
    <n v="51"/>
    <x v="2"/>
    <x v="0"/>
    <x v="0"/>
    <n v="1441003537"/>
    <n v="1435819537"/>
    <b v="0"/>
    <n v="2"/>
    <b v="0"/>
    <x v="28"/>
    <n v="1"/>
    <n v="25.5"/>
  </r>
  <r>
    <x v="1704"/>
    <x v="1704"/>
    <x v="1702"/>
    <x v="13"/>
    <n v="1302"/>
    <x v="2"/>
    <x v="0"/>
    <x v="0"/>
    <n v="1424056873"/>
    <n v="1421464873"/>
    <b v="0"/>
    <n v="11"/>
    <b v="0"/>
    <x v="28"/>
    <n v="65"/>
    <n v="118.36"/>
  </r>
  <r>
    <x v="1705"/>
    <x v="1705"/>
    <x v="1703"/>
    <x v="13"/>
    <n v="0"/>
    <x v="2"/>
    <x v="0"/>
    <x v="0"/>
    <n v="1441814400"/>
    <n v="1440807846"/>
    <b v="0"/>
    <n v="0"/>
    <b v="0"/>
    <x v="28"/>
    <n v="0"/>
    <s v="N/A"/>
  </r>
  <r>
    <x v="1706"/>
    <x v="1706"/>
    <x v="1704"/>
    <x v="62"/>
    <n v="0"/>
    <x v="2"/>
    <x v="12"/>
    <x v="3"/>
    <n v="1440314472"/>
    <n v="1435130472"/>
    <b v="0"/>
    <n v="0"/>
    <b v="0"/>
    <x v="28"/>
    <n v="0"/>
    <s v="N/A"/>
  </r>
  <r>
    <x v="1707"/>
    <x v="1707"/>
    <x v="1705"/>
    <x v="10"/>
    <n v="487"/>
    <x v="2"/>
    <x v="0"/>
    <x v="0"/>
    <n v="1459181895"/>
    <n v="1456593495"/>
    <b v="0"/>
    <n v="9"/>
    <b v="0"/>
    <x v="28"/>
    <n v="10"/>
    <n v="54.11"/>
  </r>
  <r>
    <x v="1708"/>
    <x v="1708"/>
    <x v="1706"/>
    <x v="39"/>
    <n v="0"/>
    <x v="2"/>
    <x v="0"/>
    <x v="0"/>
    <n v="1462135706"/>
    <n v="1458679706"/>
    <b v="0"/>
    <n v="0"/>
    <b v="0"/>
    <x v="28"/>
    <n v="0"/>
    <s v="N/A"/>
  </r>
  <r>
    <x v="1709"/>
    <x v="1709"/>
    <x v="1707"/>
    <x v="257"/>
    <n v="85"/>
    <x v="2"/>
    <x v="0"/>
    <x v="0"/>
    <n v="1409513940"/>
    <n v="1405949514"/>
    <b v="0"/>
    <n v="4"/>
    <b v="0"/>
    <x v="28"/>
    <n v="5"/>
    <n v="21.25"/>
  </r>
  <r>
    <x v="1710"/>
    <x v="1710"/>
    <x v="1708"/>
    <x v="10"/>
    <n v="34"/>
    <x v="2"/>
    <x v="12"/>
    <x v="3"/>
    <n v="1453122000"/>
    <n v="1449151888"/>
    <b v="0"/>
    <n v="1"/>
    <b v="0"/>
    <x v="28"/>
    <n v="1"/>
    <n v="34"/>
  </r>
  <r>
    <x v="1711"/>
    <x v="1711"/>
    <x v="1709"/>
    <x v="3"/>
    <n v="1050"/>
    <x v="2"/>
    <x v="0"/>
    <x v="0"/>
    <n v="1409585434"/>
    <n v="1406907034"/>
    <b v="0"/>
    <n v="2"/>
    <b v="0"/>
    <x v="28"/>
    <n v="11"/>
    <n v="525"/>
  </r>
  <r>
    <x v="1712"/>
    <x v="1712"/>
    <x v="1710"/>
    <x v="10"/>
    <n v="0"/>
    <x v="2"/>
    <x v="0"/>
    <x v="0"/>
    <n v="1435701353"/>
    <n v="1430517353"/>
    <b v="0"/>
    <n v="0"/>
    <b v="0"/>
    <x v="28"/>
    <n v="0"/>
    <s v="N/A"/>
  </r>
  <r>
    <x v="1713"/>
    <x v="1713"/>
    <x v="1711"/>
    <x v="9"/>
    <n v="50"/>
    <x v="2"/>
    <x v="0"/>
    <x v="0"/>
    <n v="1412536412"/>
    <n v="1409944412"/>
    <b v="0"/>
    <n v="1"/>
    <b v="0"/>
    <x v="28"/>
    <n v="2"/>
    <n v="50"/>
  </r>
  <r>
    <x v="1714"/>
    <x v="1714"/>
    <x v="1712"/>
    <x v="31"/>
    <n v="1967"/>
    <x v="2"/>
    <x v="0"/>
    <x v="0"/>
    <n v="1430517761"/>
    <n v="1427925761"/>
    <b v="0"/>
    <n v="17"/>
    <b v="0"/>
    <x v="28"/>
    <n v="8"/>
    <n v="115.71"/>
  </r>
  <r>
    <x v="1715"/>
    <x v="1715"/>
    <x v="1713"/>
    <x v="10"/>
    <n v="11"/>
    <x v="2"/>
    <x v="0"/>
    <x v="0"/>
    <n v="1427772120"/>
    <n v="1425186785"/>
    <b v="0"/>
    <n v="2"/>
    <b v="0"/>
    <x v="28"/>
    <n v="0"/>
    <n v="5.5"/>
  </r>
  <r>
    <x v="1716"/>
    <x v="1716"/>
    <x v="1714"/>
    <x v="13"/>
    <n v="150"/>
    <x v="2"/>
    <x v="0"/>
    <x v="0"/>
    <n v="1481295099"/>
    <n v="1477835499"/>
    <b v="0"/>
    <n v="3"/>
    <b v="0"/>
    <x v="28"/>
    <n v="8"/>
    <n v="50"/>
  </r>
  <r>
    <x v="1717"/>
    <x v="1717"/>
    <x v="1715"/>
    <x v="282"/>
    <n v="1395"/>
    <x v="2"/>
    <x v="0"/>
    <x v="0"/>
    <n v="1461211200"/>
    <n v="1459467238"/>
    <b v="0"/>
    <n v="41"/>
    <b v="0"/>
    <x v="28"/>
    <n v="43"/>
    <n v="34.020000000000003"/>
  </r>
  <r>
    <x v="1718"/>
    <x v="1718"/>
    <x v="1716"/>
    <x v="19"/>
    <n v="75"/>
    <x v="2"/>
    <x v="0"/>
    <x v="0"/>
    <n v="1463201940"/>
    <n v="1459435149"/>
    <b v="0"/>
    <n v="2"/>
    <b v="0"/>
    <x v="28"/>
    <n v="0"/>
    <n v="37.5"/>
  </r>
  <r>
    <x v="1719"/>
    <x v="1719"/>
    <x v="1717"/>
    <x v="23"/>
    <n v="35"/>
    <x v="2"/>
    <x v="0"/>
    <x v="0"/>
    <n v="1410958191"/>
    <n v="1408366191"/>
    <b v="0"/>
    <n v="3"/>
    <b v="0"/>
    <x v="28"/>
    <n v="1"/>
    <n v="11.67"/>
  </r>
  <r>
    <x v="1720"/>
    <x v="1720"/>
    <x v="1718"/>
    <x v="23"/>
    <n v="225"/>
    <x v="2"/>
    <x v="0"/>
    <x v="0"/>
    <n v="1415562471"/>
    <n v="1412966871"/>
    <b v="0"/>
    <n v="8"/>
    <b v="0"/>
    <x v="28"/>
    <n v="6"/>
    <n v="28.13"/>
  </r>
  <r>
    <x v="1721"/>
    <x v="1721"/>
    <x v="1719"/>
    <x v="10"/>
    <n v="0"/>
    <x v="2"/>
    <x v="0"/>
    <x v="0"/>
    <n v="1449831863"/>
    <n v="1447239863"/>
    <b v="0"/>
    <n v="0"/>
    <b v="0"/>
    <x v="28"/>
    <n v="0"/>
    <s v="N/A"/>
  </r>
  <r>
    <x v="1722"/>
    <x v="1722"/>
    <x v="1720"/>
    <x v="283"/>
    <n v="1"/>
    <x v="2"/>
    <x v="0"/>
    <x v="0"/>
    <n v="1459642200"/>
    <n v="1456441429"/>
    <b v="0"/>
    <n v="1"/>
    <b v="0"/>
    <x v="28"/>
    <n v="0"/>
    <n v="1"/>
  </r>
  <r>
    <x v="1723"/>
    <x v="1723"/>
    <x v="1721"/>
    <x v="3"/>
    <n v="650"/>
    <x v="2"/>
    <x v="0"/>
    <x v="0"/>
    <n v="1435730400"/>
    <n v="1430855315"/>
    <b v="0"/>
    <n v="3"/>
    <b v="0"/>
    <x v="28"/>
    <n v="7"/>
    <n v="216.67"/>
  </r>
  <r>
    <x v="1724"/>
    <x v="1724"/>
    <x v="1722"/>
    <x v="12"/>
    <n v="35"/>
    <x v="2"/>
    <x v="0"/>
    <x v="0"/>
    <n v="1414707762"/>
    <n v="1412115762"/>
    <b v="0"/>
    <n v="4"/>
    <b v="0"/>
    <x v="28"/>
    <n v="1"/>
    <n v="8.75"/>
  </r>
  <r>
    <x v="1725"/>
    <x v="1725"/>
    <x v="1723"/>
    <x v="62"/>
    <n v="560"/>
    <x v="2"/>
    <x v="0"/>
    <x v="0"/>
    <n v="1408922049"/>
    <n v="1406330049"/>
    <b v="0"/>
    <n v="9"/>
    <b v="0"/>
    <x v="28"/>
    <n v="10"/>
    <n v="62.22"/>
  </r>
  <r>
    <x v="1726"/>
    <x v="1726"/>
    <x v="1724"/>
    <x v="115"/>
    <n v="2196"/>
    <x v="2"/>
    <x v="0"/>
    <x v="0"/>
    <n v="1403906664"/>
    <n v="1401401064"/>
    <b v="0"/>
    <n v="16"/>
    <b v="0"/>
    <x v="28"/>
    <n v="34"/>
    <n v="137.25"/>
  </r>
  <r>
    <x v="1727"/>
    <x v="1727"/>
    <x v="1725"/>
    <x v="9"/>
    <n v="1"/>
    <x v="2"/>
    <x v="1"/>
    <x v="1"/>
    <n v="1428231600"/>
    <n v="1423520177"/>
    <b v="0"/>
    <n v="1"/>
    <b v="0"/>
    <x v="28"/>
    <n v="0"/>
    <n v="1"/>
  </r>
  <r>
    <x v="1728"/>
    <x v="1728"/>
    <x v="1726"/>
    <x v="21"/>
    <n v="855"/>
    <x v="2"/>
    <x v="0"/>
    <x v="0"/>
    <n v="1445439674"/>
    <n v="1442847674"/>
    <b v="0"/>
    <n v="7"/>
    <b v="0"/>
    <x v="28"/>
    <n v="68"/>
    <n v="122.14"/>
  </r>
  <r>
    <x v="1729"/>
    <x v="1729"/>
    <x v="1727"/>
    <x v="3"/>
    <n v="0"/>
    <x v="2"/>
    <x v="0"/>
    <x v="0"/>
    <n v="1465521306"/>
    <n v="1460337306"/>
    <b v="0"/>
    <n v="0"/>
    <b v="0"/>
    <x v="28"/>
    <n v="0"/>
    <s v="N/A"/>
  </r>
  <r>
    <x v="1730"/>
    <x v="1730"/>
    <x v="1728"/>
    <x v="9"/>
    <n v="0"/>
    <x v="2"/>
    <x v="0"/>
    <x v="0"/>
    <n v="1445738783"/>
    <n v="1443146783"/>
    <b v="0"/>
    <n v="0"/>
    <b v="0"/>
    <x v="28"/>
    <n v="0"/>
    <s v="N/A"/>
  </r>
  <r>
    <x v="1731"/>
    <x v="1731"/>
    <x v="1729"/>
    <x v="28"/>
    <n v="0"/>
    <x v="2"/>
    <x v="0"/>
    <x v="0"/>
    <n v="1434034800"/>
    <n v="1432849552"/>
    <b v="0"/>
    <n v="0"/>
    <b v="0"/>
    <x v="28"/>
    <n v="0"/>
    <s v="N/A"/>
  </r>
  <r>
    <x v="1732"/>
    <x v="1732"/>
    <x v="1730"/>
    <x v="23"/>
    <n v="0"/>
    <x v="2"/>
    <x v="0"/>
    <x v="0"/>
    <n v="1452920400"/>
    <n v="1447777481"/>
    <b v="0"/>
    <n v="0"/>
    <b v="0"/>
    <x v="28"/>
    <n v="0"/>
    <s v="N/A"/>
  </r>
  <r>
    <x v="1733"/>
    <x v="1733"/>
    <x v="1731"/>
    <x v="3"/>
    <n v="0"/>
    <x v="2"/>
    <x v="0"/>
    <x v="0"/>
    <n v="1473802200"/>
    <n v="1472746374"/>
    <b v="0"/>
    <n v="0"/>
    <b v="0"/>
    <x v="28"/>
    <n v="0"/>
    <s v="N/A"/>
  </r>
  <r>
    <x v="1734"/>
    <x v="1734"/>
    <x v="1732"/>
    <x v="37"/>
    <n v="1"/>
    <x v="2"/>
    <x v="0"/>
    <x v="0"/>
    <n v="1431046356"/>
    <n v="1428454356"/>
    <b v="0"/>
    <n v="1"/>
    <b v="0"/>
    <x v="28"/>
    <n v="0"/>
    <n v="1"/>
  </r>
  <r>
    <x v="1735"/>
    <x v="1735"/>
    <x v="1733"/>
    <x v="28"/>
    <n v="110"/>
    <x v="2"/>
    <x v="0"/>
    <x v="0"/>
    <n v="1470598345"/>
    <n v="1468006345"/>
    <b v="0"/>
    <n v="2"/>
    <b v="0"/>
    <x v="28"/>
    <n v="11"/>
    <n v="55"/>
  </r>
  <r>
    <x v="1736"/>
    <x v="1736"/>
    <x v="1734"/>
    <x v="9"/>
    <n v="22"/>
    <x v="2"/>
    <x v="0"/>
    <x v="0"/>
    <n v="1447018833"/>
    <n v="1444423233"/>
    <b v="0"/>
    <n v="1"/>
    <b v="0"/>
    <x v="28"/>
    <n v="1"/>
    <n v="22"/>
  </r>
  <r>
    <x v="1737"/>
    <x v="1737"/>
    <x v="1735"/>
    <x v="23"/>
    <n v="850"/>
    <x v="2"/>
    <x v="0"/>
    <x v="0"/>
    <n v="1437432392"/>
    <n v="1434840392"/>
    <b v="0"/>
    <n v="15"/>
    <b v="0"/>
    <x v="28"/>
    <n v="21"/>
    <n v="56.67"/>
  </r>
  <r>
    <x v="1738"/>
    <x v="1738"/>
    <x v="1736"/>
    <x v="10"/>
    <n v="20"/>
    <x v="2"/>
    <x v="0"/>
    <x v="0"/>
    <n v="1412283542"/>
    <n v="1409691542"/>
    <b v="0"/>
    <n v="1"/>
    <b v="0"/>
    <x v="28"/>
    <n v="0"/>
    <n v="20"/>
  </r>
  <r>
    <x v="1739"/>
    <x v="1739"/>
    <x v="1737"/>
    <x v="28"/>
    <n v="1"/>
    <x v="2"/>
    <x v="0"/>
    <x v="0"/>
    <n v="1462391932"/>
    <n v="1457297932"/>
    <b v="0"/>
    <n v="1"/>
    <b v="0"/>
    <x v="28"/>
    <n v="0"/>
    <n v="1"/>
  </r>
  <r>
    <x v="1740"/>
    <x v="1740"/>
    <x v="1738"/>
    <x v="9"/>
    <n v="0"/>
    <x v="2"/>
    <x v="0"/>
    <x v="0"/>
    <n v="1437075422"/>
    <n v="1434483422"/>
    <b v="0"/>
    <n v="0"/>
    <b v="0"/>
    <x v="28"/>
    <n v="0"/>
    <s v="N/A"/>
  </r>
  <r>
    <x v="1741"/>
    <x v="1741"/>
    <x v="1739"/>
    <x v="38"/>
    <n v="1330"/>
    <x v="0"/>
    <x v="1"/>
    <x v="1"/>
    <n v="1433948671"/>
    <n v="1430060671"/>
    <b v="0"/>
    <n v="52"/>
    <b v="1"/>
    <x v="20"/>
    <n v="111"/>
    <n v="25.58"/>
  </r>
  <r>
    <x v="1742"/>
    <x v="1742"/>
    <x v="1740"/>
    <x v="13"/>
    <n v="2175"/>
    <x v="0"/>
    <x v="0"/>
    <x v="0"/>
    <n v="1483822800"/>
    <n v="1481058170"/>
    <b v="0"/>
    <n v="34"/>
    <b v="1"/>
    <x v="20"/>
    <n v="109"/>
    <n v="63.97"/>
  </r>
  <r>
    <x v="1743"/>
    <x v="1743"/>
    <x v="1741"/>
    <x v="12"/>
    <n v="6025"/>
    <x v="0"/>
    <x v="0"/>
    <x v="0"/>
    <n v="1472270340"/>
    <n v="1470348775"/>
    <b v="0"/>
    <n v="67"/>
    <b v="1"/>
    <x v="20"/>
    <n v="100"/>
    <n v="89.93"/>
  </r>
  <r>
    <x v="1744"/>
    <x v="1744"/>
    <x v="1742"/>
    <x v="62"/>
    <n v="6515"/>
    <x v="0"/>
    <x v="1"/>
    <x v="1"/>
    <n v="1425821477"/>
    <n v="1421937077"/>
    <b v="0"/>
    <n v="70"/>
    <b v="1"/>
    <x v="20"/>
    <n v="118"/>
    <n v="93.07"/>
  </r>
  <r>
    <x v="1745"/>
    <x v="1745"/>
    <x v="1743"/>
    <x v="39"/>
    <n v="7981"/>
    <x v="0"/>
    <x v="0"/>
    <x v="0"/>
    <n v="1482372000"/>
    <n v="1479276838"/>
    <b v="0"/>
    <n v="89"/>
    <b v="1"/>
    <x v="20"/>
    <n v="114"/>
    <n v="89.67"/>
  </r>
  <r>
    <x v="1746"/>
    <x v="1746"/>
    <x v="1744"/>
    <x v="36"/>
    <n v="22215"/>
    <x v="0"/>
    <x v="0"/>
    <x v="0"/>
    <n v="1479952800"/>
    <n v="1477368867"/>
    <b v="0"/>
    <n v="107"/>
    <b v="1"/>
    <x v="20"/>
    <n v="148"/>
    <n v="207.62"/>
  </r>
  <r>
    <x v="1747"/>
    <x v="1747"/>
    <x v="1745"/>
    <x v="7"/>
    <n v="9446"/>
    <x v="0"/>
    <x v="1"/>
    <x v="1"/>
    <n v="1447426800"/>
    <n v="1444904830"/>
    <b v="0"/>
    <n v="159"/>
    <b v="1"/>
    <x v="20"/>
    <n v="105"/>
    <n v="59.41"/>
  </r>
  <r>
    <x v="1748"/>
    <x v="1748"/>
    <x v="1746"/>
    <x v="63"/>
    <n v="64974"/>
    <x v="0"/>
    <x v="5"/>
    <x v="5"/>
    <n v="1441234143"/>
    <n v="1438642143"/>
    <b v="0"/>
    <n v="181"/>
    <b v="1"/>
    <x v="20"/>
    <n v="130"/>
    <n v="358.97"/>
  </r>
  <r>
    <x v="1749"/>
    <x v="1749"/>
    <x v="1747"/>
    <x v="284"/>
    <n v="12410.5"/>
    <x v="0"/>
    <x v="19"/>
    <x v="3"/>
    <n v="1488394800"/>
    <n v="1485213921"/>
    <b v="0"/>
    <n v="131"/>
    <b v="1"/>
    <x v="20"/>
    <n v="123"/>
    <n v="94.74"/>
  </r>
  <r>
    <x v="1750"/>
    <x v="1750"/>
    <x v="1748"/>
    <x v="10"/>
    <n v="10081"/>
    <x v="0"/>
    <x v="0"/>
    <x v="0"/>
    <n v="1461096304"/>
    <n v="1458936304"/>
    <b v="0"/>
    <n v="125"/>
    <b v="1"/>
    <x v="20"/>
    <n v="202"/>
    <n v="80.650000000000006"/>
  </r>
  <r>
    <x v="1751"/>
    <x v="1751"/>
    <x v="1749"/>
    <x v="3"/>
    <n v="10290"/>
    <x v="0"/>
    <x v="0"/>
    <x v="0"/>
    <n v="1426787123"/>
    <n v="1424198723"/>
    <b v="0"/>
    <n v="61"/>
    <b v="1"/>
    <x v="20"/>
    <n v="103"/>
    <n v="168.69"/>
  </r>
  <r>
    <x v="1752"/>
    <x v="1752"/>
    <x v="1750"/>
    <x v="38"/>
    <n v="3122"/>
    <x v="0"/>
    <x v="1"/>
    <x v="1"/>
    <n v="1476425082"/>
    <n v="1473833082"/>
    <b v="0"/>
    <n v="90"/>
    <b v="1"/>
    <x v="20"/>
    <n v="260"/>
    <n v="34.69"/>
  </r>
  <r>
    <x v="1753"/>
    <x v="1753"/>
    <x v="1751"/>
    <x v="36"/>
    <n v="16200"/>
    <x v="0"/>
    <x v="8"/>
    <x v="7"/>
    <n v="1458579568"/>
    <n v="1455991168"/>
    <b v="0"/>
    <n v="35"/>
    <b v="1"/>
    <x v="20"/>
    <n v="108"/>
    <n v="462.86"/>
  </r>
  <r>
    <x v="1754"/>
    <x v="1754"/>
    <x v="1752"/>
    <x v="0"/>
    <n v="9395"/>
    <x v="0"/>
    <x v="5"/>
    <x v="5"/>
    <n v="1428091353"/>
    <n v="1425502953"/>
    <b v="0"/>
    <n v="90"/>
    <b v="1"/>
    <x v="20"/>
    <n v="111"/>
    <n v="104.39"/>
  </r>
  <r>
    <x v="1755"/>
    <x v="1755"/>
    <x v="1753"/>
    <x v="251"/>
    <n v="30"/>
    <x v="0"/>
    <x v="0"/>
    <x v="0"/>
    <n v="1444071361"/>
    <n v="1441479361"/>
    <b v="0"/>
    <n v="4"/>
    <b v="1"/>
    <x v="20"/>
    <n v="120"/>
    <n v="7.5"/>
  </r>
  <r>
    <x v="1756"/>
    <x v="1756"/>
    <x v="1754"/>
    <x v="62"/>
    <n v="5655.6"/>
    <x v="0"/>
    <x v="0"/>
    <x v="0"/>
    <n v="1472443269"/>
    <n v="1468987269"/>
    <b v="0"/>
    <n v="120"/>
    <b v="1"/>
    <x v="20"/>
    <n v="103"/>
    <n v="47.13"/>
  </r>
  <r>
    <x v="1757"/>
    <x v="1757"/>
    <x v="1755"/>
    <x v="10"/>
    <n v="5800"/>
    <x v="0"/>
    <x v="0"/>
    <x v="0"/>
    <n v="1485631740"/>
    <n v="1483041083"/>
    <b v="0"/>
    <n v="14"/>
    <b v="1"/>
    <x v="20"/>
    <n v="116"/>
    <n v="414.29"/>
  </r>
  <r>
    <x v="1758"/>
    <x v="1758"/>
    <x v="1756"/>
    <x v="28"/>
    <n v="1147"/>
    <x v="0"/>
    <x v="0"/>
    <x v="0"/>
    <n v="1468536992"/>
    <n v="1463352992"/>
    <b v="0"/>
    <n v="27"/>
    <b v="1"/>
    <x v="20"/>
    <n v="115"/>
    <n v="42.48"/>
  </r>
  <r>
    <x v="1759"/>
    <x v="1759"/>
    <x v="1757"/>
    <x v="10"/>
    <n v="5330"/>
    <x v="0"/>
    <x v="0"/>
    <x v="0"/>
    <n v="1427309629"/>
    <n v="1425585229"/>
    <b v="0"/>
    <n v="49"/>
    <b v="1"/>
    <x v="20"/>
    <n v="107"/>
    <n v="108.78"/>
  </r>
  <r>
    <x v="1760"/>
    <x v="1760"/>
    <x v="1758"/>
    <x v="10"/>
    <n v="8272"/>
    <x v="0"/>
    <x v="0"/>
    <x v="0"/>
    <n v="1456416513"/>
    <n v="1454688513"/>
    <b v="0"/>
    <n v="102"/>
    <b v="1"/>
    <x v="20"/>
    <n v="165"/>
    <n v="81.099999999999994"/>
  </r>
  <r>
    <x v="1761"/>
    <x v="1761"/>
    <x v="1759"/>
    <x v="213"/>
    <n v="155"/>
    <x v="0"/>
    <x v="1"/>
    <x v="1"/>
    <n v="1442065060"/>
    <n v="1437745060"/>
    <b v="0"/>
    <n v="3"/>
    <b v="1"/>
    <x v="20"/>
    <n v="155"/>
    <n v="51.67"/>
  </r>
  <r>
    <x v="1762"/>
    <x v="1762"/>
    <x v="1760"/>
    <x v="213"/>
    <n v="885"/>
    <x v="0"/>
    <x v="0"/>
    <x v="0"/>
    <n v="1457739245"/>
    <n v="1455147245"/>
    <b v="0"/>
    <n v="25"/>
    <b v="1"/>
    <x v="20"/>
    <n v="885"/>
    <n v="35.4"/>
  </r>
  <r>
    <x v="1763"/>
    <x v="1763"/>
    <x v="1761"/>
    <x v="14"/>
    <n v="12229"/>
    <x v="0"/>
    <x v="0"/>
    <x v="0"/>
    <n v="1477255840"/>
    <n v="1474663840"/>
    <b v="0"/>
    <n v="118"/>
    <b v="1"/>
    <x v="20"/>
    <n v="102"/>
    <n v="103.64"/>
  </r>
  <r>
    <x v="1764"/>
    <x v="1764"/>
    <x v="1762"/>
    <x v="34"/>
    <n v="2156"/>
    <x v="2"/>
    <x v="1"/>
    <x v="1"/>
    <n v="1407065979"/>
    <n v="1404560379"/>
    <b v="1"/>
    <n v="39"/>
    <b v="0"/>
    <x v="20"/>
    <n v="20"/>
    <n v="55.28"/>
  </r>
  <r>
    <x v="1765"/>
    <x v="1765"/>
    <x v="1763"/>
    <x v="78"/>
    <n v="7433.48"/>
    <x v="2"/>
    <x v="0"/>
    <x v="0"/>
    <n v="1407972712"/>
    <n v="1405380712"/>
    <b v="1"/>
    <n v="103"/>
    <b v="0"/>
    <x v="20"/>
    <n v="59"/>
    <n v="72.17"/>
  </r>
  <r>
    <x v="1766"/>
    <x v="1766"/>
    <x v="1764"/>
    <x v="15"/>
    <n v="0"/>
    <x v="2"/>
    <x v="2"/>
    <x v="2"/>
    <n v="1408999088"/>
    <n v="1407184688"/>
    <b v="1"/>
    <n v="0"/>
    <b v="0"/>
    <x v="20"/>
    <n v="0"/>
    <s v="N/A"/>
  </r>
  <r>
    <x v="1767"/>
    <x v="1767"/>
    <x v="1765"/>
    <x v="10"/>
    <n v="2286"/>
    <x v="2"/>
    <x v="0"/>
    <x v="0"/>
    <n v="1407080884"/>
    <n v="1404488884"/>
    <b v="1"/>
    <n v="39"/>
    <b v="0"/>
    <x v="20"/>
    <n v="46"/>
    <n v="58.62"/>
  </r>
  <r>
    <x v="1768"/>
    <x v="1768"/>
    <x v="1766"/>
    <x v="10"/>
    <n v="187"/>
    <x v="2"/>
    <x v="0"/>
    <x v="0"/>
    <n v="1411824444"/>
    <n v="1406640444"/>
    <b v="1"/>
    <n v="15"/>
    <b v="0"/>
    <x v="20"/>
    <n v="4"/>
    <n v="12.47"/>
  </r>
  <r>
    <x v="1769"/>
    <x v="1769"/>
    <x v="1767"/>
    <x v="79"/>
    <n v="1081"/>
    <x v="2"/>
    <x v="0"/>
    <x v="0"/>
    <n v="1421177959"/>
    <n v="1418585959"/>
    <b v="1"/>
    <n v="22"/>
    <b v="0"/>
    <x v="20"/>
    <n v="3"/>
    <n v="49.14"/>
  </r>
  <r>
    <x v="1770"/>
    <x v="1770"/>
    <x v="1768"/>
    <x v="142"/>
    <n v="13846"/>
    <x v="2"/>
    <x v="0"/>
    <x v="0"/>
    <n v="1413312194"/>
    <n v="1410288194"/>
    <b v="1"/>
    <n v="92"/>
    <b v="0"/>
    <x v="20"/>
    <n v="57"/>
    <n v="150.5"/>
  </r>
  <r>
    <x v="1771"/>
    <x v="1771"/>
    <x v="1769"/>
    <x v="285"/>
    <n v="895"/>
    <x v="2"/>
    <x v="1"/>
    <x v="1"/>
    <n v="1414107040"/>
    <n v="1411515040"/>
    <b v="1"/>
    <n v="25"/>
    <b v="0"/>
    <x v="20"/>
    <n v="21"/>
    <n v="35.799999999999997"/>
  </r>
  <r>
    <x v="1772"/>
    <x v="1772"/>
    <x v="1770"/>
    <x v="62"/>
    <n v="858"/>
    <x v="2"/>
    <x v="1"/>
    <x v="1"/>
    <n v="1404666836"/>
    <n v="1399482836"/>
    <b v="1"/>
    <n v="19"/>
    <b v="0"/>
    <x v="20"/>
    <n v="16"/>
    <n v="45.16"/>
  </r>
  <r>
    <x v="1773"/>
    <x v="1773"/>
    <x v="1771"/>
    <x v="11"/>
    <n v="1877"/>
    <x v="2"/>
    <x v="0"/>
    <x v="0"/>
    <n v="1421691298"/>
    <n v="1417803298"/>
    <b v="1"/>
    <n v="19"/>
    <b v="0"/>
    <x v="20"/>
    <n v="6"/>
    <n v="98.79"/>
  </r>
  <r>
    <x v="1774"/>
    <x v="1774"/>
    <x v="1772"/>
    <x v="30"/>
    <n v="1148"/>
    <x v="2"/>
    <x v="0"/>
    <x v="0"/>
    <n v="1417273140"/>
    <n v="1413609292"/>
    <b v="1"/>
    <n v="13"/>
    <b v="0"/>
    <x v="20"/>
    <n v="46"/>
    <n v="88.31"/>
  </r>
  <r>
    <x v="1775"/>
    <x v="1775"/>
    <x v="1773"/>
    <x v="286"/>
    <n v="21158"/>
    <x v="2"/>
    <x v="0"/>
    <x v="0"/>
    <n v="1414193160"/>
    <n v="1410305160"/>
    <b v="1"/>
    <n v="124"/>
    <b v="0"/>
    <x v="20"/>
    <n v="65"/>
    <n v="170.63"/>
  </r>
  <r>
    <x v="1776"/>
    <x v="1776"/>
    <x v="1774"/>
    <x v="10"/>
    <n v="335"/>
    <x v="2"/>
    <x v="1"/>
    <x v="1"/>
    <n v="1414623471"/>
    <n v="1411513071"/>
    <b v="1"/>
    <n v="4"/>
    <b v="0"/>
    <x v="20"/>
    <n v="7"/>
    <n v="83.75"/>
  </r>
  <r>
    <x v="1777"/>
    <x v="1777"/>
    <x v="1775"/>
    <x v="225"/>
    <n v="651"/>
    <x v="2"/>
    <x v="9"/>
    <x v="3"/>
    <n v="1424421253"/>
    <n v="1421829253"/>
    <b v="1"/>
    <n v="10"/>
    <b v="0"/>
    <x v="20"/>
    <n v="14"/>
    <n v="65.099999999999994"/>
  </r>
  <r>
    <x v="1778"/>
    <x v="1778"/>
    <x v="1776"/>
    <x v="63"/>
    <n v="995"/>
    <x v="2"/>
    <x v="0"/>
    <x v="0"/>
    <n v="1427485395"/>
    <n v="1423600995"/>
    <b v="1"/>
    <n v="15"/>
    <b v="0"/>
    <x v="20"/>
    <n v="2"/>
    <n v="66.33"/>
  </r>
  <r>
    <x v="1779"/>
    <x v="1779"/>
    <x v="1777"/>
    <x v="34"/>
    <n v="3986"/>
    <x v="2"/>
    <x v="0"/>
    <x v="0"/>
    <n v="1472834180"/>
    <n v="1470242180"/>
    <b v="1"/>
    <n v="38"/>
    <b v="0"/>
    <x v="20"/>
    <n v="36"/>
    <n v="104.89"/>
  </r>
  <r>
    <x v="1780"/>
    <x v="1780"/>
    <x v="1778"/>
    <x v="11"/>
    <n v="11923"/>
    <x v="2"/>
    <x v="0"/>
    <x v="0"/>
    <n v="1467469510"/>
    <n v="1462285510"/>
    <b v="1"/>
    <n v="152"/>
    <b v="0"/>
    <x v="20"/>
    <n v="40"/>
    <n v="78.44"/>
  </r>
  <r>
    <x v="1781"/>
    <x v="1781"/>
    <x v="1779"/>
    <x v="62"/>
    <n v="1417"/>
    <x v="2"/>
    <x v="0"/>
    <x v="0"/>
    <n v="1473950945"/>
    <n v="1471272545"/>
    <b v="1"/>
    <n v="24"/>
    <b v="0"/>
    <x v="20"/>
    <n v="26"/>
    <n v="59.04"/>
  </r>
  <r>
    <x v="1782"/>
    <x v="1782"/>
    <x v="1780"/>
    <x v="19"/>
    <n v="5422"/>
    <x v="2"/>
    <x v="0"/>
    <x v="0"/>
    <n v="1456062489"/>
    <n v="1453211289"/>
    <b v="1"/>
    <n v="76"/>
    <b v="0"/>
    <x v="20"/>
    <n v="15"/>
    <n v="71.34"/>
  </r>
  <r>
    <x v="1783"/>
    <x v="1783"/>
    <x v="1781"/>
    <x v="79"/>
    <n v="9477"/>
    <x v="2"/>
    <x v="0"/>
    <x v="0"/>
    <n v="1432248478"/>
    <n v="1429656478"/>
    <b v="1"/>
    <n v="185"/>
    <b v="0"/>
    <x v="20"/>
    <n v="24"/>
    <n v="51.23"/>
  </r>
  <r>
    <x v="1784"/>
    <x v="1784"/>
    <x v="1782"/>
    <x v="10"/>
    <n v="1988"/>
    <x v="2"/>
    <x v="0"/>
    <x v="0"/>
    <n v="1422674700"/>
    <n v="1419954240"/>
    <b v="1"/>
    <n v="33"/>
    <b v="0"/>
    <x v="20"/>
    <n v="40"/>
    <n v="60.24"/>
  </r>
  <r>
    <x v="1785"/>
    <x v="1785"/>
    <x v="1783"/>
    <x v="95"/>
    <n v="4853"/>
    <x v="2"/>
    <x v="0"/>
    <x v="0"/>
    <n v="1413417600"/>
    <n v="1410750855"/>
    <b v="1"/>
    <n v="108"/>
    <b v="0"/>
    <x v="20"/>
    <n v="20"/>
    <n v="44.94"/>
  </r>
  <r>
    <x v="1786"/>
    <x v="1786"/>
    <x v="1784"/>
    <x v="168"/>
    <n v="905"/>
    <x v="2"/>
    <x v="9"/>
    <x v="3"/>
    <n v="1418649177"/>
    <n v="1416057177"/>
    <b v="1"/>
    <n v="29"/>
    <b v="0"/>
    <x v="20"/>
    <n v="48"/>
    <n v="31.21"/>
  </r>
  <r>
    <x v="1787"/>
    <x v="1787"/>
    <x v="1785"/>
    <x v="3"/>
    <n v="1533"/>
    <x v="2"/>
    <x v="0"/>
    <x v="0"/>
    <n v="1428158637"/>
    <n v="1425570237"/>
    <b v="1"/>
    <n v="24"/>
    <b v="0"/>
    <x v="20"/>
    <n v="15"/>
    <n v="63.88"/>
  </r>
  <r>
    <x v="1788"/>
    <x v="1788"/>
    <x v="1786"/>
    <x v="62"/>
    <n v="76"/>
    <x v="2"/>
    <x v="1"/>
    <x v="1"/>
    <n v="1414795542"/>
    <n v="1412203542"/>
    <b v="1"/>
    <n v="4"/>
    <b v="0"/>
    <x v="20"/>
    <n v="1"/>
    <n v="19"/>
  </r>
  <r>
    <x v="1789"/>
    <x v="1789"/>
    <x v="1787"/>
    <x v="6"/>
    <n v="40"/>
    <x v="2"/>
    <x v="0"/>
    <x v="0"/>
    <n v="1421042403"/>
    <n v="1415858403"/>
    <b v="1"/>
    <n v="4"/>
    <b v="0"/>
    <x v="20"/>
    <n v="1"/>
    <n v="10"/>
  </r>
  <r>
    <x v="1790"/>
    <x v="1790"/>
    <x v="1788"/>
    <x v="287"/>
    <n v="1636"/>
    <x v="2"/>
    <x v="0"/>
    <x v="0"/>
    <n v="1423152678"/>
    <n v="1420560678"/>
    <b v="1"/>
    <n v="15"/>
    <b v="0"/>
    <x v="20"/>
    <n v="5"/>
    <n v="109.07"/>
  </r>
  <r>
    <x v="1791"/>
    <x v="1791"/>
    <x v="1789"/>
    <x v="9"/>
    <n v="107"/>
    <x v="2"/>
    <x v="1"/>
    <x v="1"/>
    <n v="1422553565"/>
    <n v="1417369565"/>
    <b v="1"/>
    <n v="4"/>
    <b v="0"/>
    <x v="20"/>
    <n v="4"/>
    <n v="26.75"/>
  </r>
  <r>
    <x v="1792"/>
    <x v="1792"/>
    <x v="1790"/>
    <x v="31"/>
    <n v="15281"/>
    <x v="2"/>
    <x v="0"/>
    <x v="0"/>
    <n v="1439189940"/>
    <n v="1435970682"/>
    <b v="1"/>
    <n v="139"/>
    <b v="0"/>
    <x v="20"/>
    <n v="61"/>
    <n v="109.94"/>
  </r>
  <r>
    <x v="1793"/>
    <x v="1793"/>
    <x v="1791"/>
    <x v="9"/>
    <n v="40"/>
    <x v="2"/>
    <x v="2"/>
    <x v="2"/>
    <n v="1417127040"/>
    <n v="1414531440"/>
    <b v="1"/>
    <n v="2"/>
    <b v="0"/>
    <x v="20"/>
    <n v="1"/>
    <n v="20"/>
  </r>
  <r>
    <x v="1794"/>
    <x v="1794"/>
    <x v="1792"/>
    <x v="7"/>
    <n v="997"/>
    <x v="2"/>
    <x v="0"/>
    <x v="0"/>
    <n v="1423660422"/>
    <n v="1420636422"/>
    <b v="1"/>
    <n v="18"/>
    <b v="0"/>
    <x v="20"/>
    <n v="11"/>
    <n v="55.39"/>
  </r>
  <r>
    <x v="1795"/>
    <x v="1795"/>
    <x v="1793"/>
    <x v="89"/>
    <n v="10846"/>
    <x v="2"/>
    <x v="12"/>
    <x v="3"/>
    <n v="1476460800"/>
    <n v="1473922541"/>
    <b v="1"/>
    <n v="81"/>
    <b v="0"/>
    <x v="20"/>
    <n v="39"/>
    <n v="133.9"/>
  </r>
  <r>
    <x v="1796"/>
    <x v="1796"/>
    <x v="1794"/>
    <x v="266"/>
    <n v="4190"/>
    <x v="2"/>
    <x v="1"/>
    <x v="1"/>
    <n v="1469356366"/>
    <n v="1464172366"/>
    <b v="1"/>
    <n v="86"/>
    <b v="0"/>
    <x v="20"/>
    <n v="22"/>
    <n v="48.72"/>
  </r>
  <r>
    <x v="1797"/>
    <x v="1797"/>
    <x v="1795"/>
    <x v="3"/>
    <n v="6755"/>
    <x v="2"/>
    <x v="0"/>
    <x v="0"/>
    <n v="1481809189"/>
    <n v="1479217189"/>
    <b v="1"/>
    <n v="140"/>
    <b v="0"/>
    <x v="20"/>
    <n v="68"/>
    <n v="48.25"/>
  </r>
  <r>
    <x v="1798"/>
    <x v="1798"/>
    <x v="1796"/>
    <x v="194"/>
    <n v="2182"/>
    <x v="2"/>
    <x v="0"/>
    <x v="0"/>
    <n v="1454572233"/>
    <n v="1449388233"/>
    <b v="1"/>
    <n v="37"/>
    <b v="0"/>
    <x v="20"/>
    <n v="14"/>
    <n v="58.97"/>
  </r>
  <r>
    <x v="1799"/>
    <x v="1799"/>
    <x v="1797"/>
    <x v="23"/>
    <n v="69.83"/>
    <x v="2"/>
    <x v="1"/>
    <x v="1"/>
    <n v="1415740408"/>
    <n v="1414008808"/>
    <b v="1"/>
    <n v="6"/>
    <b v="0"/>
    <x v="20"/>
    <n v="2"/>
    <n v="11.64"/>
  </r>
  <r>
    <x v="1800"/>
    <x v="1800"/>
    <x v="1798"/>
    <x v="288"/>
    <n v="9460"/>
    <x v="2"/>
    <x v="1"/>
    <x v="1"/>
    <n v="1476109970"/>
    <n v="1473517970"/>
    <b v="1"/>
    <n v="113"/>
    <b v="0"/>
    <x v="20"/>
    <n v="20"/>
    <n v="83.72"/>
  </r>
  <r>
    <x v="1801"/>
    <x v="1801"/>
    <x v="1799"/>
    <x v="73"/>
    <n v="2355"/>
    <x v="2"/>
    <x v="1"/>
    <x v="1"/>
    <n v="1450181400"/>
    <n v="1447429868"/>
    <b v="1"/>
    <n v="37"/>
    <b v="0"/>
    <x v="20"/>
    <n v="14"/>
    <n v="63.65"/>
  </r>
  <r>
    <x v="1802"/>
    <x v="1802"/>
    <x v="1800"/>
    <x v="8"/>
    <n v="1697"/>
    <x v="2"/>
    <x v="12"/>
    <x v="3"/>
    <n v="1435442340"/>
    <n v="1433416830"/>
    <b v="1"/>
    <n v="18"/>
    <b v="0"/>
    <x v="20"/>
    <n v="48"/>
    <n v="94.28"/>
  </r>
  <r>
    <x v="1803"/>
    <x v="1803"/>
    <x v="1801"/>
    <x v="178"/>
    <n v="5390"/>
    <x v="2"/>
    <x v="0"/>
    <x v="0"/>
    <n v="1423878182"/>
    <n v="1421199782"/>
    <b v="1"/>
    <n v="75"/>
    <b v="0"/>
    <x v="20"/>
    <n v="31"/>
    <n v="71.87"/>
  </r>
  <r>
    <x v="1804"/>
    <x v="1804"/>
    <x v="1802"/>
    <x v="289"/>
    <n v="5452"/>
    <x v="2"/>
    <x v="0"/>
    <x v="0"/>
    <n v="1447521404"/>
    <n v="1444061804"/>
    <b v="1"/>
    <n v="52"/>
    <b v="0"/>
    <x v="20"/>
    <n v="35"/>
    <n v="104.85"/>
  </r>
  <r>
    <x v="1805"/>
    <x v="1805"/>
    <x v="1803"/>
    <x v="290"/>
    <n v="8191"/>
    <x v="2"/>
    <x v="12"/>
    <x v="3"/>
    <n v="1443808800"/>
    <n v="1441048658"/>
    <b v="1"/>
    <n v="122"/>
    <b v="0"/>
    <x v="20"/>
    <n v="36"/>
    <n v="67.14"/>
  </r>
  <r>
    <x v="1806"/>
    <x v="1806"/>
    <x v="1804"/>
    <x v="22"/>
    <n v="591"/>
    <x v="2"/>
    <x v="1"/>
    <x v="1"/>
    <n v="1412090349"/>
    <n v="1409066349"/>
    <b v="1"/>
    <n v="8"/>
    <b v="0"/>
    <x v="20"/>
    <n v="3"/>
    <n v="73.88"/>
  </r>
  <r>
    <x v="1807"/>
    <x v="1807"/>
    <x v="1805"/>
    <x v="10"/>
    <n v="553"/>
    <x v="2"/>
    <x v="0"/>
    <x v="0"/>
    <n v="1411868313"/>
    <n v="1409276313"/>
    <b v="1"/>
    <n v="8"/>
    <b v="0"/>
    <x v="20"/>
    <n v="11"/>
    <n v="69.13"/>
  </r>
  <r>
    <x v="1808"/>
    <x v="1808"/>
    <x v="1806"/>
    <x v="89"/>
    <n v="11594"/>
    <x v="2"/>
    <x v="0"/>
    <x v="0"/>
    <n v="1486830030"/>
    <n v="1483806030"/>
    <b v="1"/>
    <n v="96"/>
    <b v="0"/>
    <x v="20"/>
    <n v="41"/>
    <n v="120.77"/>
  </r>
  <r>
    <x v="1809"/>
    <x v="1809"/>
    <x v="1807"/>
    <x v="8"/>
    <n v="380"/>
    <x v="2"/>
    <x v="5"/>
    <x v="5"/>
    <n v="1425246439"/>
    <n v="1422222439"/>
    <b v="1"/>
    <n v="9"/>
    <b v="0"/>
    <x v="20"/>
    <n v="11"/>
    <n v="42.22"/>
  </r>
  <r>
    <x v="1810"/>
    <x v="1810"/>
    <x v="1808"/>
    <x v="52"/>
    <n v="15"/>
    <x v="2"/>
    <x v="0"/>
    <x v="0"/>
    <n v="1408657826"/>
    <n v="1407621026"/>
    <b v="0"/>
    <n v="2"/>
    <b v="0"/>
    <x v="20"/>
    <n v="3"/>
    <n v="7.5"/>
  </r>
  <r>
    <x v="1811"/>
    <x v="1811"/>
    <x v="1809"/>
    <x v="214"/>
    <n v="40"/>
    <x v="2"/>
    <x v="0"/>
    <x v="0"/>
    <n v="1414123200"/>
    <n v="1408962270"/>
    <b v="0"/>
    <n v="26"/>
    <b v="0"/>
    <x v="20"/>
    <n v="0"/>
    <n v="1.54"/>
  </r>
  <r>
    <x v="1812"/>
    <x v="1812"/>
    <x v="1810"/>
    <x v="115"/>
    <n v="865"/>
    <x v="2"/>
    <x v="1"/>
    <x v="1"/>
    <n v="1467531536"/>
    <n v="1464939536"/>
    <b v="0"/>
    <n v="23"/>
    <b v="0"/>
    <x v="20"/>
    <n v="13"/>
    <n v="37.61"/>
  </r>
  <r>
    <x v="1813"/>
    <x v="1813"/>
    <x v="1811"/>
    <x v="222"/>
    <n v="0"/>
    <x v="2"/>
    <x v="1"/>
    <x v="1"/>
    <n v="1407532812"/>
    <n v="1404940812"/>
    <b v="0"/>
    <n v="0"/>
    <b v="0"/>
    <x v="20"/>
    <n v="0"/>
    <s v="N/A"/>
  </r>
  <r>
    <x v="1814"/>
    <x v="1814"/>
    <x v="1812"/>
    <x v="14"/>
    <n v="5902"/>
    <x v="2"/>
    <x v="1"/>
    <x v="1"/>
    <n v="1425108736"/>
    <n v="1422516736"/>
    <b v="0"/>
    <n v="140"/>
    <b v="0"/>
    <x v="20"/>
    <n v="49"/>
    <n v="42.16"/>
  </r>
  <r>
    <x v="1815"/>
    <x v="1815"/>
    <x v="1813"/>
    <x v="9"/>
    <n v="0"/>
    <x v="2"/>
    <x v="0"/>
    <x v="0"/>
    <n v="1435787137"/>
    <n v="1434577537"/>
    <b v="0"/>
    <n v="0"/>
    <b v="0"/>
    <x v="20"/>
    <n v="0"/>
    <s v="N/A"/>
  </r>
  <r>
    <x v="1816"/>
    <x v="1816"/>
    <x v="1814"/>
    <x v="31"/>
    <n v="509"/>
    <x v="2"/>
    <x v="16"/>
    <x v="11"/>
    <n v="1469473200"/>
    <n v="1467061303"/>
    <b v="0"/>
    <n v="6"/>
    <b v="0"/>
    <x v="20"/>
    <n v="2"/>
    <n v="84.83"/>
  </r>
  <r>
    <x v="1817"/>
    <x v="1817"/>
    <x v="1815"/>
    <x v="102"/>
    <n v="9419"/>
    <x v="2"/>
    <x v="0"/>
    <x v="0"/>
    <n v="1485759540"/>
    <n v="1480607607"/>
    <b v="0"/>
    <n v="100"/>
    <b v="0"/>
    <x v="20"/>
    <n v="52"/>
    <n v="94.19"/>
  </r>
  <r>
    <x v="1818"/>
    <x v="1818"/>
    <x v="1816"/>
    <x v="36"/>
    <n v="0"/>
    <x v="2"/>
    <x v="0"/>
    <x v="0"/>
    <n v="1428035850"/>
    <n v="1425447450"/>
    <b v="0"/>
    <n v="0"/>
    <b v="0"/>
    <x v="20"/>
    <n v="0"/>
    <s v="N/A"/>
  </r>
  <r>
    <x v="1819"/>
    <x v="1819"/>
    <x v="1817"/>
    <x v="38"/>
    <n v="25"/>
    <x v="2"/>
    <x v="0"/>
    <x v="0"/>
    <n v="1406743396"/>
    <n v="1404151396"/>
    <b v="0"/>
    <n v="4"/>
    <b v="0"/>
    <x v="20"/>
    <n v="2"/>
    <n v="6.25"/>
  </r>
  <r>
    <x v="1820"/>
    <x v="1820"/>
    <x v="1818"/>
    <x v="91"/>
    <n v="1707"/>
    <x v="2"/>
    <x v="0"/>
    <x v="0"/>
    <n v="1427850090"/>
    <n v="1425261690"/>
    <b v="0"/>
    <n v="8"/>
    <b v="0"/>
    <x v="20"/>
    <n v="7"/>
    <n v="213.38"/>
  </r>
  <r>
    <x v="1821"/>
    <x v="1821"/>
    <x v="1819"/>
    <x v="30"/>
    <n v="3372.25"/>
    <x v="0"/>
    <x v="0"/>
    <x v="0"/>
    <n v="1330760367"/>
    <n v="1326872367"/>
    <b v="0"/>
    <n v="57"/>
    <b v="1"/>
    <x v="11"/>
    <n v="135"/>
    <n v="59.16"/>
  </r>
  <r>
    <x v="1822"/>
    <x v="1822"/>
    <x v="1820"/>
    <x v="43"/>
    <n v="300"/>
    <x v="0"/>
    <x v="5"/>
    <x v="5"/>
    <n v="1391194860"/>
    <n v="1388084862"/>
    <b v="0"/>
    <n v="11"/>
    <b v="1"/>
    <x v="11"/>
    <n v="100"/>
    <n v="27.27"/>
  </r>
  <r>
    <x v="1823"/>
    <x v="1823"/>
    <x v="1821"/>
    <x v="176"/>
    <n v="811"/>
    <x v="0"/>
    <x v="0"/>
    <x v="0"/>
    <n v="1351095976"/>
    <n v="1348503976"/>
    <b v="0"/>
    <n v="33"/>
    <b v="1"/>
    <x v="11"/>
    <n v="116"/>
    <n v="24.58"/>
  </r>
  <r>
    <x v="1824"/>
    <x v="1824"/>
    <x v="1822"/>
    <x v="9"/>
    <n v="3002"/>
    <x v="0"/>
    <x v="0"/>
    <x v="0"/>
    <n v="1389146880"/>
    <n v="1387403967"/>
    <b v="0"/>
    <n v="40"/>
    <b v="1"/>
    <x v="11"/>
    <n v="100"/>
    <n v="75.05"/>
  </r>
  <r>
    <x v="1825"/>
    <x v="1825"/>
    <x v="1823"/>
    <x v="13"/>
    <n v="2101"/>
    <x v="0"/>
    <x v="0"/>
    <x v="0"/>
    <n v="1373572903"/>
    <n v="1371585703"/>
    <b v="0"/>
    <n v="50"/>
    <b v="1"/>
    <x v="11"/>
    <n v="105"/>
    <n v="42.02"/>
  </r>
  <r>
    <x v="1826"/>
    <x v="1826"/>
    <x v="1824"/>
    <x v="13"/>
    <n v="2020"/>
    <x v="0"/>
    <x v="0"/>
    <x v="0"/>
    <n v="1392675017"/>
    <n v="1390083017"/>
    <b v="0"/>
    <n v="38"/>
    <b v="1"/>
    <x v="11"/>
    <n v="101"/>
    <n v="53.16"/>
  </r>
  <r>
    <x v="1827"/>
    <x v="1827"/>
    <x v="1825"/>
    <x v="6"/>
    <n v="8053"/>
    <x v="0"/>
    <x v="0"/>
    <x v="0"/>
    <n v="1299138561"/>
    <n v="1294818561"/>
    <b v="0"/>
    <n v="96"/>
    <b v="1"/>
    <x v="11"/>
    <n v="101"/>
    <n v="83.89"/>
  </r>
  <r>
    <x v="1828"/>
    <x v="1828"/>
    <x v="1826"/>
    <x v="22"/>
    <n v="20032"/>
    <x v="0"/>
    <x v="0"/>
    <x v="0"/>
    <n v="1399672800"/>
    <n v="1396906530"/>
    <b v="0"/>
    <n v="48"/>
    <b v="1"/>
    <x v="11"/>
    <n v="100"/>
    <n v="417.33"/>
  </r>
  <r>
    <x v="1829"/>
    <x v="1829"/>
    <x v="1827"/>
    <x v="15"/>
    <n v="2500.25"/>
    <x v="0"/>
    <x v="0"/>
    <x v="0"/>
    <n v="1295647200"/>
    <n v="1291428371"/>
    <b v="0"/>
    <n v="33"/>
    <b v="1"/>
    <x v="11"/>
    <n v="167"/>
    <n v="75.77"/>
  </r>
  <r>
    <x v="1830"/>
    <x v="1830"/>
    <x v="1828"/>
    <x v="36"/>
    <n v="15230"/>
    <x v="0"/>
    <x v="0"/>
    <x v="0"/>
    <n v="1393259107"/>
    <n v="1390667107"/>
    <b v="0"/>
    <n v="226"/>
    <b v="1"/>
    <x v="11"/>
    <n v="102"/>
    <n v="67.39"/>
  </r>
  <r>
    <x v="1831"/>
    <x v="1831"/>
    <x v="1829"/>
    <x v="28"/>
    <n v="1030"/>
    <x v="0"/>
    <x v="0"/>
    <x v="0"/>
    <n v="1336866863"/>
    <n v="1335570863"/>
    <b v="0"/>
    <n v="14"/>
    <b v="1"/>
    <x v="11"/>
    <n v="103"/>
    <n v="73.569999999999993"/>
  </r>
  <r>
    <x v="1832"/>
    <x v="1832"/>
    <x v="1830"/>
    <x v="18"/>
    <n v="500"/>
    <x v="0"/>
    <x v="0"/>
    <x v="0"/>
    <n v="1299243427"/>
    <n v="1296651427"/>
    <b v="0"/>
    <n v="20"/>
    <b v="1"/>
    <x v="11"/>
    <n v="143"/>
    <n v="25"/>
  </r>
  <r>
    <x v="1833"/>
    <x v="1833"/>
    <x v="1831"/>
    <x v="44"/>
    <n v="1050"/>
    <x v="0"/>
    <x v="0"/>
    <x v="0"/>
    <n v="1362211140"/>
    <n v="1359421403"/>
    <b v="0"/>
    <n v="25"/>
    <b v="1"/>
    <x v="11"/>
    <n v="263"/>
    <n v="42"/>
  </r>
  <r>
    <x v="1834"/>
    <x v="1834"/>
    <x v="1832"/>
    <x v="3"/>
    <n v="11805"/>
    <x v="0"/>
    <x v="0"/>
    <x v="0"/>
    <n v="1422140895"/>
    <n v="1418684895"/>
    <b v="0"/>
    <n v="90"/>
    <b v="1"/>
    <x v="11"/>
    <n v="118"/>
    <n v="131.16999999999999"/>
  </r>
  <r>
    <x v="1835"/>
    <x v="1835"/>
    <x v="1833"/>
    <x v="2"/>
    <n v="520"/>
    <x v="0"/>
    <x v="1"/>
    <x v="1"/>
    <n v="1459439471"/>
    <n v="1456851071"/>
    <b v="0"/>
    <n v="11"/>
    <b v="1"/>
    <x v="11"/>
    <n v="104"/>
    <n v="47.27"/>
  </r>
  <r>
    <x v="1836"/>
    <x v="1836"/>
    <x v="1834"/>
    <x v="10"/>
    <n v="10017"/>
    <x v="0"/>
    <x v="0"/>
    <x v="0"/>
    <n v="1361129129"/>
    <n v="1359660329"/>
    <b v="0"/>
    <n v="55"/>
    <b v="1"/>
    <x v="11"/>
    <n v="200"/>
    <n v="182.13"/>
  </r>
  <r>
    <x v="1837"/>
    <x v="1837"/>
    <x v="1835"/>
    <x v="20"/>
    <n v="1841"/>
    <x v="0"/>
    <x v="0"/>
    <x v="0"/>
    <n v="1332029335"/>
    <n v="1326848935"/>
    <b v="0"/>
    <n v="30"/>
    <b v="1"/>
    <x v="11"/>
    <n v="307"/>
    <n v="61.37"/>
  </r>
  <r>
    <x v="1838"/>
    <x v="1838"/>
    <x v="1836"/>
    <x v="28"/>
    <n v="1001.49"/>
    <x v="0"/>
    <x v="0"/>
    <x v="0"/>
    <n v="1317438000"/>
    <n v="1314989557"/>
    <b v="0"/>
    <n v="28"/>
    <b v="1"/>
    <x v="11"/>
    <n v="100"/>
    <n v="35.770000000000003"/>
  </r>
  <r>
    <x v="1839"/>
    <x v="1839"/>
    <x v="1837"/>
    <x v="28"/>
    <n v="2053"/>
    <x v="0"/>
    <x v="0"/>
    <x v="0"/>
    <n v="1475342382"/>
    <n v="1472750382"/>
    <b v="0"/>
    <n v="45"/>
    <b v="1"/>
    <x v="11"/>
    <n v="205"/>
    <n v="45.62"/>
  </r>
  <r>
    <x v="1840"/>
    <x v="1840"/>
    <x v="1838"/>
    <x v="42"/>
    <n v="980"/>
    <x v="0"/>
    <x v="0"/>
    <x v="0"/>
    <n v="1367902740"/>
    <n v="1366251510"/>
    <b v="0"/>
    <n v="13"/>
    <b v="1"/>
    <x v="11"/>
    <n v="109"/>
    <n v="75.38"/>
  </r>
  <r>
    <x v="1841"/>
    <x v="1841"/>
    <x v="1839"/>
    <x v="13"/>
    <n v="2035"/>
    <x v="0"/>
    <x v="0"/>
    <x v="0"/>
    <n v="1400561940"/>
    <n v="1397679445"/>
    <b v="0"/>
    <n v="40"/>
    <b v="1"/>
    <x v="11"/>
    <n v="102"/>
    <n v="50.88"/>
  </r>
  <r>
    <x v="1842"/>
    <x v="1842"/>
    <x v="1840"/>
    <x v="13"/>
    <n v="2505"/>
    <x v="0"/>
    <x v="0"/>
    <x v="0"/>
    <n v="1425275940"/>
    <n v="1422371381"/>
    <b v="0"/>
    <n v="21"/>
    <b v="1"/>
    <x v="11"/>
    <n v="125"/>
    <n v="119.29"/>
  </r>
  <r>
    <x v="1843"/>
    <x v="1843"/>
    <x v="1841"/>
    <x v="3"/>
    <n v="12400.61"/>
    <x v="0"/>
    <x v="0"/>
    <x v="0"/>
    <n v="1298245954"/>
    <n v="1295653954"/>
    <b v="0"/>
    <n v="134"/>
    <b v="1"/>
    <x v="11"/>
    <n v="124"/>
    <n v="92.54"/>
  </r>
  <r>
    <x v="1844"/>
    <x v="1844"/>
    <x v="1842"/>
    <x v="15"/>
    <n v="1521"/>
    <x v="0"/>
    <x v="0"/>
    <x v="0"/>
    <n v="1307761200"/>
    <n v="1304464914"/>
    <b v="0"/>
    <n v="20"/>
    <b v="1"/>
    <x v="11"/>
    <n v="101"/>
    <n v="76.05"/>
  </r>
  <r>
    <x v="1845"/>
    <x v="1845"/>
    <x v="1843"/>
    <x v="28"/>
    <n v="1000"/>
    <x v="0"/>
    <x v="0"/>
    <x v="0"/>
    <n v="1466139300"/>
    <n v="1464854398"/>
    <b v="0"/>
    <n v="19"/>
    <b v="1"/>
    <x v="11"/>
    <n v="100"/>
    <n v="52.63"/>
  </r>
  <r>
    <x v="1846"/>
    <x v="1846"/>
    <x v="1844"/>
    <x v="36"/>
    <n v="20689"/>
    <x v="0"/>
    <x v="0"/>
    <x v="0"/>
    <n v="1355585777"/>
    <n v="1352993777"/>
    <b v="0"/>
    <n v="209"/>
    <b v="1"/>
    <x v="11"/>
    <n v="138"/>
    <n v="98.99"/>
  </r>
  <r>
    <x v="1847"/>
    <x v="1847"/>
    <x v="1845"/>
    <x v="30"/>
    <n v="3022"/>
    <x v="0"/>
    <x v="0"/>
    <x v="0"/>
    <n v="1429594832"/>
    <n v="1427780432"/>
    <b v="0"/>
    <n v="38"/>
    <b v="1"/>
    <x v="11"/>
    <n v="121"/>
    <n v="79.53"/>
  </r>
  <r>
    <x v="1848"/>
    <x v="1848"/>
    <x v="1846"/>
    <x v="9"/>
    <n v="3221"/>
    <x v="0"/>
    <x v="0"/>
    <x v="0"/>
    <n v="1312095540"/>
    <n v="1306608888"/>
    <b v="0"/>
    <n v="24"/>
    <b v="1"/>
    <x v="11"/>
    <n v="107"/>
    <n v="134.21"/>
  </r>
  <r>
    <x v="1849"/>
    <x v="1849"/>
    <x v="1847"/>
    <x v="43"/>
    <n v="301"/>
    <x v="0"/>
    <x v="0"/>
    <x v="0"/>
    <n v="1350505059"/>
    <n v="1347913059"/>
    <b v="0"/>
    <n v="8"/>
    <b v="1"/>
    <x v="11"/>
    <n v="100"/>
    <n v="37.630000000000003"/>
  </r>
  <r>
    <x v="1850"/>
    <x v="1850"/>
    <x v="1848"/>
    <x v="7"/>
    <n v="9137"/>
    <x v="0"/>
    <x v="0"/>
    <x v="0"/>
    <n v="1405033300"/>
    <n v="1402441300"/>
    <b v="0"/>
    <n v="179"/>
    <b v="1"/>
    <x v="11"/>
    <n v="102"/>
    <n v="51.04"/>
  </r>
  <r>
    <x v="1851"/>
    <x v="1851"/>
    <x v="1849"/>
    <x v="46"/>
    <n v="1301"/>
    <x v="0"/>
    <x v="0"/>
    <x v="0"/>
    <n v="1406509200"/>
    <n v="1404769538"/>
    <b v="0"/>
    <n v="26"/>
    <b v="1"/>
    <x v="11"/>
    <n v="100"/>
    <n v="50.04"/>
  </r>
  <r>
    <x v="1852"/>
    <x v="1852"/>
    <x v="1850"/>
    <x v="36"/>
    <n v="17545"/>
    <x v="0"/>
    <x v="0"/>
    <x v="0"/>
    <n v="1429920000"/>
    <n v="1426703452"/>
    <b v="0"/>
    <n v="131"/>
    <b v="1"/>
    <x v="11"/>
    <n v="117"/>
    <n v="133.93"/>
  </r>
  <r>
    <x v="1853"/>
    <x v="1853"/>
    <x v="1851"/>
    <x v="134"/>
    <n v="815"/>
    <x v="0"/>
    <x v="0"/>
    <x v="0"/>
    <n v="1352860017"/>
    <n v="1348536417"/>
    <b v="0"/>
    <n v="14"/>
    <b v="1"/>
    <x v="11"/>
    <n v="102"/>
    <n v="58.21"/>
  </r>
  <r>
    <x v="1854"/>
    <x v="1854"/>
    <x v="1852"/>
    <x v="36"/>
    <n v="15318.55"/>
    <x v="0"/>
    <x v="0"/>
    <x v="0"/>
    <n v="1369355437"/>
    <n v="1366763437"/>
    <b v="0"/>
    <n v="174"/>
    <b v="1"/>
    <x v="11"/>
    <n v="102"/>
    <n v="88.04"/>
  </r>
  <r>
    <x v="1855"/>
    <x v="1855"/>
    <x v="1853"/>
    <x v="222"/>
    <n v="13480.16"/>
    <x v="0"/>
    <x v="5"/>
    <x v="5"/>
    <n v="1389012940"/>
    <n v="1385124940"/>
    <b v="0"/>
    <n v="191"/>
    <b v="1"/>
    <x v="11"/>
    <n v="154"/>
    <n v="70.58"/>
  </r>
  <r>
    <x v="1856"/>
    <x v="1856"/>
    <x v="1854"/>
    <x v="13"/>
    <n v="2025"/>
    <x v="0"/>
    <x v="0"/>
    <x v="0"/>
    <n v="1405715472"/>
    <n v="1403901072"/>
    <b v="0"/>
    <n v="38"/>
    <b v="1"/>
    <x v="11"/>
    <n v="101"/>
    <n v="53.29"/>
  </r>
  <r>
    <x v="1857"/>
    <x v="1857"/>
    <x v="1855"/>
    <x v="9"/>
    <n v="3000"/>
    <x v="0"/>
    <x v="0"/>
    <x v="0"/>
    <n v="1410546413"/>
    <n v="1407954413"/>
    <b v="0"/>
    <n v="22"/>
    <b v="1"/>
    <x v="11"/>
    <n v="100"/>
    <n v="136.36000000000001"/>
  </r>
  <r>
    <x v="1858"/>
    <x v="1858"/>
    <x v="1856"/>
    <x v="291"/>
    <n v="6041.55"/>
    <x v="0"/>
    <x v="0"/>
    <x v="0"/>
    <n v="1324014521"/>
    <n v="1318826921"/>
    <b v="0"/>
    <n v="149"/>
    <b v="1"/>
    <x v="11"/>
    <n v="109"/>
    <n v="40.549999999999997"/>
  </r>
  <r>
    <x v="1859"/>
    <x v="1859"/>
    <x v="1857"/>
    <x v="9"/>
    <n v="3955"/>
    <x v="0"/>
    <x v="0"/>
    <x v="0"/>
    <n v="1316716129"/>
    <n v="1314124129"/>
    <b v="0"/>
    <n v="56"/>
    <b v="1"/>
    <x v="11"/>
    <n v="132"/>
    <n v="70.63"/>
  </r>
  <r>
    <x v="1860"/>
    <x v="1860"/>
    <x v="1858"/>
    <x v="47"/>
    <n v="1001"/>
    <x v="0"/>
    <x v="0"/>
    <x v="0"/>
    <n v="1391706084"/>
    <n v="1389891684"/>
    <b v="0"/>
    <n v="19"/>
    <b v="1"/>
    <x v="11"/>
    <n v="133"/>
    <n v="52.68"/>
  </r>
  <r>
    <x v="1861"/>
    <x v="1861"/>
    <x v="1859"/>
    <x v="65"/>
    <n v="0"/>
    <x v="2"/>
    <x v="1"/>
    <x v="1"/>
    <n v="1422256341"/>
    <n v="1419664341"/>
    <b v="0"/>
    <n v="0"/>
    <b v="0"/>
    <x v="18"/>
    <n v="0"/>
    <s v="N/A"/>
  </r>
  <r>
    <x v="1862"/>
    <x v="1862"/>
    <x v="1860"/>
    <x v="102"/>
    <n v="1455"/>
    <x v="2"/>
    <x v="0"/>
    <x v="0"/>
    <n v="1488958200"/>
    <n v="1484912974"/>
    <b v="0"/>
    <n v="16"/>
    <b v="0"/>
    <x v="18"/>
    <n v="8"/>
    <n v="90.94"/>
  </r>
  <r>
    <x v="1863"/>
    <x v="1863"/>
    <x v="1861"/>
    <x v="30"/>
    <n v="10"/>
    <x v="2"/>
    <x v="0"/>
    <x v="0"/>
    <n v="1402600085"/>
    <n v="1400008085"/>
    <b v="0"/>
    <n v="2"/>
    <b v="0"/>
    <x v="18"/>
    <n v="0"/>
    <n v="5"/>
  </r>
  <r>
    <x v="1864"/>
    <x v="1864"/>
    <x v="1862"/>
    <x v="115"/>
    <n v="2788"/>
    <x v="2"/>
    <x v="0"/>
    <x v="0"/>
    <n v="1399223500"/>
    <n v="1396631500"/>
    <b v="0"/>
    <n v="48"/>
    <b v="0"/>
    <x v="18"/>
    <n v="43"/>
    <n v="58.08"/>
  </r>
  <r>
    <x v="1865"/>
    <x v="1865"/>
    <x v="1863"/>
    <x v="74"/>
    <n v="4"/>
    <x v="2"/>
    <x v="1"/>
    <x v="1"/>
    <n v="1478425747"/>
    <n v="1475398147"/>
    <b v="0"/>
    <n v="2"/>
    <b v="0"/>
    <x v="18"/>
    <n v="0"/>
    <n v="2"/>
  </r>
  <r>
    <x v="1866"/>
    <x v="1866"/>
    <x v="1864"/>
    <x v="31"/>
    <n v="125"/>
    <x v="2"/>
    <x v="0"/>
    <x v="0"/>
    <n v="1488340800"/>
    <n v="1483768497"/>
    <b v="0"/>
    <n v="2"/>
    <b v="0"/>
    <x v="18"/>
    <n v="1"/>
    <n v="62.5"/>
  </r>
  <r>
    <x v="1867"/>
    <x v="1867"/>
    <x v="1865"/>
    <x v="22"/>
    <n v="10"/>
    <x v="2"/>
    <x v="0"/>
    <x v="0"/>
    <n v="1478383912"/>
    <n v="1475791912"/>
    <b v="0"/>
    <n v="1"/>
    <b v="0"/>
    <x v="18"/>
    <n v="0"/>
    <n v="10"/>
  </r>
  <r>
    <x v="1868"/>
    <x v="1868"/>
    <x v="1866"/>
    <x v="31"/>
    <n v="1217"/>
    <x v="2"/>
    <x v="0"/>
    <x v="0"/>
    <n v="1450166340"/>
    <n v="1448044925"/>
    <b v="0"/>
    <n v="17"/>
    <b v="0"/>
    <x v="18"/>
    <n v="5"/>
    <n v="71.59"/>
  </r>
  <r>
    <x v="1869"/>
    <x v="1869"/>
    <x v="1867"/>
    <x v="3"/>
    <n v="0"/>
    <x v="2"/>
    <x v="0"/>
    <x v="0"/>
    <n v="1483488249"/>
    <n v="1480896249"/>
    <b v="0"/>
    <n v="0"/>
    <b v="0"/>
    <x v="18"/>
    <n v="0"/>
    <s v="N/A"/>
  </r>
  <r>
    <x v="1870"/>
    <x v="1870"/>
    <x v="1868"/>
    <x v="8"/>
    <n v="361"/>
    <x v="2"/>
    <x v="0"/>
    <x v="0"/>
    <n v="1454213820"/>
    <n v="1451723535"/>
    <b v="0"/>
    <n v="11"/>
    <b v="0"/>
    <x v="18"/>
    <n v="10"/>
    <n v="32.82"/>
  </r>
  <r>
    <x v="1871"/>
    <x v="1871"/>
    <x v="1869"/>
    <x v="115"/>
    <n v="4666"/>
    <x v="2"/>
    <x v="0"/>
    <x v="0"/>
    <n v="1416512901"/>
    <n v="1413053301"/>
    <b v="0"/>
    <n v="95"/>
    <b v="0"/>
    <x v="18"/>
    <n v="72"/>
    <n v="49.12"/>
  </r>
  <r>
    <x v="1872"/>
    <x v="1872"/>
    <x v="1870"/>
    <x v="22"/>
    <n v="212"/>
    <x v="2"/>
    <x v="0"/>
    <x v="0"/>
    <n v="1435633602"/>
    <n v="1433041602"/>
    <b v="0"/>
    <n v="13"/>
    <b v="0"/>
    <x v="18"/>
    <n v="1"/>
    <n v="16.309999999999999"/>
  </r>
  <r>
    <x v="1873"/>
    <x v="1873"/>
    <x v="1871"/>
    <x v="6"/>
    <n v="36"/>
    <x v="2"/>
    <x v="5"/>
    <x v="5"/>
    <n v="1436373900"/>
    <n v="1433861210"/>
    <b v="0"/>
    <n v="2"/>
    <b v="0"/>
    <x v="18"/>
    <n v="0"/>
    <n v="18"/>
  </r>
  <r>
    <x v="1874"/>
    <x v="1874"/>
    <x v="1872"/>
    <x v="292"/>
    <n v="26"/>
    <x v="2"/>
    <x v="0"/>
    <x v="0"/>
    <n v="1467155733"/>
    <n v="1465427733"/>
    <b v="0"/>
    <n v="2"/>
    <b v="0"/>
    <x v="18"/>
    <n v="0"/>
    <n v="13"/>
  </r>
  <r>
    <x v="1875"/>
    <x v="1875"/>
    <x v="1873"/>
    <x v="3"/>
    <n v="51"/>
    <x v="2"/>
    <x v="0"/>
    <x v="0"/>
    <n v="1470519308"/>
    <n v="1465335308"/>
    <b v="0"/>
    <n v="3"/>
    <b v="0"/>
    <x v="18"/>
    <n v="1"/>
    <n v="17"/>
  </r>
  <r>
    <x v="1876"/>
    <x v="1876"/>
    <x v="1874"/>
    <x v="293"/>
    <n v="0"/>
    <x v="2"/>
    <x v="2"/>
    <x v="2"/>
    <n v="1402901405"/>
    <n v="1400309405"/>
    <b v="0"/>
    <n v="0"/>
    <b v="0"/>
    <x v="18"/>
    <n v="0"/>
    <s v="N/A"/>
  </r>
  <r>
    <x v="1877"/>
    <x v="1877"/>
    <x v="1875"/>
    <x v="294"/>
    <n v="0"/>
    <x v="2"/>
    <x v="0"/>
    <x v="0"/>
    <n v="1425170525"/>
    <n v="1422664925"/>
    <b v="0"/>
    <n v="0"/>
    <b v="0"/>
    <x v="18"/>
    <n v="0"/>
    <s v="N/A"/>
  </r>
  <r>
    <x v="1878"/>
    <x v="1878"/>
    <x v="1876"/>
    <x v="6"/>
    <n v="0"/>
    <x v="2"/>
    <x v="2"/>
    <x v="2"/>
    <n v="1402618355"/>
    <n v="1400026355"/>
    <b v="0"/>
    <n v="0"/>
    <b v="0"/>
    <x v="18"/>
    <n v="0"/>
    <s v="N/A"/>
  </r>
  <r>
    <x v="1879"/>
    <x v="1879"/>
    <x v="1877"/>
    <x v="10"/>
    <n v="6"/>
    <x v="2"/>
    <x v="3"/>
    <x v="3"/>
    <n v="1457966129"/>
    <n v="1455377729"/>
    <b v="0"/>
    <n v="2"/>
    <b v="0"/>
    <x v="18"/>
    <n v="0"/>
    <n v="3"/>
  </r>
  <r>
    <x v="1880"/>
    <x v="1880"/>
    <x v="1878"/>
    <x v="10"/>
    <n v="1004"/>
    <x v="2"/>
    <x v="1"/>
    <x v="1"/>
    <n v="1459341380"/>
    <n v="1456839380"/>
    <b v="0"/>
    <n v="24"/>
    <b v="0"/>
    <x v="18"/>
    <n v="20"/>
    <n v="41.83"/>
  </r>
  <r>
    <x v="1881"/>
    <x v="1881"/>
    <x v="1879"/>
    <x v="13"/>
    <n v="3453.69"/>
    <x v="0"/>
    <x v="0"/>
    <x v="0"/>
    <n v="1425955189"/>
    <n v="1423366789"/>
    <b v="0"/>
    <n v="70"/>
    <b v="1"/>
    <x v="14"/>
    <n v="173"/>
    <n v="49.34"/>
  </r>
  <r>
    <x v="1882"/>
    <x v="1882"/>
    <x v="1880"/>
    <x v="295"/>
    <n v="3380"/>
    <x v="0"/>
    <x v="0"/>
    <x v="0"/>
    <n v="1341964080"/>
    <n v="1339109212"/>
    <b v="0"/>
    <n v="81"/>
    <b v="1"/>
    <x v="14"/>
    <n v="101"/>
    <n v="41.73"/>
  </r>
  <r>
    <x v="1883"/>
    <x v="1883"/>
    <x v="1881"/>
    <x v="117"/>
    <n v="1047"/>
    <x v="0"/>
    <x v="0"/>
    <x v="0"/>
    <n v="1333921508"/>
    <n v="1331333108"/>
    <b v="0"/>
    <n v="32"/>
    <b v="1"/>
    <x v="14"/>
    <n v="105"/>
    <n v="32.72"/>
  </r>
  <r>
    <x v="1884"/>
    <x v="1884"/>
    <x v="1882"/>
    <x v="28"/>
    <n v="1351"/>
    <x v="0"/>
    <x v="0"/>
    <x v="0"/>
    <n v="1354017600"/>
    <n v="1350967535"/>
    <b v="0"/>
    <n v="26"/>
    <b v="1"/>
    <x v="14"/>
    <n v="135"/>
    <n v="51.96"/>
  </r>
  <r>
    <x v="1885"/>
    <x v="1885"/>
    <x v="1883"/>
    <x v="296"/>
    <n v="5322"/>
    <x v="0"/>
    <x v="0"/>
    <x v="0"/>
    <n v="1344636000"/>
    <n v="1341800110"/>
    <b v="0"/>
    <n v="105"/>
    <b v="1"/>
    <x v="14"/>
    <n v="116"/>
    <n v="50.69"/>
  </r>
  <r>
    <x v="1886"/>
    <x v="1886"/>
    <x v="1884"/>
    <x v="38"/>
    <n v="1225"/>
    <x v="0"/>
    <x v="0"/>
    <x v="0"/>
    <n v="1415832338"/>
    <n v="1413236738"/>
    <b v="0"/>
    <n v="29"/>
    <b v="1"/>
    <x v="14"/>
    <n v="102"/>
    <n v="42.24"/>
  </r>
  <r>
    <x v="1887"/>
    <x v="1887"/>
    <x v="1885"/>
    <x v="9"/>
    <n v="3335"/>
    <x v="0"/>
    <x v="3"/>
    <x v="3"/>
    <n v="1449178200"/>
    <n v="1447614732"/>
    <b v="0"/>
    <n v="8"/>
    <b v="1"/>
    <x v="14"/>
    <n v="111"/>
    <n v="416.88"/>
  </r>
  <r>
    <x v="1888"/>
    <x v="1888"/>
    <x v="1886"/>
    <x v="30"/>
    <n v="4152"/>
    <x v="0"/>
    <x v="0"/>
    <x v="0"/>
    <n v="1275368340"/>
    <n v="1272692732"/>
    <b v="0"/>
    <n v="89"/>
    <b v="1"/>
    <x v="14"/>
    <n v="166"/>
    <n v="46.65"/>
  </r>
  <r>
    <x v="1889"/>
    <x v="1889"/>
    <x v="1887"/>
    <x v="13"/>
    <n v="2132"/>
    <x v="0"/>
    <x v="0"/>
    <x v="0"/>
    <n v="1363024946"/>
    <n v="1359140546"/>
    <b v="0"/>
    <n v="44"/>
    <b v="1"/>
    <x v="14"/>
    <n v="107"/>
    <n v="48.45"/>
  </r>
  <r>
    <x v="1890"/>
    <x v="1890"/>
    <x v="1888"/>
    <x v="14"/>
    <n v="17350.13"/>
    <x v="0"/>
    <x v="0"/>
    <x v="0"/>
    <n v="1355597528"/>
    <n v="1353005528"/>
    <b v="0"/>
    <n v="246"/>
    <b v="1"/>
    <x v="14"/>
    <n v="145"/>
    <n v="70.53"/>
  </r>
  <r>
    <x v="1891"/>
    <x v="1891"/>
    <x v="1889"/>
    <x v="3"/>
    <n v="10555"/>
    <x v="0"/>
    <x v="0"/>
    <x v="0"/>
    <n v="1279778400"/>
    <n v="1275851354"/>
    <b v="0"/>
    <n v="120"/>
    <b v="1"/>
    <x v="14"/>
    <n v="106"/>
    <n v="87.96"/>
  </r>
  <r>
    <x v="1892"/>
    <x v="1892"/>
    <x v="1890"/>
    <x v="2"/>
    <n v="683"/>
    <x v="0"/>
    <x v="0"/>
    <x v="0"/>
    <n v="1307459881"/>
    <n v="1304867881"/>
    <b v="0"/>
    <n v="26"/>
    <b v="1"/>
    <x v="14"/>
    <n v="137"/>
    <n v="26.27"/>
  </r>
  <r>
    <x v="1893"/>
    <x v="1893"/>
    <x v="1891"/>
    <x v="30"/>
    <n v="2600"/>
    <x v="0"/>
    <x v="0"/>
    <x v="0"/>
    <n v="1302926340"/>
    <n v="1301524585"/>
    <b v="0"/>
    <n v="45"/>
    <b v="1"/>
    <x v="14"/>
    <n v="104"/>
    <n v="57.78"/>
  </r>
  <r>
    <x v="1894"/>
    <x v="1894"/>
    <x v="1892"/>
    <x v="28"/>
    <n v="1145"/>
    <x v="0"/>
    <x v="0"/>
    <x v="0"/>
    <n v="1329082983"/>
    <n v="1326404583"/>
    <b v="0"/>
    <n v="20"/>
    <b v="1"/>
    <x v="14"/>
    <n v="115"/>
    <n v="57.25"/>
  </r>
  <r>
    <x v="1895"/>
    <x v="1895"/>
    <x v="1893"/>
    <x v="297"/>
    <n v="9228"/>
    <x v="0"/>
    <x v="0"/>
    <x v="0"/>
    <n v="1445363722"/>
    <n v="1442771722"/>
    <b v="0"/>
    <n v="47"/>
    <b v="1"/>
    <x v="14"/>
    <n v="102"/>
    <n v="196.34"/>
  </r>
  <r>
    <x v="1896"/>
    <x v="1896"/>
    <x v="1894"/>
    <x v="298"/>
    <n v="559"/>
    <x v="0"/>
    <x v="0"/>
    <x v="0"/>
    <n v="1334250165"/>
    <n v="1331658165"/>
    <b v="0"/>
    <n v="13"/>
    <b v="1"/>
    <x v="14"/>
    <n v="124"/>
    <n v="43"/>
  </r>
  <r>
    <x v="1897"/>
    <x v="1897"/>
    <x v="1895"/>
    <x v="299"/>
    <n v="6506"/>
    <x v="0"/>
    <x v="0"/>
    <x v="0"/>
    <n v="1393966800"/>
    <n v="1392040806"/>
    <b v="0"/>
    <n v="183"/>
    <b v="1"/>
    <x v="14"/>
    <n v="102"/>
    <n v="35.549999999999997"/>
  </r>
  <r>
    <x v="1898"/>
    <x v="1898"/>
    <x v="1896"/>
    <x v="28"/>
    <n v="1445"/>
    <x v="0"/>
    <x v="0"/>
    <x v="0"/>
    <n v="1454349600"/>
    <n v="1451277473"/>
    <b v="0"/>
    <n v="21"/>
    <b v="1"/>
    <x v="14"/>
    <n v="145"/>
    <n v="68.81"/>
  </r>
  <r>
    <x v="1899"/>
    <x v="1899"/>
    <x v="1897"/>
    <x v="42"/>
    <n v="1200"/>
    <x v="0"/>
    <x v="0"/>
    <x v="0"/>
    <n v="1427319366"/>
    <n v="1424730966"/>
    <b v="0"/>
    <n v="42"/>
    <b v="1"/>
    <x v="14"/>
    <n v="133"/>
    <n v="28.57"/>
  </r>
  <r>
    <x v="1900"/>
    <x v="1900"/>
    <x v="1898"/>
    <x v="30"/>
    <n v="2734.11"/>
    <x v="0"/>
    <x v="0"/>
    <x v="0"/>
    <n v="1349517540"/>
    <n v="1347137731"/>
    <b v="0"/>
    <n v="54"/>
    <b v="1"/>
    <x v="14"/>
    <n v="109"/>
    <n v="50.63"/>
  </r>
  <r>
    <x v="1901"/>
    <x v="1901"/>
    <x v="1899"/>
    <x v="300"/>
    <n v="2670"/>
    <x v="2"/>
    <x v="1"/>
    <x v="1"/>
    <n v="1432299600"/>
    <n v="1429707729"/>
    <b v="0"/>
    <n v="25"/>
    <b v="0"/>
    <x v="29"/>
    <n v="3"/>
    <n v="106.8"/>
  </r>
  <r>
    <x v="1902"/>
    <x v="1902"/>
    <x v="1900"/>
    <x v="28"/>
    <n v="12"/>
    <x v="2"/>
    <x v="9"/>
    <x v="3"/>
    <n v="1425495447"/>
    <n v="1422903447"/>
    <b v="0"/>
    <n v="3"/>
    <b v="0"/>
    <x v="29"/>
    <n v="1"/>
    <n v="4"/>
  </r>
  <r>
    <x v="1903"/>
    <x v="1903"/>
    <x v="1901"/>
    <x v="9"/>
    <n v="1398"/>
    <x v="2"/>
    <x v="0"/>
    <x v="0"/>
    <n v="1485541791"/>
    <n v="1480357791"/>
    <b v="0"/>
    <n v="41"/>
    <b v="0"/>
    <x v="29"/>
    <n v="47"/>
    <n v="34.1"/>
  </r>
  <r>
    <x v="1904"/>
    <x v="1904"/>
    <x v="1902"/>
    <x v="63"/>
    <n v="50"/>
    <x v="2"/>
    <x v="0"/>
    <x v="0"/>
    <n v="1451752021"/>
    <n v="1447864021"/>
    <b v="0"/>
    <n v="2"/>
    <b v="0"/>
    <x v="29"/>
    <n v="0"/>
    <n v="25"/>
  </r>
  <r>
    <x v="1905"/>
    <x v="1905"/>
    <x v="1903"/>
    <x v="31"/>
    <n v="42"/>
    <x v="2"/>
    <x v="0"/>
    <x v="0"/>
    <n v="1410127994"/>
    <n v="1407535994"/>
    <b v="0"/>
    <n v="4"/>
    <b v="0"/>
    <x v="29"/>
    <n v="0"/>
    <n v="10.5"/>
  </r>
  <r>
    <x v="1906"/>
    <x v="1906"/>
    <x v="1904"/>
    <x v="63"/>
    <n v="21380"/>
    <x v="2"/>
    <x v="0"/>
    <x v="0"/>
    <n v="1466697983"/>
    <n v="1464105983"/>
    <b v="0"/>
    <n v="99"/>
    <b v="0"/>
    <x v="29"/>
    <n v="43"/>
    <n v="215.96"/>
  </r>
  <r>
    <x v="1907"/>
    <x v="1907"/>
    <x v="1905"/>
    <x v="11"/>
    <n v="85"/>
    <x v="2"/>
    <x v="0"/>
    <x v="0"/>
    <n v="1400853925"/>
    <n v="1399557925"/>
    <b v="0"/>
    <n v="4"/>
    <b v="0"/>
    <x v="29"/>
    <n v="0"/>
    <n v="21.25"/>
  </r>
  <r>
    <x v="1908"/>
    <x v="1908"/>
    <x v="1906"/>
    <x v="31"/>
    <n v="433"/>
    <x v="2"/>
    <x v="0"/>
    <x v="0"/>
    <n v="1483048900"/>
    <n v="1480456900"/>
    <b v="0"/>
    <n v="4"/>
    <b v="0"/>
    <x v="29"/>
    <n v="2"/>
    <n v="108.25"/>
  </r>
  <r>
    <x v="1909"/>
    <x v="1909"/>
    <x v="1907"/>
    <x v="19"/>
    <n v="4939"/>
    <x v="2"/>
    <x v="0"/>
    <x v="0"/>
    <n v="1414059479"/>
    <n v="1411467479"/>
    <b v="0"/>
    <n v="38"/>
    <b v="0"/>
    <x v="29"/>
    <n v="14"/>
    <n v="129.97"/>
  </r>
  <r>
    <x v="1910"/>
    <x v="1910"/>
    <x v="1908"/>
    <x v="94"/>
    <n v="33486"/>
    <x v="2"/>
    <x v="9"/>
    <x v="3"/>
    <n v="1446331500"/>
    <n v="1442531217"/>
    <b v="0"/>
    <n v="285"/>
    <b v="0"/>
    <x v="29"/>
    <n v="39"/>
    <n v="117.49"/>
  </r>
  <r>
    <x v="1911"/>
    <x v="1911"/>
    <x v="1909"/>
    <x v="301"/>
    <n v="10"/>
    <x v="2"/>
    <x v="4"/>
    <x v="4"/>
    <n v="1407545334"/>
    <n v="1404953334"/>
    <b v="0"/>
    <n v="1"/>
    <b v="0"/>
    <x v="29"/>
    <n v="0"/>
    <n v="10"/>
  </r>
  <r>
    <x v="1912"/>
    <x v="1912"/>
    <x v="1910"/>
    <x v="10"/>
    <n v="2965"/>
    <x v="2"/>
    <x v="0"/>
    <x v="0"/>
    <n v="1433395560"/>
    <n v="1430803560"/>
    <b v="0"/>
    <n v="42"/>
    <b v="0"/>
    <x v="29"/>
    <n v="59"/>
    <n v="70.599999999999994"/>
  </r>
  <r>
    <x v="1913"/>
    <x v="1913"/>
    <x v="1911"/>
    <x v="240"/>
    <n v="637"/>
    <x v="2"/>
    <x v="1"/>
    <x v="1"/>
    <n v="1412770578"/>
    <n v="1410178578"/>
    <b v="0"/>
    <n v="26"/>
    <b v="0"/>
    <x v="29"/>
    <n v="1"/>
    <n v="24.5"/>
  </r>
  <r>
    <x v="1914"/>
    <x v="1914"/>
    <x v="1912"/>
    <x v="302"/>
    <n v="60"/>
    <x v="2"/>
    <x v="0"/>
    <x v="0"/>
    <n v="1414814340"/>
    <n v="1413519073"/>
    <b v="0"/>
    <n v="2"/>
    <b v="0"/>
    <x v="29"/>
    <n v="9"/>
    <n v="30"/>
  </r>
  <r>
    <x v="1915"/>
    <x v="1915"/>
    <x v="1913"/>
    <x v="2"/>
    <n v="8"/>
    <x v="2"/>
    <x v="0"/>
    <x v="0"/>
    <n v="1409620222"/>
    <n v="1407892222"/>
    <b v="0"/>
    <n v="4"/>
    <b v="0"/>
    <x v="29"/>
    <n v="2"/>
    <n v="2"/>
  </r>
  <r>
    <x v="1916"/>
    <x v="1916"/>
    <x v="1914"/>
    <x v="22"/>
    <n v="102"/>
    <x v="2"/>
    <x v="0"/>
    <x v="0"/>
    <n v="1478542375"/>
    <n v="1476378775"/>
    <b v="0"/>
    <n v="6"/>
    <b v="0"/>
    <x v="29"/>
    <n v="1"/>
    <n v="17"/>
  </r>
  <r>
    <x v="1917"/>
    <x v="1917"/>
    <x v="1915"/>
    <x v="303"/>
    <n v="205025"/>
    <x v="2"/>
    <x v="7"/>
    <x v="6"/>
    <n v="1486708133"/>
    <n v="1484116133"/>
    <b v="0"/>
    <n v="70"/>
    <b v="0"/>
    <x v="29"/>
    <n v="53"/>
    <n v="2928.93"/>
  </r>
  <r>
    <x v="1918"/>
    <x v="1918"/>
    <x v="1916"/>
    <x v="31"/>
    <n v="260"/>
    <x v="2"/>
    <x v="0"/>
    <x v="0"/>
    <n v="1407869851"/>
    <n v="1404845851"/>
    <b v="0"/>
    <n v="9"/>
    <b v="0"/>
    <x v="29"/>
    <n v="1"/>
    <n v="28.89"/>
  </r>
  <r>
    <x v="1919"/>
    <x v="1919"/>
    <x v="1917"/>
    <x v="2"/>
    <n v="237"/>
    <x v="2"/>
    <x v="0"/>
    <x v="0"/>
    <n v="1432069249"/>
    <n v="1429477249"/>
    <b v="0"/>
    <n v="8"/>
    <b v="0"/>
    <x v="29"/>
    <n v="47"/>
    <n v="29.63"/>
  </r>
  <r>
    <x v="1920"/>
    <x v="1920"/>
    <x v="1918"/>
    <x v="3"/>
    <n v="4303"/>
    <x v="2"/>
    <x v="1"/>
    <x v="1"/>
    <n v="1445468400"/>
    <n v="1443042061"/>
    <b v="0"/>
    <n v="105"/>
    <b v="0"/>
    <x v="29"/>
    <n v="43"/>
    <n v="40.98"/>
  </r>
  <r>
    <x v="1921"/>
    <x v="1921"/>
    <x v="1919"/>
    <x v="15"/>
    <n v="2052"/>
    <x v="0"/>
    <x v="0"/>
    <x v="0"/>
    <n v="1342243143"/>
    <n v="1339651143"/>
    <b v="0"/>
    <n v="38"/>
    <b v="1"/>
    <x v="14"/>
    <n v="137"/>
    <n v="54"/>
  </r>
  <r>
    <x v="1922"/>
    <x v="1922"/>
    <x v="1920"/>
    <x v="13"/>
    <n v="2311"/>
    <x v="0"/>
    <x v="0"/>
    <x v="0"/>
    <n v="1386828507"/>
    <n v="1384236507"/>
    <b v="0"/>
    <n v="64"/>
    <b v="1"/>
    <x v="14"/>
    <n v="116"/>
    <n v="36.11"/>
  </r>
  <r>
    <x v="1923"/>
    <x v="1923"/>
    <x v="1921"/>
    <x v="304"/>
    <n v="301"/>
    <x v="0"/>
    <x v="0"/>
    <x v="0"/>
    <n v="1317099540"/>
    <n v="1313612532"/>
    <b v="0"/>
    <n v="13"/>
    <b v="1"/>
    <x v="14"/>
    <n v="241"/>
    <n v="23.15"/>
  </r>
  <r>
    <x v="1924"/>
    <x v="1924"/>
    <x v="1922"/>
    <x v="9"/>
    <n v="3432"/>
    <x v="0"/>
    <x v="0"/>
    <x v="0"/>
    <n v="1389814380"/>
    <n v="1387390555"/>
    <b v="0"/>
    <n v="33"/>
    <b v="1"/>
    <x v="14"/>
    <n v="114"/>
    <n v="104"/>
  </r>
  <r>
    <x v="1925"/>
    <x v="1925"/>
    <x v="1923"/>
    <x v="15"/>
    <n v="1655"/>
    <x v="0"/>
    <x v="0"/>
    <x v="0"/>
    <n v="1381449600"/>
    <n v="1379540288"/>
    <b v="0"/>
    <n v="52"/>
    <b v="1"/>
    <x v="14"/>
    <n v="110"/>
    <n v="31.83"/>
  </r>
  <r>
    <x v="1926"/>
    <x v="1926"/>
    <x v="1924"/>
    <x v="15"/>
    <n v="2930.69"/>
    <x v="0"/>
    <x v="0"/>
    <x v="0"/>
    <n v="1288657560"/>
    <n v="1286319256"/>
    <b v="0"/>
    <n v="107"/>
    <b v="1"/>
    <x v="14"/>
    <n v="195"/>
    <n v="27.39"/>
  </r>
  <r>
    <x v="1927"/>
    <x v="1927"/>
    <x v="1925"/>
    <x v="20"/>
    <n v="620"/>
    <x v="0"/>
    <x v="0"/>
    <x v="0"/>
    <n v="1331182740"/>
    <n v="1329856839"/>
    <b v="0"/>
    <n v="11"/>
    <b v="1"/>
    <x v="14"/>
    <n v="103"/>
    <n v="56.36"/>
  </r>
  <r>
    <x v="1928"/>
    <x v="1928"/>
    <x v="1926"/>
    <x v="305"/>
    <n v="2630"/>
    <x v="0"/>
    <x v="0"/>
    <x v="0"/>
    <n v="1367940794"/>
    <n v="1365348794"/>
    <b v="0"/>
    <n v="34"/>
    <b v="1"/>
    <x v="14"/>
    <n v="103"/>
    <n v="77.349999999999994"/>
  </r>
  <r>
    <x v="1929"/>
    <x v="1929"/>
    <x v="1927"/>
    <x v="50"/>
    <n v="3210"/>
    <x v="0"/>
    <x v="0"/>
    <x v="0"/>
    <n v="1309825866"/>
    <n v="1306197066"/>
    <b v="0"/>
    <n v="75"/>
    <b v="1"/>
    <x v="14"/>
    <n v="100"/>
    <n v="42.8"/>
  </r>
  <r>
    <x v="1930"/>
    <x v="1930"/>
    <x v="1928"/>
    <x v="28"/>
    <n v="1270"/>
    <x v="0"/>
    <x v="0"/>
    <x v="0"/>
    <n v="1373203482"/>
    <n v="1368019482"/>
    <b v="0"/>
    <n v="26"/>
    <b v="1"/>
    <x v="14"/>
    <n v="127"/>
    <n v="48.85"/>
  </r>
  <r>
    <x v="1931"/>
    <x v="1931"/>
    <x v="1929"/>
    <x v="13"/>
    <n v="2412.02"/>
    <x v="0"/>
    <x v="0"/>
    <x v="0"/>
    <n v="1337657400"/>
    <n v="1336512309"/>
    <b v="0"/>
    <n v="50"/>
    <b v="1"/>
    <x v="14"/>
    <n v="121"/>
    <n v="48.24"/>
  </r>
  <r>
    <x v="1932"/>
    <x v="1932"/>
    <x v="1930"/>
    <x v="26"/>
    <n v="5617"/>
    <x v="0"/>
    <x v="0"/>
    <x v="0"/>
    <n v="1327433173"/>
    <n v="1325618773"/>
    <b v="0"/>
    <n v="80"/>
    <b v="1"/>
    <x v="14"/>
    <n v="107"/>
    <n v="70.209999999999994"/>
  </r>
  <r>
    <x v="1933"/>
    <x v="1933"/>
    <x v="1931"/>
    <x v="12"/>
    <n v="10346"/>
    <x v="0"/>
    <x v="0"/>
    <x v="0"/>
    <n v="1411787307"/>
    <n v="1409195307"/>
    <b v="0"/>
    <n v="110"/>
    <b v="1"/>
    <x v="14"/>
    <n v="172"/>
    <n v="94.05"/>
  </r>
  <r>
    <x v="1934"/>
    <x v="1934"/>
    <x v="1932"/>
    <x v="10"/>
    <n v="6181"/>
    <x v="0"/>
    <x v="0"/>
    <x v="0"/>
    <n v="1324789200"/>
    <n v="1321649321"/>
    <b v="0"/>
    <n v="77"/>
    <b v="1"/>
    <x v="14"/>
    <n v="124"/>
    <n v="80.27"/>
  </r>
  <r>
    <x v="1935"/>
    <x v="1935"/>
    <x v="1933"/>
    <x v="30"/>
    <n v="2710"/>
    <x v="0"/>
    <x v="0"/>
    <x v="0"/>
    <n v="1403326740"/>
    <n v="1400106171"/>
    <b v="0"/>
    <n v="50"/>
    <b v="1"/>
    <x v="14"/>
    <n v="108"/>
    <n v="54.2"/>
  </r>
  <r>
    <x v="1936"/>
    <x v="1936"/>
    <x v="1934"/>
    <x v="51"/>
    <n v="8739.01"/>
    <x v="0"/>
    <x v="0"/>
    <x v="0"/>
    <n v="1323151140"/>
    <n v="1320528070"/>
    <b v="0"/>
    <n v="145"/>
    <b v="1"/>
    <x v="14"/>
    <n v="117"/>
    <n v="60.27"/>
  </r>
  <r>
    <x v="1937"/>
    <x v="1937"/>
    <x v="1935"/>
    <x v="20"/>
    <n v="1123.47"/>
    <x v="0"/>
    <x v="0"/>
    <x v="0"/>
    <n v="1339732740"/>
    <n v="1338346281"/>
    <b v="0"/>
    <n v="29"/>
    <b v="1"/>
    <x v="14"/>
    <n v="187"/>
    <n v="38.74"/>
  </r>
  <r>
    <x v="1938"/>
    <x v="1938"/>
    <x v="1936"/>
    <x v="36"/>
    <n v="17390"/>
    <x v="0"/>
    <x v="0"/>
    <x v="0"/>
    <n v="1372741200"/>
    <n v="1370067231"/>
    <b v="0"/>
    <n v="114"/>
    <b v="1"/>
    <x v="14"/>
    <n v="116"/>
    <n v="152.54"/>
  </r>
  <r>
    <x v="1939"/>
    <x v="1939"/>
    <x v="1937"/>
    <x v="3"/>
    <n v="11070"/>
    <x v="0"/>
    <x v="0"/>
    <x v="0"/>
    <n v="1362955108"/>
    <n v="1360366708"/>
    <b v="0"/>
    <n v="96"/>
    <b v="1"/>
    <x v="14"/>
    <n v="111"/>
    <n v="115.31"/>
  </r>
  <r>
    <x v="1940"/>
    <x v="1940"/>
    <x v="1938"/>
    <x v="81"/>
    <n v="1111"/>
    <x v="0"/>
    <x v="0"/>
    <x v="0"/>
    <n v="1308110340"/>
    <n v="1304770233"/>
    <b v="0"/>
    <n v="31"/>
    <b v="1"/>
    <x v="14"/>
    <n v="171"/>
    <n v="35.840000000000003"/>
  </r>
  <r>
    <x v="1941"/>
    <x v="1941"/>
    <x v="1939"/>
    <x v="65"/>
    <n v="315295.89"/>
    <x v="0"/>
    <x v="0"/>
    <x v="0"/>
    <n v="1400137131"/>
    <n v="1397545131"/>
    <b v="1"/>
    <n v="4883"/>
    <b v="1"/>
    <x v="30"/>
    <n v="126"/>
    <n v="64.569999999999993"/>
  </r>
  <r>
    <x v="1942"/>
    <x v="1942"/>
    <x v="1940"/>
    <x v="12"/>
    <n v="8306.42"/>
    <x v="0"/>
    <x v="0"/>
    <x v="0"/>
    <n v="1309809140"/>
    <n v="1302033140"/>
    <b v="1"/>
    <n v="95"/>
    <b v="1"/>
    <x v="30"/>
    <n v="138"/>
    <n v="87.44"/>
  </r>
  <r>
    <x v="1943"/>
    <x v="1943"/>
    <x v="1941"/>
    <x v="3"/>
    <n v="170525"/>
    <x v="0"/>
    <x v="0"/>
    <x v="0"/>
    <n v="1470896916"/>
    <n v="1467008916"/>
    <b v="1"/>
    <n v="2478"/>
    <b v="1"/>
    <x v="30"/>
    <n v="1705"/>
    <n v="68.819999999999993"/>
  </r>
  <r>
    <x v="1944"/>
    <x v="1944"/>
    <x v="1942"/>
    <x v="79"/>
    <n v="315222.2"/>
    <x v="0"/>
    <x v="0"/>
    <x v="0"/>
    <n v="1398952890"/>
    <n v="1396360890"/>
    <b v="1"/>
    <n v="1789"/>
    <b v="1"/>
    <x v="30"/>
    <n v="788"/>
    <n v="176.2"/>
  </r>
  <r>
    <x v="1945"/>
    <x v="1945"/>
    <x v="1943"/>
    <x v="57"/>
    <n v="348018"/>
    <x v="0"/>
    <x v="3"/>
    <x v="3"/>
    <n v="1436680958"/>
    <n v="1433224958"/>
    <b v="1"/>
    <n v="680"/>
    <b v="1"/>
    <x v="30"/>
    <n v="348"/>
    <n v="511.79"/>
  </r>
  <r>
    <x v="1946"/>
    <x v="1946"/>
    <x v="1944"/>
    <x v="51"/>
    <n v="11231"/>
    <x v="0"/>
    <x v="0"/>
    <x v="0"/>
    <n v="1397961361"/>
    <n v="1392780961"/>
    <b v="1"/>
    <n v="70"/>
    <b v="1"/>
    <x v="30"/>
    <n v="150"/>
    <n v="160.44"/>
  </r>
  <r>
    <x v="1947"/>
    <x v="1947"/>
    <x v="1945"/>
    <x v="134"/>
    <n v="805.07"/>
    <x v="0"/>
    <x v="0"/>
    <x v="0"/>
    <n v="1258955940"/>
    <n v="1255730520"/>
    <b v="1"/>
    <n v="23"/>
    <b v="1"/>
    <x v="30"/>
    <n v="101"/>
    <n v="35"/>
  </r>
  <r>
    <x v="1948"/>
    <x v="1948"/>
    <x v="1946"/>
    <x v="57"/>
    <n v="800211"/>
    <x v="0"/>
    <x v="0"/>
    <x v="0"/>
    <n v="1465232520"/>
    <n v="1460557809"/>
    <b v="1"/>
    <n v="4245"/>
    <b v="1"/>
    <x v="30"/>
    <n v="800"/>
    <n v="188.51"/>
  </r>
  <r>
    <x v="1949"/>
    <x v="1949"/>
    <x v="1947"/>
    <x v="63"/>
    <n v="53001.3"/>
    <x v="0"/>
    <x v="1"/>
    <x v="1"/>
    <n v="1404986951"/>
    <n v="1402394951"/>
    <b v="1"/>
    <n v="943"/>
    <b v="1"/>
    <x v="30"/>
    <n v="106"/>
    <n v="56.2"/>
  </r>
  <r>
    <x v="1950"/>
    <x v="1950"/>
    <x v="1948"/>
    <x v="240"/>
    <n v="96248.960000000006"/>
    <x v="0"/>
    <x v="0"/>
    <x v="0"/>
    <n v="1303446073"/>
    <n v="1300767673"/>
    <b v="1"/>
    <n v="1876"/>
    <b v="1"/>
    <x v="30"/>
    <n v="201"/>
    <n v="51.31"/>
  </r>
  <r>
    <x v="1951"/>
    <x v="1951"/>
    <x v="1949"/>
    <x v="63"/>
    <n v="106222"/>
    <x v="0"/>
    <x v="0"/>
    <x v="0"/>
    <n v="1478516737"/>
    <n v="1475921137"/>
    <b v="1"/>
    <n v="834"/>
    <b v="1"/>
    <x v="30"/>
    <n v="212"/>
    <n v="127.36"/>
  </r>
  <r>
    <x v="1952"/>
    <x v="1952"/>
    <x v="1950"/>
    <x v="19"/>
    <n v="69465.33"/>
    <x v="0"/>
    <x v="5"/>
    <x v="5"/>
    <n v="1381934015"/>
    <n v="1378737215"/>
    <b v="1"/>
    <n v="682"/>
    <b v="1"/>
    <x v="30"/>
    <n v="198"/>
    <n v="101.86"/>
  </r>
  <r>
    <x v="1953"/>
    <x v="1953"/>
    <x v="1951"/>
    <x v="36"/>
    <n v="33892"/>
    <x v="0"/>
    <x v="0"/>
    <x v="0"/>
    <n v="1330657200"/>
    <n v="1328158065"/>
    <b v="1"/>
    <n v="147"/>
    <b v="1"/>
    <x v="30"/>
    <n v="226"/>
    <n v="230.56"/>
  </r>
  <r>
    <x v="1954"/>
    <x v="1954"/>
    <x v="1952"/>
    <x v="63"/>
    <n v="349474"/>
    <x v="0"/>
    <x v="0"/>
    <x v="0"/>
    <n v="1457758800"/>
    <n v="1453730176"/>
    <b v="1"/>
    <n v="415"/>
    <b v="1"/>
    <x v="30"/>
    <n v="699"/>
    <n v="842.11"/>
  </r>
  <r>
    <x v="1955"/>
    <x v="1955"/>
    <x v="1953"/>
    <x v="247"/>
    <n v="167410.01999999999"/>
    <x v="0"/>
    <x v="0"/>
    <x v="0"/>
    <n v="1337799600"/>
    <n v="1334989881"/>
    <b v="1"/>
    <n v="290"/>
    <b v="1"/>
    <x v="30"/>
    <n v="399"/>
    <n v="577.28"/>
  </r>
  <r>
    <x v="1956"/>
    <x v="1956"/>
    <x v="1954"/>
    <x v="127"/>
    <n v="176420"/>
    <x v="0"/>
    <x v="0"/>
    <x v="0"/>
    <n v="1429391405"/>
    <n v="1425507005"/>
    <b v="1"/>
    <n v="365"/>
    <b v="1"/>
    <x v="30"/>
    <n v="294"/>
    <n v="483.34"/>
  </r>
  <r>
    <x v="1957"/>
    <x v="1957"/>
    <x v="1955"/>
    <x v="11"/>
    <n v="50251.41"/>
    <x v="0"/>
    <x v="0"/>
    <x v="0"/>
    <n v="1351304513"/>
    <n v="1348712513"/>
    <b v="1"/>
    <n v="660"/>
    <b v="1"/>
    <x v="30"/>
    <n v="168"/>
    <n v="76.14"/>
  </r>
  <r>
    <x v="1958"/>
    <x v="1958"/>
    <x v="1956"/>
    <x v="39"/>
    <n v="100490.02"/>
    <x v="0"/>
    <x v="0"/>
    <x v="0"/>
    <n v="1364078561"/>
    <n v="1361490161"/>
    <b v="1"/>
    <n v="1356"/>
    <b v="1"/>
    <x v="30"/>
    <n v="1436"/>
    <n v="74.11"/>
  </r>
  <r>
    <x v="1959"/>
    <x v="1959"/>
    <x v="1957"/>
    <x v="3"/>
    <n v="15673.44"/>
    <x v="0"/>
    <x v="0"/>
    <x v="0"/>
    <n v="1412121600"/>
    <n v="1408565860"/>
    <b v="1"/>
    <n v="424"/>
    <b v="1"/>
    <x v="30"/>
    <n v="157"/>
    <n v="36.97"/>
  </r>
  <r>
    <x v="1960"/>
    <x v="1960"/>
    <x v="1958"/>
    <x v="54"/>
    <n v="82532"/>
    <x v="0"/>
    <x v="11"/>
    <x v="9"/>
    <n v="1419151341"/>
    <n v="1416559341"/>
    <b v="1"/>
    <n v="33"/>
    <b v="1"/>
    <x v="30"/>
    <n v="118"/>
    <n v="2500.9699999999998"/>
  </r>
  <r>
    <x v="1961"/>
    <x v="1961"/>
    <x v="1959"/>
    <x v="3"/>
    <n v="110538.12"/>
    <x v="0"/>
    <x v="0"/>
    <x v="0"/>
    <n v="1349495940"/>
    <n v="1346042417"/>
    <b v="1"/>
    <n v="1633"/>
    <b v="1"/>
    <x v="30"/>
    <n v="1105"/>
    <n v="67.69"/>
  </r>
  <r>
    <x v="1962"/>
    <x v="1962"/>
    <x v="1960"/>
    <x v="3"/>
    <n v="19292.5"/>
    <x v="0"/>
    <x v="0"/>
    <x v="0"/>
    <n v="1400006636"/>
    <n v="1397414636"/>
    <b v="1"/>
    <n v="306"/>
    <b v="1"/>
    <x v="30"/>
    <n v="193"/>
    <n v="63.05"/>
  </r>
  <r>
    <x v="1963"/>
    <x v="1963"/>
    <x v="1961"/>
    <x v="266"/>
    <n v="24108"/>
    <x v="0"/>
    <x v="1"/>
    <x v="1"/>
    <n v="1410862734"/>
    <n v="1407838734"/>
    <b v="1"/>
    <n v="205"/>
    <b v="1"/>
    <x v="30"/>
    <n v="127"/>
    <n v="117.6"/>
  </r>
  <r>
    <x v="1964"/>
    <x v="1964"/>
    <x v="1962"/>
    <x v="306"/>
    <n v="231543.12"/>
    <x v="0"/>
    <x v="13"/>
    <x v="3"/>
    <n v="1461306772"/>
    <n v="1458714772"/>
    <b v="1"/>
    <n v="1281"/>
    <b v="1"/>
    <x v="30"/>
    <n v="260"/>
    <n v="180.75"/>
  </r>
  <r>
    <x v="1965"/>
    <x v="1965"/>
    <x v="1963"/>
    <x v="10"/>
    <n v="13114"/>
    <x v="0"/>
    <x v="0"/>
    <x v="0"/>
    <n v="1326330000"/>
    <n v="1324433310"/>
    <b v="1"/>
    <n v="103"/>
    <b v="1"/>
    <x v="30"/>
    <n v="262"/>
    <n v="127.32"/>
  </r>
  <r>
    <x v="1966"/>
    <x v="1966"/>
    <x v="1964"/>
    <x v="57"/>
    <n v="206743.09"/>
    <x v="0"/>
    <x v="0"/>
    <x v="0"/>
    <n v="1408021098"/>
    <n v="1405429098"/>
    <b v="1"/>
    <n v="1513"/>
    <b v="1"/>
    <x v="30"/>
    <n v="207"/>
    <n v="136.63999999999999"/>
  </r>
  <r>
    <x v="1967"/>
    <x v="1967"/>
    <x v="1965"/>
    <x v="22"/>
    <n v="74026"/>
    <x v="0"/>
    <x v="0"/>
    <x v="0"/>
    <n v="1398959729"/>
    <n v="1396367729"/>
    <b v="1"/>
    <n v="405"/>
    <b v="1"/>
    <x v="30"/>
    <n v="370"/>
    <n v="182.78"/>
  </r>
  <r>
    <x v="1968"/>
    <x v="1968"/>
    <x v="1966"/>
    <x v="63"/>
    <n v="142483"/>
    <x v="0"/>
    <x v="0"/>
    <x v="0"/>
    <n v="1480777515"/>
    <n v="1478095515"/>
    <b v="1"/>
    <n v="510"/>
    <b v="1"/>
    <x v="30"/>
    <n v="285"/>
    <n v="279.38"/>
  </r>
  <r>
    <x v="1969"/>
    <x v="1969"/>
    <x v="1967"/>
    <x v="22"/>
    <n v="115816"/>
    <x v="0"/>
    <x v="1"/>
    <x v="1"/>
    <n v="1470423668"/>
    <n v="1467831668"/>
    <b v="1"/>
    <n v="1887"/>
    <b v="1"/>
    <x v="30"/>
    <n v="579"/>
    <n v="61.38"/>
  </r>
  <r>
    <x v="1970"/>
    <x v="1970"/>
    <x v="1968"/>
    <x v="10"/>
    <n v="56590"/>
    <x v="0"/>
    <x v="0"/>
    <x v="0"/>
    <n v="1366429101"/>
    <n v="1361248701"/>
    <b v="1"/>
    <n v="701"/>
    <b v="1"/>
    <x v="30"/>
    <n v="1132"/>
    <n v="80.73"/>
  </r>
  <r>
    <x v="1971"/>
    <x v="1971"/>
    <x v="1969"/>
    <x v="307"/>
    <n v="1052110.8700000001"/>
    <x v="0"/>
    <x v="0"/>
    <x v="0"/>
    <n v="1384488000"/>
    <n v="1381752061"/>
    <b v="1"/>
    <n v="3863"/>
    <b v="1"/>
    <x v="30"/>
    <n v="263"/>
    <n v="272.36"/>
  </r>
  <r>
    <x v="1972"/>
    <x v="1972"/>
    <x v="1970"/>
    <x v="30"/>
    <n v="16862"/>
    <x v="0"/>
    <x v="0"/>
    <x v="0"/>
    <n v="1353201444"/>
    <n v="1350605844"/>
    <b v="1"/>
    <n v="238"/>
    <b v="1"/>
    <x v="30"/>
    <n v="674"/>
    <n v="70.849999999999994"/>
  </r>
  <r>
    <x v="1973"/>
    <x v="1973"/>
    <x v="1971"/>
    <x v="308"/>
    <n v="508525.01"/>
    <x v="0"/>
    <x v="0"/>
    <x v="0"/>
    <n v="1470466800"/>
    <n v="1467134464"/>
    <b v="1"/>
    <n v="2051"/>
    <b v="1"/>
    <x v="30"/>
    <n v="257"/>
    <n v="247.94"/>
  </r>
  <r>
    <x v="1974"/>
    <x v="1974"/>
    <x v="1972"/>
    <x v="22"/>
    <n v="75099.199999999997"/>
    <x v="0"/>
    <x v="1"/>
    <x v="1"/>
    <n v="1376899269"/>
    <n v="1371715269"/>
    <b v="1"/>
    <n v="402"/>
    <b v="1"/>
    <x v="30"/>
    <n v="375"/>
    <n v="186.81"/>
  </r>
  <r>
    <x v="1975"/>
    <x v="1975"/>
    <x v="1973"/>
    <x v="194"/>
    <n v="33393.339999999997"/>
    <x v="0"/>
    <x v="0"/>
    <x v="0"/>
    <n v="1362938851"/>
    <n v="1360346851"/>
    <b v="1"/>
    <n v="253"/>
    <b v="1"/>
    <x v="30"/>
    <n v="209"/>
    <n v="131.99"/>
  </r>
  <r>
    <x v="1976"/>
    <x v="1976"/>
    <x v="1974"/>
    <x v="23"/>
    <n v="13864"/>
    <x v="0"/>
    <x v="1"/>
    <x v="1"/>
    <n v="1373751325"/>
    <n v="1371159325"/>
    <b v="1"/>
    <n v="473"/>
    <b v="1"/>
    <x v="30"/>
    <n v="347"/>
    <n v="29.31"/>
  </r>
  <r>
    <x v="1977"/>
    <x v="1977"/>
    <x v="1975"/>
    <x v="63"/>
    <n v="201165"/>
    <x v="0"/>
    <x v="0"/>
    <x v="0"/>
    <n v="1450511940"/>
    <n v="1446527540"/>
    <b v="1"/>
    <n v="821"/>
    <b v="1"/>
    <x v="30"/>
    <n v="402"/>
    <n v="245.02"/>
  </r>
  <r>
    <x v="1978"/>
    <x v="1978"/>
    <x v="1976"/>
    <x v="63"/>
    <n v="513422.57"/>
    <x v="0"/>
    <x v="0"/>
    <x v="0"/>
    <n v="1339484400"/>
    <n v="1336627492"/>
    <b v="1"/>
    <n v="388"/>
    <b v="1"/>
    <x v="30"/>
    <n v="1027"/>
    <n v="1323.25"/>
  </r>
  <r>
    <x v="1979"/>
    <x v="1979"/>
    <x v="1977"/>
    <x v="61"/>
    <n v="229802.31"/>
    <x v="0"/>
    <x v="0"/>
    <x v="0"/>
    <n v="1447909140"/>
    <n v="1444734146"/>
    <b v="1"/>
    <n v="813"/>
    <b v="1"/>
    <x v="30"/>
    <n v="115"/>
    <n v="282.66000000000003"/>
  </r>
  <r>
    <x v="1980"/>
    <x v="1980"/>
    <x v="1978"/>
    <x v="63"/>
    <n v="177412.01"/>
    <x v="0"/>
    <x v="12"/>
    <x v="3"/>
    <n v="1459684862"/>
    <n v="1456232462"/>
    <b v="1"/>
    <n v="1945"/>
    <b v="1"/>
    <x v="30"/>
    <n v="355"/>
    <n v="91.21"/>
  </r>
  <r>
    <x v="1981"/>
    <x v="1981"/>
    <x v="1979"/>
    <x v="51"/>
    <n v="381"/>
    <x v="2"/>
    <x v="5"/>
    <x v="5"/>
    <n v="1404926665"/>
    <n v="1402334665"/>
    <b v="0"/>
    <n v="12"/>
    <b v="0"/>
    <x v="31"/>
    <n v="5"/>
    <n v="31.75"/>
  </r>
  <r>
    <x v="1982"/>
    <x v="1982"/>
    <x v="1980"/>
    <x v="237"/>
    <n v="0"/>
    <x v="2"/>
    <x v="7"/>
    <x v="6"/>
    <n v="1480863887"/>
    <n v="1478268287"/>
    <b v="0"/>
    <n v="0"/>
    <b v="0"/>
    <x v="31"/>
    <n v="0"/>
    <s v="N/A"/>
  </r>
  <r>
    <x v="1983"/>
    <x v="1983"/>
    <x v="1981"/>
    <x v="287"/>
    <n v="1419"/>
    <x v="2"/>
    <x v="0"/>
    <x v="0"/>
    <n v="1472799600"/>
    <n v="1470874618"/>
    <b v="0"/>
    <n v="16"/>
    <b v="0"/>
    <x v="31"/>
    <n v="4"/>
    <n v="88.69"/>
  </r>
  <r>
    <x v="1984"/>
    <x v="1984"/>
    <x v="1982"/>
    <x v="36"/>
    <n v="3172"/>
    <x v="2"/>
    <x v="0"/>
    <x v="0"/>
    <n v="1417377481"/>
    <n v="1412189881"/>
    <b v="0"/>
    <n v="7"/>
    <b v="0"/>
    <x v="31"/>
    <n v="21"/>
    <n v="453.14"/>
  </r>
  <r>
    <x v="1985"/>
    <x v="1985"/>
    <x v="1983"/>
    <x v="183"/>
    <n v="51"/>
    <x v="2"/>
    <x v="1"/>
    <x v="1"/>
    <n v="1470178800"/>
    <n v="1467650771"/>
    <b v="0"/>
    <n v="4"/>
    <b v="0"/>
    <x v="31"/>
    <n v="3"/>
    <n v="12.75"/>
  </r>
  <r>
    <x v="1986"/>
    <x v="1986"/>
    <x v="1984"/>
    <x v="13"/>
    <n v="1"/>
    <x v="2"/>
    <x v="1"/>
    <x v="1"/>
    <n v="1457947483"/>
    <n v="1455359083"/>
    <b v="0"/>
    <n v="1"/>
    <b v="0"/>
    <x v="31"/>
    <n v="0"/>
    <n v="1"/>
  </r>
  <r>
    <x v="1987"/>
    <x v="1987"/>
    <x v="1985"/>
    <x v="62"/>
    <n v="2336"/>
    <x v="2"/>
    <x v="1"/>
    <x v="1"/>
    <n v="1425223276"/>
    <n v="1422631276"/>
    <b v="0"/>
    <n v="28"/>
    <b v="0"/>
    <x v="31"/>
    <n v="42"/>
    <n v="83.43"/>
  </r>
  <r>
    <x v="1988"/>
    <x v="1988"/>
    <x v="1986"/>
    <x v="12"/>
    <n v="25"/>
    <x v="2"/>
    <x v="0"/>
    <x v="0"/>
    <n v="1440094742"/>
    <n v="1437502742"/>
    <b v="0"/>
    <n v="1"/>
    <b v="0"/>
    <x v="31"/>
    <n v="0"/>
    <n v="25"/>
  </r>
  <r>
    <x v="1989"/>
    <x v="1989"/>
    <x v="1987"/>
    <x v="10"/>
    <n v="50"/>
    <x v="2"/>
    <x v="0"/>
    <x v="0"/>
    <n v="1481473208"/>
    <n v="1478881208"/>
    <b v="0"/>
    <n v="1"/>
    <b v="0"/>
    <x v="31"/>
    <n v="1"/>
    <n v="50"/>
  </r>
  <r>
    <x v="1990"/>
    <x v="1990"/>
    <x v="1988"/>
    <x v="9"/>
    <n v="509"/>
    <x v="2"/>
    <x v="0"/>
    <x v="0"/>
    <n v="1455338532"/>
    <n v="1454042532"/>
    <b v="0"/>
    <n v="5"/>
    <b v="0"/>
    <x v="31"/>
    <n v="17"/>
    <n v="101.8"/>
  </r>
  <r>
    <x v="1991"/>
    <x v="1991"/>
    <x v="1989"/>
    <x v="13"/>
    <n v="140"/>
    <x v="2"/>
    <x v="0"/>
    <x v="0"/>
    <n v="1435958786"/>
    <n v="1434144386"/>
    <b v="0"/>
    <n v="3"/>
    <b v="0"/>
    <x v="31"/>
    <n v="7"/>
    <n v="46.67"/>
  </r>
  <r>
    <x v="1992"/>
    <x v="1992"/>
    <x v="1990"/>
    <x v="15"/>
    <n v="2"/>
    <x v="2"/>
    <x v="0"/>
    <x v="0"/>
    <n v="1424229991"/>
    <n v="1421637991"/>
    <b v="0"/>
    <n v="2"/>
    <b v="0"/>
    <x v="31"/>
    <n v="0"/>
    <n v="1"/>
  </r>
  <r>
    <x v="1993"/>
    <x v="1993"/>
    <x v="1991"/>
    <x v="13"/>
    <n v="0"/>
    <x v="2"/>
    <x v="1"/>
    <x v="1"/>
    <n v="1450706837"/>
    <n v="1448114837"/>
    <b v="0"/>
    <n v="0"/>
    <b v="0"/>
    <x v="31"/>
    <n v="0"/>
    <s v="N/A"/>
  </r>
  <r>
    <x v="1994"/>
    <x v="1994"/>
    <x v="1992"/>
    <x v="50"/>
    <n v="0"/>
    <x v="2"/>
    <x v="0"/>
    <x v="0"/>
    <n v="1481072942"/>
    <n v="1475885342"/>
    <b v="0"/>
    <n v="0"/>
    <b v="0"/>
    <x v="31"/>
    <n v="0"/>
    <s v="N/A"/>
  </r>
  <r>
    <x v="1995"/>
    <x v="1995"/>
    <x v="1993"/>
    <x v="28"/>
    <n v="78"/>
    <x v="2"/>
    <x v="5"/>
    <x v="5"/>
    <n v="1437082736"/>
    <n v="1435354736"/>
    <b v="0"/>
    <n v="3"/>
    <b v="0"/>
    <x v="31"/>
    <n v="8"/>
    <n v="26"/>
  </r>
  <r>
    <x v="1996"/>
    <x v="1996"/>
    <x v="1994"/>
    <x v="309"/>
    <n v="0"/>
    <x v="2"/>
    <x v="0"/>
    <x v="0"/>
    <n v="1405021211"/>
    <n v="1402429211"/>
    <b v="0"/>
    <n v="0"/>
    <b v="0"/>
    <x v="31"/>
    <n v="0"/>
    <s v="N/A"/>
  </r>
  <r>
    <x v="1997"/>
    <x v="1997"/>
    <x v="1995"/>
    <x v="115"/>
    <n v="0"/>
    <x v="2"/>
    <x v="0"/>
    <x v="0"/>
    <n v="1409091612"/>
    <n v="1406499612"/>
    <b v="0"/>
    <n v="0"/>
    <b v="0"/>
    <x v="31"/>
    <n v="0"/>
    <s v="N/A"/>
  </r>
  <r>
    <x v="1998"/>
    <x v="1998"/>
    <x v="1996"/>
    <x v="30"/>
    <n v="655"/>
    <x v="2"/>
    <x v="0"/>
    <x v="0"/>
    <n v="1406861438"/>
    <n v="1402973438"/>
    <b v="0"/>
    <n v="3"/>
    <b v="0"/>
    <x v="31"/>
    <n v="26"/>
    <n v="218.33"/>
  </r>
  <r>
    <x v="1999"/>
    <x v="1999"/>
    <x v="1997"/>
    <x v="310"/>
    <n v="236"/>
    <x v="2"/>
    <x v="1"/>
    <x v="1"/>
    <n v="1415882108"/>
    <n v="1413286508"/>
    <b v="0"/>
    <n v="7"/>
    <b v="0"/>
    <x v="31"/>
    <n v="1"/>
    <n v="33.71"/>
  </r>
  <r>
    <x v="2000"/>
    <x v="2000"/>
    <x v="1998"/>
    <x v="10"/>
    <n v="625"/>
    <x v="2"/>
    <x v="5"/>
    <x v="5"/>
    <n v="1452120613"/>
    <n v="1449528613"/>
    <b v="0"/>
    <n v="25"/>
    <b v="0"/>
    <x v="31"/>
    <n v="13"/>
    <n v="25"/>
  </r>
  <r>
    <x v="2001"/>
    <x v="2001"/>
    <x v="1999"/>
    <x v="56"/>
    <n v="210171"/>
    <x v="0"/>
    <x v="12"/>
    <x v="3"/>
    <n v="1434139200"/>
    <n v="1431406916"/>
    <b v="1"/>
    <n v="1637"/>
    <b v="1"/>
    <x v="30"/>
    <n v="382"/>
    <n v="128.38999999999999"/>
  </r>
  <r>
    <x v="2002"/>
    <x v="2002"/>
    <x v="2000"/>
    <x v="63"/>
    <n v="108397.11"/>
    <x v="0"/>
    <x v="0"/>
    <x v="0"/>
    <n v="1485191143"/>
    <n v="1482599143"/>
    <b v="1"/>
    <n v="1375"/>
    <b v="1"/>
    <x v="30"/>
    <n v="217"/>
    <n v="78.83"/>
  </r>
  <r>
    <x v="2003"/>
    <x v="2003"/>
    <x v="2001"/>
    <x v="2"/>
    <n v="1560"/>
    <x v="0"/>
    <x v="0"/>
    <x v="0"/>
    <n v="1278111600"/>
    <n v="1276830052"/>
    <b v="1"/>
    <n v="17"/>
    <b v="1"/>
    <x v="30"/>
    <n v="312"/>
    <n v="91.76"/>
  </r>
  <r>
    <x v="2004"/>
    <x v="2004"/>
    <x v="2002"/>
    <x v="63"/>
    <n v="117210.24000000001"/>
    <x v="0"/>
    <x v="0"/>
    <x v="0"/>
    <n v="1405002663"/>
    <n v="1402410663"/>
    <b v="1"/>
    <n v="354"/>
    <b v="1"/>
    <x v="30"/>
    <n v="234"/>
    <n v="331.1"/>
  </r>
  <r>
    <x v="2005"/>
    <x v="2005"/>
    <x v="2003"/>
    <x v="11"/>
    <n v="37104.03"/>
    <x v="0"/>
    <x v="0"/>
    <x v="0"/>
    <n v="1381895940"/>
    <n v="1379532618"/>
    <b v="1"/>
    <n v="191"/>
    <b v="1"/>
    <x v="30"/>
    <n v="124"/>
    <n v="194.26"/>
  </r>
  <r>
    <x v="2006"/>
    <x v="2006"/>
    <x v="2004"/>
    <x v="63"/>
    <n v="123920"/>
    <x v="0"/>
    <x v="0"/>
    <x v="0"/>
    <n v="1417611645"/>
    <n v="1414584045"/>
    <b v="1"/>
    <n v="303"/>
    <b v="1"/>
    <x v="30"/>
    <n v="248"/>
    <n v="408.98"/>
  </r>
  <r>
    <x v="2007"/>
    <x v="2007"/>
    <x v="2005"/>
    <x v="3"/>
    <n v="11570.92"/>
    <x v="0"/>
    <x v="0"/>
    <x v="0"/>
    <n v="1282622400"/>
    <n v="1276891586"/>
    <b v="1"/>
    <n v="137"/>
    <b v="1"/>
    <x v="30"/>
    <n v="116"/>
    <n v="84.46"/>
  </r>
  <r>
    <x v="2008"/>
    <x v="2008"/>
    <x v="2006"/>
    <x v="311"/>
    <n v="1839"/>
    <x v="0"/>
    <x v="0"/>
    <x v="0"/>
    <n v="1316442622"/>
    <n v="1312641022"/>
    <b v="1"/>
    <n v="41"/>
    <b v="1"/>
    <x v="30"/>
    <n v="117"/>
    <n v="44.85"/>
  </r>
  <r>
    <x v="2009"/>
    <x v="2009"/>
    <x v="2007"/>
    <x v="63"/>
    <n v="152579"/>
    <x v="0"/>
    <x v="12"/>
    <x v="3"/>
    <n v="1479890743"/>
    <n v="1476776743"/>
    <b v="1"/>
    <n v="398"/>
    <b v="1"/>
    <x v="30"/>
    <n v="305"/>
    <n v="383.36"/>
  </r>
  <r>
    <x v="2010"/>
    <x v="2010"/>
    <x v="2008"/>
    <x v="11"/>
    <n v="96015.9"/>
    <x v="0"/>
    <x v="0"/>
    <x v="0"/>
    <n v="1471564491"/>
    <n v="1468972491"/>
    <b v="1"/>
    <n v="1737"/>
    <b v="1"/>
    <x v="30"/>
    <n v="320"/>
    <n v="55.28"/>
  </r>
  <r>
    <x v="2011"/>
    <x v="2011"/>
    <x v="2009"/>
    <x v="63"/>
    <n v="409782"/>
    <x v="0"/>
    <x v="15"/>
    <x v="3"/>
    <n v="1452553200"/>
    <n v="1449650173"/>
    <b v="1"/>
    <n v="971"/>
    <b v="1"/>
    <x v="30"/>
    <n v="820"/>
    <n v="422.02"/>
  </r>
  <r>
    <x v="2012"/>
    <x v="2012"/>
    <x v="2010"/>
    <x v="10"/>
    <n v="11745"/>
    <x v="0"/>
    <x v="0"/>
    <x v="0"/>
    <n v="1423165441"/>
    <n v="1420573441"/>
    <b v="1"/>
    <n v="183"/>
    <b v="1"/>
    <x v="30"/>
    <n v="235"/>
    <n v="64.180000000000007"/>
  </r>
  <r>
    <x v="2013"/>
    <x v="2013"/>
    <x v="2011"/>
    <x v="292"/>
    <n v="791862"/>
    <x v="0"/>
    <x v="0"/>
    <x v="0"/>
    <n v="1468019014"/>
    <n v="1462835014"/>
    <b v="1"/>
    <n v="4562"/>
    <b v="1"/>
    <x v="30"/>
    <n v="495"/>
    <n v="173.58"/>
  </r>
  <r>
    <x v="2014"/>
    <x v="2014"/>
    <x v="2012"/>
    <x v="11"/>
    <n v="2344134.67"/>
    <x v="0"/>
    <x v="0"/>
    <x v="0"/>
    <n v="1364184539"/>
    <n v="1361250539"/>
    <b v="1"/>
    <n v="26457"/>
    <b v="1"/>
    <x v="30"/>
    <n v="7814"/>
    <n v="88.6"/>
  </r>
  <r>
    <x v="2015"/>
    <x v="2015"/>
    <x v="2013"/>
    <x v="312"/>
    <n v="8136.01"/>
    <x v="0"/>
    <x v="0"/>
    <x v="0"/>
    <n v="1315602163"/>
    <n v="1313010163"/>
    <b v="1"/>
    <n v="162"/>
    <b v="1"/>
    <x v="30"/>
    <n v="113"/>
    <n v="50.22"/>
  </r>
  <r>
    <x v="2016"/>
    <x v="2016"/>
    <x v="2014"/>
    <x v="3"/>
    <n v="92154.22"/>
    <x v="0"/>
    <x v="0"/>
    <x v="0"/>
    <n v="1362863299"/>
    <n v="1360271299"/>
    <b v="1"/>
    <n v="479"/>
    <b v="1"/>
    <x v="30"/>
    <n v="922"/>
    <n v="192.39"/>
  </r>
  <r>
    <x v="2017"/>
    <x v="2017"/>
    <x v="2015"/>
    <x v="31"/>
    <n v="31275.599999999999"/>
    <x v="0"/>
    <x v="0"/>
    <x v="0"/>
    <n v="1332561600"/>
    <n v="1329873755"/>
    <b v="1"/>
    <n v="426"/>
    <b v="1"/>
    <x v="30"/>
    <n v="125"/>
    <n v="73.42"/>
  </r>
  <r>
    <x v="2018"/>
    <x v="2018"/>
    <x v="2016"/>
    <x v="99"/>
    <n v="66458.23"/>
    <x v="0"/>
    <x v="17"/>
    <x v="3"/>
    <n v="1439455609"/>
    <n v="1436863609"/>
    <b v="1"/>
    <n v="450"/>
    <b v="1"/>
    <x v="30"/>
    <n v="102"/>
    <n v="147.68"/>
  </r>
  <r>
    <x v="2019"/>
    <x v="2019"/>
    <x v="2017"/>
    <x v="79"/>
    <n v="193963.9"/>
    <x v="0"/>
    <x v="0"/>
    <x v="0"/>
    <n v="1474563621"/>
    <n v="1471971621"/>
    <b v="1"/>
    <n v="1780"/>
    <b v="1"/>
    <x v="30"/>
    <n v="485"/>
    <n v="108.97"/>
  </r>
  <r>
    <x v="2020"/>
    <x v="2020"/>
    <x v="2018"/>
    <x v="15"/>
    <n v="2885"/>
    <x v="0"/>
    <x v="0"/>
    <x v="0"/>
    <n v="1400108640"/>
    <n v="1396923624"/>
    <b v="1"/>
    <n v="122"/>
    <b v="1"/>
    <x v="30"/>
    <n v="192"/>
    <n v="23.65"/>
  </r>
  <r>
    <x v="2021"/>
    <x v="2021"/>
    <x v="2019"/>
    <x v="10"/>
    <n v="14055"/>
    <x v="0"/>
    <x v="0"/>
    <x v="0"/>
    <n v="1411522897"/>
    <n v="1407634897"/>
    <b v="1"/>
    <n v="95"/>
    <b v="1"/>
    <x v="30"/>
    <n v="281"/>
    <n v="147.94999999999999"/>
  </r>
  <r>
    <x v="2022"/>
    <x v="2022"/>
    <x v="2020"/>
    <x v="57"/>
    <n v="125137"/>
    <x v="0"/>
    <x v="0"/>
    <x v="0"/>
    <n v="1465652372"/>
    <n v="1463060372"/>
    <b v="1"/>
    <n v="325"/>
    <b v="1"/>
    <x v="30"/>
    <n v="125"/>
    <n v="385.04"/>
  </r>
  <r>
    <x v="2023"/>
    <x v="2023"/>
    <x v="2021"/>
    <x v="57"/>
    <n v="161459"/>
    <x v="0"/>
    <x v="0"/>
    <x v="0"/>
    <n v="1434017153"/>
    <n v="1431425153"/>
    <b v="1"/>
    <n v="353"/>
    <b v="1"/>
    <x v="30"/>
    <n v="161"/>
    <n v="457.39"/>
  </r>
  <r>
    <x v="2024"/>
    <x v="2024"/>
    <x v="2022"/>
    <x v="23"/>
    <n v="23414"/>
    <x v="0"/>
    <x v="0"/>
    <x v="0"/>
    <n v="1344826800"/>
    <n v="1341875544"/>
    <b v="1"/>
    <n v="105"/>
    <b v="1"/>
    <x v="30"/>
    <n v="585"/>
    <n v="222.99"/>
  </r>
  <r>
    <x v="2025"/>
    <x v="2025"/>
    <x v="2023"/>
    <x v="58"/>
    <n v="160920"/>
    <x v="0"/>
    <x v="12"/>
    <x v="3"/>
    <n v="1433996746"/>
    <n v="1431404746"/>
    <b v="1"/>
    <n v="729"/>
    <b v="1"/>
    <x v="30"/>
    <n v="201"/>
    <n v="220.74"/>
  </r>
  <r>
    <x v="2026"/>
    <x v="2026"/>
    <x v="2024"/>
    <x v="31"/>
    <n v="33370.769999999997"/>
    <x v="0"/>
    <x v="0"/>
    <x v="0"/>
    <n v="1398052740"/>
    <n v="1394127585"/>
    <b v="1"/>
    <n v="454"/>
    <b v="1"/>
    <x v="30"/>
    <n v="133"/>
    <n v="73.5"/>
  </r>
  <r>
    <x v="2027"/>
    <x v="2027"/>
    <x v="2025"/>
    <x v="57"/>
    <n v="120249"/>
    <x v="0"/>
    <x v="0"/>
    <x v="0"/>
    <n v="1427740319"/>
    <n v="1423855919"/>
    <b v="1"/>
    <n v="539"/>
    <b v="1"/>
    <x v="30"/>
    <n v="120"/>
    <n v="223.1"/>
  </r>
  <r>
    <x v="2028"/>
    <x v="2028"/>
    <x v="2026"/>
    <x v="9"/>
    <n v="3785"/>
    <x v="0"/>
    <x v="0"/>
    <x v="0"/>
    <n v="1268690100"/>
    <n v="1265493806"/>
    <b v="1"/>
    <n v="79"/>
    <b v="1"/>
    <x v="30"/>
    <n v="126"/>
    <n v="47.91"/>
  </r>
  <r>
    <x v="2029"/>
    <x v="2029"/>
    <x v="2027"/>
    <x v="30"/>
    <n v="9030"/>
    <x v="0"/>
    <x v="0"/>
    <x v="0"/>
    <n v="1409099481"/>
    <n v="1406507481"/>
    <b v="1"/>
    <n v="94"/>
    <b v="1"/>
    <x v="30"/>
    <n v="361"/>
    <n v="96.06"/>
  </r>
  <r>
    <x v="2030"/>
    <x v="2030"/>
    <x v="2028"/>
    <x v="313"/>
    <n v="74134"/>
    <x v="0"/>
    <x v="1"/>
    <x v="1"/>
    <n v="1354233296"/>
    <n v="1351641296"/>
    <b v="1"/>
    <n v="625"/>
    <b v="1"/>
    <x v="30"/>
    <n v="226"/>
    <n v="118.61"/>
  </r>
  <r>
    <x v="2031"/>
    <x v="2031"/>
    <x v="2029"/>
    <x v="63"/>
    <n v="60175"/>
    <x v="0"/>
    <x v="9"/>
    <x v="3"/>
    <n v="1420765200"/>
    <n v="1417506853"/>
    <b v="1"/>
    <n v="508"/>
    <b v="1"/>
    <x v="30"/>
    <n v="120"/>
    <n v="118.45"/>
  </r>
  <r>
    <x v="2032"/>
    <x v="2032"/>
    <x v="2030"/>
    <x v="31"/>
    <n v="76047"/>
    <x v="0"/>
    <x v="0"/>
    <x v="0"/>
    <n v="1481778000"/>
    <n v="1479216874"/>
    <b v="1"/>
    <n v="531"/>
    <b v="1"/>
    <x v="30"/>
    <n v="304"/>
    <n v="143.21"/>
  </r>
  <r>
    <x v="2033"/>
    <x v="2033"/>
    <x v="2031"/>
    <x v="31"/>
    <n v="44669"/>
    <x v="0"/>
    <x v="0"/>
    <x v="0"/>
    <n v="1398477518"/>
    <n v="1395885518"/>
    <b v="1"/>
    <n v="158"/>
    <b v="1"/>
    <x v="30"/>
    <n v="179"/>
    <n v="282.72000000000003"/>
  </r>
  <r>
    <x v="2034"/>
    <x v="2034"/>
    <x v="2032"/>
    <x v="314"/>
    <n v="301719.59000000003"/>
    <x v="0"/>
    <x v="0"/>
    <x v="0"/>
    <n v="1430981880"/>
    <n v="1426216033"/>
    <b v="1"/>
    <n v="508"/>
    <b v="1"/>
    <x v="30"/>
    <n v="387"/>
    <n v="593.94000000000005"/>
  </r>
  <r>
    <x v="2035"/>
    <x v="2035"/>
    <x v="2033"/>
    <x v="58"/>
    <n v="168829.14"/>
    <x v="0"/>
    <x v="0"/>
    <x v="0"/>
    <n v="1450486800"/>
    <n v="1446562807"/>
    <b v="1"/>
    <n v="644"/>
    <b v="1"/>
    <x v="30"/>
    <n v="211"/>
    <n v="262.16000000000003"/>
  </r>
  <r>
    <x v="2036"/>
    <x v="2036"/>
    <x v="2034"/>
    <x v="11"/>
    <n v="39500.5"/>
    <x v="0"/>
    <x v="0"/>
    <x v="0"/>
    <n v="1399668319"/>
    <n v="1397076319"/>
    <b v="1"/>
    <n v="848"/>
    <b v="1"/>
    <x v="30"/>
    <n v="132"/>
    <n v="46.58"/>
  </r>
  <r>
    <x v="2037"/>
    <x v="2037"/>
    <x v="2035"/>
    <x v="3"/>
    <n v="30047.64"/>
    <x v="0"/>
    <x v="0"/>
    <x v="0"/>
    <n v="1388383353"/>
    <n v="1383195753"/>
    <b v="1"/>
    <n v="429"/>
    <b v="1"/>
    <x v="30"/>
    <n v="300"/>
    <n v="70.040000000000006"/>
  </r>
  <r>
    <x v="2038"/>
    <x v="2038"/>
    <x v="2036"/>
    <x v="6"/>
    <n v="33641"/>
    <x v="0"/>
    <x v="1"/>
    <x v="1"/>
    <n v="1372701600"/>
    <n v="1369895421"/>
    <b v="1"/>
    <n v="204"/>
    <b v="1"/>
    <x v="30"/>
    <n v="421"/>
    <n v="164.91"/>
  </r>
  <r>
    <x v="2039"/>
    <x v="2039"/>
    <x v="2037"/>
    <x v="152"/>
    <n v="170271"/>
    <x v="0"/>
    <x v="0"/>
    <x v="0"/>
    <n v="1480568340"/>
    <n v="1477996325"/>
    <b v="1"/>
    <n v="379"/>
    <b v="1"/>
    <x v="30"/>
    <n v="136"/>
    <n v="449.26"/>
  </r>
  <r>
    <x v="2040"/>
    <x v="2040"/>
    <x v="2038"/>
    <x v="9"/>
    <n v="7445.14"/>
    <x v="0"/>
    <x v="0"/>
    <x v="0"/>
    <n v="1384557303"/>
    <n v="1383257703"/>
    <b v="1"/>
    <n v="271"/>
    <b v="1"/>
    <x v="30"/>
    <n v="248"/>
    <n v="27.47"/>
  </r>
  <r>
    <x v="2041"/>
    <x v="2041"/>
    <x v="2039"/>
    <x v="196"/>
    <n v="17277"/>
    <x v="0"/>
    <x v="0"/>
    <x v="0"/>
    <n v="1478785027"/>
    <n v="1476189427"/>
    <b v="0"/>
    <n v="120"/>
    <b v="1"/>
    <x v="30"/>
    <n v="182"/>
    <n v="143.97999999999999"/>
  </r>
  <r>
    <x v="2042"/>
    <x v="2042"/>
    <x v="2040"/>
    <x v="3"/>
    <n v="12353"/>
    <x v="0"/>
    <x v="0"/>
    <x v="0"/>
    <n v="1453481974"/>
    <n v="1448297974"/>
    <b v="0"/>
    <n v="140"/>
    <b v="1"/>
    <x v="30"/>
    <n v="124"/>
    <n v="88.24"/>
  </r>
  <r>
    <x v="2043"/>
    <x v="2043"/>
    <x v="2041"/>
    <x v="315"/>
    <n v="7011"/>
    <x v="0"/>
    <x v="0"/>
    <x v="0"/>
    <n v="1481432340"/>
    <n v="1476764077"/>
    <b v="0"/>
    <n v="193"/>
    <b v="1"/>
    <x v="30"/>
    <n v="506"/>
    <n v="36.33"/>
  </r>
  <r>
    <x v="2044"/>
    <x v="2044"/>
    <x v="2042"/>
    <x v="36"/>
    <n v="16232"/>
    <x v="0"/>
    <x v="0"/>
    <x v="0"/>
    <n v="1434212714"/>
    <n v="1431620714"/>
    <b v="0"/>
    <n v="180"/>
    <b v="1"/>
    <x v="30"/>
    <n v="108"/>
    <n v="90.18"/>
  </r>
  <r>
    <x v="2045"/>
    <x v="2045"/>
    <x v="2043"/>
    <x v="244"/>
    <n v="40140.01"/>
    <x v="0"/>
    <x v="0"/>
    <x v="0"/>
    <n v="1341799647"/>
    <n v="1339207647"/>
    <b v="0"/>
    <n v="263"/>
    <b v="1"/>
    <x v="30"/>
    <n v="819"/>
    <n v="152.62"/>
  </r>
  <r>
    <x v="2046"/>
    <x v="2046"/>
    <x v="2044"/>
    <x v="3"/>
    <n v="12110"/>
    <x v="0"/>
    <x v="0"/>
    <x v="0"/>
    <n v="1369282044"/>
    <n v="1366690044"/>
    <b v="0"/>
    <n v="217"/>
    <b v="1"/>
    <x v="30"/>
    <n v="121"/>
    <n v="55.81"/>
  </r>
  <r>
    <x v="2047"/>
    <x v="2047"/>
    <x v="2045"/>
    <x v="316"/>
    <n v="100939"/>
    <x v="0"/>
    <x v="2"/>
    <x v="2"/>
    <n v="1429228800"/>
    <n v="1426714870"/>
    <b v="0"/>
    <n v="443"/>
    <b v="1"/>
    <x v="30"/>
    <n v="103"/>
    <n v="227.85"/>
  </r>
  <r>
    <x v="2048"/>
    <x v="2048"/>
    <x v="2046"/>
    <x v="94"/>
    <n v="126082.45"/>
    <x v="0"/>
    <x v="0"/>
    <x v="0"/>
    <n v="1369323491"/>
    <n v="1366731491"/>
    <b v="0"/>
    <n v="1373"/>
    <b v="1"/>
    <x v="30"/>
    <n v="148"/>
    <n v="91.83"/>
  </r>
  <r>
    <x v="2049"/>
    <x v="2049"/>
    <x v="2047"/>
    <x v="63"/>
    <n v="60095.35"/>
    <x v="0"/>
    <x v="1"/>
    <x v="1"/>
    <n v="1386025140"/>
    <n v="1382963963"/>
    <b v="0"/>
    <n v="742"/>
    <b v="1"/>
    <x v="30"/>
    <n v="120"/>
    <n v="80.989999999999995"/>
  </r>
  <r>
    <x v="2050"/>
    <x v="2050"/>
    <x v="2048"/>
    <x v="3"/>
    <n v="47327"/>
    <x v="0"/>
    <x v="0"/>
    <x v="0"/>
    <n v="1433036578"/>
    <n v="1429580578"/>
    <b v="0"/>
    <n v="170"/>
    <b v="1"/>
    <x v="30"/>
    <n v="473"/>
    <n v="278.39"/>
  </r>
  <r>
    <x v="2051"/>
    <x v="2051"/>
    <x v="2049"/>
    <x v="6"/>
    <n v="10429"/>
    <x v="0"/>
    <x v="0"/>
    <x v="0"/>
    <n v="1388017937"/>
    <n v="1385425937"/>
    <b v="0"/>
    <n v="242"/>
    <b v="1"/>
    <x v="30"/>
    <n v="130"/>
    <n v="43.1"/>
  </r>
  <r>
    <x v="2052"/>
    <x v="2052"/>
    <x v="2050"/>
    <x v="63"/>
    <n v="176524"/>
    <x v="0"/>
    <x v="0"/>
    <x v="0"/>
    <n v="1455933653"/>
    <n v="1452045653"/>
    <b v="0"/>
    <n v="541"/>
    <b v="1"/>
    <x v="30"/>
    <n v="353"/>
    <n v="326.29000000000002"/>
  </r>
  <r>
    <x v="2053"/>
    <x v="2053"/>
    <x v="2051"/>
    <x v="10"/>
    <n v="5051"/>
    <x v="0"/>
    <x v="0"/>
    <x v="0"/>
    <n v="1448466551"/>
    <n v="1445870951"/>
    <b v="0"/>
    <n v="121"/>
    <b v="1"/>
    <x v="30"/>
    <n v="101"/>
    <n v="41.74"/>
  </r>
  <r>
    <x v="2054"/>
    <x v="2054"/>
    <x v="2052"/>
    <x v="19"/>
    <n v="39757"/>
    <x v="0"/>
    <x v="1"/>
    <x v="1"/>
    <n v="1399033810"/>
    <n v="1396441810"/>
    <b v="0"/>
    <n v="621"/>
    <b v="1"/>
    <x v="30"/>
    <n v="114"/>
    <n v="64.02"/>
  </r>
  <r>
    <x v="2055"/>
    <x v="2055"/>
    <x v="2053"/>
    <x v="12"/>
    <n v="10045"/>
    <x v="0"/>
    <x v="0"/>
    <x v="0"/>
    <n v="1417579200"/>
    <n v="1415031043"/>
    <b v="0"/>
    <n v="101"/>
    <b v="1"/>
    <x v="30"/>
    <n v="167"/>
    <n v="99.46"/>
  </r>
  <r>
    <x v="2056"/>
    <x v="2056"/>
    <x v="2054"/>
    <x v="63"/>
    <n v="76726"/>
    <x v="0"/>
    <x v="0"/>
    <x v="0"/>
    <n v="1366222542"/>
    <n v="1363630542"/>
    <b v="0"/>
    <n v="554"/>
    <b v="1"/>
    <x v="30"/>
    <n v="153"/>
    <n v="138.49"/>
  </r>
  <r>
    <x v="2057"/>
    <x v="2057"/>
    <x v="2055"/>
    <x v="36"/>
    <n v="30334.83"/>
    <x v="0"/>
    <x v="1"/>
    <x v="1"/>
    <n v="1456487532"/>
    <n v="1453895532"/>
    <b v="0"/>
    <n v="666"/>
    <b v="1"/>
    <x v="30"/>
    <n v="202"/>
    <n v="45.55"/>
  </r>
  <r>
    <x v="2058"/>
    <x v="2058"/>
    <x v="2056"/>
    <x v="317"/>
    <n v="4308"/>
    <x v="0"/>
    <x v="1"/>
    <x v="1"/>
    <n v="1425326400"/>
    <n v="1421916830"/>
    <b v="0"/>
    <n v="410"/>
    <b v="1"/>
    <x v="30"/>
    <n v="168"/>
    <n v="10.51"/>
  </r>
  <r>
    <x v="2059"/>
    <x v="2059"/>
    <x v="2057"/>
    <x v="11"/>
    <n v="43037"/>
    <x v="0"/>
    <x v="0"/>
    <x v="0"/>
    <n v="1454277540"/>
    <n v="1450880854"/>
    <b v="0"/>
    <n v="375"/>
    <b v="1"/>
    <x v="30"/>
    <n v="143"/>
    <n v="114.77"/>
  </r>
  <r>
    <x v="2060"/>
    <x v="2060"/>
    <x v="2058"/>
    <x v="31"/>
    <n v="49100"/>
    <x v="0"/>
    <x v="0"/>
    <x v="0"/>
    <n v="1406129150"/>
    <n v="1400945150"/>
    <b v="0"/>
    <n v="1364"/>
    <b v="1"/>
    <x v="30"/>
    <n v="196"/>
    <n v="36"/>
  </r>
  <r>
    <x v="2061"/>
    <x v="2061"/>
    <x v="2059"/>
    <x v="10"/>
    <n v="5396"/>
    <x v="0"/>
    <x v="0"/>
    <x v="0"/>
    <n v="1483208454"/>
    <n v="1480616454"/>
    <b v="0"/>
    <n v="35"/>
    <b v="1"/>
    <x v="30"/>
    <n v="108"/>
    <n v="154.16999999999999"/>
  </r>
  <r>
    <x v="2062"/>
    <x v="2062"/>
    <x v="2060"/>
    <x v="57"/>
    <n v="114977"/>
    <x v="0"/>
    <x v="8"/>
    <x v="7"/>
    <n v="1458807098"/>
    <n v="1456218698"/>
    <b v="0"/>
    <n v="203"/>
    <b v="1"/>
    <x v="30"/>
    <n v="115"/>
    <n v="566.39"/>
  </r>
  <r>
    <x v="2063"/>
    <x v="2063"/>
    <x v="2061"/>
    <x v="23"/>
    <n v="5922"/>
    <x v="0"/>
    <x v="12"/>
    <x v="3"/>
    <n v="1463333701"/>
    <n v="1460482501"/>
    <b v="0"/>
    <n v="49"/>
    <b v="1"/>
    <x v="30"/>
    <n v="148"/>
    <n v="120.86"/>
  </r>
  <r>
    <x v="2064"/>
    <x v="2064"/>
    <x v="2062"/>
    <x v="318"/>
    <n v="500784.27"/>
    <x v="0"/>
    <x v="0"/>
    <x v="0"/>
    <n v="1370001600"/>
    <n v="1366879523"/>
    <b v="0"/>
    <n v="5812"/>
    <b v="1"/>
    <x v="30"/>
    <n v="191"/>
    <n v="86.16"/>
  </r>
  <r>
    <x v="2065"/>
    <x v="2065"/>
    <x v="2063"/>
    <x v="79"/>
    <n v="79686.05"/>
    <x v="0"/>
    <x v="1"/>
    <x v="1"/>
    <n v="1387958429"/>
    <n v="1385366429"/>
    <b v="0"/>
    <n v="1556"/>
    <b v="1"/>
    <x v="30"/>
    <n v="199"/>
    <n v="51.21"/>
  </r>
  <r>
    <x v="2066"/>
    <x v="2066"/>
    <x v="2064"/>
    <x v="13"/>
    <n v="4372"/>
    <x v="0"/>
    <x v="0"/>
    <x v="0"/>
    <n v="1408818683"/>
    <n v="1406226683"/>
    <b v="0"/>
    <n v="65"/>
    <b v="1"/>
    <x v="30"/>
    <n v="219"/>
    <n v="67.260000000000005"/>
  </r>
  <r>
    <x v="2067"/>
    <x v="2067"/>
    <x v="2065"/>
    <x v="319"/>
    <n v="628"/>
    <x v="0"/>
    <x v="1"/>
    <x v="1"/>
    <n v="1432499376"/>
    <n v="1429648176"/>
    <b v="0"/>
    <n v="10"/>
    <b v="1"/>
    <x v="30"/>
    <n v="127"/>
    <n v="62.8"/>
  </r>
  <r>
    <x v="2068"/>
    <x v="2068"/>
    <x v="2066"/>
    <x v="31"/>
    <n v="26305.97"/>
    <x v="0"/>
    <x v="0"/>
    <x v="0"/>
    <n v="1476994315"/>
    <n v="1474402315"/>
    <b v="0"/>
    <n v="76"/>
    <b v="1"/>
    <x v="30"/>
    <n v="105"/>
    <n v="346.13"/>
  </r>
  <r>
    <x v="2069"/>
    <x v="2069"/>
    <x v="2067"/>
    <x v="63"/>
    <n v="64203.33"/>
    <x v="0"/>
    <x v="0"/>
    <x v="0"/>
    <n v="1451776791"/>
    <n v="1449098391"/>
    <b v="0"/>
    <n v="263"/>
    <b v="1"/>
    <x v="30"/>
    <n v="128"/>
    <n v="244.12"/>
  </r>
  <r>
    <x v="2070"/>
    <x v="2070"/>
    <x v="2068"/>
    <x v="152"/>
    <n v="396659"/>
    <x v="0"/>
    <x v="12"/>
    <x v="3"/>
    <n v="1467128723"/>
    <n v="1464536723"/>
    <b v="0"/>
    <n v="1530"/>
    <b v="1"/>
    <x v="30"/>
    <n v="317"/>
    <n v="259.25"/>
  </r>
  <r>
    <x v="2071"/>
    <x v="2071"/>
    <x v="2069"/>
    <x v="22"/>
    <n v="56146"/>
    <x v="0"/>
    <x v="0"/>
    <x v="0"/>
    <n v="1475390484"/>
    <n v="1471502484"/>
    <b v="0"/>
    <n v="278"/>
    <b v="1"/>
    <x v="30"/>
    <n v="281"/>
    <n v="201.96"/>
  </r>
  <r>
    <x v="2072"/>
    <x v="2072"/>
    <x v="2070"/>
    <x v="320"/>
    <n v="79173"/>
    <x v="0"/>
    <x v="0"/>
    <x v="0"/>
    <n v="1462629432"/>
    <n v="1460037432"/>
    <b v="0"/>
    <n v="350"/>
    <b v="1"/>
    <x v="30"/>
    <n v="111"/>
    <n v="226.21"/>
  </r>
  <r>
    <x v="2073"/>
    <x v="2073"/>
    <x v="2071"/>
    <x v="57"/>
    <n v="152604.29999999999"/>
    <x v="0"/>
    <x v="0"/>
    <x v="0"/>
    <n v="1431100918"/>
    <n v="1427212918"/>
    <b v="0"/>
    <n v="470"/>
    <b v="1"/>
    <x v="30"/>
    <n v="153"/>
    <n v="324.69"/>
  </r>
  <r>
    <x v="2074"/>
    <x v="2074"/>
    <x v="2072"/>
    <x v="20"/>
    <n v="615"/>
    <x v="0"/>
    <x v="0"/>
    <x v="0"/>
    <n v="1462564182"/>
    <n v="1459972182"/>
    <b v="0"/>
    <n v="3"/>
    <b v="1"/>
    <x v="30"/>
    <n v="103"/>
    <n v="205"/>
  </r>
  <r>
    <x v="2075"/>
    <x v="2075"/>
    <x v="2073"/>
    <x v="204"/>
    <n v="167820.6"/>
    <x v="0"/>
    <x v="0"/>
    <x v="0"/>
    <n v="1374769288"/>
    <n v="1372177288"/>
    <b v="0"/>
    <n v="8200"/>
    <b v="1"/>
    <x v="30"/>
    <n v="1678"/>
    <n v="20.47"/>
  </r>
  <r>
    <x v="2076"/>
    <x v="2076"/>
    <x v="2074"/>
    <x v="321"/>
    <n v="972594.99"/>
    <x v="0"/>
    <x v="1"/>
    <x v="1"/>
    <n v="1406149689"/>
    <n v="1402693689"/>
    <b v="0"/>
    <n v="8359"/>
    <b v="1"/>
    <x v="30"/>
    <n v="543"/>
    <n v="116.35"/>
  </r>
  <r>
    <x v="2077"/>
    <x v="2077"/>
    <x v="2075"/>
    <x v="63"/>
    <n v="57754"/>
    <x v="0"/>
    <x v="0"/>
    <x v="0"/>
    <n v="1433538000"/>
    <n v="1428541276"/>
    <b v="0"/>
    <n v="188"/>
    <b v="1"/>
    <x v="30"/>
    <n v="116"/>
    <n v="307.2"/>
  </r>
  <r>
    <x v="2078"/>
    <x v="2078"/>
    <x v="2076"/>
    <x v="22"/>
    <n v="26241"/>
    <x v="0"/>
    <x v="3"/>
    <x v="3"/>
    <n v="1482085857"/>
    <n v="1479493857"/>
    <b v="0"/>
    <n v="48"/>
    <b v="1"/>
    <x v="30"/>
    <n v="131"/>
    <n v="546.69000000000005"/>
  </r>
  <r>
    <x v="2079"/>
    <x v="2079"/>
    <x v="2077"/>
    <x v="3"/>
    <n v="28817"/>
    <x v="0"/>
    <x v="1"/>
    <x v="1"/>
    <n v="1435258800"/>
    <n v="1432659793"/>
    <b v="0"/>
    <n v="607"/>
    <b v="1"/>
    <x v="30"/>
    <n v="288"/>
    <n v="47.47"/>
  </r>
  <r>
    <x v="2080"/>
    <x v="2080"/>
    <x v="2078"/>
    <x v="28"/>
    <n v="5078"/>
    <x v="0"/>
    <x v="0"/>
    <x v="0"/>
    <n v="1447286300"/>
    <n v="1444690700"/>
    <b v="0"/>
    <n v="50"/>
    <b v="1"/>
    <x v="30"/>
    <n v="508"/>
    <n v="101.56"/>
  </r>
  <r>
    <x v="2081"/>
    <x v="2081"/>
    <x v="2079"/>
    <x v="8"/>
    <n v="4010"/>
    <x v="0"/>
    <x v="0"/>
    <x v="0"/>
    <n v="1337144340"/>
    <n v="1333597555"/>
    <b v="0"/>
    <n v="55"/>
    <b v="1"/>
    <x v="14"/>
    <n v="115"/>
    <n v="72.91"/>
  </r>
  <r>
    <x v="2082"/>
    <x v="2082"/>
    <x v="2080"/>
    <x v="15"/>
    <n v="1661"/>
    <x v="0"/>
    <x v="0"/>
    <x v="0"/>
    <n v="1322106796"/>
    <n v="1316919196"/>
    <b v="0"/>
    <n v="38"/>
    <b v="1"/>
    <x v="14"/>
    <n v="111"/>
    <n v="43.71"/>
  </r>
  <r>
    <x v="2083"/>
    <x v="2083"/>
    <x v="2081"/>
    <x v="47"/>
    <n v="850"/>
    <x v="0"/>
    <x v="0"/>
    <x v="0"/>
    <n v="1338830395"/>
    <n v="1336238395"/>
    <b v="0"/>
    <n v="25"/>
    <b v="1"/>
    <x v="14"/>
    <n v="113"/>
    <n v="34"/>
  </r>
  <r>
    <x v="2084"/>
    <x v="2084"/>
    <x v="2082"/>
    <x v="9"/>
    <n v="3250"/>
    <x v="0"/>
    <x v="0"/>
    <x v="0"/>
    <n v="1399186740"/>
    <n v="1396468782"/>
    <b v="0"/>
    <n v="46"/>
    <b v="1"/>
    <x v="14"/>
    <n v="108"/>
    <n v="70.650000000000006"/>
  </r>
  <r>
    <x v="2085"/>
    <x v="2085"/>
    <x v="2083"/>
    <x v="12"/>
    <n v="7412"/>
    <x v="0"/>
    <x v="0"/>
    <x v="0"/>
    <n v="1342382587"/>
    <n v="1339790587"/>
    <b v="0"/>
    <n v="83"/>
    <b v="1"/>
    <x v="14"/>
    <n v="124"/>
    <n v="89.3"/>
  </r>
  <r>
    <x v="2086"/>
    <x v="2086"/>
    <x v="2084"/>
    <x v="23"/>
    <n v="4028"/>
    <x v="0"/>
    <x v="0"/>
    <x v="0"/>
    <n v="1323838740"/>
    <n v="1321200332"/>
    <b v="0"/>
    <n v="35"/>
    <b v="1"/>
    <x v="14"/>
    <n v="101"/>
    <n v="115.09"/>
  </r>
  <r>
    <x v="2087"/>
    <x v="2087"/>
    <x v="2085"/>
    <x v="15"/>
    <n v="1553"/>
    <x v="0"/>
    <x v="0"/>
    <x v="0"/>
    <n v="1315457658"/>
    <n v="1312865658"/>
    <b v="0"/>
    <n v="25"/>
    <b v="1"/>
    <x v="14"/>
    <n v="104"/>
    <n v="62.12"/>
  </r>
  <r>
    <x v="2088"/>
    <x v="2088"/>
    <x v="2086"/>
    <x v="9"/>
    <n v="3465.32"/>
    <x v="0"/>
    <x v="0"/>
    <x v="0"/>
    <n v="1284177540"/>
    <n v="1281028152"/>
    <b v="0"/>
    <n v="75"/>
    <b v="1"/>
    <x v="14"/>
    <n v="116"/>
    <n v="46.2"/>
  </r>
  <r>
    <x v="2089"/>
    <x v="2089"/>
    <x v="2087"/>
    <x v="30"/>
    <n v="3010.01"/>
    <x v="0"/>
    <x v="0"/>
    <x v="0"/>
    <n v="1375408194"/>
    <n v="1372384194"/>
    <b v="0"/>
    <n v="62"/>
    <b v="1"/>
    <x v="14"/>
    <n v="120"/>
    <n v="48.55"/>
  </r>
  <r>
    <x v="2090"/>
    <x v="2090"/>
    <x v="2088"/>
    <x v="6"/>
    <n v="9203.23"/>
    <x v="0"/>
    <x v="0"/>
    <x v="0"/>
    <n v="1361696955"/>
    <n v="1359104955"/>
    <b v="0"/>
    <n v="160"/>
    <b v="1"/>
    <x v="14"/>
    <n v="115"/>
    <n v="57.52"/>
  </r>
  <r>
    <x v="2091"/>
    <x v="2091"/>
    <x v="2089"/>
    <x v="102"/>
    <n v="21684.2"/>
    <x v="0"/>
    <x v="0"/>
    <x v="0"/>
    <n v="1299009600"/>
    <n v="1294818278"/>
    <b v="0"/>
    <n v="246"/>
    <b v="1"/>
    <x v="14"/>
    <n v="120"/>
    <n v="88.15"/>
  </r>
  <r>
    <x v="2092"/>
    <x v="2092"/>
    <x v="2090"/>
    <x v="12"/>
    <n v="6077"/>
    <x v="0"/>
    <x v="0"/>
    <x v="0"/>
    <n v="1318006732"/>
    <n v="1312822732"/>
    <b v="0"/>
    <n v="55"/>
    <b v="1"/>
    <x v="14"/>
    <n v="101"/>
    <n v="110.49"/>
  </r>
  <r>
    <x v="2093"/>
    <x v="2093"/>
    <x v="2091"/>
    <x v="15"/>
    <n v="1537"/>
    <x v="0"/>
    <x v="0"/>
    <x v="0"/>
    <n v="1356211832"/>
    <n v="1351024232"/>
    <b v="0"/>
    <n v="23"/>
    <b v="1"/>
    <x v="14"/>
    <n v="102"/>
    <n v="66.83"/>
  </r>
  <r>
    <x v="2094"/>
    <x v="2094"/>
    <x v="2092"/>
    <x v="8"/>
    <n v="4219"/>
    <x v="0"/>
    <x v="0"/>
    <x v="0"/>
    <n v="1330916400"/>
    <n v="1327969730"/>
    <b v="0"/>
    <n v="72"/>
    <b v="1"/>
    <x v="14"/>
    <n v="121"/>
    <n v="58.6"/>
  </r>
  <r>
    <x v="2095"/>
    <x v="2095"/>
    <x v="2093"/>
    <x v="30"/>
    <n v="2500"/>
    <x v="0"/>
    <x v="0"/>
    <x v="0"/>
    <n v="1317576973"/>
    <n v="1312392973"/>
    <b v="0"/>
    <n v="22"/>
    <b v="1"/>
    <x v="14"/>
    <n v="100"/>
    <n v="113.64"/>
  </r>
  <r>
    <x v="2096"/>
    <x v="2096"/>
    <x v="2094"/>
    <x v="20"/>
    <n v="610"/>
    <x v="0"/>
    <x v="0"/>
    <x v="0"/>
    <n v="1351223940"/>
    <n v="1349892735"/>
    <b v="0"/>
    <n v="14"/>
    <b v="1"/>
    <x v="14"/>
    <n v="102"/>
    <n v="43.57"/>
  </r>
  <r>
    <x v="2097"/>
    <x v="2097"/>
    <x v="2095"/>
    <x v="9"/>
    <n v="3000"/>
    <x v="0"/>
    <x v="0"/>
    <x v="0"/>
    <n v="1322751735"/>
    <n v="1317564135"/>
    <b v="0"/>
    <n v="38"/>
    <b v="1"/>
    <x v="14"/>
    <n v="100"/>
    <n v="78.95"/>
  </r>
  <r>
    <x v="2098"/>
    <x v="2098"/>
    <x v="2096"/>
    <x v="12"/>
    <n v="6020"/>
    <x v="0"/>
    <x v="0"/>
    <x v="0"/>
    <n v="1331174635"/>
    <n v="1328582635"/>
    <b v="0"/>
    <n v="32"/>
    <b v="1"/>
    <x v="14"/>
    <n v="100"/>
    <n v="188.13"/>
  </r>
  <r>
    <x v="2099"/>
    <x v="2099"/>
    <x v="2097"/>
    <x v="9"/>
    <n v="3971"/>
    <x v="0"/>
    <x v="0"/>
    <x v="0"/>
    <n v="1435808400"/>
    <n v="1434650084"/>
    <b v="0"/>
    <n v="63"/>
    <b v="1"/>
    <x v="14"/>
    <n v="132"/>
    <n v="63.03"/>
  </r>
  <r>
    <x v="2100"/>
    <x v="2100"/>
    <x v="2098"/>
    <x v="20"/>
    <n v="820"/>
    <x v="0"/>
    <x v="0"/>
    <x v="0"/>
    <n v="1341028740"/>
    <n v="1339704141"/>
    <b v="0"/>
    <n v="27"/>
    <b v="1"/>
    <x v="14"/>
    <n v="137"/>
    <n v="30.37"/>
  </r>
  <r>
    <x v="2101"/>
    <x v="2101"/>
    <x v="2099"/>
    <x v="13"/>
    <n v="2265"/>
    <x v="0"/>
    <x v="0"/>
    <x v="0"/>
    <n v="1329104114"/>
    <n v="1323920114"/>
    <b v="0"/>
    <n v="44"/>
    <b v="1"/>
    <x v="14"/>
    <n v="113"/>
    <n v="51.48"/>
  </r>
  <r>
    <x v="2102"/>
    <x v="2102"/>
    <x v="2100"/>
    <x v="28"/>
    <n v="1360"/>
    <x v="0"/>
    <x v="0"/>
    <x v="0"/>
    <n v="1304628648"/>
    <n v="1302036648"/>
    <b v="0"/>
    <n v="38"/>
    <b v="1"/>
    <x v="14"/>
    <n v="136"/>
    <n v="35.79"/>
  </r>
  <r>
    <x v="2103"/>
    <x v="2103"/>
    <x v="2101"/>
    <x v="198"/>
    <n v="11364"/>
    <x v="0"/>
    <x v="0"/>
    <x v="0"/>
    <n v="1352488027"/>
    <n v="1349892427"/>
    <b v="0"/>
    <n v="115"/>
    <b v="1"/>
    <x v="14"/>
    <n v="146"/>
    <n v="98.82"/>
  </r>
  <r>
    <x v="2104"/>
    <x v="2104"/>
    <x v="2102"/>
    <x v="134"/>
    <n v="1036"/>
    <x v="0"/>
    <x v="0"/>
    <x v="0"/>
    <n v="1369958400"/>
    <n v="1367286434"/>
    <b v="0"/>
    <n v="37"/>
    <b v="1"/>
    <x v="14"/>
    <n v="130"/>
    <n v="28"/>
  </r>
  <r>
    <x v="2105"/>
    <x v="2105"/>
    <x v="2103"/>
    <x v="13"/>
    <n v="5080"/>
    <x v="0"/>
    <x v="0"/>
    <x v="0"/>
    <n v="1416542400"/>
    <n v="1415472953"/>
    <b v="0"/>
    <n v="99"/>
    <b v="1"/>
    <x v="14"/>
    <n v="254"/>
    <n v="51.31"/>
  </r>
  <r>
    <x v="2106"/>
    <x v="2106"/>
    <x v="2104"/>
    <x v="41"/>
    <n v="2355"/>
    <x v="0"/>
    <x v="0"/>
    <x v="0"/>
    <n v="1359176974"/>
    <n v="1356584974"/>
    <b v="0"/>
    <n v="44"/>
    <b v="1"/>
    <x v="14"/>
    <n v="107"/>
    <n v="53.52"/>
  </r>
  <r>
    <x v="2107"/>
    <x v="2107"/>
    <x v="2105"/>
    <x v="13"/>
    <n v="2154.66"/>
    <x v="0"/>
    <x v="0"/>
    <x v="0"/>
    <n v="1415815393"/>
    <n v="1413997393"/>
    <b v="0"/>
    <n v="58"/>
    <b v="1"/>
    <x v="14"/>
    <n v="108"/>
    <n v="37.15"/>
  </r>
  <r>
    <x v="2108"/>
    <x v="2108"/>
    <x v="2106"/>
    <x v="194"/>
    <n v="17170"/>
    <x v="0"/>
    <x v="0"/>
    <x v="0"/>
    <n v="1347249300"/>
    <n v="1344917580"/>
    <b v="0"/>
    <n v="191"/>
    <b v="1"/>
    <x v="14"/>
    <n v="107"/>
    <n v="89.9"/>
  </r>
  <r>
    <x v="2109"/>
    <x v="2109"/>
    <x v="2107"/>
    <x v="23"/>
    <n v="4261"/>
    <x v="0"/>
    <x v="0"/>
    <x v="0"/>
    <n v="1436115617"/>
    <n v="1433523617"/>
    <b v="0"/>
    <n v="40"/>
    <b v="1"/>
    <x v="14"/>
    <n v="107"/>
    <n v="106.53"/>
  </r>
  <r>
    <x v="2110"/>
    <x v="2110"/>
    <x v="2108"/>
    <x v="13"/>
    <n v="2007"/>
    <x v="0"/>
    <x v="0"/>
    <x v="0"/>
    <n v="1401253140"/>
    <n v="1398873969"/>
    <b v="0"/>
    <n v="38"/>
    <b v="1"/>
    <x v="14"/>
    <n v="100"/>
    <n v="52.82"/>
  </r>
  <r>
    <x v="2111"/>
    <x v="2111"/>
    <x v="2109"/>
    <x v="13"/>
    <n v="2130"/>
    <x v="0"/>
    <x v="0"/>
    <x v="0"/>
    <n v="1313370000"/>
    <n v="1307594625"/>
    <b v="0"/>
    <n v="39"/>
    <b v="1"/>
    <x v="14"/>
    <n v="107"/>
    <n v="54.62"/>
  </r>
  <r>
    <x v="2112"/>
    <x v="2112"/>
    <x v="2110"/>
    <x v="43"/>
    <n v="300"/>
    <x v="0"/>
    <x v="0"/>
    <x v="0"/>
    <n v="1366064193"/>
    <n v="1364854593"/>
    <b v="0"/>
    <n v="11"/>
    <b v="1"/>
    <x v="14"/>
    <n v="100"/>
    <n v="27.27"/>
  </r>
  <r>
    <x v="2113"/>
    <x v="2113"/>
    <x v="2111"/>
    <x v="39"/>
    <n v="7340"/>
    <x v="0"/>
    <x v="0"/>
    <x v="0"/>
    <n v="1411505176"/>
    <n v="1408481176"/>
    <b v="0"/>
    <n v="107"/>
    <b v="1"/>
    <x v="14"/>
    <n v="105"/>
    <n v="68.599999999999994"/>
  </r>
  <r>
    <x v="2114"/>
    <x v="2114"/>
    <x v="2112"/>
    <x v="10"/>
    <n v="5235"/>
    <x v="0"/>
    <x v="0"/>
    <x v="0"/>
    <n v="1291870740"/>
    <n v="1286480070"/>
    <b v="0"/>
    <n v="147"/>
    <b v="1"/>
    <x v="14"/>
    <n v="105"/>
    <n v="35.61"/>
  </r>
  <r>
    <x v="2115"/>
    <x v="2115"/>
    <x v="2113"/>
    <x v="15"/>
    <n v="3385"/>
    <x v="0"/>
    <x v="0"/>
    <x v="0"/>
    <n v="1298167001"/>
    <n v="1295575001"/>
    <b v="0"/>
    <n v="36"/>
    <b v="1"/>
    <x v="14"/>
    <n v="226"/>
    <n v="94.03"/>
  </r>
  <r>
    <x v="2116"/>
    <x v="2116"/>
    <x v="2114"/>
    <x v="240"/>
    <n v="48434"/>
    <x v="0"/>
    <x v="0"/>
    <x v="0"/>
    <n v="1349203203"/>
    <n v="1345056003"/>
    <b v="0"/>
    <n v="92"/>
    <b v="1"/>
    <x v="14"/>
    <n v="101"/>
    <n v="526.46"/>
  </r>
  <r>
    <x v="2117"/>
    <x v="2117"/>
    <x v="2115"/>
    <x v="38"/>
    <n v="1773"/>
    <x v="0"/>
    <x v="0"/>
    <x v="0"/>
    <n v="1445921940"/>
    <n v="1444699549"/>
    <b v="0"/>
    <n v="35"/>
    <b v="1"/>
    <x v="14"/>
    <n v="148"/>
    <n v="50.66"/>
  </r>
  <r>
    <x v="2118"/>
    <x v="2118"/>
    <x v="2116"/>
    <x v="28"/>
    <n v="1346.11"/>
    <x v="0"/>
    <x v="0"/>
    <x v="0"/>
    <n v="1311538136"/>
    <n v="1308946136"/>
    <b v="0"/>
    <n v="17"/>
    <b v="1"/>
    <x v="14"/>
    <n v="135"/>
    <n v="79.180000000000007"/>
  </r>
  <r>
    <x v="2119"/>
    <x v="2119"/>
    <x v="2117"/>
    <x v="13"/>
    <n v="2015"/>
    <x v="0"/>
    <x v="0"/>
    <x v="0"/>
    <n v="1345086445"/>
    <n v="1342494445"/>
    <b v="0"/>
    <n v="22"/>
    <b v="1"/>
    <x v="14"/>
    <n v="101"/>
    <n v="91.59"/>
  </r>
  <r>
    <x v="2120"/>
    <x v="2120"/>
    <x v="2118"/>
    <x v="6"/>
    <n v="8070.43"/>
    <x v="0"/>
    <x v="0"/>
    <x v="0"/>
    <n v="1388617736"/>
    <n v="1384384136"/>
    <b v="0"/>
    <n v="69"/>
    <b v="1"/>
    <x v="14"/>
    <n v="101"/>
    <n v="116.96"/>
  </r>
  <r>
    <x v="2121"/>
    <x v="2121"/>
    <x v="2119"/>
    <x v="63"/>
    <n v="284"/>
    <x v="2"/>
    <x v="16"/>
    <x v="11"/>
    <n v="1484156948"/>
    <n v="1481564948"/>
    <b v="0"/>
    <n v="10"/>
    <b v="0"/>
    <x v="17"/>
    <n v="1"/>
    <n v="28.4"/>
  </r>
  <r>
    <x v="2122"/>
    <x v="2122"/>
    <x v="2120"/>
    <x v="58"/>
    <n v="310"/>
    <x v="2"/>
    <x v="14"/>
    <x v="10"/>
    <n v="1483773169"/>
    <n v="1481181169"/>
    <b v="0"/>
    <n v="3"/>
    <b v="0"/>
    <x v="17"/>
    <n v="0"/>
    <n v="103.33"/>
  </r>
  <r>
    <x v="2123"/>
    <x v="2123"/>
    <x v="2121"/>
    <x v="2"/>
    <n v="50"/>
    <x v="2"/>
    <x v="0"/>
    <x v="0"/>
    <n v="1268636340"/>
    <n v="1263982307"/>
    <b v="0"/>
    <n v="5"/>
    <b v="0"/>
    <x v="17"/>
    <n v="10"/>
    <n v="10"/>
  </r>
  <r>
    <x v="2124"/>
    <x v="2124"/>
    <x v="2122"/>
    <x v="184"/>
    <n v="115"/>
    <x v="2"/>
    <x v="0"/>
    <x v="0"/>
    <n v="1291093200"/>
    <n v="1286930435"/>
    <b v="0"/>
    <n v="5"/>
    <b v="0"/>
    <x v="17"/>
    <n v="10"/>
    <n v="23"/>
  </r>
  <r>
    <x v="2125"/>
    <x v="2125"/>
    <x v="2123"/>
    <x v="127"/>
    <n v="852"/>
    <x v="2"/>
    <x v="0"/>
    <x v="0"/>
    <n v="1438734833"/>
    <n v="1436142833"/>
    <b v="0"/>
    <n v="27"/>
    <b v="0"/>
    <x v="17"/>
    <n v="1"/>
    <n v="31.56"/>
  </r>
  <r>
    <x v="2126"/>
    <x v="2126"/>
    <x v="2124"/>
    <x v="22"/>
    <n v="10"/>
    <x v="2"/>
    <x v="0"/>
    <x v="0"/>
    <n v="1418080887"/>
    <n v="1415488887"/>
    <b v="0"/>
    <n v="2"/>
    <b v="0"/>
    <x v="17"/>
    <n v="0"/>
    <n v="5"/>
  </r>
  <r>
    <x v="2127"/>
    <x v="2127"/>
    <x v="2125"/>
    <x v="89"/>
    <n v="8076"/>
    <x v="2"/>
    <x v="1"/>
    <x v="1"/>
    <n v="1426158463"/>
    <n v="1423570063"/>
    <b v="0"/>
    <n v="236"/>
    <b v="0"/>
    <x v="17"/>
    <n v="29"/>
    <n v="34.22"/>
  </r>
  <r>
    <x v="2128"/>
    <x v="2128"/>
    <x v="2126"/>
    <x v="36"/>
    <n v="25"/>
    <x v="2"/>
    <x v="5"/>
    <x v="5"/>
    <n v="1411324369"/>
    <n v="1406140369"/>
    <b v="0"/>
    <n v="1"/>
    <b v="0"/>
    <x v="17"/>
    <n v="0"/>
    <n v="25"/>
  </r>
  <r>
    <x v="2129"/>
    <x v="2129"/>
    <x v="2127"/>
    <x v="13"/>
    <n v="236"/>
    <x v="2"/>
    <x v="0"/>
    <x v="0"/>
    <n v="1457570100"/>
    <n v="1454978100"/>
    <b v="0"/>
    <n v="12"/>
    <b v="0"/>
    <x v="17"/>
    <n v="12"/>
    <n v="19.670000000000002"/>
  </r>
  <r>
    <x v="2130"/>
    <x v="2130"/>
    <x v="2128"/>
    <x v="247"/>
    <n v="85"/>
    <x v="2"/>
    <x v="0"/>
    <x v="0"/>
    <n v="1408154663"/>
    <n v="1405130663"/>
    <b v="0"/>
    <n v="4"/>
    <b v="0"/>
    <x v="17"/>
    <n v="0"/>
    <n v="21.25"/>
  </r>
  <r>
    <x v="2131"/>
    <x v="2131"/>
    <x v="2129"/>
    <x v="2"/>
    <n v="25"/>
    <x v="2"/>
    <x v="0"/>
    <x v="0"/>
    <n v="1436677091"/>
    <n v="1434085091"/>
    <b v="0"/>
    <n v="3"/>
    <b v="0"/>
    <x v="17"/>
    <n v="5"/>
    <n v="8.33"/>
  </r>
  <r>
    <x v="2132"/>
    <x v="2132"/>
    <x v="2130"/>
    <x v="57"/>
    <n v="2112.9899999999998"/>
    <x v="2"/>
    <x v="0"/>
    <x v="0"/>
    <n v="1391427692"/>
    <n v="1388835692"/>
    <b v="0"/>
    <n v="99"/>
    <b v="0"/>
    <x v="17"/>
    <n v="2"/>
    <n v="21.34"/>
  </r>
  <r>
    <x v="2133"/>
    <x v="2133"/>
    <x v="2131"/>
    <x v="28"/>
    <n v="16"/>
    <x v="2"/>
    <x v="0"/>
    <x v="0"/>
    <n v="1303628340"/>
    <n v="1300328399"/>
    <b v="0"/>
    <n v="3"/>
    <b v="0"/>
    <x v="17"/>
    <n v="2"/>
    <n v="5.33"/>
  </r>
  <r>
    <x v="2134"/>
    <x v="2134"/>
    <x v="2132"/>
    <x v="12"/>
    <n v="104"/>
    <x v="2"/>
    <x v="0"/>
    <x v="0"/>
    <n v="1367097391"/>
    <n v="1364505391"/>
    <b v="0"/>
    <n v="3"/>
    <b v="0"/>
    <x v="17"/>
    <n v="2"/>
    <n v="34.67"/>
  </r>
  <r>
    <x v="2135"/>
    <x v="2135"/>
    <x v="2133"/>
    <x v="10"/>
    <n v="478"/>
    <x v="2"/>
    <x v="0"/>
    <x v="0"/>
    <n v="1349392033"/>
    <n v="1346800033"/>
    <b v="0"/>
    <n v="22"/>
    <b v="0"/>
    <x v="17"/>
    <n v="10"/>
    <n v="21.73"/>
  </r>
  <r>
    <x v="2136"/>
    <x v="2136"/>
    <x v="2134"/>
    <x v="58"/>
    <n v="47.69"/>
    <x v="2"/>
    <x v="0"/>
    <x v="0"/>
    <n v="1382184786"/>
    <n v="1379592786"/>
    <b v="0"/>
    <n v="4"/>
    <b v="0"/>
    <x v="17"/>
    <n v="0"/>
    <n v="11.92"/>
  </r>
  <r>
    <x v="2137"/>
    <x v="2137"/>
    <x v="2135"/>
    <x v="63"/>
    <n v="14203"/>
    <x v="2"/>
    <x v="5"/>
    <x v="5"/>
    <n v="1417804229"/>
    <n v="1415212229"/>
    <b v="0"/>
    <n v="534"/>
    <b v="0"/>
    <x v="17"/>
    <n v="28"/>
    <n v="26.6"/>
  </r>
  <r>
    <x v="2138"/>
    <x v="2138"/>
    <x v="2136"/>
    <x v="28"/>
    <n v="128"/>
    <x v="2"/>
    <x v="1"/>
    <x v="1"/>
    <n v="1383959939"/>
    <n v="1381364339"/>
    <b v="0"/>
    <n v="12"/>
    <b v="0"/>
    <x v="17"/>
    <n v="13"/>
    <n v="10.67"/>
  </r>
  <r>
    <x v="2139"/>
    <x v="2139"/>
    <x v="2137"/>
    <x v="11"/>
    <n v="1626"/>
    <x v="2"/>
    <x v="0"/>
    <x v="0"/>
    <n v="1478196008"/>
    <n v="1475604008"/>
    <b v="0"/>
    <n v="56"/>
    <b v="0"/>
    <x v="17"/>
    <n v="5"/>
    <n v="29.04"/>
  </r>
  <r>
    <x v="2140"/>
    <x v="2140"/>
    <x v="2138"/>
    <x v="69"/>
    <n v="560"/>
    <x v="2"/>
    <x v="0"/>
    <x v="0"/>
    <n v="1357934424"/>
    <n v="1355342424"/>
    <b v="0"/>
    <n v="11"/>
    <b v="0"/>
    <x v="17"/>
    <n v="0"/>
    <n v="50.91"/>
  </r>
  <r>
    <x v="2141"/>
    <x v="2141"/>
    <x v="2139"/>
    <x v="36"/>
    <n v="0"/>
    <x v="2"/>
    <x v="0"/>
    <x v="0"/>
    <n v="1415947159"/>
    <n v="1413351559"/>
    <b v="0"/>
    <n v="0"/>
    <b v="0"/>
    <x v="17"/>
    <n v="0"/>
    <s v="N/A"/>
  </r>
  <r>
    <x v="2142"/>
    <x v="2142"/>
    <x v="2140"/>
    <x v="124"/>
    <n v="601"/>
    <x v="2"/>
    <x v="12"/>
    <x v="3"/>
    <n v="1451494210"/>
    <n v="1449075010"/>
    <b v="0"/>
    <n v="12"/>
    <b v="0"/>
    <x v="17"/>
    <n v="6"/>
    <n v="50.08"/>
  </r>
  <r>
    <x v="2143"/>
    <x v="2143"/>
    <x v="2141"/>
    <x v="13"/>
    <n v="225"/>
    <x v="2"/>
    <x v="0"/>
    <x v="0"/>
    <n v="1279738800"/>
    <n v="1275599812"/>
    <b v="0"/>
    <n v="5"/>
    <b v="0"/>
    <x v="17"/>
    <n v="11"/>
    <n v="45"/>
  </r>
  <r>
    <x v="2144"/>
    <x v="2144"/>
    <x v="2142"/>
    <x v="322"/>
    <n v="607"/>
    <x v="2"/>
    <x v="0"/>
    <x v="0"/>
    <n v="1379164040"/>
    <n v="1376399240"/>
    <b v="0"/>
    <n v="24"/>
    <b v="0"/>
    <x v="17"/>
    <n v="2"/>
    <n v="25.29"/>
  </r>
  <r>
    <x v="2145"/>
    <x v="2145"/>
    <x v="2143"/>
    <x v="36"/>
    <n v="4565"/>
    <x v="2"/>
    <x v="0"/>
    <x v="0"/>
    <n v="1385534514"/>
    <n v="1382938914"/>
    <b v="0"/>
    <n v="89"/>
    <b v="0"/>
    <x v="17"/>
    <n v="30"/>
    <n v="51.29"/>
  </r>
  <r>
    <x v="2146"/>
    <x v="2146"/>
    <x v="2144"/>
    <x v="10"/>
    <n v="1"/>
    <x v="2"/>
    <x v="0"/>
    <x v="0"/>
    <n v="1455207510"/>
    <n v="1453997910"/>
    <b v="0"/>
    <n v="1"/>
    <b v="0"/>
    <x v="17"/>
    <n v="0"/>
    <n v="1"/>
  </r>
  <r>
    <x v="2147"/>
    <x v="2147"/>
    <x v="2145"/>
    <x v="303"/>
    <n v="2716"/>
    <x v="2"/>
    <x v="0"/>
    <x v="0"/>
    <n v="1416125148"/>
    <n v="1413356748"/>
    <b v="0"/>
    <n v="55"/>
    <b v="0"/>
    <x v="17"/>
    <n v="1"/>
    <n v="49.38"/>
  </r>
  <r>
    <x v="2148"/>
    <x v="2148"/>
    <x v="2146"/>
    <x v="213"/>
    <n v="2"/>
    <x v="2"/>
    <x v="1"/>
    <x v="1"/>
    <n v="1427992582"/>
    <n v="1425404182"/>
    <b v="0"/>
    <n v="2"/>
    <b v="0"/>
    <x v="17"/>
    <n v="2"/>
    <n v="1"/>
  </r>
  <r>
    <x v="2149"/>
    <x v="2149"/>
    <x v="2147"/>
    <x v="13"/>
    <n v="0"/>
    <x v="2"/>
    <x v="0"/>
    <x v="0"/>
    <n v="1280534400"/>
    <n v="1277512556"/>
    <b v="0"/>
    <n v="0"/>
    <b v="0"/>
    <x v="17"/>
    <n v="0"/>
    <s v="N/A"/>
  </r>
  <r>
    <x v="2150"/>
    <x v="2150"/>
    <x v="2148"/>
    <x v="63"/>
    <n v="405"/>
    <x v="2"/>
    <x v="10"/>
    <x v="8"/>
    <n v="1468392599"/>
    <n v="1465800599"/>
    <b v="0"/>
    <n v="4"/>
    <b v="0"/>
    <x v="17"/>
    <n v="1"/>
    <n v="101.25"/>
  </r>
  <r>
    <x v="2151"/>
    <x v="2151"/>
    <x v="2149"/>
    <x v="101"/>
    <n v="118"/>
    <x v="2"/>
    <x v="0"/>
    <x v="0"/>
    <n v="1467231614"/>
    <n v="1464639614"/>
    <b v="0"/>
    <n v="6"/>
    <b v="0"/>
    <x v="17"/>
    <n v="0"/>
    <n v="19.670000000000002"/>
  </r>
  <r>
    <x v="2152"/>
    <x v="2152"/>
    <x v="2150"/>
    <x v="11"/>
    <n v="50"/>
    <x v="2"/>
    <x v="0"/>
    <x v="0"/>
    <n v="1394909909"/>
    <n v="1392321509"/>
    <b v="0"/>
    <n v="4"/>
    <b v="0"/>
    <x v="17"/>
    <n v="0"/>
    <n v="12.5"/>
  </r>
  <r>
    <x v="2153"/>
    <x v="2153"/>
    <x v="2151"/>
    <x v="323"/>
    <n v="34"/>
    <x v="2"/>
    <x v="0"/>
    <x v="0"/>
    <n v="1420876740"/>
    <n v="1417470718"/>
    <b v="0"/>
    <n v="4"/>
    <b v="0"/>
    <x v="17"/>
    <n v="0"/>
    <n v="8.5"/>
  </r>
  <r>
    <x v="2154"/>
    <x v="2154"/>
    <x v="2152"/>
    <x v="49"/>
    <n v="2"/>
    <x v="2"/>
    <x v="0"/>
    <x v="0"/>
    <n v="1390921827"/>
    <n v="1389193827"/>
    <b v="0"/>
    <n v="2"/>
    <b v="0"/>
    <x v="17"/>
    <n v="1"/>
    <n v="1"/>
  </r>
  <r>
    <x v="2155"/>
    <x v="2155"/>
    <x v="2153"/>
    <x v="10"/>
    <n v="115"/>
    <x v="2"/>
    <x v="1"/>
    <x v="1"/>
    <n v="1459443385"/>
    <n v="1456854985"/>
    <b v="0"/>
    <n v="5"/>
    <b v="0"/>
    <x v="17"/>
    <n v="2"/>
    <n v="23"/>
  </r>
  <r>
    <x v="2156"/>
    <x v="2156"/>
    <x v="2154"/>
    <x v="324"/>
    <n v="1493"/>
    <x v="2"/>
    <x v="0"/>
    <x v="0"/>
    <n v="1379363406"/>
    <n v="1375475406"/>
    <b v="0"/>
    <n v="83"/>
    <b v="0"/>
    <x v="17"/>
    <n v="3"/>
    <n v="17.989999999999998"/>
  </r>
  <r>
    <x v="2157"/>
    <x v="2157"/>
    <x v="2155"/>
    <x v="96"/>
    <n v="21144"/>
    <x v="2"/>
    <x v="0"/>
    <x v="0"/>
    <n v="1482479940"/>
    <n v="1479684783"/>
    <b v="0"/>
    <n v="57"/>
    <b v="0"/>
    <x v="17"/>
    <n v="28"/>
    <n v="370.95"/>
  </r>
  <r>
    <x v="2158"/>
    <x v="2158"/>
    <x v="2156"/>
    <x v="82"/>
    <n v="19770.11"/>
    <x v="2"/>
    <x v="0"/>
    <x v="0"/>
    <n v="1360009774"/>
    <n v="1356121774"/>
    <b v="0"/>
    <n v="311"/>
    <b v="0"/>
    <x v="17"/>
    <n v="7"/>
    <n v="63.57"/>
  </r>
  <r>
    <x v="2159"/>
    <x v="2159"/>
    <x v="2157"/>
    <x v="172"/>
    <n v="26"/>
    <x v="2"/>
    <x v="0"/>
    <x v="0"/>
    <n v="1310837574"/>
    <n v="1308245574"/>
    <b v="0"/>
    <n v="2"/>
    <b v="0"/>
    <x v="17"/>
    <n v="1"/>
    <n v="13"/>
  </r>
  <r>
    <x v="2160"/>
    <x v="2160"/>
    <x v="2158"/>
    <x v="3"/>
    <n v="85"/>
    <x v="2"/>
    <x v="0"/>
    <x v="0"/>
    <n v="1337447105"/>
    <n v="1334855105"/>
    <b v="0"/>
    <n v="16"/>
    <b v="0"/>
    <x v="17"/>
    <n v="1"/>
    <n v="5.31"/>
  </r>
  <r>
    <x v="2161"/>
    <x v="2161"/>
    <x v="2159"/>
    <x v="44"/>
    <n v="463"/>
    <x v="0"/>
    <x v="0"/>
    <x v="0"/>
    <n v="1443040059"/>
    <n v="1440448059"/>
    <b v="0"/>
    <n v="13"/>
    <b v="1"/>
    <x v="11"/>
    <n v="116"/>
    <n v="35.619999999999997"/>
  </r>
  <r>
    <x v="2162"/>
    <x v="2162"/>
    <x v="2160"/>
    <x v="37"/>
    <n v="5052"/>
    <x v="0"/>
    <x v="0"/>
    <x v="0"/>
    <n v="1406226191"/>
    <n v="1403547791"/>
    <b v="0"/>
    <n v="58"/>
    <b v="1"/>
    <x v="11"/>
    <n v="112"/>
    <n v="87.1"/>
  </r>
  <r>
    <x v="2163"/>
    <x v="2163"/>
    <x v="2161"/>
    <x v="30"/>
    <n v="3305"/>
    <x v="0"/>
    <x v="0"/>
    <x v="0"/>
    <n v="1433735400"/>
    <n v="1429306520"/>
    <b v="0"/>
    <n v="44"/>
    <b v="1"/>
    <x v="11"/>
    <n v="132"/>
    <n v="75.11"/>
  </r>
  <r>
    <x v="2164"/>
    <x v="2164"/>
    <x v="2162"/>
    <x v="62"/>
    <n v="5645"/>
    <x v="0"/>
    <x v="0"/>
    <x v="0"/>
    <n v="1466827140"/>
    <n v="1464196414"/>
    <b v="0"/>
    <n v="83"/>
    <b v="1"/>
    <x v="11"/>
    <n v="103"/>
    <n v="68.010000000000005"/>
  </r>
  <r>
    <x v="2165"/>
    <x v="2165"/>
    <x v="2163"/>
    <x v="30"/>
    <n v="3466"/>
    <x v="0"/>
    <x v="6"/>
    <x v="3"/>
    <n v="1460127635"/>
    <n v="1457539235"/>
    <b v="0"/>
    <n v="117"/>
    <b v="1"/>
    <x v="11"/>
    <n v="139"/>
    <n v="29.62"/>
  </r>
  <r>
    <x v="2166"/>
    <x v="2166"/>
    <x v="2164"/>
    <x v="13"/>
    <n v="2932"/>
    <x v="0"/>
    <x v="0"/>
    <x v="0"/>
    <n v="1417813618"/>
    <n v="1413922018"/>
    <b v="0"/>
    <n v="32"/>
    <b v="1"/>
    <x v="11"/>
    <n v="147"/>
    <n v="91.63"/>
  </r>
  <r>
    <x v="2167"/>
    <x v="2167"/>
    <x v="2165"/>
    <x v="325"/>
    <n v="180"/>
    <x v="0"/>
    <x v="0"/>
    <x v="0"/>
    <n v="1347672937"/>
    <n v="1346463337"/>
    <b v="0"/>
    <n v="8"/>
    <b v="1"/>
    <x v="11"/>
    <n v="120"/>
    <n v="22.5"/>
  </r>
  <r>
    <x v="2168"/>
    <x v="2168"/>
    <x v="2166"/>
    <x v="102"/>
    <n v="21884.69"/>
    <x v="0"/>
    <x v="0"/>
    <x v="0"/>
    <n v="1486702800"/>
    <n v="1484058261"/>
    <b v="0"/>
    <n v="340"/>
    <b v="1"/>
    <x v="11"/>
    <n v="122"/>
    <n v="64.37"/>
  </r>
  <r>
    <x v="2169"/>
    <x v="2169"/>
    <x v="2167"/>
    <x v="326"/>
    <n v="153"/>
    <x v="0"/>
    <x v="0"/>
    <x v="0"/>
    <n v="1488473351"/>
    <n v="1488214151"/>
    <b v="0"/>
    <n v="7"/>
    <b v="1"/>
    <x v="11"/>
    <n v="100"/>
    <n v="21.86"/>
  </r>
  <r>
    <x v="2170"/>
    <x v="2170"/>
    <x v="2168"/>
    <x v="18"/>
    <n v="633"/>
    <x v="0"/>
    <x v="0"/>
    <x v="0"/>
    <n v="1440266422"/>
    <n v="1436810422"/>
    <b v="0"/>
    <n v="19"/>
    <b v="1"/>
    <x v="11"/>
    <n v="181"/>
    <n v="33.32"/>
  </r>
  <r>
    <x v="2171"/>
    <x v="2171"/>
    <x v="2169"/>
    <x v="23"/>
    <n v="4243"/>
    <x v="0"/>
    <x v="0"/>
    <x v="0"/>
    <n v="1434949200"/>
    <n v="1431903495"/>
    <b v="0"/>
    <n v="47"/>
    <b v="1"/>
    <x v="11"/>
    <n v="106"/>
    <n v="90.28"/>
  </r>
  <r>
    <x v="2172"/>
    <x v="2172"/>
    <x v="2170"/>
    <x v="28"/>
    <n v="1000"/>
    <x v="0"/>
    <x v="0"/>
    <x v="0"/>
    <n v="1429365320"/>
    <n v="1426773320"/>
    <b v="0"/>
    <n v="13"/>
    <b v="1"/>
    <x v="11"/>
    <n v="100"/>
    <n v="76.92"/>
  </r>
  <r>
    <x v="2173"/>
    <x v="2173"/>
    <x v="2171"/>
    <x v="285"/>
    <n v="5331"/>
    <x v="0"/>
    <x v="0"/>
    <x v="0"/>
    <n v="1378785540"/>
    <n v="1376066243"/>
    <b v="0"/>
    <n v="90"/>
    <b v="1"/>
    <x v="11"/>
    <n v="127"/>
    <n v="59.23"/>
  </r>
  <r>
    <x v="2174"/>
    <x v="2174"/>
    <x v="2172"/>
    <x v="23"/>
    <n v="4119"/>
    <x v="0"/>
    <x v="1"/>
    <x v="1"/>
    <n v="1462453307"/>
    <n v="1459861307"/>
    <b v="0"/>
    <n v="63"/>
    <b v="1"/>
    <x v="11"/>
    <n v="103"/>
    <n v="65.38"/>
  </r>
  <r>
    <x v="2175"/>
    <x v="2175"/>
    <x v="2173"/>
    <x v="176"/>
    <n v="1750"/>
    <x v="0"/>
    <x v="0"/>
    <x v="0"/>
    <n v="1469059986"/>
    <n v="1468455186"/>
    <b v="0"/>
    <n v="26"/>
    <b v="1"/>
    <x v="11"/>
    <n v="250"/>
    <n v="67.31"/>
  </r>
  <r>
    <x v="2176"/>
    <x v="2176"/>
    <x v="2174"/>
    <x v="10"/>
    <n v="6301"/>
    <x v="0"/>
    <x v="0"/>
    <x v="0"/>
    <n v="1430579509"/>
    <n v="1427987509"/>
    <b v="0"/>
    <n v="71"/>
    <b v="1"/>
    <x v="11"/>
    <n v="126"/>
    <n v="88.75"/>
  </r>
  <r>
    <x v="2177"/>
    <x v="2177"/>
    <x v="2175"/>
    <x v="30"/>
    <n v="2503"/>
    <x v="0"/>
    <x v="0"/>
    <x v="0"/>
    <n v="1465192867"/>
    <n v="1463032867"/>
    <b v="0"/>
    <n v="38"/>
    <b v="1"/>
    <x v="11"/>
    <n v="100"/>
    <n v="65.87"/>
  </r>
  <r>
    <x v="2178"/>
    <x v="2178"/>
    <x v="2176"/>
    <x v="31"/>
    <n v="34660"/>
    <x v="0"/>
    <x v="0"/>
    <x v="0"/>
    <n v="1484752597"/>
    <n v="1482160597"/>
    <b v="0"/>
    <n v="859"/>
    <b v="1"/>
    <x v="11"/>
    <n v="139"/>
    <n v="40.35"/>
  </r>
  <r>
    <x v="2179"/>
    <x v="2179"/>
    <x v="2177"/>
    <x v="28"/>
    <n v="1614"/>
    <x v="0"/>
    <x v="0"/>
    <x v="0"/>
    <n v="1428725192"/>
    <n v="1426133192"/>
    <b v="0"/>
    <n v="21"/>
    <b v="1"/>
    <x v="11"/>
    <n v="161"/>
    <n v="76.86"/>
  </r>
  <r>
    <x v="2180"/>
    <x v="2180"/>
    <x v="2178"/>
    <x v="10"/>
    <n v="5359.21"/>
    <x v="0"/>
    <x v="0"/>
    <x v="0"/>
    <n v="1447434268"/>
    <n v="1443801868"/>
    <b v="0"/>
    <n v="78"/>
    <b v="1"/>
    <x v="11"/>
    <n v="107"/>
    <n v="68.709999999999994"/>
  </r>
  <r>
    <x v="2181"/>
    <x v="2181"/>
    <x v="2179"/>
    <x v="13"/>
    <n v="3062"/>
    <x v="0"/>
    <x v="0"/>
    <x v="0"/>
    <n v="1487635653"/>
    <n v="1486426053"/>
    <b v="0"/>
    <n v="53"/>
    <b v="1"/>
    <x v="32"/>
    <n v="153"/>
    <n v="57.77"/>
  </r>
  <r>
    <x v="2182"/>
    <x v="2182"/>
    <x v="2180"/>
    <x v="9"/>
    <n v="15725"/>
    <x v="0"/>
    <x v="5"/>
    <x v="5"/>
    <n v="1412285825"/>
    <n v="1409261825"/>
    <b v="0"/>
    <n v="356"/>
    <b v="1"/>
    <x v="32"/>
    <n v="524"/>
    <n v="44.17"/>
  </r>
  <r>
    <x v="2183"/>
    <x v="2183"/>
    <x v="2181"/>
    <x v="40"/>
    <n v="8807"/>
    <x v="0"/>
    <x v="0"/>
    <x v="0"/>
    <n v="1486616400"/>
    <n v="1484037977"/>
    <b v="0"/>
    <n v="279"/>
    <b v="1"/>
    <x v="32"/>
    <n v="489"/>
    <n v="31.57"/>
  </r>
  <r>
    <x v="2184"/>
    <x v="2184"/>
    <x v="2182"/>
    <x v="3"/>
    <n v="28474"/>
    <x v="0"/>
    <x v="0"/>
    <x v="0"/>
    <n v="1453737600"/>
    <n v="1452530041"/>
    <b v="1"/>
    <n v="266"/>
    <b v="1"/>
    <x v="32"/>
    <n v="285"/>
    <n v="107.05"/>
  </r>
  <r>
    <x v="2185"/>
    <x v="2185"/>
    <x v="2183"/>
    <x v="10"/>
    <n v="92848.5"/>
    <x v="0"/>
    <x v="1"/>
    <x v="1"/>
    <n v="1364286239"/>
    <n v="1360830239"/>
    <b v="0"/>
    <n v="623"/>
    <b v="1"/>
    <x v="32"/>
    <n v="1857"/>
    <n v="149.03"/>
  </r>
  <r>
    <x v="2186"/>
    <x v="2186"/>
    <x v="2184"/>
    <x v="22"/>
    <n v="21935"/>
    <x v="0"/>
    <x v="0"/>
    <x v="0"/>
    <n v="1473213600"/>
    <n v="1470062743"/>
    <b v="0"/>
    <n v="392"/>
    <b v="1"/>
    <x v="32"/>
    <n v="110"/>
    <n v="55.96"/>
  </r>
  <r>
    <x v="2187"/>
    <x v="2187"/>
    <x v="2185"/>
    <x v="22"/>
    <n v="202928.5"/>
    <x v="0"/>
    <x v="0"/>
    <x v="0"/>
    <n v="1428033540"/>
    <n v="1425531666"/>
    <b v="1"/>
    <n v="3562"/>
    <b v="1"/>
    <x v="32"/>
    <n v="1015"/>
    <n v="56.97"/>
  </r>
  <r>
    <x v="2188"/>
    <x v="2188"/>
    <x v="2186"/>
    <x v="327"/>
    <n v="22645"/>
    <x v="0"/>
    <x v="2"/>
    <x v="2"/>
    <n v="1477414800"/>
    <n v="1474380241"/>
    <b v="0"/>
    <n v="514"/>
    <b v="1"/>
    <x v="32"/>
    <n v="412"/>
    <n v="44.06"/>
  </r>
  <r>
    <x v="2189"/>
    <x v="2189"/>
    <x v="2187"/>
    <x v="38"/>
    <n v="6039"/>
    <x v="0"/>
    <x v="1"/>
    <x v="1"/>
    <n v="1461276000"/>
    <n v="1460055300"/>
    <b v="0"/>
    <n v="88"/>
    <b v="1"/>
    <x v="32"/>
    <n v="503"/>
    <n v="68.63"/>
  </r>
  <r>
    <x v="2190"/>
    <x v="2190"/>
    <x v="2188"/>
    <x v="266"/>
    <n v="35076"/>
    <x v="0"/>
    <x v="0"/>
    <x v="0"/>
    <n v="1458716340"/>
    <n v="1455721204"/>
    <b v="0"/>
    <n v="537"/>
    <b v="1"/>
    <x v="32"/>
    <n v="185"/>
    <n v="65.319999999999993"/>
  </r>
  <r>
    <x v="2191"/>
    <x v="2191"/>
    <x v="2189"/>
    <x v="47"/>
    <n v="898"/>
    <x v="0"/>
    <x v="1"/>
    <x v="1"/>
    <n v="1487102427"/>
    <n v="1486065627"/>
    <b v="0"/>
    <n v="25"/>
    <b v="1"/>
    <x v="32"/>
    <n v="120"/>
    <n v="35.92"/>
  </r>
  <r>
    <x v="2192"/>
    <x v="2192"/>
    <x v="2190"/>
    <x v="14"/>
    <n v="129748.82"/>
    <x v="0"/>
    <x v="1"/>
    <x v="1"/>
    <n v="1481842800"/>
    <n v="1479414344"/>
    <b v="0"/>
    <n v="3238"/>
    <b v="1"/>
    <x v="32"/>
    <n v="1081"/>
    <n v="40.07"/>
  </r>
  <r>
    <x v="2193"/>
    <x v="2193"/>
    <x v="2191"/>
    <x v="36"/>
    <n v="67856"/>
    <x v="0"/>
    <x v="0"/>
    <x v="0"/>
    <n v="1479704340"/>
    <n v="1477043072"/>
    <b v="0"/>
    <n v="897"/>
    <b v="1"/>
    <x v="32"/>
    <n v="452"/>
    <n v="75.650000000000006"/>
  </r>
  <r>
    <x v="2194"/>
    <x v="2194"/>
    <x v="2192"/>
    <x v="3"/>
    <n v="53737"/>
    <x v="0"/>
    <x v="0"/>
    <x v="0"/>
    <n v="1459012290"/>
    <n v="1456423890"/>
    <b v="0"/>
    <n v="878"/>
    <b v="1"/>
    <x v="32"/>
    <n v="537"/>
    <n v="61.2"/>
  </r>
  <r>
    <x v="2195"/>
    <x v="2195"/>
    <x v="2193"/>
    <x v="210"/>
    <n v="5535"/>
    <x v="0"/>
    <x v="0"/>
    <x v="0"/>
    <n v="1439317900"/>
    <n v="1436725900"/>
    <b v="0"/>
    <n v="115"/>
    <b v="1"/>
    <x v="32"/>
    <n v="120"/>
    <n v="48.13"/>
  </r>
  <r>
    <x v="2196"/>
    <x v="2196"/>
    <x v="2194"/>
    <x v="32"/>
    <n v="15937"/>
    <x v="0"/>
    <x v="0"/>
    <x v="0"/>
    <n v="1480662000"/>
    <n v="1478000502"/>
    <b v="0"/>
    <n v="234"/>
    <b v="1"/>
    <x v="32"/>
    <n v="114"/>
    <n v="68.11"/>
  </r>
  <r>
    <x v="2197"/>
    <x v="2197"/>
    <x v="2195"/>
    <x v="11"/>
    <n v="285309.33"/>
    <x v="0"/>
    <x v="0"/>
    <x v="0"/>
    <n v="1425132059"/>
    <n v="1422540059"/>
    <b v="0"/>
    <n v="4330"/>
    <b v="1"/>
    <x v="32"/>
    <n v="951"/>
    <n v="65.89"/>
  </r>
  <r>
    <x v="2198"/>
    <x v="2198"/>
    <x v="2196"/>
    <x v="79"/>
    <n v="53157"/>
    <x v="0"/>
    <x v="0"/>
    <x v="0"/>
    <n v="1447507200"/>
    <n v="1444911600"/>
    <b v="0"/>
    <n v="651"/>
    <b v="1"/>
    <x v="32"/>
    <n v="133"/>
    <n v="81.650000000000006"/>
  </r>
  <r>
    <x v="2199"/>
    <x v="2199"/>
    <x v="2197"/>
    <x v="7"/>
    <n v="13228"/>
    <x v="0"/>
    <x v="17"/>
    <x v="3"/>
    <n v="1444903198"/>
    <n v="1442311198"/>
    <b v="1"/>
    <n v="251"/>
    <b v="1"/>
    <x v="32"/>
    <n v="147"/>
    <n v="52.7"/>
  </r>
  <r>
    <x v="2200"/>
    <x v="2200"/>
    <x v="2198"/>
    <x v="13"/>
    <n v="10843"/>
    <x v="0"/>
    <x v="1"/>
    <x v="1"/>
    <n v="1436151600"/>
    <n v="1433775668"/>
    <b v="0"/>
    <n v="263"/>
    <b v="1"/>
    <x v="32"/>
    <n v="542"/>
    <n v="41.23"/>
  </r>
  <r>
    <x v="2201"/>
    <x v="2201"/>
    <x v="2199"/>
    <x v="252"/>
    <n v="420.99"/>
    <x v="0"/>
    <x v="1"/>
    <x v="1"/>
    <n v="1358367565"/>
    <n v="1357157965"/>
    <b v="0"/>
    <n v="28"/>
    <b v="1"/>
    <x v="15"/>
    <n v="383"/>
    <n v="15.04"/>
  </r>
  <r>
    <x v="2202"/>
    <x v="2202"/>
    <x v="2200"/>
    <x v="23"/>
    <n v="28167.25"/>
    <x v="0"/>
    <x v="0"/>
    <x v="0"/>
    <n v="1351801368"/>
    <n v="1349209368"/>
    <b v="0"/>
    <n v="721"/>
    <b v="1"/>
    <x v="15"/>
    <n v="704"/>
    <n v="39.07"/>
  </r>
  <r>
    <x v="2203"/>
    <x v="2203"/>
    <x v="2201"/>
    <x v="13"/>
    <n v="2191"/>
    <x v="0"/>
    <x v="5"/>
    <x v="5"/>
    <n v="1443127082"/>
    <n v="1440535082"/>
    <b v="0"/>
    <n v="50"/>
    <b v="1"/>
    <x v="15"/>
    <n v="110"/>
    <n v="43.82"/>
  </r>
  <r>
    <x v="2204"/>
    <x v="2204"/>
    <x v="2202"/>
    <x v="15"/>
    <n v="1993"/>
    <x v="0"/>
    <x v="0"/>
    <x v="0"/>
    <n v="1362814119"/>
    <n v="1360222119"/>
    <b v="0"/>
    <n v="73"/>
    <b v="1"/>
    <x v="15"/>
    <n v="133"/>
    <n v="27.3"/>
  </r>
  <r>
    <x v="2205"/>
    <x v="2205"/>
    <x v="2203"/>
    <x v="47"/>
    <n v="1140"/>
    <x v="0"/>
    <x v="0"/>
    <x v="0"/>
    <n v="1338579789"/>
    <n v="1335987789"/>
    <b v="0"/>
    <n v="27"/>
    <b v="1"/>
    <x v="15"/>
    <n v="152"/>
    <n v="42.22"/>
  </r>
  <r>
    <x v="2206"/>
    <x v="2206"/>
    <x v="2204"/>
    <x v="184"/>
    <n v="1130"/>
    <x v="0"/>
    <x v="0"/>
    <x v="0"/>
    <n v="1334556624"/>
    <n v="1333001424"/>
    <b v="0"/>
    <n v="34"/>
    <b v="1"/>
    <x v="15"/>
    <n v="103"/>
    <n v="33.24"/>
  </r>
  <r>
    <x v="2207"/>
    <x v="2207"/>
    <x v="2205"/>
    <x v="13"/>
    <n v="2000"/>
    <x v="0"/>
    <x v="0"/>
    <x v="0"/>
    <n v="1384580373"/>
    <n v="1381984773"/>
    <b v="0"/>
    <n v="7"/>
    <b v="1"/>
    <x v="15"/>
    <n v="100"/>
    <n v="285.70999999999998"/>
  </r>
  <r>
    <x v="2208"/>
    <x v="2208"/>
    <x v="2206"/>
    <x v="28"/>
    <n v="1016"/>
    <x v="0"/>
    <x v="0"/>
    <x v="0"/>
    <n v="1333771200"/>
    <n v="1328649026"/>
    <b v="0"/>
    <n v="24"/>
    <b v="1"/>
    <x v="15"/>
    <n v="102"/>
    <n v="42.33"/>
  </r>
  <r>
    <x v="2209"/>
    <x v="2209"/>
    <x v="2207"/>
    <x v="2"/>
    <n v="754"/>
    <x v="0"/>
    <x v="1"/>
    <x v="1"/>
    <n v="1397516400"/>
    <n v="1396524644"/>
    <b v="0"/>
    <n v="15"/>
    <b v="1"/>
    <x v="15"/>
    <n v="151"/>
    <n v="50.27"/>
  </r>
  <r>
    <x v="2210"/>
    <x v="2210"/>
    <x v="2208"/>
    <x v="23"/>
    <n v="4457"/>
    <x v="0"/>
    <x v="0"/>
    <x v="0"/>
    <n v="1334424960"/>
    <n v="1329442510"/>
    <b v="0"/>
    <n v="72"/>
    <b v="1"/>
    <x v="15"/>
    <n v="111"/>
    <n v="61.9"/>
  </r>
  <r>
    <x v="2211"/>
    <x v="2211"/>
    <x v="2209"/>
    <x v="30"/>
    <n v="4890"/>
    <x v="0"/>
    <x v="0"/>
    <x v="0"/>
    <n v="1397113140"/>
    <n v="1395168625"/>
    <b v="0"/>
    <n v="120"/>
    <b v="1"/>
    <x v="15"/>
    <n v="196"/>
    <n v="40.75"/>
  </r>
  <r>
    <x v="2212"/>
    <x v="2212"/>
    <x v="2210"/>
    <x v="12"/>
    <n v="6863"/>
    <x v="0"/>
    <x v="0"/>
    <x v="0"/>
    <n v="1383526800"/>
    <n v="1380650177"/>
    <b v="0"/>
    <n v="123"/>
    <b v="1"/>
    <x v="15"/>
    <n v="114"/>
    <n v="55.8"/>
  </r>
  <r>
    <x v="2213"/>
    <x v="2213"/>
    <x v="2211"/>
    <x v="328"/>
    <n v="10"/>
    <x v="0"/>
    <x v="0"/>
    <x v="0"/>
    <n v="1431719379"/>
    <n v="1429127379"/>
    <b v="0"/>
    <n v="1"/>
    <b v="1"/>
    <x v="15"/>
    <n v="200"/>
    <n v="10"/>
  </r>
  <r>
    <x v="2214"/>
    <x v="2214"/>
    <x v="2212"/>
    <x v="20"/>
    <n v="1755.01"/>
    <x v="0"/>
    <x v="0"/>
    <x v="0"/>
    <n v="1391713248"/>
    <n v="1389121248"/>
    <b v="0"/>
    <n v="24"/>
    <b v="1"/>
    <x v="15"/>
    <n v="293"/>
    <n v="73.13"/>
  </r>
  <r>
    <x v="2215"/>
    <x v="2215"/>
    <x v="2213"/>
    <x v="131"/>
    <n v="860"/>
    <x v="0"/>
    <x v="0"/>
    <x v="0"/>
    <n v="1331621940"/>
    <n v="1329671572"/>
    <b v="0"/>
    <n v="33"/>
    <b v="1"/>
    <x v="15"/>
    <n v="156"/>
    <n v="26.06"/>
  </r>
  <r>
    <x v="2216"/>
    <x v="2216"/>
    <x v="2214"/>
    <x v="43"/>
    <n v="317"/>
    <x v="0"/>
    <x v="0"/>
    <x v="0"/>
    <n v="1437674545"/>
    <n v="1436464945"/>
    <b v="0"/>
    <n v="14"/>
    <b v="1"/>
    <x v="15"/>
    <n v="106"/>
    <n v="22.64"/>
  </r>
  <r>
    <x v="2217"/>
    <x v="2217"/>
    <x v="2215"/>
    <x v="329"/>
    <n v="425"/>
    <x v="0"/>
    <x v="0"/>
    <x v="0"/>
    <n v="1446451200"/>
    <n v="1445539113"/>
    <b v="0"/>
    <n v="9"/>
    <b v="1"/>
    <x v="15"/>
    <n v="101"/>
    <n v="47.22"/>
  </r>
  <r>
    <x v="2218"/>
    <x v="2218"/>
    <x v="2216"/>
    <x v="13"/>
    <n v="2456.66"/>
    <x v="0"/>
    <x v="0"/>
    <x v="0"/>
    <n v="1346198400"/>
    <n v="1344281383"/>
    <b v="0"/>
    <n v="76"/>
    <b v="1"/>
    <x v="15"/>
    <n v="123"/>
    <n v="32.32"/>
  </r>
  <r>
    <x v="2219"/>
    <x v="2219"/>
    <x v="2217"/>
    <x v="28"/>
    <n v="1015"/>
    <x v="0"/>
    <x v="0"/>
    <x v="0"/>
    <n v="1440004512"/>
    <n v="1437412512"/>
    <b v="0"/>
    <n v="19"/>
    <b v="1"/>
    <x v="15"/>
    <n v="102"/>
    <n v="53.42"/>
  </r>
  <r>
    <x v="2220"/>
    <x v="2220"/>
    <x v="2218"/>
    <x v="8"/>
    <n v="3540"/>
    <x v="0"/>
    <x v="0"/>
    <x v="0"/>
    <n v="1374888436"/>
    <n v="1372296436"/>
    <b v="0"/>
    <n v="69"/>
    <b v="1"/>
    <x v="15"/>
    <n v="101"/>
    <n v="51.3"/>
  </r>
  <r>
    <x v="2221"/>
    <x v="2221"/>
    <x v="2219"/>
    <x v="51"/>
    <n v="8109"/>
    <x v="0"/>
    <x v="0"/>
    <x v="0"/>
    <n v="1461369600"/>
    <n v="1458748809"/>
    <b v="0"/>
    <n v="218"/>
    <b v="1"/>
    <x v="32"/>
    <n v="108"/>
    <n v="37.200000000000003"/>
  </r>
  <r>
    <x v="2222"/>
    <x v="2222"/>
    <x v="2220"/>
    <x v="2"/>
    <n v="813"/>
    <x v="0"/>
    <x v="0"/>
    <x v="0"/>
    <n v="1327776847"/>
    <n v="1325184847"/>
    <b v="0"/>
    <n v="30"/>
    <b v="1"/>
    <x v="32"/>
    <n v="163"/>
    <n v="27.1"/>
  </r>
  <r>
    <x v="2223"/>
    <x v="2223"/>
    <x v="2221"/>
    <x v="330"/>
    <n v="20631"/>
    <x v="0"/>
    <x v="5"/>
    <x v="5"/>
    <n v="1435418568"/>
    <n v="1432826568"/>
    <b v="0"/>
    <n v="100"/>
    <b v="1"/>
    <x v="32"/>
    <n v="106"/>
    <n v="206.31"/>
  </r>
  <r>
    <x v="2224"/>
    <x v="2224"/>
    <x v="2222"/>
    <x v="3"/>
    <n v="24315"/>
    <x v="0"/>
    <x v="0"/>
    <x v="0"/>
    <n v="1477767600"/>
    <n v="1475337675"/>
    <b v="0"/>
    <n v="296"/>
    <b v="1"/>
    <x v="32"/>
    <n v="243"/>
    <n v="82.15"/>
  </r>
  <r>
    <x v="2225"/>
    <x v="2225"/>
    <x v="2223"/>
    <x v="223"/>
    <n v="198415.01"/>
    <x v="0"/>
    <x v="1"/>
    <x v="1"/>
    <n v="1411326015"/>
    <n v="1408734015"/>
    <b v="0"/>
    <n v="1204"/>
    <b v="1"/>
    <x v="32"/>
    <n v="945"/>
    <n v="164.8"/>
  </r>
  <r>
    <x v="2226"/>
    <x v="2226"/>
    <x v="2224"/>
    <x v="102"/>
    <n v="19523.310000000001"/>
    <x v="0"/>
    <x v="0"/>
    <x v="0"/>
    <n v="1455253140"/>
    <n v="1452625822"/>
    <b v="0"/>
    <n v="321"/>
    <b v="1"/>
    <x v="32"/>
    <n v="108"/>
    <n v="60.82"/>
  </r>
  <r>
    <x v="2227"/>
    <x v="2227"/>
    <x v="2225"/>
    <x v="93"/>
    <n v="20459"/>
    <x v="0"/>
    <x v="1"/>
    <x v="1"/>
    <n v="1384374155"/>
    <n v="1381778555"/>
    <b v="0"/>
    <n v="301"/>
    <b v="1"/>
    <x v="32"/>
    <n v="157"/>
    <n v="67.97"/>
  </r>
  <r>
    <x v="2228"/>
    <x v="2228"/>
    <x v="2226"/>
    <x v="28"/>
    <n v="11744.9"/>
    <x v="0"/>
    <x v="12"/>
    <x v="3"/>
    <n v="1439707236"/>
    <n v="1437115236"/>
    <b v="0"/>
    <n v="144"/>
    <b v="1"/>
    <x v="32"/>
    <n v="1174"/>
    <n v="81.56"/>
  </r>
  <r>
    <x v="2229"/>
    <x v="2229"/>
    <x v="2227"/>
    <x v="331"/>
    <n v="13704.33"/>
    <x v="0"/>
    <x v="0"/>
    <x v="0"/>
    <n v="1378180800"/>
    <n v="1375113391"/>
    <b v="0"/>
    <n v="539"/>
    <b v="1"/>
    <x v="32"/>
    <n v="171"/>
    <n v="25.43"/>
  </r>
  <r>
    <x v="2230"/>
    <x v="2230"/>
    <x v="2228"/>
    <x v="0"/>
    <n v="10706"/>
    <x v="0"/>
    <x v="0"/>
    <x v="0"/>
    <n v="1398460127"/>
    <n v="1395868127"/>
    <b v="0"/>
    <n v="498"/>
    <b v="1"/>
    <x v="32"/>
    <n v="126"/>
    <n v="21.5"/>
  </r>
  <r>
    <x v="2231"/>
    <x v="2231"/>
    <x v="2229"/>
    <x v="30"/>
    <n v="30303.24"/>
    <x v="0"/>
    <x v="0"/>
    <x v="0"/>
    <n v="1372136400"/>
    <n v="1369864301"/>
    <b v="0"/>
    <n v="1113"/>
    <b v="1"/>
    <x v="32"/>
    <n v="1212"/>
    <n v="27.23"/>
  </r>
  <r>
    <x v="2232"/>
    <x v="2232"/>
    <x v="2230"/>
    <x v="10"/>
    <n v="24790"/>
    <x v="0"/>
    <x v="0"/>
    <x v="0"/>
    <n v="1405738800"/>
    <n v="1402945408"/>
    <b v="0"/>
    <n v="988"/>
    <b v="1"/>
    <x v="32"/>
    <n v="496"/>
    <n v="25.09"/>
  </r>
  <r>
    <x v="2233"/>
    <x v="2233"/>
    <x v="2231"/>
    <x v="30"/>
    <n v="8301"/>
    <x v="0"/>
    <x v="1"/>
    <x v="1"/>
    <n v="1450051200"/>
    <n v="1448269539"/>
    <b v="0"/>
    <n v="391"/>
    <b v="1"/>
    <x v="32"/>
    <n v="332"/>
    <n v="21.23"/>
  </r>
  <r>
    <x v="2234"/>
    <x v="2234"/>
    <x v="2232"/>
    <x v="213"/>
    <n v="1165"/>
    <x v="0"/>
    <x v="0"/>
    <x v="0"/>
    <n v="1483645647"/>
    <n v="1481053647"/>
    <b v="0"/>
    <n v="28"/>
    <b v="1"/>
    <x v="32"/>
    <n v="1165"/>
    <n v="41.61"/>
  </r>
  <r>
    <x v="2235"/>
    <x v="2235"/>
    <x v="2233"/>
    <x v="93"/>
    <n v="19931"/>
    <x v="0"/>
    <x v="5"/>
    <x v="5"/>
    <n v="1427585511"/>
    <n v="1424997111"/>
    <b v="0"/>
    <n v="147"/>
    <b v="1"/>
    <x v="32"/>
    <n v="153"/>
    <n v="135.59"/>
  </r>
  <r>
    <x v="2236"/>
    <x v="2236"/>
    <x v="2234"/>
    <x v="70"/>
    <n v="15039"/>
    <x v="0"/>
    <x v="0"/>
    <x v="0"/>
    <n v="1454338123"/>
    <n v="1451746123"/>
    <b v="0"/>
    <n v="680"/>
    <b v="1"/>
    <x v="32"/>
    <n v="537"/>
    <n v="22.12"/>
  </r>
  <r>
    <x v="2237"/>
    <x v="2237"/>
    <x v="2235"/>
    <x v="102"/>
    <n v="63527"/>
    <x v="0"/>
    <x v="0"/>
    <x v="0"/>
    <n v="1415779140"/>
    <n v="1412294683"/>
    <b v="0"/>
    <n v="983"/>
    <b v="1"/>
    <x v="32"/>
    <n v="353"/>
    <n v="64.63"/>
  </r>
  <r>
    <x v="2238"/>
    <x v="2238"/>
    <x v="2236"/>
    <x v="23"/>
    <n v="5496"/>
    <x v="0"/>
    <x v="12"/>
    <x v="3"/>
    <n v="1489157716"/>
    <n v="1486565716"/>
    <b v="0"/>
    <n v="79"/>
    <b v="1"/>
    <x v="32"/>
    <n v="137"/>
    <n v="69.569999999999993"/>
  </r>
  <r>
    <x v="2239"/>
    <x v="2239"/>
    <x v="2237"/>
    <x v="31"/>
    <n v="32006.67"/>
    <x v="0"/>
    <x v="0"/>
    <x v="0"/>
    <n v="1385870520"/>
    <n v="1382742014"/>
    <b v="0"/>
    <n v="426"/>
    <b v="1"/>
    <x v="32"/>
    <n v="128"/>
    <n v="75.13"/>
  </r>
  <r>
    <x v="2240"/>
    <x v="2240"/>
    <x v="2238"/>
    <x v="10"/>
    <n v="13534"/>
    <x v="0"/>
    <x v="0"/>
    <x v="0"/>
    <n v="1461354544"/>
    <n v="1458762544"/>
    <b v="0"/>
    <n v="96"/>
    <b v="1"/>
    <x v="32"/>
    <n v="271"/>
    <n v="140.97999999999999"/>
  </r>
  <r>
    <x v="2241"/>
    <x v="2241"/>
    <x v="2239"/>
    <x v="28"/>
    <n v="8064"/>
    <x v="0"/>
    <x v="1"/>
    <x v="1"/>
    <n v="1488484300"/>
    <n v="1485892300"/>
    <b v="0"/>
    <n v="163"/>
    <b v="1"/>
    <x v="32"/>
    <n v="806"/>
    <n v="49.47"/>
  </r>
  <r>
    <x v="2242"/>
    <x v="2242"/>
    <x v="2240"/>
    <x v="3"/>
    <n v="136009.76"/>
    <x v="0"/>
    <x v="0"/>
    <x v="0"/>
    <n v="1385521320"/>
    <n v="1382449733"/>
    <b v="0"/>
    <n v="2525"/>
    <b v="1"/>
    <x v="32"/>
    <n v="1360"/>
    <n v="53.87"/>
  </r>
  <r>
    <x v="2243"/>
    <x v="2243"/>
    <x v="2241"/>
    <x v="332"/>
    <n v="9302.5"/>
    <x v="0"/>
    <x v="0"/>
    <x v="0"/>
    <n v="1489374000"/>
    <n v="1488823290"/>
    <b v="0"/>
    <n v="2035"/>
    <b v="1"/>
    <x v="32"/>
    <n v="930250"/>
    <n v="4.57"/>
  </r>
  <r>
    <x v="2244"/>
    <x v="2244"/>
    <x v="2242"/>
    <x v="10"/>
    <n v="18851"/>
    <x v="0"/>
    <x v="0"/>
    <x v="0"/>
    <n v="1476649800"/>
    <n v="1475609946"/>
    <b v="0"/>
    <n v="290"/>
    <b v="1"/>
    <x v="32"/>
    <n v="377"/>
    <n v="65"/>
  </r>
  <r>
    <x v="2245"/>
    <x v="2245"/>
    <x v="2243"/>
    <x v="23"/>
    <n v="105881"/>
    <x v="0"/>
    <x v="0"/>
    <x v="0"/>
    <n v="1393005600"/>
    <n v="1390323617"/>
    <b v="0"/>
    <n v="1980"/>
    <b v="1"/>
    <x v="32"/>
    <n v="2647"/>
    <n v="53.48"/>
  </r>
  <r>
    <x v="2246"/>
    <x v="2246"/>
    <x v="2244"/>
    <x v="30"/>
    <n v="2503"/>
    <x v="0"/>
    <x v="1"/>
    <x v="1"/>
    <n v="1441393210"/>
    <n v="1438801210"/>
    <b v="0"/>
    <n v="57"/>
    <b v="1"/>
    <x v="32"/>
    <n v="100"/>
    <n v="43.91"/>
  </r>
  <r>
    <x v="2247"/>
    <x v="2247"/>
    <x v="2245"/>
    <x v="17"/>
    <n v="19324"/>
    <x v="0"/>
    <x v="0"/>
    <x v="0"/>
    <n v="1438185565"/>
    <n v="1436975965"/>
    <b v="0"/>
    <n v="380"/>
    <b v="1"/>
    <x v="32"/>
    <n v="104"/>
    <n v="50.85"/>
  </r>
  <r>
    <x v="2248"/>
    <x v="2248"/>
    <x v="2246"/>
    <x v="39"/>
    <n v="7505"/>
    <x v="0"/>
    <x v="1"/>
    <x v="1"/>
    <n v="1481749278"/>
    <n v="1479157278"/>
    <b v="0"/>
    <n v="128"/>
    <b v="1"/>
    <x v="32"/>
    <n v="107"/>
    <n v="58.63"/>
  </r>
  <r>
    <x v="2249"/>
    <x v="2249"/>
    <x v="2247"/>
    <x v="8"/>
    <n v="5907"/>
    <x v="0"/>
    <x v="0"/>
    <x v="0"/>
    <n v="1364917965"/>
    <n v="1362329565"/>
    <b v="0"/>
    <n v="180"/>
    <b v="1"/>
    <x v="32"/>
    <n v="169"/>
    <n v="32.82"/>
  </r>
  <r>
    <x v="2250"/>
    <x v="2250"/>
    <x v="2248"/>
    <x v="31"/>
    <n v="243778"/>
    <x v="0"/>
    <x v="0"/>
    <x v="0"/>
    <n v="1480727273"/>
    <n v="1478131673"/>
    <b v="0"/>
    <n v="571"/>
    <b v="1"/>
    <x v="32"/>
    <n v="975"/>
    <n v="426.93"/>
  </r>
  <r>
    <x v="2251"/>
    <x v="2251"/>
    <x v="2249"/>
    <x v="0"/>
    <n v="11428.19"/>
    <x v="0"/>
    <x v="0"/>
    <x v="0"/>
    <n v="1408177077"/>
    <n v="1406362677"/>
    <b v="0"/>
    <n v="480"/>
    <b v="1"/>
    <x v="32"/>
    <n v="134"/>
    <n v="23.81"/>
  </r>
  <r>
    <x v="2252"/>
    <x v="2252"/>
    <x v="2250"/>
    <x v="7"/>
    <n v="24505"/>
    <x v="0"/>
    <x v="3"/>
    <x v="3"/>
    <n v="1470469938"/>
    <n v="1469173938"/>
    <b v="0"/>
    <n v="249"/>
    <b v="1"/>
    <x v="32"/>
    <n v="272"/>
    <n v="98.41"/>
  </r>
  <r>
    <x v="2253"/>
    <x v="2253"/>
    <x v="2251"/>
    <x v="6"/>
    <n v="9015"/>
    <x v="0"/>
    <x v="0"/>
    <x v="0"/>
    <n v="1447862947"/>
    <n v="1445267347"/>
    <b v="0"/>
    <n v="84"/>
    <b v="1"/>
    <x v="32"/>
    <n v="113"/>
    <n v="107.32"/>
  </r>
  <r>
    <x v="2254"/>
    <x v="2254"/>
    <x v="2252"/>
    <x v="2"/>
    <n v="2299"/>
    <x v="0"/>
    <x v="0"/>
    <x v="0"/>
    <n v="1485271968"/>
    <n v="1484667168"/>
    <b v="0"/>
    <n v="197"/>
    <b v="1"/>
    <x v="32"/>
    <n v="460"/>
    <n v="11.67"/>
  </r>
  <r>
    <x v="2255"/>
    <x v="2255"/>
    <x v="2253"/>
    <x v="333"/>
    <n v="11323"/>
    <x v="0"/>
    <x v="0"/>
    <x v="0"/>
    <n v="1462661451"/>
    <n v="1460069451"/>
    <b v="0"/>
    <n v="271"/>
    <b v="1"/>
    <x v="32"/>
    <n v="287"/>
    <n v="41.78"/>
  </r>
  <r>
    <x v="2256"/>
    <x v="2256"/>
    <x v="2254"/>
    <x v="334"/>
    <n v="1069"/>
    <x v="0"/>
    <x v="1"/>
    <x v="1"/>
    <n v="1479811846"/>
    <n v="1478602246"/>
    <b v="0"/>
    <n v="50"/>
    <b v="1"/>
    <x v="32"/>
    <n v="223"/>
    <n v="21.38"/>
  </r>
  <r>
    <x v="2257"/>
    <x v="2257"/>
    <x v="2255"/>
    <x v="30"/>
    <n v="15903.5"/>
    <x v="0"/>
    <x v="1"/>
    <x v="1"/>
    <n v="1466377200"/>
    <n v="1463351329"/>
    <b v="0"/>
    <n v="169"/>
    <b v="1"/>
    <x v="32"/>
    <n v="636"/>
    <n v="94.1"/>
  </r>
  <r>
    <x v="2258"/>
    <x v="2258"/>
    <x v="2256"/>
    <x v="41"/>
    <n v="3223"/>
    <x v="0"/>
    <x v="0"/>
    <x v="0"/>
    <n v="1434045687"/>
    <n v="1431453687"/>
    <b v="0"/>
    <n v="205"/>
    <b v="1"/>
    <x v="32"/>
    <n v="147"/>
    <n v="15.72"/>
  </r>
  <r>
    <x v="2259"/>
    <x v="2259"/>
    <x v="2257"/>
    <x v="28"/>
    <n v="18671"/>
    <x v="0"/>
    <x v="1"/>
    <x v="1"/>
    <n v="1481224736"/>
    <n v="1480360736"/>
    <b v="0"/>
    <n v="206"/>
    <b v="1"/>
    <x v="32"/>
    <n v="1867"/>
    <n v="90.64"/>
  </r>
  <r>
    <x v="2260"/>
    <x v="2260"/>
    <x v="2258"/>
    <x v="30"/>
    <n v="8173"/>
    <x v="0"/>
    <x v="0"/>
    <x v="0"/>
    <n v="1395876250"/>
    <n v="1393287850"/>
    <b v="0"/>
    <n v="84"/>
    <b v="1"/>
    <x v="32"/>
    <n v="327"/>
    <n v="97.3"/>
  </r>
  <r>
    <x v="2261"/>
    <x v="2261"/>
    <x v="2259"/>
    <x v="28"/>
    <n v="7795"/>
    <x v="0"/>
    <x v="2"/>
    <x v="2"/>
    <n v="1487093020"/>
    <n v="1485278620"/>
    <b v="0"/>
    <n v="210"/>
    <b v="1"/>
    <x v="32"/>
    <n v="780"/>
    <n v="37.119999999999997"/>
  </r>
  <r>
    <x v="2262"/>
    <x v="2262"/>
    <x v="2260"/>
    <x v="126"/>
    <n v="5087"/>
    <x v="0"/>
    <x v="0"/>
    <x v="0"/>
    <n v="1416268800"/>
    <n v="1413295358"/>
    <b v="0"/>
    <n v="181"/>
    <b v="1"/>
    <x v="32"/>
    <n v="154"/>
    <n v="28.1"/>
  </r>
  <r>
    <x v="2263"/>
    <x v="2263"/>
    <x v="2261"/>
    <x v="51"/>
    <n v="8666"/>
    <x v="0"/>
    <x v="11"/>
    <x v="9"/>
    <n v="1422734313"/>
    <n v="1420919913"/>
    <b v="0"/>
    <n v="60"/>
    <b v="1"/>
    <x v="32"/>
    <n v="116"/>
    <n v="144.43"/>
  </r>
  <r>
    <x v="2264"/>
    <x v="2264"/>
    <x v="2262"/>
    <x v="12"/>
    <n v="10802"/>
    <x v="0"/>
    <x v="0"/>
    <x v="0"/>
    <n v="1463972400"/>
    <n v="1462543114"/>
    <b v="0"/>
    <n v="445"/>
    <b v="1"/>
    <x v="32"/>
    <n v="180"/>
    <n v="24.27"/>
  </r>
  <r>
    <x v="2265"/>
    <x v="2265"/>
    <x v="2263"/>
    <x v="48"/>
    <n v="597"/>
    <x v="0"/>
    <x v="1"/>
    <x v="1"/>
    <n v="1479846507"/>
    <n v="1479241707"/>
    <b v="0"/>
    <n v="17"/>
    <b v="1"/>
    <x v="32"/>
    <n v="299"/>
    <n v="35.119999999999997"/>
  </r>
  <r>
    <x v="2266"/>
    <x v="2266"/>
    <x v="2264"/>
    <x v="15"/>
    <n v="4804"/>
    <x v="0"/>
    <x v="0"/>
    <x v="0"/>
    <n v="1461722400"/>
    <n v="1460235592"/>
    <b v="0"/>
    <n v="194"/>
    <b v="1"/>
    <x v="32"/>
    <n v="320"/>
    <n v="24.76"/>
  </r>
  <r>
    <x v="2267"/>
    <x v="2267"/>
    <x v="2265"/>
    <x v="22"/>
    <n v="76105"/>
    <x v="0"/>
    <x v="0"/>
    <x v="0"/>
    <n v="1419123600"/>
    <n v="1416945297"/>
    <b v="0"/>
    <n v="404"/>
    <b v="1"/>
    <x v="32"/>
    <n v="381"/>
    <n v="188.38"/>
  </r>
  <r>
    <x v="2268"/>
    <x v="2268"/>
    <x v="2266"/>
    <x v="89"/>
    <n v="28728"/>
    <x v="0"/>
    <x v="0"/>
    <x v="0"/>
    <n v="1489283915"/>
    <n v="1486691915"/>
    <b v="0"/>
    <n v="194"/>
    <b v="1"/>
    <x v="32"/>
    <n v="103"/>
    <n v="148.08000000000001"/>
  </r>
  <r>
    <x v="2269"/>
    <x v="2269"/>
    <x v="2267"/>
    <x v="30"/>
    <n v="45041"/>
    <x v="0"/>
    <x v="0"/>
    <x v="0"/>
    <n v="1488862800"/>
    <n v="1486745663"/>
    <b v="0"/>
    <n v="902"/>
    <b v="1"/>
    <x v="32"/>
    <n v="1802"/>
    <n v="49.93"/>
  </r>
  <r>
    <x v="2270"/>
    <x v="2270"/>
    <x v="2268"/>
    <x v="31"/>
    <n v="180062"/>
    <x v="0"/>
    <x v="0"/>
    <x v="0"/>
    <n v="1484085540"/>
    <n v="1482353513"/>
    <b v="0"/>
    <n v="1670"/>
    <b v="1"/>
    <x v="32"/>
    <n v="720"/>
    <n v="107.82"/>
  </r>
  <r>
    <x v="2271"/>
    <x v="2271"/>
    <x v="2269"/>
    <x v="22"/>
    <n v="56618"/>
    <x v="0"/>
    <x v="0"/>
    <x v="0"/>
    <n v="1481328004"/>
    <n v="1478736004"/>
    <b v="0"/>
    <n v="1328"/>
    <b v="1"/>
    <x v="32"/>
    <n v="283"/>
    <n v="42.63"/>
  </r>
  <r>
    <x v="2272"/>
    <x v="2272"/>
    <x v="2270"/>
    <x v="28"/>
    <n v="13566"/>
    <x v="0"/>
    <x v="0"/>
    <x v="0"/>
    <n v="1449506836"/>
    <n v="1446914836"/>
    <b v="0"/>
    <n v="944"/>
    <b v="1"/>
    <x v="32"/>
    <n v="1357"/>
    <n v="14.37"/>
  </r>
  <r>
    <x v="2273"/>
    <x v="2273"/>
    <x v="2271"/>
    <x v="30"/>
    <n v="5509"/>
    <x v="0"/>
    <x v="5"/>
    <x v="5"/>
    <n v="1489320642"/>
    <n v="1487164242"/>
    <b v="0"/>
    <n v="147"/>
    <b v="1"/>
    <x v="32"/>
    <n v="220"/>
    <n v="37.479999999999997"/>
  </r>
  <r>
    <x v="2274"/>
    <x v="2274"/>
    <x v="2272"/>
    <x v="30"/>
    <n v="2990"/>
    <x v="0"/>
    <x v="0"/>
    <x v="0"/>
    <n v="1393156857"/>
    <n v="1390564857"/>
    <b v="0"/>
    <n v="99"/>
    <b v="1"/>
    <x v="32"/>
    <n v="120"/>
    <n v="30.2"/>
  </r>
  <r>
    <x v="2275"/>
    <x v="2275"/>
    <x v="2273"/>
    <x v="81"/>
    <n v="2650.5"/>
    <x v="0"/>
    <x v="1"/>
    <x v="1"/>
    <n v="1419259679"/>
    <n v="1416667679"/>
    <b v="0"/>
    <n v="79"/>
    <b v="1"/>
    <x v="32"/>
    <n v="408"/>
    <n v="33.549999999999997"/>
  </r>
  <r>
    <x v="2276"/>
    <x v="2276"/>
    <x v="2274"/>
    <x v="335"/>
    <n v="4856"/>
    <x v="0"/>
    <x v="0"/>
    <x v="0"/>
    <n v="1388936289"/>
    <n v="1386344289"/>
    <b v="0"/>
    <n v="75"/>
    <b v="1"/>
    <x v="32"/>
    <n v="106"/>
    <n v="64.75"/>
  </r>
  <r>
    <x v="2277"/>
    <x v="2277"/>
    <x v="2275"/>
    <x v="0"/>
    <n v="11992"/>
    <x v="0"/>
    <x v="0"/>
    <x v="0"/>
    <n v="1330359423"/>
    <n v="1327767423"/>
    <b v="0"/>
    <n v="207"/>
    <b v="1"/>
    <x v="32"/>
    <n v="141"/>
    <n v="57.93"/>
  </r>
  <r>
    <x v="2278"/>
    <x v="2278"/>
    <x v="2276"/>
    <x v="13"/>
    <n v="5414"/>
    <x v="0"/>
    <x v="13"/>
    <x v="3"/>
    <n v="1451861940"/>
    <n v="1448902867"/>
    <b v="0"/>
    <n v="102"/>
    <b v="1"/>
    <x v="32"/>
    <n v="271"/>
    <n v="53.08"/>
  </r>
  <r>
    <x v="2279"/>
    <x v="2279"/>
    <x v="2277"/>
    <x v="28"/>
    <n v="1538"/>
    <x v="0"/>
    <x v="0"/>
    <x v="0"/>
    <n v="1423022400"/>
    <n v="1421436099"/>
    <b v="0"/>
    <n v="32"/>
    <b v="1"/>
    <x v="32"/>
    <n v="154"/>
    <n v="48.06"/>
  </r>
  <r>
    <x v="2280"/>
    <x v="2280"/>
    <x v="2278"/>
    <x v="336"/>
    <n v="39550.5"/>
    <x v="0"/>
    <x v="0"/>
    <x v="0"/>
    <n v="1442501991"/>
    <n v="1439909991"/>
    <b v="0"/>
    <n v="480"/>
    <b v="1"/>
    <x v="32"/>
    <n v="404"/>
    <n v="82.4"/>
  </r>
  <r>
    <x v="2281"/>
    <x v="2281"/>
    <x v="2279"/>
    <x v="43"/>
    <n v="555"/>
    <x v="0"/>
    <x v="0"/>
    <x v="0"/>
    <n v="1311576600"/>
    <n v="1306219897"/>
    <b v="0"/>
    <n v="11"/>
    <b v="1"/>
    <x v="11"/>
    <n v="185"/>
    <n v="50.45"/>
  </r>
  <r>
    <x v="2282"/>
    <x v="2282"/>
    <x v="2280"/>
    <x v="47"/>
    <n v="1390"/>
    <x v="0"/>
    <x v="0"/>
    <x v="0"/>
    <n v="1452744686"/>
    <n v="1447560686"/>
    <b v="0"/>
    <n v="12"/>
    <b v="1"/>
    <x v="11"/>
    <n v="185"/>
    <n v="115.83"/>
  </r>
  <r>
    <x v="2283"/>
    <x v="2283"/>
    <x v="2281"/>
    <x v="9"/>
    <n v="3025.66"/>
    <x v="0"/>
    <x v="0"/>
    <x v="0"/>
    <n v="1336528804"/>
    <n v="1331348404"/>
    <b v="0"/>
    <n v="48"/>
    <b v="1"/>
    <x v="11"/>
    <n v="101"/>
    <n v="63.03"/>
  </r>
  <r>
    <x v="2284"/>
    <x v="2284"/>
    <x v="2282"/>
    <x v="12"/>
    <n v="6373.27"/>
    <x v="0"/>
    <x v="0"/>
    <x v="0"/>
    <n v="1299902400"/>
    <n v="1297451245"/>
    <b v="0"/>
    <n v="59"/>
    <b v="1"/>
    <x v="11"/>
    <n v="106"/>
    <n v="108.02"/>
  </r>
  <r>
    <x v="2285"/>
    <x v="2285"/>
    <x v="2283"/>
    <x v="9"/>
    <n v="3641"/>
    <x v="0"/>
    <x v="0"/>
    <x v="0"/>
    <n v="1340944043"/>
    <n v="1338352043"/>
    <b v="0"/>
    <n v="79"/>
    <b v="1"/>
    <x v="11"/>
    <n v="121"/>
    <n v="46.09"/>
  </r>
  <r>
    <x v="2286"/>
    <x v="2286"/>
    <x v="2284"/>
    <x v="15"/>
    <n v="1501"/>
    <x v="0"/>
    <x v="0"/>
    <x v="0"/>
    <n v="1378439940"/>
    <n v="1376003254"/>
    <b v="0"/>
    <n v="14"/>
    <b v="1"/>
    <x v="11"/>
    <n v="100"/>
    <n v="107.21"/>
  </r>
  <r>
    <x v="2287"/>
    <x v="2287"/>
    <x v="2285"/>
    <x v="37"/>
    <n v="5398.99"/>
    <x v="0"/>
    <x v="0"/>
    <x v="0"/>
    <n v="1403539260"/>
    <n v="1401724860"/>
    <b v="0"/>
    <n v="106"/>
    <b v="1"/>
    <x v="11"/>
    <n v="120"/>
    <n v="50.93"/>
  </r>
  <r>
    <x v="2288"/>
    <x v="2288"/>
    <x v="2286"/>
    <x v="28"/>
    <n v="1001"/>
    <x v="0"/>
    <x v="0"/>
    <x v="0"/>
    <n v="1340733600"/>
    <n v="1339098689"/>
    <b v="0"/>
    <n v="25"/>
    <b v="1"/>
    <x v="11"/>
    <n v="100"/>
    <n v="40.04"/>
  </r>
  <r>
    <x v="2289"/>
    <x v="2289"/>
    <x v="2287"/>
    <x v="15"/>
    <n v="1611"/>
    <x v="0"/>
    <x v="0"/>
    <x v="0"/>
    <n v="1386372120"/>
    <n v="1382659060"/>
    <b v="0"/>
    <n v="25"/>
    <b v="1"/>
    <x v="11"/>
    <n v="107"/>
    <n v="64.44"/>
  </r>
  <r>
    <x v="2290"/>
    <x v="2290"/>
    <x v="2288"/>
    <x v="15"/>
    <n v="1561"/>
    <x v="0"/>
    <x v="0"/>
    <x v="0"/>
    <n v="1259686800"/>
    <n v="1252908330"/>
    <b v="0"/>
    <n v="29"/>
    <b v="1"/>
    <x v="11"/>
    <n v="104"/>
    <n v="53.83"/>
  </r>
  <r>
    <x v="2291"/>
    <x v="2291"/>
    <x v="2289"/>
    <x v="30"/>
    <n v="4320"/>
    <x v="0"/>
    <x v="0"/>
    <x v="0"/>
    <n v="1335153600"/>
    <n v="1332199618"/>
    <b v="0"/>
    <n v="43"/>
    <b v="1"/>
    <x v="11"/>
    <n v="173"/>
    <n v="100.47"/>
  </r>
  <r>
    <x v="2292"/>
    <x v="2292"/>
    <x v="2290"/>
    <x v="13"/>
    <n v="2145.0100000000002"/>
    <x v="0"/>
    <x v="0"/>
    <x v="0"/>
    <n v="1334767476"/>
    <n v="1332175476"/>
    <b v="0"/>
    <n v="46"/>
    <b v="1"/>
    <x v="11"/>
    <n v="107"/>
    <n v="46.63"/>
  </r>
  <r>
    <x v="2293"/>
    <x v="2293"/>
    <x v="2291"/>
    <x v="16"/>
    <n v="920"/>
    <x v="0"/>
    <x v="0"/>
    <x v="0"/>
    <n v="1348545540"/>
    <n v="1346345999"/>
    <b v="0"/>
    <n v="27"/>
    <b v="1"/>
    <x v="11"/>
    <n v="108"/>
    <n v="34.07"/>
  </r>
  <r>
    <x v="2294"/>
    <x v="2294"/>
    <x v="2292"/>
    <x v="10"/>
    <n v="7304.04"/>
    <x v="0"/>
    <x v="0"/>
    <x v="0"/>
    <n v="1358702480"/>
    <n v="1356110480"/>
    <b v="0"/>
    <n v="112"/>
    <b v="1"/>
    <x v="11"/>
    <n v="146"/>
    <n v="65.209999999999994"/>
  </r>
  <r>
    <x v="2295"/>
    <x v="2295"/>
    <x v="2293"/>
    <x v="38"/>
    <n v="1503"/>
    <x v="0"/>
    <x v="0"/>
    <x v="0"/>
    <n v="1359240856"/>
    <n v="1356648856"/>
    <b v="0"/>
    <n v="34"/>
    <b v="1"/>
    <x v="11"/>
    <n v="125"/>
    <n v="44.21"/>
  </r>
  <r>
    <x v="2296"/>
    <x v="2296"/>
    <x v="2294"/>
    <x v="39"/>
    <n v="10435"/>
    <x v="0"/>
    <x v="0"/>
    <x v="0"/>
    <n v="1330018426"/>
    <n v="1326994426"/>
    <b v="0"/>
    <n v="145"/>
    <b v="1"/>
    <x v="11"/>
    <n v="149"/>
    <n v="71.97"/>
  </r>
  <r>
    <x v="2297"/>
    <x v="2297"/>
    <x v="2295"/>
    <x v="28"/>
    <n v="1006"/>
    <x v="0"/>
    <x v="0"/>
    <x v="0"/>
    <n v="1331697540"/>
    <n v="1328749249"/>
    <b v="0"/>
    <n v="19"/>
    <b v="1"/>
    <x v="11"/>
    <n v="101"/>
    <n v="52.95"/>
  </r>
  <r>
    <x v="2298"/>
    <x v="2298"/>
    <x v="2296"/>
    <x v="11"/>
    <n v="31522"/>
    <x v="0"/>
    <x v="0"/>
    <x v="0"/>
    <n v="1395861033"/>
    <n v="1393272633"/>
    <b v="0"/>
    <n v="288"/>
    <b v="1"/>
    <x v="11"/>
    <n v="105"/>
    <n v="109.45"/>
  </r>
  <r>
    <x v="2299"/>
    <x v="2299"/>
    <x v="2297"/>
    <x v="43"/>
    <n v="1050.5"/>
    <x v="0"/>
    <x v="0"/>
    <x v="0"/>
    <n v="1296953209"/>
    <n v="1295657209"/>
    <b v="0"/>
    <n v="14"/>
    <b v="1"/>
    <x v="11"/>
    <n v="350"/>
    <n v="75.040000000000006"/>
  </r>
  <r>
    <x v="2300"/>
    <x v="2300"/>
    <x v="2298"/>
    <x v="134"/>
    <n v="810"/>
    <x v="0"/>
    <x v="0"/>
    <x v="0"/>
    <n v="1340904416"/>
    <n v="1339694816"/>
    <b v="0"/>
    <n v="7"/>
    <b v="1"/>
    <x v="11"/>
    <n v="101"/>
    <n v="115.71"/>
  </r>
  <r>
    <x v="2301"/>
    <x v="2301"/>
    <x v="2299"/>
    <x v="10"/>
    <n v="6680.22"/>
    <x v="0"/>
    <x v="0"/>
    <x v="0"/>
    <n v="1371785496"/>
    <n v="1369193496"/>
    <b v="1"/>
    <n v="211"/>
    <b v="1"/>
    <x v="14"/>
    <n v="134"/>
    <n v="31.66"/>
  </r>
  <r>
    <x v="2302"/>
    <x v="2302"/>
    <x v="2300"/>
    <x v="98"/>
    <n v="3925"/>
    <x v="0"/>
    <x v="0"/>
    <x v="0"/>
    <n v="1388473200"/>
    <n v="1385585434"/>
    <b v="1"/>
    <n v="85"/>
    <b v="1"/>
    <x v="14"/>
    <n v="171"/>
    <n v="46.18"/>
  </r>
  <r>
    <x v="2303"/>
    <x v="2303"/>
    <x v="2301"/>
    <x v="337"/>
    <n v="7053.61"/>
    <x v="0"/>
    <x v="0"/>
    <x v="0"/>
    <n v="1323747596"/>
    <n v="1320287996"/>
    <b v="1"/>
    <n v="103"/>
    <b v="1"/>
    <x v="14"/>
    <n v="109"/>
    <n v="68.48"/>
  </r>
  <r>
    <x v="2304"/>
    <x v="2304"/>
    <x v="2302"/>
    <x v="12"/>
    <n v="6042.02"/>
    <x v="0"/>
    <x v="0"/>
    <x v="0"/>
    <n v="1293857940"/>
    <n v="1290281691"/>
    <b v="1"/>
    <n v="113"/>
    <b v="1"/>
    <x v="14"/>
    <n v="101"/>
    <n v="53.47"/>
  </r>
  <r>
    <x v="2305"/>
    <x v="2305"/>
    <x v="2303"/>
    <x v="102"/>
    <n v="18221"/>
    <x v="0"/>
    <x v="0"/>
    <x v="0"/>
    <n v="1407520800"/>
    <n v="1405356072"/>
    <b v="1"/>
    <n v="167"/>
    <b v="1"/>
    <x v="14"/>
    <n v="101"/>
    <n v="109.11"/>
  </r>
  <r>
    <x v="2306"/>
    <x v="2306"/>
    <x v="2304"/>
    <x v="8"/>
    <n v="3736.55"/>
    <x v="0"/>
    <x v="0"/>
    <x v="0"/>
    <n v="1331352129"/>
    <n v="1328760129"/>
    <b v="1"/>
    <n v="73"/>
    <b v="1"/>
    <x v="14"/>
    <n v="107"/>
    <n v="51.19"/>
  </r>
  <r>
    <x v="2307"/>
    <x v="2307"/>
    <x v="2305"/>
    <x v="338"/>
    <n v="2095.2600000000002"/>
    <x v="0"/>
    <x v="0"/>
    <x v="0"/>
    <n v="1336245328"/>
    <n v="1333653333"/>
    <b v="1"/>
    <n v="75"/>
    <b v="1"/>
    <x v="14"/>
    <n v="107"/>
    <n v="27.94"/>
  </r>
  <r>
    <x v="2308"/>
    <x v="2308"/>
    <x v="2306"/>
    <x v="63"/>
    <n v="50653.11"/>
    <x v="0"/>
    <x v="0"/>
    <x v="0"/>
    <n v="1409274000"/>
    <n v="1406847996"/>
    <b v="1"/>
    <n v="614"/>
    <b v="1"/>
    <x v="14"/>
    <n v="101"/>
    <n v="82.5"/>
  </r>
  <r>
    <x v="2309"/>
    <x v="2309"/>
    <x v="2307"/>
    <x v="12"/>
    <n v="6400.47"/>
    <x v="0"/>
    <x v="0"/>
    <x v="0"/>
    <n v="1362872537"/>
    <n v="1359848537"/>
    <b v="1"/>
    <n v="107"/>
    <b v="1"/>
    <x v="14"/>
    <n v="107"/>
    <n v="59.82"/>
  </r>
  <r>
    <x v="2310"/>
    <x v="2310"/>
    <x v="2308"/>
    <x v="17"/>
    <n v="79335.360000000001"/>
    <x v="0"/>
    <x v="0"/>
    <x v="0"/>
    <n v="1363889015"/>
    <n v="1361300615"/>
    <b v="1"/>
    <n v="1224"/>
    <b v="1"/>
    <x v="14"/>
    <n v="429"/>
    <n v="64.819999999999993"/>
  </r>
  <r>
    <x v="2311"/>
    <x v="2311"/>
    <x v="2309"/>
    <x v="7"/>
    <n v="9370"/>
    <x v="0"/>
    <x v="0"/>
    <x v="0"/>
    <n v="1399421189"/>
    <n v="1396829189"/>
    <b v="1"/>
    <n v="104"/>
    <b v="1"/>
    <x v="14"/>
    <n v="104"/>
    <n v="90.1"/>
  </r>
  <r>
    <x v="2312"/>
    <x v="2312"/>
    <x v="2310"/>
    <x v="9"/>
    <n v="3236"/>
    <x v="0"/>
    <x v="0"/>
    <x v="0"/>
    <n v="1397862000"/>
    <n v="1395155478"/>
    <b v="1"/>
    <n v="79"/>
    <b v="1"/>
    <x v="14"/>
    <n v="108"/>
    <n v="40.96"/>
  </r>
  <r>
    <x v="2313"/>
    <x v="2313"/>
    <x v="2311"/>
    <x v="10"/>
    <n v="8792.02"/>
    <x v="0"/>
    <x v="0"/>
    <x v="0"/>
    <n v="1336086026"/>
    <n v="1333494026"/>
    <b v="1"/>
    <n v="157"/>
    <b v="1"/>
    <x v="14"/>
    <n v="176"/>
    <n v="56"/>
  </r>
  <r>
    <x v="2314"/>
    <x v="2314"/>
    <x v="2312"/>
    <x v="38"/>
    <n v="1883.64"/>
    <x v="0"/>
    <x v="0"/>
    <x v="0"/>
    <n v="1339074857"/>
    <n v="1336482857"/>
    <b v="1"/>
    <n v="50"/>
    <b v="1"/>
    <x v="14"/>
    <n v="157"/>
    <n v="37.67"/>
  </r>
  <r>
    <x v="2315"/>
    <x v="2315"/>
    <x v="2313"/>
    <x v="30"/>
    <n v="2565"/>
    <x v="0"/>
    <x v="0"/>
    <x v="0"/>
    <n v="1336238743"/>
    <n v="1333646743"/>
    <b v="1"/>
    <n v="64"/>
    <b v="1"/>
    <x v="14"/>
    <n v="103"/>
    <n v="40.08"/>
  </r>
  <r>
    <x v="2316"/>
    <x v="2316"/>
    <x v="2314"/>
    <x v="36"/>
    <n v="15606.4"/>
    <x v="0"/>
    <x v="0"/>
    <x v="0"/>
    <n v="1260383040"/>
    <n v="1253726650"/>
    <b v="1"/>
    <n v="200"/>
    <b v="1"/>
    <x v="14"/>
    <n v="104"/>
    <n v="78.03"/>
  </r>
  <r>
    <x v="2317"/>
    <x v="2317"/>
    <x v="2315"/>
    <x v="44"/>
    <n v="416"/>
    <x v="0"/>
    <x v="0"/>
    <x v="0"/>
    <n v="1266210000"/>
    <n v="1263474049"/>
    <b v="1"/>
    <n v="22"/>
    <b v="1"/>
    <x v="14"/>
    <n v="104"/>
    <n v="18.91"/>
  </r>
  <r>
    <x v="2318"/>
    <x v="2318"/>
    <x v="2316"/>
    <x v="10"/>
    <n v="6053"/>
    <x v="0"/>
    <x v="0"/>
    <x v="0"/>
    <n v="1253937540"/>
    <n v="1251214014"/>
    <b v="1"/>
    <n v="163"/>
    <b v="1"/>
    <x v="14"/>
    <n v="121"/>
    <n v="37.130000000000003"/>
  </r>
  <r>
    <x v="2319"/>
    <x v="2319"/>
    <x v="2317"/>
    <x v="9"/>
    <n v="3231"/>
    <x v="0"/>
    <x v="0"/>
    <x v="0"/>
    <n v="1387072685"/>
    <n v="1384480685"/>
    <b v="1"/>
    <n v="77"/>
    <b v="1"/>
    <x v="14"/>
    <n v="108"/>
    <n v="41.96"/>
  </r>
  <r>
    <x v="2320"/>
    <x v="2320"/>
    <x v="2318"/>
    <x v="10"/>
    <n v="5433"/>
    <x v="0"/>
    <x v="0"/>
    <x v="0"/>
    <n v="1396463800"/>
    <n v="1393443400"/>
    <b v="1"/>
    <n v="89"/>
    <b v="1"/>
    <x v="14"/>
    <n v="109"/>
    <n v="61.04"/>
  </r>
  <r>
    <x v="2321"/>
    <x v="2321"/>
    <x v="2319"/>
    <x v="339"/>
    <n v="4130"/>
    <x v="3"/>
    <x v="15"/>
    <x v="3"/>
    <n v="1491282901"/>
    <n v="1488694501"/>
    <b v="0"/>
    <n v="64"/>
    <b v="0"/>
    <x v="33"/>
    <n v="39"/>
    <n v="64.53"/>
  </r>
  <r>
    <x v="2322"/>
    <x v="2322"/>
    <x v="2320"/>
    <x v="200"/>
    <n v="85"/>
    <x v="3"/>
    <x v="0"/>
    <x v="0"/>
    <n v="1491769769"/>
    <n v="1489181369"/>
    <b v="0"/>
    <n v="4"/>
    <b v="0"/>
    <x v="33"/>
    <n v="3"/>
    <n v="21.25"/>
  </r>
  <r>
    <x v="2323"/>
    <x v="2323"/>
    <x v="2321"/>
    <x v="49"/>
    <n v="120"/>
    <x v="3"/>
    <x v="0"/>
    <x v="0"/>
    <n v="1490033247"/>
    <n v="1489428447"/>
    <b v="0"/>
    <n v="4"/>
    <b v="0"/>
    <x v="33"/>
    <n v="48"/>
    <n v="30"/>
  </r>
  <r>
    <x v="2324"/>
    <x v="2324"/>
    <x v="2322"/>
    <x v="51"/>
    <n v="1555"/>
    <x v="3"/>
    <x v="1"/>
    <x v="1"/>
    <n v="1490559285"/>
    <n v="1487970885"/>
    <b v="0"/>
    <n v="61"/>
    <b v="0"/>
    <x v="33"/>
    <n v="21"/>
    <n v="25.49"/>
  </r>
  <r>
    <x v="2325"/>
    <x v="2325"/>
    <x v="2323"/>
    <x v="28"/>
    <n v="80"/>
    <x v="3"/>
    <x v="0"/>
    <x v="0"/>
    <n v="1490830331"/>
    <n v="1488241931"/>
    <b v="0"/>
    <n v="7"/>
    <b v="0"/>
    <x v="33"/>
    <n v="8"/>
    <n v="11.43"/>
  </r>
  <r>
    <x v="2326"/>
    <x v="2326"/>
    <x v="2324"/>
    <x v="36"/>
    <n v="108"/>
    <x v="3"/>
    <x v="0"/>
    <x v="0"/>
    <n v="1493571600"/>
    <n v="1489106948"/>
    <b v="0"/>
    <n v="1"/>
    <b v="0"/>
    <x v="33"/>
    <n v="1"/>
    <n v="108"/>
  </r>
  <r>
    <x v="2327"/>
    <x v="2327"/>
    <x v="2325"/>
    <x v="19"/>
    <n v="184133.01"/>
    <x v="0"/>
    <x v="0"/>
    <x v="0"/>
    <n v="1409090440"/>
    <n v="1406066440"/>
    <b v="1"/>
    <n v="3355"/>
    <b v="1"/>
    <x v="33"/>
    <n v="526"/>
    <n v="54.88"/>
  </r>
  <r>
    <x v="2328"/>
    <x v="2328"/>
    <x v="2326"/>
    <x v="3"/>
    <n v="25445"/>
    <x v="0"/>
    <x v="0"/>
    <x v="0"/>
    <n v="1434307537"/>
    <n v="1431715537"/>
    <b v="1"/>
    <n v="537"/>
    <b v="1"/>
    <x v="33"/>
    <n v="254"/>
    <n v="47.38"/>
  </r>
  <r>
    <x v="2329"/>
    <x v="2329"/>
    <x v="2327"/>
    <x v="31"/>
    <n v="26480"/>
    <x v="0"/>
    <x v="0"/>
    <x v="0"/>
    <n v="1405609146"/>
    <n v="1403017146"/>
    <b v="1"/>
    <n v="125"/>
    <b v="1"/>
    <x v="33"/>
    <n v="106"/>
    <n v="211.84"/>
  </r>
  <r>
    <x v="2330"/>
    <x v="2330"/>
    <x v="2328"/>
    <x v="19"/>
    <n v="35848"/>
    <x v="0"/>
    <x v="0"/>
    <x v="0"/>
    <n v="1451001600"/>
    <n v="1448400943"/>
    <b v="1"/>
    <n v="163"/>
    <b v="1"/>
    <x v="33"/>
    <n v="102"/>
    <n v="219.93"/>
  </r>
  <r>
    <x v="2331"/>
    <x v="2331"/>
    <x v="2329"/>
    <x v="6"/>
    <n v="11545.1"/>
    <x v="0"/>
    <x v="0"/>
    <x v="0"/>
    <n v="1408320490"/>
    <n v="1405728490"/>
    <b v="1"/>
    <n v="283"/>
    <b v="1"/>
    <x v="33"/>
    <n v="144"/>
    <n v="40.799999999999997"/>
  </r>
  <r>
    <x v="2332"/>
    <x v="2332"/>
    <x v="2330"/>
    <x v="31"/>
    <n v="26577"/>
    <x v="0"/>
    <x v="0"/>
    <x v="0"/>
    <n v="1423235071"/>
    <n v="1420643071"/>
    <b v="1"/>
    <n v="352"/>
    <b v="1"/>
    <x v="33"/>
    <n v="106"/>
    <n v="75.5"/>
  </r>
  <r>
    <x v="2333"/>
    <x v="2333"/>
    <x v="2331"/>
    <x v="20"/>
    <n v="1273"/>
    <x v="0"/>
    <x v="0"/>
    <x v="0"/>
    <n v="1401385800"/>
    <n v="1399563390"/>
    <b v="1"/>
    <n v="94"/>
    <b v="1"/>
    <x v="33"/>
    <n v="212"/>
    <n v="13.54"/>
  </r>
  <r>
    <x v="2334"/>
    <x v="2334"/>
    <x v="2332"/>
    <x v="23"/>
    <n v="4078"/>
    <x v="0"/>
    <x v="0"/>
    <x v="0"/>
    <n v="1415208840"/>
    <n v="1412611498"/>
    <b v="1"/>
    <n v="67"/>
    <b v="1"/>
    <x v="33"/>
    <n v="102"/>
    <n v="60.87"/>
  </r>
  <r>
    <x v="2335"/>
    <x v="2335"/>
    <x v="2333"/>
    <x v="31"/>
    <n v="25568"/>
    <x v="0"/>
    <x v="0"/>
    <x v="0"/>
    <n v="1402494243"/>
    <n v="1399902243"/>
    <b v="1"/>
    <n v="221"/>
    <b v="1"/>
    <x v="33"/>
    <n v="102"/>
    <n v="115.69"/>
  </r>
  <r>
    <x v="2336"/>
    <x v="2336"/>
    <x v="2334"/>
    <x v="22"/>
    <n v="104146.51"/>
    <x v="0"/>
    <x v="0"/>
    <x v="0"/>
    <n v="1394316695"/>
    <n v="1390860695"/>
    <b v="1"/>
    <n v="2165"/>
    <b v="1"/>
    <x v="33"/>
    <n v="521"/>
    <n v="48.1"/>
  </r>
  <r>
    <x v="2337"/>
    <x v="2337"/>
    <x v="2335"/>
    <x v="14"/>
    <n v="13279"/>
    <x v="0"/>
    <x v="0"/>
    <x v="0"/>
    <n v="1403796143"/>
    <n v="1401204143"/>
    <b v="1"/>
    <n v="179"/>
    <b v="1"/>
    <x v="33"/>
    <n v="111"/>
    <n v="74.180000000000007"/>
  </r>
  <r>
    <x v="2338"/>
    <x v="2338"/>
    <x v="2336"/>
    <x v="36"/>
    <n v="15171.5"/>
    <x v="0"/>
    <x v="0"/>
    <x v="0"/>
    <n v="1404077484"/>
    <n v="1401485484"/>
    <b v="1"/>
    <n v="123"/>
    <b v="1"/>
    <x v="33"/>
    <n v="101"/>
    <n v="123.35"/>
  </r>
  <r>
    <x v="2339"/>
    <x v="2339"/>
    <x v="2337"/>
    <x v="31"/>
    <n v="73552"/>
    <x v="0"/>
    <x v="0"/>
    <x v="0"/>
    <n v="1482134340"/>
    <n v="1479496309"/>
    <b v="1"/>
    <n v="1104"/>
    <b v="1"/>
    <x v="33"/>
    <n v="294"/>
    <n v="66.62"/>
  </r>
  <r>
    <x v="2340"/>
    <x v="2340"/>
    <x v="2338"/>
    <x v="79"/>
    <n v="42311"/>
    <x v="0"/>
    <x v="0"/>
    <x v="0"/>
    <n v="1477841138"/>
    <n v="1475249138"/>
    <b v="1"/>
    <n v="403"/>
    <b v="1"/>
    <x v="33"/>
    <n v="106"/>
    <n v="104.99"/>
  </r>
  <r>
    <x v="2341"/>
    <x v="2341"/>
    <x v="2339"/>
    <x v="10"/>
    <n v="0"/>
    <x v="1"/>
    <x v="0"/>
    <x v="0"/>
    <n v="1436729504"/>
    <n v="1434137504"/>
    <b v="0"/>
    <n v="0"/>
    <b v="0"/>
    <x v="7"/>
    <n v="0"/>
    <s v="N/A"/>
  </r>
  <r>
    <x v="2342"/>
    <x v="2342"/>
    <x v="2340"/>
    <x v="62"/>
    <n v="0"/>
    <x v="1"/>
    <x v="0"/>
    <x v="0"/>
    <n v="1412571600"/>
    <n v="1410799870"/>
    <b v="0"/>
    <n v="0"/>
    <b v="0"/>
    <x v="7"/>
    <n v="0"/>
    <s v="N/A"/>
  </r>
  <r>
    <x v="2343"/>
    <x v="2343"/>
    <x v="2341"/>
    <x v="3"/>
    <n v="300"/>
    <x v="1"/>
    <x v="0"/>
    <x v="0"/>
    <n v="1452282420"/>
    <n v="1447962505"/>
    <b v="0"/>
    <n v="1"/>
    <b v="0"/>
    <x v="7"/>
    <n v="3"/>
    <n v="300"/>
  </r>
  <r>
    <x v="2344"/>
    <x v="2344"/>
    <x v="2342"/>
    <x v="28"/>
    <n v="1"/>
    <x v="1"/>
    <x v="5"/>
    <x v="5"/>
    <n v="1466789269"/>
    <n v="1464197269"/>
    <b v="0"/>
    <n v="1"/>
    <b v="0"/>
    <x v="7"/>
    <n v="0"/>
    <n v="1"/>
  </r>
  <r>
    <x v="2345"/>
    <x v="2345"/>
    <x v="2343"/>
    <x v="9"/>
    <n v="0"/>
    <x v="1"/>
    <x v="0"/>
    <x v="0"/>
    <n v="1427845140"/>
    <n v="1424822556"/>
    <b v="0"/>
    <n v="0"/>
    <b v="0"/>
    <x v="7"/>
    <n v="0"/>
    <s v="N/A"/>
  </r>
  <r>
    <x v="2346"/>
    <x v="2346"/>
    <x v="2344"/>
    <x v="127"/>
    <n v="39"/>
    <x v="1"/>
    <x v="0"/>
    <x v="0"/>
    <n v="1476731431"/>
    <n v="1472843431"/>
    <b v="0"/>
    <n v="3"/>
    <b v="0"/>
    <x v="7"/>
    <n v="0"/>
    <n v="13"/>
  </r>
  <r>
    <x v="2347"/>
    <x v="2347"/>
    <x v="2345"/>
    <x v="28"/>
    <n v="15"/>
    <x v="1"/>
    <x v="0"/>
    <x v="0"/>
    <n v="1472135676"/>
    <n v="1469543676"/>
    <b v="0"/>
    <n v="1"/>
    <b v="0"/>
    <x v="7"/>
    <n v="2"/>
    <n v="15"/>
  </r>
  <r>
    <x v="2348"/>
    <x v="2348"/>
    <x v="2346"/>
    <x v="54"/>
    <n v="270"/>
    <x v="1"/>
    <x v="0"/>
    <x v="0"/>
    <n v="1456006938"/>
    <n v="1450822938"/>
    <b v="0"/>
    <n v="5"/>
    <b v="0"/>
    <x v="7"/>
    <n v="0"/>
    <n v="54"/>
  </r>
  <r>
    <x v="2349"/>
    <x v="2349"/>
    <x v="2347"/>
    <x v="340"/>
    <n v="0"/>
    <x v="1"/>
    <x v="11"/>
    <x v="9"/>
    <n v="1439318228"/>
    <n v="1436812628"/>
    <b v="0"/>
    <n v="0"/>
    <b v="0"/>
    <x v="7"/>
    <n v="0"/>
    <s v="N/A"/>
  </r>
  <r>
    <x v="2350"/>
    <x v="2350"/>
    <x v="2348"/>
    <x v="63"/>
    <n v="0"/>
    <x v="1"/>
    <x v="17"/>
    <x v="3"/>
    <n v="1483474370"/>
    <n v="1480882370"/>
    <b v="0"/>
    <n v="0"/>
    <b v="0"/>
    <x v="7"/>
    <n v="0"/>
    <s v="N/A"/>
  </r>
  <r>
    <x v="2351"/>
    <x v="2351"/>
    <x v="2349"/>
    <x v="341"/>
    <n v="108"/>
    <x v="1"/>
    <x v="4"/>
    <x v="4"/>
    <n v="1430360739"/>
    <n v="1427768739"/>
    <b v="0"/>
    <n v="7"/>
    <b v="0"/>
    <x v="7"/>
    <n v="1"/>
    <n v="15.43"/>
  </r>
  <r>
    <x v="2352"/>
    <x v="2352"/>
    <x v="2350"/>
    <x v="13"/>
    <n v="0"/>
    <x v="1"/>
    <x v="0"/>
    <x v="0"/>
    <n v="1433603552"/>
    <n v="1428419552"/>
    <b v="0"/>
    <n v="0"/>
    <b v="0"/>
    <x v="7"/>
    <n v="0"/>
    <s v="N/A"/>
  </r>
  <r>
    <x v="2353"/>
    <x v="2353"/>
    <x v="2351"/>
    <x v="28"/>
    <n v="0"/>
    <x v="1"/>
    <x v="0"/>
    <x v="0"/>
    <n v="1429632822"/>
    <n v="1428596022"/>
    <b v="0"/>
    <n v="0"/>
    <b v="0"/>
    <x v="7"/>
    <n v="0"/>
    <s v="N/A"/>
  </r>
  <r>
    <x v="2354"/>
    <x v="2354"/>
    <x v="2352"/>
    <x v="19"/>
    <n v="25"/>
    <x v="1"/>
    <x v="0"/>
    <x v="0"/>
    <n v="1420910460"/>
    <n v="1415726460"/>
    <b v="0"/>
    <n v="1"/>
    <b v="0"/>
    <x v="7"/>
    <n v="0"/>
    <n v="25"/>
  </r>
  <r>
    <x v="2355"/>
    <x v="2355"/>
    <x v="2353"/>
    <x v="6"/>
    <n v="55"/>
    <x v="1"/>
    <x v="2"/>
    <x v="2"/>
    <n v="1430604136"/>
    <n v="1428012136"/>
    <b v="0"/>
    <n v="2"/>
    <b v="0"/>
    <x v="7"/>
    <n v="1"/>
    <n v="27.5"/>
  </r>
  <r>
    <x v="2356"/>
    <x v="2356"/>
    <x v="2354"/>
    <x v="3"/>
    <n v="0"/>
    <x v="1"/>
    <x v="9"/>
    <x v="3"/>
    <n v="1433530104"/>
    <n v="1430938104"/>
    <b v="0"/>
    <n v="0"/>
    <b v="0"/>
    <x v="7"/>
    <n v="0"/>
    <s v="N/A"/>
  </r>
  <r>
    <x v="2357"/>
    <x v="2357"/>
    <x v="2355"/>
    <x v="100"/>
    <n v="0"/>
    <x v="1"/>
    <x v="1"/>
    <x v="1"/>
    <n v="1445093578"/>
    <n v="1442501578"/>
    <b v="0"/>
    <n v="0"/>
    <b v="0"/>
    <x v="7"/>
    <n v="0"/>
    <s v="N/A"/>
  </r>
  <r>
    <x v="2358"/>
    <x v="2358"/>
    <x v="2356"/>
    <x v="15"/>
    <n v="0"/>
    <x v="1"/>
    <x v="1"/>
    <x v="1"/>
    <n v="1422664740"/>
    <n v="1417818036"/>
    <b v="0"/>
    <n v="0"/>
    <b v="0"/>
    <x v="7"/>
    <n v="0"/>
    <s v="N/A"/>
  </r>
  <r>
    <x v="2359"/>
    <x v="2359"/>
    <x v="2357"/>
    <x v="51"/>
    <n v="1101"/>
    <x v="1"/>
    <x v="0"/>
    <x v="0"/>
    <n v="1438616124"/>
    <n v="1433432124"/>
    <b v="0"/>
    <n v="3"/>
    <b v="0"/>
    <x v="7"/>
    <n v="15"/>
    <n v="367"/>
  </r>
  <r>
    <x v="2360"/>
    <x v="2360"/>
    <x v="2358"/>
    <x v="10"/>
    <n v="2"/>
    <x v="1"/>
    <x v="5"/>
    <x v="5"/>
    <n v="1454864280"/>
    <n v="1452272280"/>
    <b v="0"/>
    <n v="1"/>
    <b v="0"/>
    <x v="7"/>
    <n v="0"/>
    <n v="2"/>
  </r>
  <r>
    <x v="2361"/>
    <x v="2361"/>
    <x v="2359"/>
    <x v="48"/>
    <n v="0"/>
    <x v="1"/>
    <x v="5"/>
    <x v="5"/>
    <n v="1462053600"/>
    <n v="1459975008"/>
    <b v="0"/>
    <n v="0"/>
    <b v="0"/>
    <x v="7"/>
    <n v="0"/>
    <s v="N/A"/>
  </r>
  <r>
    <x v="2362"/>
    <x v="2362"/>
    <x v="2360"/>
    <x v="329"/>
    <n v="120"/>
    <x v="1"/>
    <x v="0"/>
    <x v="0"/>
    <n v="1418315470"/>
    <n v="1415723470"/>
    <b v="0"/>
    <n v="2"/>
    <b v="0"/>
    <x v="7"/>
    <n v="29"/>
    <n v="60"/>
  </r>
  <r>
    <x v="2363"/>
    <x v="2363"/>
    <x v="2361"/>
    <x v="164"/>
    <n v="0"/>
    <x v="1"/>
    <x v="0"/>
    <x v="0"/>
    <n v="1451348200"/>
    <n v="1447460200"/>
    <b v="0"/>
    <n v="0"/>
    <b v="0"/>
    <x v="7"/>
    <n v="0"/>
    <s v="N/A"/>
  </r>
  <r>
    <x v="2364"/>
    <x v="2364"/>
    <x v="2362"/>
    <x v="342"/>
    <n v="0"/>
    <x v="1"/>
    <x v="0"/>
    <x v="0"/>
    <n v="1445898356"/>
    <n v="1441146356"/>
    <b v="0"/>
    <n v="0"/>
    <b v="0"/>
    <x v="7"/>
    <n v="0"/>
    <s v="N/A"/>
  </r>
  <r>
    <x v="2365"/>
    <x v="2365"/>
    <x v="2363"/>
    <x v="28"/>
    <n v="0"/>
    <x v="1"/>
    <x v="13"/>
    <x v="3"/>
    <n v="1453071600"/>
    <n v="1449596425"/>
    <b v="0"/>
    <n v="0"/>
    <b v="0"/>
    <x v="7"/>
    <n v="0"/>
    <s v="N/A"/>
  </r>
  <r>
    <x v="2366"/>
    <x v="2366"/>
    <x v="2364"/>
    <x v="31"/>
    <n v="2630"/>
    <x v="1"/>
    <x v="1"/>
    <x v="1"/>
    <n v="1445431533"/>
    <n v="1442839533"/>
    <b v="0"/>
    <n v="27"/>
    <b v="0"/>
    <x v="7"/>
    <n v="11"/>
    <n v="97.41"/>
  </r>
  <r>
    <x v="2367"/>
    <x v="2367"/>
    <x v="2365"/>
    <x v="63"/>
    <n v="670"/>
    <x v="1"/>
    <x v="0"/>
    <x v="0"/>
    <n v="1461622616"/>
    <n v="1456442216"/>
    <b v="0"/>
    <n v="14"/>
    <b v="0"/>
    <x v="7"/>
    <n v="1"/>
    <n v="47.86"/>
  </r>
  <r>
    <x v="2368"/>
    <x v="2368"/>
    <x v="2366"/>
    <x v="79"/>
    <n v="100"/>
    <x v="1"/>
    <x v="0"/>
    <x v="0"/>
    <n v="1429028365"/>
    <n v="1425143965"/>
    <b v="0"/>
    <n v="2"/>
    <b v="0"/>
    <x v="7"/>
    <n v="0"/>
    <n v="50"/>
  </r>
  <r>
    <x v="2369"/>
    <x v="2369"/>
    <x v="2367"/>
    <x v="31"/>
    <n v="0"/>
    <x v="1"/>
    <x v="0"/>
    <x v="0"/>
    <n v="1455132611"/>
    <n v="1452540611"/>
    <b v="0"/>
    <n v="0"/>
    <b v="0"/>
    <x v="7"/>
    <n v="0"/>
    <s v="N/A"/>
  </r>
  <r>
    <x v="2370"/>
    <x v="2370"/>
    <x v="2368"/>
    <x v="31"/>
    <n v="82"/>
    <x v="1"/>
    <x v="0"/>
    <x v="0"/>
    <n v="1418877141"/>
    <n v="1416285141"/>
    <b v="0"/>
    <n v="4"/>
    <b v="0"/>
    <x v="7"/>
    <n v="0"/>
    <n v="20.5"/>
  </r>
  <r>
    <x v="2371"/>
    <x v="2371"/>
    <x v="2369"/>
    <x v="13"/>
    <n v="0"/>
    <x v="1"/>
    <x v="0"/>
    <x v="0"/>
    <n v="1435257596"/>
    <n v="1432665596"/>
    <b v="0"/>
    <n v="0"/>
    <b v="0"/>
    <x v="7"/>
    <n v="0"/>
    <s v="N/A"/>
  </r>
  <r>
    <x v="2372"/>
    <x v="2372"/>
    <x v="2370"/>
    <x v="62"/>
    <n v="180"/>
    <x v="1"/>
    <x v="2"/>
    <x v="2"/>
    <n v="1429839571"/>
    <n v="1427247571"/>
    <b v="0"/>
    <n v="6"/>
    <b v="0"/>
    <x v="7"/>
    <n v="3"/>
    <n v="30"/>
  </r>
  <r>
    <x v="2373"/>
    <x v="2373"/>
    <x v="2371"/>
    <x v="343"/>
    <n v="50"/>
    <x v="1"/>
    <x v="11"/>
    <x v="9"/>
    <n v="1440863624"/>
    <n v="1438271624"/>
    <b v="0"/>
    <n v="1"/>
    <b v="0"/>
    <x v="7"/>
    <n v="0"/>
    <n v="50"/>
  </r>
  <r>
    <x v="2374"/>
    <x v="2374"/>
    <x v="2372"/>
    <x v="29"/>
    <n v="10"/>
    <x v="1"/>
    <x v="0"/>
    <x v="0"/>
    <n v="1423772060"/>
    <n v="1421180060"/>
    <b v="0"/>
    <n v="1"/>
    <b v="0"/>
    <x v="7"/>
    <n v="0"/>
    <n v="10"/>
  </r>
  <r>
    <x v="2375"/>
    <x v="2375"/>
    <x v="2373"/>
    <x v="3"/>
    <n v="0"/>
    <x v="1"/>
    <x v="0"/>
    <x v="0"/>
    <n v="1473451437"/>
    <n v="1470859437"/>
    <b v="0"/>
    <n v="0"/>
    <b v="0"/>
    <x v="7"/>
    <n v="0"/>
    <s v="N/A"/>
  </r>
  <r>
    <x v="2376"/>
    <x v="2376"/>
    <x v="2374"/>
    <x v="9"/>
    <n v="326.33"/>
    <x v="1"/>
    <x v="0"/>
    <x v="0"/>
    <n v="1449785566"/>
    <n v="1447193566"/>
    <b v="0"/>
    <n v="4"/>
    <b v="0"/>
    <x v="7"/>
    <n v="11"/>
    <n v="81.58"/>
  </r>
  <r>
    <x v="2377"/>
    <x v="2377"/>
    <x v="2375"/>
    <x v="30"/>
    <n v="0"/>
    <x v="1"/>
    <x v="5"/>
    <x v="5"/>
    <n v="1480110783"/>
    <n v="1477515183"/>
    <b v="0"/>
    <n v="0"/>
    <b v="0"/>
    <x v="7"/>
    <n v="0"/>
    <s v="N/A"/>
  </r>
  <r>
    <x v="2378"/>
    <x v="2378"/>
    <x v="2376"/>
    <x v="74"/>
    <n v="0"/>
    <x v="1"/>
    <x v="0"/>
    <x v="0"/>
    <n v="1440548330"/>
    <n v="1438042730"/>
    <b v="0"/>
    <n v="0"/>
    <b v="0"/>
    <x v="7"/>
    <n v="0"/>
    <s v="N/A"/>
  </r>
  <r>
    <x v="2379"/>
    <x v="2379"/>
    <x v="2377"/>
    <x v="11"/>
    <n v="0"/>
    <x v="1"/>
    <x v="0"/>
    <x v="0"/>
    <n v="1444004616"/>
    <n v="1440116616"/>
    <b v="0"/>
    <n v="0"/>
    <b v="0"/>
    <x v="7"/>
    <n v="0"/>
    <s v="N/A"/>
  </r>
  <r>
    <x v="2380"/>
    <x v="2380"/>
    <x v="2378"/>
    <x v="36"/>
    <n v="55"/>
    <x v="1"/>
    <x v="0"/>
    <x v="0"/>
    <n v="1443726142"/>
    <n v="1441134142"/>
    <b v="0"/>
    <n v="3"/>
    <b v="0"/>
    <x v="7"/>
    <n v="0"/>
    <n v="18.329999999999998"/>
  </r>
  <r>
    <x v="2381"/>
    <x v="2381"/>
    <x v="2379"/>
    <x v="344"/>
    <n v="1571"/>
    <x v="1"/>
    <x v="0"/>
    <x v="0"/>
    <n v="1428704848"/>
    <n v="1426112848"/>
    <b v="0"/>
    <n v="7"/>
    <b v="0"/>
    <x v="7"/>
    <n v="2"/>
    <n v="224.43"/>
  </r>
  <r>
    <x v="2382"/>
    <x v="2382"/>
    <x v="2380"/>
    <x v="9"/>
    <n v="75"/>
    <x v="1"/>
    <x v="0"/>
    <x v="0"/>
    <n v="1438662603"/>
    <n v="1436502603"/>
    <b v="0"/>
    <n v="2"/>
    <b v="0"/>
    <x v="7"/>
    <n v="3"/>
    <n v="37.5"/>
  </r>
  <r>
    <x v="2383"/>
    <x v="2383"/>
    <x v="2381"/>
    <x v="3"/>
    <n v="435"/>
    <x v="1"/>
    <x v="4"/>
    <x v="4"/>
    <n v="1424568107"/>
    <n v="1421976107"/>
    <b v="0"/>
    <n v="3"/>
    <b v="0"/>
    <x v="7"/>
    <n v="4"/>
    <n v="145"/>
  </r>
  <r>
    <x v="2384"/>
    <x v="2384"/>
    <x v="2382"/>
    <x v="28"/>
    <n v="8"/>
    <x v="1"/>
    <x v="0"/>
    <x v="0"/>
    <n v="1415932643"/>
    <n v="1413337043"/>
    <b v="0"/>
    <n v="8"/>
    <b v="0"/>
    <x v="7"/>
    <n v="1"/>
    <n v="1"/>
  </r>
  <r>
    <x v="2385"/>
    <x v="2385"/>
    <x v="2383"/>
    <x v="99"/>
    <n v="788"/>
    <x v="1"/>
    <x v="0"/>
    <x v="0"/>
    <n v="1438793432"/>
    <n v="1436201432"/>
    <b v="0"/>
    <n v="7"/>
    <b v="0"/>
    <x v="7"/>
    <n v="1"/>
    <n v="112.57"/>
  </r>
  <r>
    <x v="2386"/>
    <x v="2386"/>
    <x v="2384"/>
    <x v="11"/>
    <n v="0"/>
    <x v="1"/>
    <x v="5"/>
    <x v="5"/>
    <n v="1420920424"/>
    <n v="1415736424"/>
    <b v="0"/>
    <n v="0"/>
    <b v="0"/>
    <x v="7"/>
    <n v="0"/>
    <s v="N/A"/>
  </r>
  <r>
    <x v="2387"/>
    <x v="2387"/>
    <x v="2385"/>
    <x v="60"/>
    <n v="1026"/>
    <x v="1"/>
    <x v="0"/>
    <x v="0"/>
    <n v="1469199740"/>
    <n v="1465311740"/>
    <b v="0"/>
    <n v="3"/>
    <b v="0"/>
    <x v="7"/>
    <n v="1"/>
    <n v="342"/>
  </r>
  <r>
    <x v="2388"/>
    <x v="2388"/>
    <x v="2386"/>
    <x v="258"/>
    <n v="463"/>
    <x v="1"/>
    <x v="0"/>
    <x v="0"/>
    <n v="1421350140"/>
    <n v="1418761759"/>
    <b v="0"/>
    <n v="8"/>
    <b v="0"/>
    <x v="7"/>
    <n v="1"/>
    <n v="57.88"/>
  </r>
  <r>
    <x v="2389"/>
    <x v="2389"/>
    <x v="2387"/>
    <x v="194"/>
    <n v="30"/>
    <x v="1"/>
    <x v="6"/>
    <x v="3"/>
    <n v="1437861540"/>
    <n v="1435160452"/>
    <b v="0"/>
    <n v="1"/>
    <b v="0"/>
    <x v="7"/>
    <n v="0"/>
    <n v="30"/>
  </r>
  <r>
    <x v="2390"/>
    <x v="2390"/>
    <x v="2388"/>
    <x v="345"/>
    <n v="0"/>
    <x v="1"/>
    <x v="2"/>
    <x v="2"/>
    <n v="1420352264"/>
    <n v="1416896264"/>
    <b v="0"/>
    <n v="0"/>
    <b v="0"/>
    <x v="7"/>
    <n v="0"/>
    <s v="N/A"/>
  </r>
  <r>
    <x v="2391"/>
    <x v="2391"/>
    <x v="2389"/>
    <x v="22"/>
    <n v="25"/>
    <x v="1"/>
    <x v="0"/>
    <x v="0"/>
    <n v="1427825044"/>
    <n v="1425236644"/>
    <b v="0"/>
    <n v="1"/>
    <b v="0"/>
    <x v="7"/>
    <n v="0"/>
    <n v="25"/>
  </r>
  <r>
    <x v="2392"/>
    <x v="2392"/>
    <x v="2390"/>
    <x v="285"/>
    <n v="0"/>
    <x v="1"/>
    <x v="0"/>
    <x v="0"/>
    <n v="1446087223"/>
    <n v="1443495223"/>
    <b v="0"/>
    <n v="0"/>
    <b v="0"/>
    <x v="7"/>
    <n v="0"/>
    <s v="N/A"/>
  </r>
  <r>
    <x v="2393"/>
    <x v="2393"/>
    <x v="2391"/>
    <x v="57"/>
    <n v="50"/>
    <x v="1"/>
    <x v="0"/>
    <x v="0"/>
    <n v="1439048017"/>
    <n v="1436456017"/>
    <b v="0"/>
    <n v="1"/>
    <b v="0"/>
    <x v="7"/>
    <n v="0"/>
    <n v="50"/>
  </r>
  <r>
    <x v="2394"/>
    <x v="2394"/>
    <x v="2392"/>
    <x v="10"/>
    <n v="3"/>
    <x v="1"/>
    <x v="17"/>
    <x v="3"/>
    <n v="1424940093"/>
    <n v="1422348093"/>
    <b v="0"/>
    <n v="2"/>
    <b v="0"/>
    <x v="7"/>
    <n v="0"/>
    <n v="1.5"/>
  </r>
  <r>
    <x v="2395"/>
    <x v="2395"/>
    <x v="2393"/>
    <x v="287"/>
    <n v="0"/>
    <x v="1"/>
    <x v="0"/>
    <x v="0"/>
    <n v="1484038620"/>
    <n v="1481597687"/>
    <b v="0"/>
    <n v="0"/>
    <b v="0"/>
    <x v="7"/>
    <n v="0"/>
    <s v="N/A"/>
  </r>
  <r>
    <x v="2396"/>
    <x v="2396"/>
    <x v="2394"/>
    <x v="10"/>
    <n v="10"/>
    <x v="1"/>
    <x v="16"/>
    <x v="11"/>
    <n v="1444940558"/>
    <n v="1442348558"/>
    <b v="0"/>
    <n v="1"/>
    <b v="0"/>
    <x v="7"/>
    <n v="0"/>
    <n v="10"/>
  </r>
  <r>
    <x v="2397"/>
    <x v="2397"/>
    <x v="2395"/>
    <x v="346"/>
    <n v="0"/>
    <x v="1"/>
    <x v="0"/>
    <x v="0"/>
    <n v="1420233256"/>
    <n v="1417641256"/>
    <b v="0"/>
    <n v="0"/>
    <b v="0"/>
    <x v="7"/>
    <n v="0"/>
    <s v="N/A"/>
  </r>
  <r>
    <x v="2398"/>
    <x v="2398"/>
    <x v="2396"/>
    <x v="23"/>
    <n v="0"/>
    <x v="1"/>
    <x v="0"/>
    <x v="0"/>
    <n v="1435874384"/>
    <n v="1433282384"/>
    <b v="0"/>
    <n v="0"/>
    <b v="0"/>
    <x v="7"/>
    <n v="0"/>
    <s v="N/A"/>
  </r>
  <r>
    <x v="2399"/>
    <x v="2399"/>
    <x v="2397"/>
    <x v="93"/>
    <n v="0"/>
    <x v="1"/>
    <x v="11"/>
    <x v="9"/>
    <n v="1418934506"/>
    <n v="1415910506"/>
    <b v="0"/>
    <n v="0"/>
    <b v="0"/>
    <x v="7"/>
    <n v="0"/>
    <s v="N/A"/>
  </r>
  <r>
    <x v="2400"/>
    <x v="2400"/>
    <x v="2398"/>
    <x v="63"/>
    <n v="0"/>
    <x v="1"/>
    <x v="2"/>
    <x v="2"/>
    <n v="1460615164"/>
    <n v="1458023164"/>
    <b v="0"/>
    <n v="0"/>
    <b v="0"/>
    <x v="7"/>
    <n v="0"/>
    <s v="N/A"/>
  </r>
  <r>
    <x v="2401"/>
    <x v="2401"/>
    <x v="2399"/>
    <x v="89"/>
    <n v="201"/>
    <x v="2"/>
    <x v="0"/>
    <x v="0"/>
    <n v="1457207096"/>
    <n v="1452023096"/>
    <b v="0"/>
    <n v="9"/>
    <b v="0"/>
    <x v="19"/>
    <n v="1"/>
    <n v="22.33"/>
  </r>
  <r>
    <x v="2402"/>
    <x v="2402"/>
    <x v="2400"/>
    <x v="14"/>
    <n v="52"/>
    <x v="2"/>
    <x v="0"/>
    <x v="0"/>
    <n v="1431533931"/>
    <n v="1428941931"/>
    <b v="0"/>
    <n v="1"/>
    <b v="0"/>
    <x v="19"/>
    <n v="0"/>
    <n v="52"/>
  </r>
  <r>
    <x v="2403"/>
    <x v="2403"/>
    <x v="2401"/>
    <x v="38"/>
    <n v="202"/>
    <x v="2"/>
    <x v="1"/>
    <x v="1"/>
    <n v="1459368658"/>
    <n v="1454188258"/>
    <b v="0"/>
    <n v="12"/>
    <b v="0"/>
    <x v="19"/>
    <n v="17"/>
    <n v="16.829999999999998"/>
  </r>
  <r>
    <x v="2404"/>
    <x v="2404"/>
    <x v="2402"/>
    <x v="36"/>
    <n v="0"/>
    <x v="2"/>
    <x v="0"/>
    <x v="0"/>
    <n v="1451782607"/>
    <n v="1449190607"/>
    <b v="0"/>
    <n v="0"/>
    <b v="0"/>
    <x v="19"/>
    <n v="0"/>
    <s v="N/A"/>
  </r>
  <r>
    <x v="2405"/>
    <x v="2405"/>
    <x v="2403"/>
    <x v="10"/>
    <n v="1126"/>
    <x v="2"/>
    <x v="0"/>
    <x v="0"/>
    <n v="1472911375"/>
    <n v="1471096975"/>
    <b v="0"/>
    <n v="20"/>
    <b v="0"/>
    <x v="19"/>
    <n v="23"/>
    <n v="56.3"/>
  </r>
  <r>
    <x v="2406"/>
    <x v="2406"/>
    <x v="2404"/>
    <x v="53"/>
    <n v="1345"/>
    <x v="2"/>
    <x v="0"/>
    <x v="0"/>
    <n v="1421635190"/>
    <n v="1418179190"/>
    <b v="0"/>
    <n v="16"/>
    <b v="0"/>
    <x v="19"/>
    <n v="41"/>
    <n v="84.06"/>
  </r>
  <r>
    <x v="2407"/>
    <x v="2407"/>
    <x v="2405"/>
    <x v="29"/>
    <n v="5557"/>
    <x v="2"/>
    <x v="0"/>
    <x v="0"/>
    <n v="1428732000"/>
    <n v="1426772928"/>
    <b v="0"/>
    <n v="33"/>
    <b v="0"/>
    <x v="19"/>
    <n v="25"/>
    <n v="168.39"/>
  </r>
  <r>
    <x v="2408"/>
    <x v="2408"/>
    <x v="2406"/>
    <x v="36"/>
    <n v="30"/>
    <x v="2"/>
    <x v="0"/>
    <x v="0"/>
    <n v="1415247757"/>
    <n v="1412652157"/>
    <b v="0"/>
    <n v="2"/>
    <b v="0"/>
    <x v="19"/>
    <n v="0"/>
    <n v="15"/>
  </r>
  <r>
    <x v="2409"/>
    <x v="2409"/>
    <x v="2407"/>
    <x v="31"/>
    <n v="460"/>
    <x v="2"/>
    <x v="0"/>
    <x v="0"/>
    <n v="1439931675"/>
    <n v="1437339675"/>
    <b v="0"/>
    <n v="6"/>
    <b v="0"/>
    <x v="19"/>
    <n v="2"/>
    <n v="76.67"/>
  </r>
  <r>
    <x v="2410"/>
    <x v="2410"/>
    <x v="2408"/>
    <x v="36"/>
    <n v="0"/>
    <x v="2"/>
    <x v="2"/>
    <x v="2"/>
    <n v="1441619275"/>
    <n v="1439027275"/>
    <b v="0"/>
    <n v="0"/>
    <b v="0"/>
    <x v="19"/>
    <n v="0"/>
    <s v="N/A"/>
  </r>
  <r>
    <x v="2411"/>
    <x v="2411"/>
    <x v="2409"/>
    <x v="31"/>
    <n v="151"/>
    <x v="2"/>
    <x v="0"/>
    <x v="0"/>
    <n v="1440524082"/>
    <n v="1437932082"/>
    <b v="0"/>
    <n v="3"/>
    <b v="0"/>
    <x v="19"/>
    <n v="1"/>
    <n v="50.33"/>
  </r>
  <r>
    <x v="2412"/>
    <x v="2412"/>
    <x v="2410"/>
    <x v="6"/>
    <n v="0"/>
    <x v="2"/>
    <x v="6"/>
    <x v="3"/>
    <n v="1480185673"/>
    <n v="1476294073"/>
    <b v="0"/>
    <n v="0"/>
    <b v="0"/>
    <x v="19"/>
    <n v="0"/>
    <s v="N/A"/>
  </r>
  <r>
    <x v="2413"/>
    <x v="2413"/>
    <x v="2411"/>
    <x v="9"/>
    <n v="25"/>
    <x v="2"/>
    <x v="0"/>
    <x v="0"/>
    <n v="1401579000"/>
    <n v="1398911882"/>
    <b v="0"/>
    <n v="3"/>
    <b v="0"/>
    <x v="19"/>
    <n v="1"/>
    <n v="8.33"/>
  </r>
  <r>
    <x v="2414"/>
    <x v="2414"/>
    <x v="2412"/>
    <x v="36"/>
    <n v="460"/>
    <x v="2"/>
    <x v="0"/>
    <x v="0"/>
    <n v="1440215940"/>
    <n v="1436805660"/>
    <b v="0"/>
    <n v="13"/>
    <b v="0"/>
    <x v="19"/>
    <n v="3"/>
    <n v="35.380000000000003"/>
  </r>
  <r>
    <x v="2415"/>
    <x v="2415"/>
    <x v="2413"/>
    <x v="127"/>
    <n v="335"/>
    <x v="2"/>
    <x v="0"/>
    <x v="0"/>
    <n v="1468615346"/>
    <n v="1466023346"/>
    <b v="0"/>
    <n v="6"/>
    <b v="0"/>
    <x v="19"/>
    <n v="1"/>
    <n v="55.83"/>
  </r>
  <r>
    <x v="2416"/>
    <x v="2416"/>
    <x v="2414"/>
    <x v="22"/>
    <n v="5"/>
    <x v="2"/>
    <x v="0"/>
    <x v="0"/>
    <n v="1426345200"/>
    <n v="1421343743"/>
    <b v="0"/>
    <n v="1"/>
    <b v="0"/>
    <x v="19"/>
    <n v="0"/>
    <n v="5"/>
  </r>
  <r>
    <x v="2417"/>
    <x v="2417"/>
    <x v="2415"/>
    <x v="28"/>
    <n v="0"/>
    <x v="2"/>
    <x v="0"/>
    <x v="0"/>
    <n v="1407705187"/>
    <n v="1405113187"/>
    <b v="0"/>
    <n v="0"/>
    <b v="0"/>
    <x v="19"/>
    <n v="0"/>
    <s v="N/A"/>
  </r>
  <r>
    <x v="2418"/>
    <x v="2418"/>
    <x v="2416"/>
    <x v="31"/>
    <n v="5"/>
    <x v="2"/>
    <x v="0"/>
    <x v="0"/>
    <n v="1427225644"/>
    <n v="1422045244"/>
    <b v="0"/>
    <n v="5"/>
    <b v="0"/>
    <x v="19"/>
    <n v="0"/>
    <n v="1"/>
  </r>
  <r>
    <x v="2419"/>
    <x v="2419"/>
    <x v="2417"/>
    <x v="9"/>
    <n v="0"/>
    <x v="2"/>
    <x v="0"/>
    <x v="0"/>
    <n v="1424281389"/>
    <n v="1419097389"/>
    <b v="0"/>
    <n v="0"/>
    <b v="0"/>
    <x v="19"/>
    <n v="0"/>
    <s v="N/A"/>
  </r>
  <r>
    <x v="2420"/>
    <x v="2420"/>
    <x v="2418"/>
    <x v="347"/>
    <n v="2501"/>
    <x v="2"/>
    <x v="0"/>
    <x v="0"/>
    <n v="1415583695"/>
    <n v="1410396095"/>
    <b v="0"/>
    <n v="36"/>
    <b v="0"/>
    <x v="19"/>
    <n v="15"/>
    <n v="69.47"/>
  </r>
  <r>
    <x v="2421"/>
    <x v="2421"/>
    <x v="2419"/>
    <x v="12"/>
    <n v="1"/>
    <x v="2"/>
    <x v="0"/>
    <x v="0"/>
    <n v="1424536196"/>
    <n v="1421944196"/>
    <b v="0"/>
    <n v="1"/>
    <b v="0"/>
    <x v="19"/>
    <n v="0"/>
    <n v="1"/>
  </r>
  <r>
    <x v="2422"/>
    <x v="2422"/>
    <x v="2420"/>
    <x v="2"/>
    <n v="1"/>
    <x v="2"/>
    <x v="0"/>
    <x v="0"/>
    <n v="1426091036"/>
    <n v="1423502636"/>
    <b v="0"/>
    <n v="1"/>
    <b v="0"/>
    <x v="19"/>
    <n v="0"/>
    <n v="1"/>
  </r>
  <r>
    <x v="2423"/>
    <x v="2423"/>
    <x v="2421"/>
    <x v="127"/>
    <n v="8"/>
    <x v="2"/>
    <x v="0"/>
    <x v="0"/>
    <n v="1420044890"/>
    <n v="1417452890"/>
    <b v="0"/>
    <n v="1"/>
    <b v="0"/>
    <x v="19"/>
    <n v="0"/>
    <n v="8"/>
  </r>
  <r>
    <x v="2424"/>
    <x v="2424"/>
    <x v="2422"/>
    <x v="31"/>
    <n v="310"/>
    <x v="2"/>
    <x v="0"/>
    <x v="0"/>
    <n v="1414445108"/>
    <n v="1411853108"/>
    <b v="0"/>
    <n v="9"/>
    <b v="0"/>
    <x v="19"/>
    <n v="1"/>
    <n v="34.44"/>
  </r>
  <r>
    <x v="2425"/>
    <x v="2425"/>
    <x v="2423"/>
    <x v="8"/>
    <n v="1"/>
    <x v="2"/>
    <x v="0"/>
    <x v="0"/>
    <n v="1464386640"/>
    <n v="1463090149"/>
    <b v="0"/>
    <n v="1"/>
    <b v="0"/>
    <x v="19"/>
    <n v="0"/>
    <n v="1"/>
  </r>
  <r>
    <x v="2426"/>
    <x v="2426"/>
    <x v="2424"/>
    <x v="22"/>
    <n v="0"/>
    <x v="2"/>
    <x v="0"/>
    <x v="0"/>
    <n v="1439006692"/>
    <n v="1433822692"/>
    <b v="0"/>
    <n v="0"/>
    <b v="0"/>
    <x v="19"/>
    <n v="0"/>
    <s v="N/A"/>
  </r>
  <r>
    <x v="2427"/>
    <x v="2427"/>
    <x v="2425"/>
    <x v="63"/>
    <n v="1"/>
    <x v="2"/>
    <x v="0"/>
    <x v="0"/>
    <n v="1458715133"/>
    <n v="1455262733"/>
    <b v="0"/>
    <n v="1"/>
    <b v="0"/>
    <x v="19"/>
    <n v="0"/>
    <n v="1"/>
  </r>
  <r>
    <x v="2428"/>
    <x v="2428"/>
    <x v="2426"/>
    <x v="19"/>
    <n v="1"/>
    <x v="2"/>
    <x v="0"/>
    <x v="0"/>
    <n v="1426182551"/>
    <n v="1423594151"/>
    <b v="0"/>
    <n v="1"/>
    <b v="0"/>
    <x v="19"/>
    <n v="0"/>
    <n v="1"/>
  </r>
  <r>
    <x v="2429"/>
    <x v="2429"/>
    <x v="2427"/>
    <x v="348"/>
    <n v="2005"/>
    <x v="2"/>
    <x v="10"/>
    <x v="8"/>
    <n v="1486313040"/>
    <n v="1483131966"/>
    <b v="0"/>
    <n v="4"/>
    <b v="0"/>
    <x v="19"/>
    <n v="1"/>
    <n v="501.25"/>
  </r>
  <r>
    <x v="2430"/>
    <x v="2430"/>
    <x v="2428"/>
    <x v="9"/>
    <n v="21"/>
    <x v="2"/>
    <x v="0"/>
    <x v="0"/>
    <n v="1455246504"/>
    <n v="1452654504"/>
    <b v="0"/>
    <n v="2"/>
    <b v="0"/>
    <x v="19"/>
    <n v="1"/>
    <n v="10.5"/>
  </r>
  <r>
    <x v="2431"/>
    <x v="2431"/>
    <x v="2429"/>
    <x v="57"/>
    <n v="2"/>
    <x v="2"/>
    <x v="0"/>
    <x v="0"/>
    <n v="1467080613"/>
    <n v="1461896613"/>
    <b v="0"/>
    <n v="2"/>
    <b v="0"/>
    <x v="19"/>
    <n v="0"/>
    <n v="1"/>
  </r>
  <r>
    <x v="2432"/>
    <x v="2432"/>
    <x v="2430"/>
    <x v="32"/>
    <n v="2"/>
    <x v="2"/>
    <x v="0"/>
    <x v="0"/>
    <n v="1425791697"/>
    <n v="1423199697"/>
    <b v="0"/>
    <n v="2"/>
    <b v="0"/>
    <x v="19"/>
    <n v="0"/>
    <n v="1"/>
  </r>
  <r>
    <x v="2433"/>
    <x v="2433"/>
    <x v="2431"/>
    <x v="3"/>
    <n v="0"/>
    <x v="2"/>
    <x v="0"/>
    <x v="0"/>
    <n v="1456608943"/>
    <n v="1454016943"/>
    <b v="0"/>
    <n v="0"/>
    <b v="0"/>
    <x v="19"/>
    <n v="0"/>
    <s v="N/A"/>
  </r>
  <r>
    <x v="2434"/>
    <x v="2434"/>
    <x v="2432"/>
    <x v="22"/>
    <n v="26"/>
    <x v="2"/>
    <x v="0"/>
    <x v="0"/>
    <n v="1438662474"/>
    <n v="1435206474"/>
    <b v="0"/>
    <n v="2"/>
    <b v="0"/>
    <x v="19"/>
    <n v="0"/>
    <n v="13"/>
  </r>
  <r>
    <x v="2435"/>
    <x v="2435"/>
    <x v="2433"/>
    <x v="65"/>
    <n v="1224"/>
    <x v="2"/>
    <x v="11"/>
    <x v="9"/>
    <n v="1444027186"/>
    <n v="1441435186"/>
    <b v="0"/>
    <n v="4"/>
    <b v="0"/>
    <x v="19"/>
    <n v="0"/>
    <n v="306"/>
  </r>
  <r>
    <x v="2436"/>
    <x v="2436"/>
    <x v="2434"/>
    <x v="349"/>
    <n v="45"/>
    <x v="2"/>
    <x v="5"/>
    <x v="5"/>
    <n v="1454078770"/>
    <n v="1448894770"/>
    <b v="0"/>
    <n v="2"/>
    <b v="0"/>
    <x v="19"/>
    <n v="0"/>
    <n v="22.5"/>
  </r>
  <r>
    <x v="2437"/>
    <x v="2437"/>
    <x v="2435"/>
    <x v="6"/>
    <n v="0"/>
    <x v="2"/>
    <x v="0"/>
    <x v="0"/>
    <n v="1426615200"/>
    <n v="1422400188"/>
    <b v="0"/>
    <n v="0"/>
    <b v="0"/>
    <x v="19"/>
    <n v="0"/>
    <s v="N/A"/>
  </r>
  <r>
    <x v="2438"/>
    <x v="2438"/>
    <x v="2436"/>
    <x v="36"/>
    <n v="50"/>
    <x v="2"/>
    <x v="0"/>
    <x v="0"/>
    <n v="1449529062"/>
    <n v="1444341462"/>
    <b v="0"/>
    <n v="1"/>
    <b v="0"/>
    <x v="19"/>
    <n v="0"/>
    <n v="50"/>
  </r>
  <r>
    <x v="2439"/>
    <x v="2439"/>
    <x v="2437"/>
    <x v="3"/>
    <n v="0"/>
    <x v="2"/>
    <x v="0"/>
    <x v="0"/>
    <n v="1445197129"/>
    <n v="1442605129"/>
    <b v="0"/>
    <n v="0"/>
    <b v="0"/>
    <x v="19"/>
    <n v="0"/>
    <s v="N/A"/>
  </r>
  <r>
    <x v="2440"/>
    <x v="2440"/>
    <x v="2438"/>
    <x v="10"/>
    <n v="10"/>
    <x v="2"/>
    <x v="18"/>
    <x v="3"/>
    <n v="1455399313"/>
    <n v="1452807313"/>
    <b v="0"/>
    <n v="2"/>
    <b v="0"/>
    <x v="19"/>
    <n v="0"/>
    <n v="5"/>
  </r>
  <r>
    <x v="2441"/>
    <x v="2441"/>
    <x v="2439"/>
    <x v="51"/>
    <n v="8091"/>
    <x v="0"/>
    <x v="0"/>
    <x v="0"/>
    <n v="1437627540"/>
    <n v="1435806054"/>
    <b v="0"/>
    <n v="109"/>
    <b v="1"/>
    <x v="33"/>
    <n v="108"/>
    <n v="74.23"/>
  </r>
  <r>
    <x v="2442"/>
    <x v="2442"/>
    <x v="2440"/>
    <x v="95"/>
    <n v="30226"/>
    <x v="0"/>
    <x v="0"/>
    <x v="0"/>
    <n v="1426777228"/>
    <n v="1424188828"/>
    <b v="0"/>
    <n v="372"/>
    <b v="1"/>
    <x v="33"/>
    <n v="126"/>
    <n v="81.25"/>
  </r>
  <r>
    <x v="2443"/>
    <x v="2443"/>
    <x v="2441"/>
    <x v="22"/>
    <n v="40502.99"/>
    <x v="0"/>
    <x v="0"/>
    <x v="0"/>
    <n v="1408114822"/>
    <n v="1405522822"/>
    <b v="0"/>
    <n v="311"/>
    <b v="1"/>
    <x v="33"/>
    <n v="203"/>
    <n v="130.22999999999999"/>
  </r>
  <r>
    <x v="2444"/>
    <x v="2444"/>
    <x v="2442"/>
    <x v="9"/>
    <n v="3258"/>
    <x v="0"/>
    <x v="0"/>
    <x v="0"/>
    <n v="1464199591"/>
    <n v="1461607591"/>
    <b v="0"/>
    <n v="61"/>
    <b v="1"/>
    <x v="33"/>
    <n v="109"/>
    <n v="53.41"/>
  </r>
  <r>
    <x v="2445"/>
    <x v="2445"/>
    <x v="2443"/>
    <x v="10"/>
    <n v="8640"/>
    <x v="0"/>
    <x v="0"/>
    <x v="0"/>
    <n v="1443242021"/>
    <n v="1440650021"/>
    <b v="0"/>
    <n v="115"/>
    <b v="1"/>
    <x v="33"/>
    <n v="173"/>
    <n v="75.13"/>
  </r>
  <r>
    <x v="2446"/>
    <x v="2446"/>
    <x v="2444"/>
    <x v="10"/>
    <n v="8399"/>
    <x v="0"/>
    <x v="0"/>
    <x v="0"/>
    <n v="1480174071"/>
    <n v="1477578471"/>
    <b v="0"/>
    <n v="111"/>
    <b v="1"/>
    <x v="33"/>
    <n v="168"/>
    <n v="75.67"/>
  </r>
  <r>
    <x v="2447"/>
    <x v="2447"/>
    <x v="2445"/>
    <x v="30"/>
    <n v="10680"/>
    <x v="0"/>
    <x v="0"/>
    <x v="0"/>
    <n v="1478923200"/>
    <n v="1476184593"/>
    <b v="0"/>
    <n v="337"/>
    <b v="1"/>
    <x v="33"/>
    <n v="427"/>
    <n v="31.69"/>
  </r>
  <r>
    <x v="2448"/>
    <x v="2448"/>
    <x v="2446"/>
    <x v="44"/>
    <n v="430"/>
    <x v="0"/>
    <x v="0"/>
    <x v="0"/>
    <n v="1472621760"/>
    <n v="1472110513"/>
    <b v="0"/>
    <n v="9"/>
    <b v="1"/>
    <x v="33"/>
    <n v="108"/>
    <n v="47.78"/>
  </r>
  <r>
    <x v="2449"/>
    <x v="2449"/>
    <x v="2447"/>
    <x v="3"/>
    <n v="10800"/>
    <x v="0"/>
    <x v="0"/>
    <x v="0"/>
    <n v="1417321515"/>
    <n v="1414725915"/>
    <b v="0"/>
    <n v="120"/>
    <b v="1"/>
    <x v="33"/>
    <n v="108"/>
    <n v="90"/>
  </r>
  <r>
    <x v="2450"/>
    <x v="2450"/>
    <x v="2448"/>
    <x v="36"/>
    <n v="15230.03"/>
    <x v="0"/>
    <x v="0"/>
    <x v="0"/>
    <n v="1414465860"/>
    <n v="1411177456"/>
    <b v="0"/>
    <n v="102"/>
    <b v="1"/>
    <x v="33"/>
    <n v="102"/>
    <n v="149.31"/>
  </r>
  <r>
    <x v="2451"/>
    <x v="2451"/>
    <x v="2449"/>
    <x v="3"/>
    <n v="11545"/>
    <x v="0"/>
    <x v="0"/>
    <x v="0"/>
    <n v="1488750490"/>
    <n v="1487022490"/>
    <b v="0"/>
    <n v="186"/>
    <b v="1"/>
    <x v="33"/>
    <n v="115"/>
    <n v="62.07"/>
  </r>
  <r>
    <x v="2452"/>
    <x v="2452"/>
    <x v="2450"/>
    <x v="20"/>
    <n v="801"/>
    <x v="0"/>
    <x v="0"/>
    <x v="0"/>
    <n v="1451430000"/>
    <n v="1448914500"/>
    <b v="0"/>
    <n v="15"/>
    <b v="1"/>
    <x v="33"/>
    <n v="134"/>
    <n v="53.4"/>
  </r>
  <r>
    <x v="2453"/>
    <x v="2453"/>
    <x v="2451"/>
    <x v="9"/>
    <n v="4641"/>
    <x v="0"/>
    <x v="0"/>
    <x v="0"/>
    <n v="1486053409"/>
    <n v="1483461409"/>
    <b v="0"/>
    <n v="67"/>
    <b v="1"/>
    <x v="33"/>
    <n v="155"/>
    <n v="69.27"/>
  </r>
  <r>
    <x v="2454"/>
    <x v="2454"/>
    <x v="2452"/>
    <x v="19"/>
    <n v="35296"/>
    <x v="0"/>
    <x v="0"/>
    <x v="0"/>
    <n v="1489207808"/>
    <n v="1486183808"/>
    <b v="0"/>
    <n v="130"/>
    <b v="1"/>
    <x v="33"/>
    <n v="101"/>
    <n v="271.51"/>
  </r>
  <r>
    <x v="2455"/>
    <x v="2455"/>
    <x v="2453"/>
    <x v="43"/>
    <n v="546"/>
    <x v="0"/>
    <x v="0"/>
    <x v="0"/>
    <n v="1461177950"/>
    <n v="1458758750"/>
    <b v="0"/>
    <n v="16"/>
    <b v="1"/>
    <x v="33"/>
    <n v="182"/>
    <n v="34.130000000000003"/>
  </r>
  <r>
    <x v="2456"/>
    <x v="2456"/>
    <x v="2454"/>
    <x v="15"/>
    <n v="2713"/>
    <x v="0"/>
    <x v="0"/>
    <x v="0"/>
    <n v="1488063839"/>
    <n v="1485471839"/>
    <b v="0"/>
    <n v="67"/>
    <b v="1"/>
    <x v="33"/>
    <n v="181"/>
    <n v="40.49"/>
  </r>
  <r>
    <x v="2457"/>
    <x v="2457"/>
    <x v="2455"/>
    <x v="165"/>
    <n v="23530"/>
    <x v="0"/>
    <x v="0"/>
    <x v="0"/>
    <n v="1458826056"/>
    <n v="1456237656"/>
    <b v="0"/>
    <n v="124"/>
    <b v="1"/>
    <x v="33"/>
    <n v="102"/>
    <n v="189.76"/>
  </r>
  <r>
    <x v="2458"/>
    <x v="2458"/>
    <x v="2456"/>
    <x v="10"/>
    <n v="5509"/>
    <x v="0"/>
    <x v="0"/>
    <x v="0"/>
    <n v="1465498800"/>
    <n v="1462481718"/>
    <b v="0"/>
    <n v="80"/>
    <b v="1"/>
    <x v="33"/>
    <n v="110"/>
    <n v="68.86"/>
  </r>
  <r>
    <x v="2459"/>
    <x v="2459"/>
    <x v="2457"/>
    <x v="11"/>
    <n v="30675"/>
    <x v="0"/>
    <x v="0"/>
    <x v="0"/>
    <n v="1458742685"/>
    <n v="1454858285"/>
    <b v="0"/>
    <n v="282"/>
    <b v="1"/>
    <x v="33"/>
    <n v="102"/>
    <n v="108.78"/>
  </r>
  <r>
    <x v="2460"/>
    <x v="2460"/>
    <x v="2458"/>
    <x v="0"/>
    <n v="8567"/>
    <x v="0"/>
    <x v="0"/>
    <x v="0"/>
    <n v="1483417020"/>
    <n v="1480480167"/>
    <b v="0"/>
    <n v="68"/>
    <b v="1"/>
    <x v="33"/>
    <n v="101"/>
    <n v="125.99"/>
  </r>
  <r>
    <x v="2461"/>
    <x v="2461"/>
    <x v="2459"/>
    <x v="51"/>
    <n v="7785"/>
    <x v="0"/>
    <x v="0"/>
    <x v="0"/>
    <n v="1317438000"/>
    <n v="1314577097"/>
    <b v="0"/>
    <n v="86"/>
    <b v="1"/>
    <x v="14"/>
    <n v="104"/>
    <n v="90.52"/>
  </r>
  <r>
    <x v="2462"/>
    <x v="2462"/>
    <x v="2460"/>
    <x v="9"/>
    <n v="3321.25"/>
    <x v="0"/>
    <x v="0"/>
    <x v="0"/>
    <n v="1342672096"/>
    <n v="1340944096"/>
    <b v="0"/>
    <n v="115"/>
    <b v="1"/>
    <x v="14"/>
    <n v="111"/>
    <n v="28.88"/>
  </r>
  <r>
    <x v="2463"/>
    <x v="2463"/>
    <x v="2461"/>
    <x v="13"/>
    <n v="2325"/>
    <x v="0"/>
    <x v="0"/>
    <x v="0"/>
    <n v="1366138800"/>
    <n v="1362710425"/>
    <b v="0"/>
    <n v="75"/>
    <b v="1"/>
    <x v="14"/>
    <n v="116"/>
    <n v="31"/>
  </r>
  <r>
    <x v="2464"/>
    <x v="2464"/>
    <x v="2462"/>
    <x v="13"/>
    <n v="2222"/>
    <x v="0"/>
    <x v="5"/>
    <x v="5"/>
    <n v="1443641340"/>
    <n v="1441143397"/>
    <b v="0"/>
    <n v="43"/>
    <b v="1"/>
    <x v="14"/>
    <n v="111"/>
    <n v="51.67"/>
  </r>
  <r>
    <x v="2465"/>
    <x v="2465"/>
    <x v="2463"/>
    <x v="176"/>
    <n v="1261"/>
    <x v="0"/>
    <x v="0"/>
    <x v="0"/>
    <n v="1348420548"/>
    <n v="1345828548"/>
    <b v="0"/>
    <n v="48"/>
    <b v="1"/>
    <x v="14"/>
    <n v="180"/>
    <n v="26.27"/>
  </r>
  <r>
    <x v="2466"/>
    <x v="2466"/>
    <x v="2464"/>
    <x v="30"/>
    <n v="2500"/>
    <x v="0"/>
    <x v="0"/>
    <x v="0"/>
    <n v="1368066453"/>
    <n v="1365474453"/>
    <b v="0"/>
    <n v="52"/>
    <b v="1"/>
    <x v="14"/>
    <n v="100"/>
    <n v="48.08"/>
  </r>
  <r>
    <x v="2467"/>
    <x v="2467"/>
    <x v="2465"/>
    <x v="28"/>
    <n v="1185"/>
    <x v="0"/>
    <x v="0"/>
    <x v="0"/>
    <n v="1336669200"/>
    <n v="1335473931"/>
    <b v="0"/>
    <n v="43"/>
    <b v="1"/>
    <x v="14"/>
    <n v="119"/>
    <n v="27.56"/>
  </r>
  <r>
    <x v="2468"/>
    <x v="2468"/>
    <x v="2466"/>
    <x v="13"/>
    <n v="2144.34"/>
    <x v="0"/>
    <x v="0"/>
    <x v="0"/>
    <n v="1351400400"/>
    <n v="1348285321"/>
    <b v="0"/>
    <n v="58"/>
    <b v="1"/>
    <x v="14"/>
    <n v="107"/>
    <n v="36.97"/>
  </r>
  <r>
    <x v="2469"/>
    <x v="2469"/>
    <x v="2467"/>
    <x v="38"/>
    <n v="1364"/>
    <x v="0"/>
    <x v="0"/>
    <x v="0"/>
    <n v="1297160329"/>
    <n v="1295000329"/>
    <b v="0"/>
    <n v="47"/>
    <b v="1"/>
    <x v="14"/>
    <n v="114"/>
    <n v="29.02"/>
  </r>
  <r>
    <x v="2470"/>
    <x v="2470"/>
    <x v="2468"/>
    <x v="28"/>
    <n v="1031.6400000000001"/>
    <x v="0"/>
    <x v="0"/>
    <x v="0"/>
    <n v="1337824055"/>
    <n v="1335232055"/>
    <b v="0"/>
    <n v="36"/>
    <b v="1"/>
    <x v="14"/>
    <n v="103"/>
    <n v="28.66"/>
  </r>
  <r>
    <x v="2471"/>
    <x v="2471"/>
    <x v="2469"/>
    <x v="2"/>
    <n v="640"/>
    <x v="0"/>
    <x v="0"/>
    <x v="0"/>
    <n v="1327535392"/>
    <n v="1324079392"/>
    <b v="0"/>
    <n v="17"/>
    <b v="1"/>
    <x v="14"/>
    <n v="128"/>
    <n v="37.65"/>
  </r>
  <r>
    <x v="2472"/>
    <x v="2472"/>
    <x v="2470"/>
    <x v="51"/>
    <n v="10182.02"/>
    <x v="0"/>
    <x v="0"/>
    <x v="0"/>
    <n v="1283562180"/>
    <n v="1277433980"/>
    <b v="0"/>
    <n v="104"/>
    <b v="1"/>
    <x v="14"/>
    <n v="136"/>
    <n v="97.9"/>
  </r>
  <r>
    <x v="2473"/>
    <x v="2473"/>
    <x v="2471"/>
    <x v="13"/>
    <n v="2000"/>
    <x v="0"/>
    <x v="0"/>
    <x v="0"/>
    <n v="1352573869"/>
    <n v="1349978269"/>
    <b v="0"/>
    <n v="47"/>
    <b v="1"/>
    <x v="14"/>
    <n v="100"/>
    <n v="42.55"/>
  </r>
  <r>
    <x v="2474"/>
    <x v="2474"/>
    <x v="2472"/>
    <x v="10"/>
    <n v="5000.18"/>
    <x v="0"/>
    <x v="0"/>
    <x v="0"/>
    <n v="1286756176"/>
    <n v="1282868176"/>
    <b v="0"/>
    <n v="38"/>
    <b v="1"/>
    <x v="14"/>
    <n v="100"/>
    <n v="131.58000000000001"/>
  </r>
  <r>
    <x v="2475"/>
    <x v="2475"/>
    <x v="2473"/>
    <x v="30"/>
    <n v="2618"/>
    <x v="0"/>
    <x v="0"/>
    <x v="0"/>
    <n v="1278799200"/>
    <n v="1273647255"/>
    <b v="0"/>
    <n v="81"/>
    <b v="1"/>
    <x v="14"/>
    <n v="105"/>
    <n v="32.32"/>
  </r>
  <r>
    <x v="2476"/>
    <x v="2476"/>
    <x v="2474"/>
    <x v="50"/>
    <n v="3360.72"/>
    <x v="0"/>
    <x v="0"/>
    <x v="0"/>
    <n v="1415004770"/>
    <n v="1412149970"/>
    <b v="0"/>
    <n v="55"/>
    <b v="1"/>
    <x v="14"/>
    <n v="105"/>
    <n v="61.1"/>
  </r>
  <r>
    <x v="2477"/>
    <x v="823"/>
    <x v="2475"/>
    <x v="47"/>
    <n v="1285"/>
    <x v="0"/>
    <x v="0"/>
    <x v="0"/>
    <n v="1344789345"/>
    <n v="1340901345"/>
    <b v="0"/>
    <n v="41"/>
    <b v="1"/>
    <x v="14"/>
    <n v="171"/>
    <n v="31.34"/>
  </r>
  <r>
    <x v="2478"/>
    <x v="2477"/>
    <x v="2476"/>
    <x v="6"/>
    <n v="10200"/>
    <x v="0"/>
    <x v="0"/>
    <x v="0"/>
    <n v="1358117313"/>
    <n v="1355525313"/>
    <b v="0"/>
    <n v="79"/>
    <b v="1"/>
    <x v="14"/>
    <n v="128"/>
    <n v="129.11000000000001"/>
  </r>
  <r>
    <x v="2479"/>
    <x v="2478"/>
    <x v="2477"/>
    <x v="43"/>
    <n v="400.33"/>
    <x v="0"/>
    <x v="0"/>
    <x v="0"/>
    <n v="1343440800"/>
    <n v="1342545994"/>
    <b v="0"/>
    <n v="16"/>
    <b v="1"/>
    <x v="14"/>
    <n v="133"/>
    <n v="25.02"/>
  </r>
  <r>
    <x v="2480"/>
    <x v="2479"/>
    <x v="2478"/>
    <x v="13"/>
    <n v="2000"/>
    <x v="0"/>
    <x v="0"/>
    <x v="0"/>
    <n v="1444516084"/>
    <n v="1439332084"/>
    <b v="0"/>
    <n v="8"/>
    <b v="1"/>
    <x v="14"/>
    <n v="100"/>
    <n v="250"/>
  </r>
  <r>
    <x v="2481"/>
    <x v="2480"/>
    <x v="2479"/>
    <x v="23"/>
    <n v="4516.4399999999996"/>
    <x v="0"/>
    <x v="0"/>
    <x v="0"/>
    <n v="1335799808"/>
    <n v="1333207808"/>
    <b v="0"/>
    <n v="95"/>
    <b v="1"/>
    <x v="14"/>
    <n v="113"/>
    <n v="47.54"/>
  </r>
  <r>
    <x v="2482"/>
    <x v="2481"/>
    <x v="2480"/>
    <x v="28"/>
    <n v="1001"/>
    <x v="0"/>
    <x v="0"/>
    <x v="0"/>
    <n v="1312224383"/>
    <n v="1308336383"/>
    <b v="0"/>
    <n v="25"/>
    <b v="1"/>
    <x v="14"/>
    <n v="100"/>
    <n v="40.04"/>
  </r>
  <r>
    <x v="2483"/>
    <x v="2482"/>
    <x v="2481"/>
    <x v="184"/>
    <n v="1251"/>
    <x v="0"/>
    <x v="0"/>
    <x v="0"/>
    <n v="1335891603"/>
    <n v="1330711203"/>
    <b v="0"/>
    <n v="19"/>
    <b v="1"/>
    <x v="14"/>
    <n v="114"/>
    <n v="65.84"/>
  </r>
  <r>
    <x v="2484"/>
    <x v="2483"/>
    <x v="2482"/>
    <x v="8"/>
    <n v="4176.1099999999997"/>
    <x v="0"/>
    <x v="0"/>
    <x v="0"/>
    <n v="1316124003"/>
    <n v="1313532003"/>
    <b v="0"/>
    <n v="90"/>
    <b v="1"/>
    <x v="14"/>
    <n v="119"/>
    <n v="46.4"/>
  </r>
  <r>
    <x v="2485"/>
    <x v="2484"/>
    <x v="2483"/>
    <x v="13"/>
    <n v="2065"/>
    <x v="0"/>
    <x v="0"/>
    <x v="0"/>
    <n v="1318463879"/>
    <n v="1315439879"/>
    <b v="0"/>
    <n v="41"/>
    <b v="1"/>
    <x v="14"/>
    <n v="103"/>
    <n v="50.37"/>
  </r>
  <r>
    <x v="2486"/>
    <x v="2485"/>
    <x v="2484"/>
    <x v="43"/>
    <n v="797"/>
    <x v="0"/>
    <x v="0"/>
    <x v="0"/>
    <n v="1335113976"/>
    <n v="1332521976"/>
    <b v="0"/>
    <n v="30"/>
    <b v="1"/>
    <x v="14"/>
    <n v="266"/>
    <n v="26.57"/>
  </r>
  <r>
    <x v="2487"/>
    <x v="2486"/>
    <x v="2485"/>
    <x v="15"/>
    <n v="1500.76"/>
    <x v="0"/>
    <x v="0"/>
    <x v="0"/>
    <n v="1338083997"/>
    <n v="1335491997"/>
    <b v="0"/>
    <n v="38"/>
    <b v="1"/>
    <x v="14"/>
    <n v="100"/>
    <n v="39.49"/>
  </r>
  <r>
    <x v="2488"/>
    <x v="2487"/>
    <x v="2486"/>
    <x v="9"/>
    <n v="3201"/>
    <x v="0"/>
    <x v="0"/>
    <x v="0"/>
    <n v="1321459908"/>
    <n v="1318864308"/>
    <b v="0"/>
    <n v="65"/>
    <b v="1"/>
    <x v="14"/>
    <n v="107"/>
    <n v="49.25"/>
  </r>
  <r>
    <x v="2489"/>
    <x v="2488"/>
    <x v="2487"/>
    <x v="8"/>
    <n v="4678.5"/>
    <x v="0"/>
    <x v="0"/>
    <x v="0"/>
    <n v="1368117239"/>
    <n v="1365525239"/>
    <b v="0"/>
    <n v="75"/>
    <b v="1"/>
    <x v="14"/>
    <n v="134"/>
    <n v="62.38"/>
  </r>
  <r>
    <x v="2490"/>
    <x v="2489"/>
    <x v="2488"/>
    <x v="2"/>
    <n v="607"/>
    <x v="0"/>
    <x v="0"/>
    <x v="0"/>
    <n v="1340429276"/>
    <n v="1335245276"/>
    <b v="0"/>
    <n v="16"/>
    <b v="1"/>
    <x v="14"/>
    <n v="121"/>
    <n v="37.94"/>
  </r>
  <r>
    <x v="2491"/>
    <x v="2490"/>
    <x v="2489"/>
    <x v="2"/>
    <n v="516"/>
    <x v="0"/>
    <x v="0"/>
    <x v="0"/>
    <n v="1295142660"/>
    <n v="1293739714"/>
    <b v="0"/>
    <n v="10"/>
    <b v="1"/>
    <x v="14"/>
    <n v="103"/>
    <n v="51.6"/>
  </r>
  <r>
    <x v="2492"/>
    <x v="2491"/>
    <x v="2490"/>
    <x v="20"/>
    <n v="750"/>
    <x v="0"/>
    <x v="0"/>
    <x v="0"/>
    <n v="1339840740"/>
    <n v="1335397188"/>
    <b v="0"/>
    <n v="27"/>
    <b v="1"/>
    <x v="14"/>
    <n v="125"/>
    <n v="27.78"/>
  </r>
  <r>
    <x v="2493"/>
    <x v="2492"/>
    <x v="2491"/>
    <x v="22"/>
    <n v="25740"/>
    <x v="0"/>
    <x v="0"/>
    <x v="0"/>
    <n v="1367208140"/>
    <n v="1363320140"/>
    <b v="0"/>
    <n v="259"/>
    <b v="1"/>
    <x v="14"/>
    <n v="129"/>
    <n v="99.38"/>
  </r>
  <r>
    <x v="2494"/>
    <x v="2493"/>
    <x v="2492"/>
    <x v="15"/>
    <n v="1515.08"/>
    <x v="0"/>
    <x v="0"/>
    <x v="0"/>
    <n v="1337786944"/>
    <n v="1335194944"/>
    <b v="0"/>
    <n v="39"/>
    <b v="1"/>
    <x v="14"/>
    <n v="101"/>
    <n v="38.85"/>
  </r>
  <r>
    <x v="2495"/>
    <x v="2494"/>
    <x v="2493"/>
    <x v="15"/>
    <n v="1913.05"/>
    <x v="0"/>
    <x v="0"/>
    <x v="0"/>
    <n v="1339022575"/>
    <n v="1336430575"/>
    <b v="0"/>
    <n v="42"/>
    <b v="1"/>
    <x v="14"/>
    <n v="128"/>
    <n v="45.55"/>
  </r>
  <r>
    <x v="2496"/>
    <x v="2495"/>
    <x v="2494"/>
    <x v="12"/>
    <n v="6000"/>
    <x v="0"/>
    <x v="0"/>
    <x v="0"/>
    <n v="1364597692"/>
    <n v="1361577292"/>
    <b v="0"/>
    <n v="10"/>
    <b v="1"/>
    <x v="14"/>
    <n v="100"/>
    <n v="600"/>
  </r>
  <r>
    <x v="2497"/>
    <x v="2496"/>
    <x v="2495"/>
    <x v="23"/>
    <n v="4510.8599999999997"/>
    <x v="0"/>
    <x v="0"/>
    <x v="0"/>
    <n v="1312578338"/>
    <n v="1309986338"/>
    <b v="0"/>
    <n v="56"/>
    <b v="1"/>
    <x v="14"/>
    <n v="113"/>
    <n v="80.55"/>
  </r>
  <r>
    <x v="2498"/>
    <x v="2497"/>
    <x v="2496"/>
    <x v="28"/>
    <n v="1056"/>
    <x v="0"/>
    <x v="0"/>
    <x v="0"/>
    <n v="1422400387"/>
    <n v="1421190787"/>
    <b v="0"/>
    <n v="20"/>
    <b v="1"/>
    <x v="14"/>
    <n v="106"/>
    <n v="52.8"/>
  </r>
  <r>
    <x v="2499"/>
    <x v="2498"/>
    <x v="2497"/>
    <x v="23"/>
    <n v="8105"/>
    <x v="0"/>
    <x v="0"/>
    <x v="0"/>
    <n v="1356976800"/>
    <n v="1352820837"/>
    <b v="0"/>
    <n v="170"/>
    <b v="1"/>
    <x v="14"/>
    <n v="203"/>
    <n v="47.68"/>
  </r>
  <r>
    <x v="2500"/>
    <x v="2499"/>
    <x v="2498"/>
    <x v="20"/>
    <n v="680"/>
    <x v="0"/>
    <x v="0"/>
    <x v="0"/>
    <n v="1340476375"/>
    <n v="1337884375"/>
    <b v="0"/>
    <n v="29"/>
    <b v="1"/>
    <x v="14"/>
    <n v="113"/>
    <n v="23.45"/>
  </r>
  <r>
    <x v="2501"/>
    <x v="2500"/>
    <x v="2499"/>
    <x v="34"/>
    <n v="281"/>
    <x v="2"/>
    <x v="5"/>
    <x v="5"/>
    <n v="1443379104"/>
    <n v="1440787104"/>
    <b v="0"/>
    <n v="7"/>
    <b v="0"/>
    <x v="34"/>
    <n v="3"/>
    <n v="40.14"/>
  </r>
  <r>
    <x v="2502"/>
    <x v="2501"/>
    <x v="2500"/>
    <x v="74"/>
    <n v="86"/>
    <x v="2"/>
    <x v="0"/>
    <x v="0"/>
    <n v="1411328918"/>
    <n v="1407440918"/>
    <b v="0"/>
    <n v="5"/>
    <b v="0"/>
    <x v="34"/>
    <n v="0"/>
    <n v="17.2"/>
  </r>
  <r>
    <x v="2503"/>
    <x v="2502"/>
    <x v="2501"/>
    <x v="3"/>
    <n v="0"/>
    <x v="2"/>
    <x v="0"/>
    <x v="0"/>
    <n v="1465333560"/>
    <n v="1462743308"/>
    <b v="0"/>
    <n v="0"/>
    <b v="0"/>
    <x v="34"/>
    <n v="0"/>
    <s v="N/A"/>
  </r>
  <r>
    <x v="2504"/>
    <x v="2503"/>
    <x v="2502"/>
    <x v="19"/>
    <n v="0"/>
    <x v="2"/>
    <x v="0"/>
    <x v="0"/>
    <n v="1416014534"/>
    <n v="1413418934"/>
    <b v="0"/>
    <n v="0"/>
    <b v="0"/>
    <x v="34"/>
    <n v="0"/>
    <s v="N/A"/>
  </r>
  <r>
    <x v="2505"/>
    <x v="2504"/>
    <x v="2503"/>
    <x v="39"/>
    <n v="0"/>
    <x v="2"/>
    <x v="0"/>
    <x v="0"/>
    <n v="1426292416"/>
    <n v="1423704016"/>
    <b v="0"/>
    <n v="0"/>
    <b v="0"/>
    <x v="34"/>
    <n v="0"/>
    <s v="N/A"/>
  </r>
  <r>
    <x v="2506"/>
    <x v="2505"/>
    <x v="2504"/>
    <x v="10"/>
    <n v="30"/>
    <x v="2"/>
    <x v="1"/>
    <x v="1"/>
    <n v="1443906000"/>
    <n v="1441955269"/>
    <b v="0"/>
    <n v="2"/>
    <b v="0"/>
    <x v="34"/>
    <n v="1"/>
    <n v="15"/>
  </r>
  <r>
    <x v="2507"/>
    <x v="2506"/>
    <x v="2505"/>
    <x v="350"/>
    <n v="0"/>
    <x v="2"/>
    <x v="0"/>
    <x v="0"/>
    <n v="1431308704"/>
    <n v="1428716704"/>
    <b v="0"/>
    <n v="0"/>
    <b v="0"/>
    <x v="34"/>
    <n v="0"/>
    <s v="N/A"/>
  </r>
  <r>
    <x v="2508"/>
    <x v="2507"/>
    <x v="2506"/>
    <x v="22"/>
    <n v="0"/>
    <x v="2"/>
    <x v="0"/>
    <x v="0"/>
    <n v="1408056634"/>
    <n v="1405464634"/>
    <b v="0"/>
    <n v="0"/>
    <b v="0"/>
    <x v="34"/>
    <n v="0"/>
    <s v="N/A"/>
  </r>
  <r>
    <x v="2509"/>
    <x v="2508"/>
    <x v="2507"/>
    <x v="75"/>
    <n v="1000"/>
    <x v="2"/>
    <x v="1"/>
    <x v="1"/>
    <n v="1429554349"/>
    <n v="1424719549"/>
    <b v="0"/>
    <n v="28"/>
    <b v="0"/>
    <x v="34"/>
    <n v="1"/>
    <n v="35.71"/>
  </r>
  <r>
    <x v="2510"/>
    <x v="2509"/>
    <x v="2508"/>
    <x v="63"/>
    <n v="75"/>
    <x v="2"/>
    <x v="0"/>
    <x v="0"/>
    <n v="1431647772"/>
    <n v="1426463772"/>
    <b v="0"/>
    <n v="2"/>
    <b v="0"/>
    <x v="34"/>
    <n v="0"/>
    <n v="37.5"/>
  </r>
  <r>
    <x v="2511"/>
    <x v="2510"/>
    <x v="2509"/>
    <x v="57"/>
    <n v="0"/>
    <x v="2"/>
    <x v="1"/>
    <x v="1"/>
    <n v="1454323413"/>
    <n v="1451731413"/>
    <b v="0"/>
    <n v="0"/>
    <b v="0"/>
    <x v="34"/>
    <n v="0"/>
    <s v="N/A"/>
  </r>
  <r>
    <x v="2512"/>
    <x v="2511"/>
    <x v="2510"/>
    <x v="146"/>
    <n v="0"/>
    <x v="2"/>
    <x v="0"/>
    <x v="0"/>
    <n v="1418504561"/>
    <n v="1417208561"/>
    <b v="0"/>
    <n v="0"/>
    <b v="0"/>
    <x v="34"/>
    <n v="0"/>
    <s v="N/A"/>
  </r>
  <r>
    <x v="2513"/>
    <x v="2512"/>
    <x v="2511"/>
    <x v="237"/>
    <n v="0"/>
    <x v="2"/>
    <x v="12"/>
    <x v="3"/>
    <n v="1488067789"/>
    <n v="1482883789"/>
    <b v="0"/>
    <n v="0"/>
    <b v="0"/>
    <x v="34"/>
    <n v="0"/>
    <s v="N/A"/>
  </r>
  <r>
    <x v="2514"/>
    <x v="2513"/>
    <x v="2512"/>
    <x v="14"/>
    <n v="210"/>
    <x v="2"/>
    <x v="0"/>
    <x v="0"/>
    <n v="1408526477"/>
    <n v="1407057677"/>
    <b v="0"/>
    <n v="4"/>
    <b v="0"/>
    <x v="34"/>
    <n v="2"/>
    <n v="52.5"/>
  </r>
  <r>
    <x v="2515"/>
    <x v="2514"/>
    <x v="2513"/>
    <x v="10"/>
    <n v="930"/>
    <x v="2"/>
    <x v="0"/>
    <x v="0"/>
    <n v="1424635753"/>
    <n v="1422043753"/>
    <b v="0"/>
    <n v="12"/>
    <b v="0"/>
    <x v="34"/>
    <n v="19"/>
    <n v="77.5"/>
  </r>
  <r>
    <x v="2516"/>
    <x v="2515"/>
    <x v="2514"/>
    <x v="29"/>
    <n v="0"/>
    <x v="2"/>
    <x v="0"/>
    <x v="0"/>
    <n v="1417279252"/>
    <n v="1414683652"/>
    <b v="0"/>
    <n v="0"/>
    <b v="0"/>
    <x v="34"/>
    <n v="0"/>
    <s v="N/A"/>
  </r>
  <r>
    <x v="2517"/>
    <x v="2516"/>
    <x v="2515"/>
    <x v="102"/>
    <n v="1767"/>
    <x v="2"/>
    <x v="5"/>
    <x v="5"/>
    <n v="1426788930"/>
    <n v="1424200530"/>
    <b v="0"/>
    <n v="33"/>
    <b v="0"/>
    <x v="34"/>
    <n v="10"/>
    <n v="53.55"/>
  </r>
  <r>
    <x v="2518"/>
    <x v="2517"/>
    <x v="2516"/>
    <x v="10"/>
    <n v="0"/>
    <x v="2"/>
    <x v="0"/>
    <x v="0"/>
    <n v="1415899228"/>
    <n v="1413303628"/>
    <b v="0"/>
    <n v="0"/>
    <b v="0"/>
    <x v="34"/>
    <n v="0"/>
    <s v="N/A"/>
  </r>
  <r>
    <x v="2519"/>
    <x v="2518"/>
    <x v="2517"/>
    <x v="60"/>
    <n v="65"/>
    <x v="2"/>
    <x v="0"/>
    <x v="0"/>
    <n v="1405741404"/>
    <n v="1403149404"/>
    <b v="0"/>
    <n v="4"/>
    <b v="0"/>
    <x v="34"/>
    <n v="0"/>
    <n v="16.25"/>
  </r>
  <r>
    <x v="2520"/>
    <x v="2519"/>
    <x v="2518"/>
    <x v="57"/>
    <n v="0"/>
    <x v="2"/>
    <x v="0"/>
    <x v="0"/>
    <n v="1476559260"/>
    <n v="1472567085"/>
    <b v="0"/>
    <n v="0"/>
    <b v="0"/>
    <x v="34"/>
    <n v="0"/>
    <s v="N/A"/>
  </r>
  <r>
    <x v="2521"/>
    <x v="2520"/>
    <x v="2519"/>
    <x v="78"/>
    <n v="13685.99"/>
    <x v="0"/>
    <x v="0"/>
    <x v="0"/>
    <n v="1444778021"/>
    <n v="1442963621"/>
    <b v="0"/>
    <n v="132"/>
    <b v="1"/>
    <x v="35"/>
    <n v="109"/>
    <n v="103.68"/>
  </r>
  <r>
    <x v="2522"/>
    <x v="2521"/>
    <x v="2520"/>
    <x v="10"/>
    <n v="5000"/>
    <x v="0"/>
    <x v="0"/>
    <x v="0"/>
    <n v="1461336720"/>
    <n v="1459431960"/>
    <b v="0"/>
    <n v="27"/>
    <b v="1"/>
    <x v="35"/>
    <n v="100"/>
    <n v="185.19"/>
  </r>
  <r>
    <x v="2523"/>
    <x v="2522"/>
    <x v="2521"/>
    <x v="42"/>
    <n v="1408"/>
    <x v="0"/>
    <x v="0"/>
    <x v="0"/>
    <n v="1416270292"/>
    <n v="1413674692"/>
    <b v="0"/>
    <n v="26"/>
    <b v="1"/>
    <x v="35"/>
    <n v="156"/>
    <n v="54.15"/>
  </r>
  <r>
    <x v="2524"/>
    <x v="2523"/>
    <x v="2522"/>
    <x v="51"/>
    <n v="7620"/>
    <x v="0"/>
    <x v="0"/>
    <x v="0"/>
    <n v="1419136200"/>
    <n v="1416338557"/>
    <b v="0"/>
    <n v="43"/>
    <b v="1"/>
    <x v="35"/>
    <n v="102"/>
    <n v="177.21"/>
  </r>
  <r>
    <x v="2525"/>
    <x v="2524"/>
    <x v="2523"/>
    <x v="6"/>
    <n v="8026"/>
    <x v="0"/>
    <x v="0"/>
    <x v="0"/>
    <n v="1340914571"/>
    <n v="1338322571"/>
    <b v="0"/>
    <n v="80"/>
    <b v="1"/>
    <x v="35"/>
    <n v="100"/>
    <n v="100.33"/>
  </r>
  <r>
    <x v="2526"/>
    <x v="2525"/>
    <x v="2524"/>
    <x v="23"/>
    <n v="4518"/>
    <x v="0"/>
    <x v="0"/>
    <x v="0"/>
    <n v="1418014740"/>
    <n v="1415585474"/>
    <b v="0"/>
    <n v="33"/>
    <b v="1"/>
    <x v="35"/>
    <n v="113"/>
    <n v="136.91"/>
  </r>
  <r>
    <x v="2527"/>
    <x v="2526"/>
    <x v="2525"/>
    <x v="23"/>
    <n v="4085"/>
    <x v="0"/>
    <x v="0"/>
    <x v="0"/>
    <n v="1382068740"/>
    <n v="1380477691"/>
    <b v="0"/>
    <n v="71"/>
    <b v="1"/>
    <x v="35"/>
    <n v="102"/>
    <n v="57.54"/>
  </r>
  <r>
    <x v="2528"/>
    <x v="2527"/>
    <x v="2526"/>
    <x v="23"/>
    <n v="4289.99"/>
    <x v="0"/>
    <x v="1"/>
    <x v="1"/>
    <n v="1440068400"/>
    <n v="1438459303"/>
    <b v="0"/>
    <n v="81"/>
    <b v="1"/>
    <x v="35"/>
    <n v="107"/>
    <n v="52.96"/>
  </r>
  <r>
    <x v="2529"/>
    <x v="2528"/>
    <x v="2527"/>
    <x v="12"/>
    <n v="6257"/>
    <x v="0"/>
    <x v="0"/>
    <x v="0"/>
    <n v="1332636975"/>
    <n v="1328752575"/>
    <b v="0"/>
    <n v="76"/>
    <b v="1"/>
    <x v="35"/>
    <n v="104"/>
    <n v="82.33"/>
  </r>
  <r>
    <x v="2530"/>
    <x v="2529"/>
    <x v="2528"/>
    <x v="115"/>
    <n v="6500"/>
    <x v="0"/>
    <x v="0"/>
    <x v="0"/>
    <n v="1429505400"/>
    <n v="1426711505"/>
    <b v="0"/>
    <n v="48"/>
    <b v="1"/>
    <x v="35"/>
    <n v="100"/>
    <n v="135.41999999999999"/>
  </r>
  <r>
    <x v="2531"/>
    <x v="2530"/>
    <x v="2529"/>
    <x v="37"/>
    <n v="4518"/>
    <x v="0"/>
    <x v="0"/>
    <x v="0"/>
    <n v="1439611140"/>
    <n v="1437668354"/>
    <b v="0"/>
    <n v="61"/>
    <b v="1"/>
    <x v="35"/>
    <n v="100"/>
    <n v="74.069999999999993"/>
  </r>
  <r>
    <x v="2532"/>
    <x v="2531"/>
    <x v="2530"/>
    <x v="23"/>
    <n v="5045"/>
    <x v="0"/>
    <x v="0"/>
    <x v="0"/>
    <n v="1345148566"/>
    <n v="1342556566"/>
    <b v="0"/>
    <n v="60"/>
    <b v="1"/>
    <x v="35"/>
    <n v="126"/>
    <n v="84.08"/>
  </r>
  <r>
    <x v="2533"/>
    <x v="2532"/>
    <x v="2531"/>
    <x v="51"/>
    <n v="8300"/>
    <x v="0"/>
    <x v="0"/>
    <x v="0"/>
    <n v="1362160868"/>
    <n v="1359568911"/>
    <b v="0"/>
    <n v="136"/>
    <b v="1"/>
    <x v="35"/>
    <n v="111"/>
    <n v="61.03"/>
  </r>
  <r>
    <x v="2534"/>
    <x v="2533"/>
    <x v="2532"/>
    <x v="13"/>
    <n v="2100"/>
    <x v="0"/>
    <x v="0"/>
    <x v="0"/>
    <n v="1262325600"/>
    <n v="1257871712"/>
    <b v="0"/>
    <n v="14"/>
    <b v="1"/>
    <x v="35"/>
    <n v="105"/>
    <n v="150"/>
  </r>
  <r>
    <x v="2535"/>
    <x v="2534"/>
    <x v="2533"/>
    <x v="22"/>
    <n v="20755"/>
    <x v="0"/>
    <x v="0"/>
    <x v="0"/>
    <n v="1417463945"/>
    <n v="1414781945"/>
    <b v="0"/>
    <n v="78"/>
    <b v="1"/>
    <x v="35"/>
    <n v="104"/>
    <n v="266.08999999999997"/>
  </r>
  <r>
    <x v="2536"/>
    <x v="2535"/>
    <x v="2534"/>
    <x v="251"/>
    <n v="29"/>
    <x v="0"/>
    <x v="0"/>
    <x v="0"/>
    <n v="1375151566"/>
    <n v="1373337166"/>
    <b v="0"/>
    <n v="4"/>
    <b v="1"/>
    <x v="35"/>
    <n v="116"/>
    <n v="7.25"/>
  </r>
  <r>
    <x v="2537"/>
    <x v="2536"/>
    <x v="2535"/>
    <x v="28"/>
    <n v="1100"/>
    <x v="0"/>
    <x v="0"/>
    <x v="0"/>
    <n v="1312212855"/>
    <n v="1307028855"/>
    <b v="0"/>
    <n v="11"/>
    <b v="1"/>
    <x v="35"/>
    <n v="110"/>
    <n v="100"/>
  </r>
  <r>
    <x v="2538"/>
    <x v="2537"/>
    <x v="2536"/>
    <x v="102"/>
    <n v="20343.169999999998"/>
    <x v="0"/>
    <x v="0"/>
    <x v="0"/>
    <n v="1361681940"/>
    <n v="1359029661"/>
    <b v="0"/>
    <n v="185"/>
    <b v="1"/>
    <x v="35"/>
    <n v="113"/>
    <n v="109.96"/>
  </r>
  <r>
    <x v="2539"/>
    <x v="2538"/>
    <x v="2537"/>
    <x v="3"/>
    <n v="10025"/>
    <x v="0"/>
    <x v="0"/>
    <x v="0"/>
    <n v="1422913152"/>
    <n v="1417729152"/>
    <b v="0"/>
    <n v="59"/>
    <b v="1"/>
    <x v="35"/>
    <n v="100"/>
    <n v="169.92"/>
  </r>
  <r>
    <x v="2540"/>
    <x v="2539"/>
    <x v="2538"/>
    <x v="30"/>
    <n v="2585"/>
    <x v="0"/>
    <x v="0"/>
    <x v="0"/>
    <n v="1319904721"/>
    <n v="1314720721"/>
    <b v="0"/>
    <n v="27"/>
    <b v="1"/>
    <x v="35"/>
    <n v="103"/>
    <n v="95.74"/>
  </r>
  <r>
    <x v="2541"/>
    <x v="2540"/>
    <x v="2539"/>
    <x v="8"/>
    <n v="3746"/>
    <x v="0"/>
    <x v="1"/>
    <x v="1"/>
    <n v="1380192418"/>
    <n v="1375008418"/>
    <b v="0"/>
    <n v="63"/>
    <b v="1"/>
    <x v="35"/>
    <n v="107"/>
    <n v="59.46"/>
  </r>
  <r>
    <x v="2542"/>
    <x v="2541"/>
    <x v="2540"/>
    <x v="176"/>
    <n v="725"/>
    <x v="0"/>
    <x v="0"/>
    <x v="0"/>
    <n v="1380599940"/>
    <n v="1377252857"/>
    <b v="0"/>
    <n v="13"/>
    <b v="1"/>
    <x v="35"/>
    <n v="104"/>
    <n v="55.77"/>
  </r>
  <r>
    <x v="2543"/>
    <x v="2542"/>
    <x v="2541"/>
    <x v="49"/>
    <n v="391"/>
    <x v="0"/>
    <x v="0"/>
    <x v="0"/>
    <n v="1293937200"/>
    <n v="1291257298"/>
    <b v="0"/>
    <n v="13"/>
    <b v="1"/>
    <x v="35"/>
    <n v="156"/>
    <n v="30.08"/>
  </r>
  <r>
    <x v="2544"/>
    <x v="2543"/>
    <x v="2542"/>
    <x v="10"/>
    <n v="5041"/>
    <x v="0"/>
    <x v="0"/>
    <x v="0"/>
    <n v="1341750569"/>
    <n v="1339158569"/>
    <b v="0"/>
    <n v="57"/>
    <b v="1"/>
    <x v="35"/>
    <n v="101"/>
    <n v="88.44"/>
  </r>
  <r>
    <x v="2545"/>
    <x v="2544"/>
    <x v="2543"/>
    <x v="13"/>
    <n v="3906"/>
    <x v="0"/>
    <x v="0"/>
    <x v="0"/>
    <n v="1424997000"/>
    <n v="1421983138"/>
    <b v="0"/>
    <n v="61"/>
    <b v="1"/>
    <x v="35"/>
    <n v="195"/>
    <n v="64.03"/>
  </r>
  <r>
    <x v="2546"/>
    <x v="2545"/>
    <x v="2544"/>
    <x v="8"/>
    <n v="3910"/>
    <x v="0"/>
    <x v="0"/>
    <x v="0"/>
    <n v="1380949200"/>
    <n v="1378586179"/>
    <b v="0"/>
    <n v="65"/>
    <b v="1"/>
    <x v="35"/>
    <n v="112"/>
    <n v="60.15"/>
  </r>
  <r>
    <x v="2547"/>
    <x v="2546"/>
    <x v="2545"/>
    <x v="62"/>
    <n v="6592"/>
    <x v="0"/>
    <x v="0"/>
    <x v="0"/>
    <n v="1333560803"/>
    <n v="1330972403"/>
    <b v="0"/>
    <n v="134"/>
    <b v="1"/>
    <x v="35"/>
    <n v="120"/>
    <n v="49.19"/>
  </r>
  <r>
    <x v="2548"/>
    <x v="2547"/>
    <x v="2546"/>
    <x v="12"/>
    <n v="6111"/>
    <x v="0"/>
    <x v="6"/>
    <x v="3"/>
    <n v="1475209620"/>
    <n v="1473087637"/>
    <b v="0"/>
    <n v="37"/>
    <b v="1"/>
    <x v="35"/>
    <n v="102"/>
    <n v="165.16"/>
  </r>
  <r>
    <x v="2549"/>
    <x v="2548"/>
    <x v="2547"/>
    <x v="351"/>
    <n v="1614"/>
    <x v="0"/>
    <x v="1"/>
    <x v="1"/>
    <n v="1370019600"/>
    <n v="1366999870"/>
    <b v="0"/>
    <n v="37"/>
    <b v="1"/>
    <x v="35"/>
    <n v="103"/>
    <n v="43.62"/>
  </r>
  <r>
    <x v="2550"/>
    <x v="2549"/>
    <x v="2548"/>
    <x v="115"/>
    <n v="6555"/>
    <x v="0"/>
    <x v="0"/>
    <x v="0"/>
    <n v="1444276740"/>
    <n v="1439392406"/>
    <b v="0"/>
    <n v="150"/>
    <b v="1"/>
    <x v="35"/>
    <n v="101"/>
    <n v="43.7"/>
  </r>
  <r>
    <x v="2551"/>
    <x v="2550"/>
    <x v="2549"/>
    <x v="352"/>
    <n v="3775.5"/>
    <x v="0"/>
    <x v="0"/>
    <x v="0"/>
    <n v="1332362880"/>
    <n v="1329890585"/>
    <b v="0"/>
    <n v="56"/>
    <b v="1"/>
    <x v="35"/>
    <n v="103"/>
    <n v="67.42"/>
  </r>
  <r>
    <x v="2552"/>
    <x v="2551"/>
    <x v="2550"/>
    <x v="9"/>
    <n v="3195"/>
    <x v="0"/>
    <x v="0"/>
    <x v="0"/>
    <n v="1488741981"/>
    <n v="1486149981"/>
    <b v="0"/>
    <n v="18"/>
    <b v="1"/>
    <x v="35"/>
    <n v="107"/>
    <n v="177.5"/>
  </r>
  <r>
    <x v="2553"/>
    <x v="2552"/>
    <x v="2551"/>
    <x v="15"/>
    <n v="2333"/>
    <x v="0"/>
    <x v="0"/>
    <x v="0"/>
    <n v="1348202807"/>
    <n v="1343018807"/>
    <b v="0"/>
    <n v="60"/>
    <b v="1"/>
    <x v="35"/>
    <n v="156"/>
    <n v="38.880000000000003"/>
  </r>
  <r>
    <x v="2554"/>
    <x v="2553"/>
    <x v="2552"/>
    <x v="9"/>
    <n v="3684"/>
    <x v="0"/>
    <x v="0"/>
    <x v="0"/>
    <n v="1433131140"/>
    <n v="1430445163"/>
    <b v="0"/>
    <n v="67"/>
    <b v="1"/>
    <x v="35"/>
    <n v="123"/>
    <n v="54.99"/>
  </r>
  <r>
    <x v="2555"/>
    <x v="2554"/>
    <x v="2553"/>
    <x v="13"/>
    <n v="2147"/>
    <x v="0"/>
    <x v="0"/>
    <x v="0"/>
    <n v="1338219793"/>
    <n v="1335541393"/>
    <b v="0"/>
    <n v="35"/>
    <b v="1"/>
    <x v="35"/>
    <n v="107"/>
    <n v="61.34"/>
  </r>
  <r>
    <x v="2556"/>
    <x v="2555"/>
    <x v="2554"/>
    <x v="353"/>
    <n v="786"/>
    <x v="0"/>
    <x v="0"/>
    <x v="0"/>
    <n v="1356392857"/>
    <n v="1352504857"/>
    <b v="0"/>
    <n v="34"/>
    <b v="1"/>
    <x v="35"/>
    <n v="106"/>
    <n v="23.12"/>
  </r>
  <r>
    <x v="2557"/>
    <x v="2556"/>
    <x v="2555"/>
    <x v="42"/>
    <n v="1066"/>
    <x v="0"/>
    <x v="1"/>
    <x v="1"/>
    <n v="1400176386"/>
    <n v="1397584386"/>
    <b v="0"/>
    <n v="36"/>
    <b v="1"/>
    <x v="35"/>
    <n v="118"/>
    <n v="29.61"/>
  </r>
  <r>
    <x v="2558"/>
    <x v="2557"/>
    <x v="2556"/>
    <x v="21"/>
    <n v="1361"/>
    <x v="0"/>
    <x v="2"/>
    <x v="2"/>
    <n v="1430488740"/>
    <n v="1427747906"/>
    <b v="0"/>
    <n v="18"/>
    <b v="1"/>
    <x v="35"/>
    <n v="109"/>
    <n v="75.61"/>
  </r>
  <r>
    <x v="2559"/>
    <x v="2558"/>
    <x v="2557"/>
    <x v="134"/>
    <n v="890"/>
    <x v="0"/>
    <x v="0"/>
    <x v="0"/>
    <n v="1321385820"/>
    <n v="1318539484"/>
    <b v="0"/>
    <n v="25"/>
    <b v="1"/>
    <x v="35"/>
    <n v="111"/>
    <n v="35.6"/>
  </r>
  <r>
    <x v="2560"/>
    <x v="2559"/>
    <x v="2558"/>
    <x v="9"/>
    <n v="3003"/>
    <x v="0"/>
    <x v="1"/>
    <x v="1"/>
    <n v="1425682174"/>
    <n v="1423090174"/>
    <b v="0"/>
    <n v="21"/>
    <b v="1"/>
    <x v="35"/>
    <n v="100"/>
    <n v="143"/>
  </r>
  <r>
    <x v="2561"/>
    <x v="2560"/>
    <x v="2559"/>
    <x v="57"/>
    <n v="0"/>
    <x v="1"/>
    <x v="5"/>
    <x v="5"/>
    <n v="1444740089"/>
    <n v="1442148089"/>
    <b v="0"/>
    <n v="0"/>
    <b v="0"/>
    <x v="19"/>
    <n v="0"/>
    <s v="N/A"/>
  </r>
  <r>
    <x v="2562"/>
    <x v="2561"/>
    <x v="2560"/>
    <x v="3"/>
    <n v="75"/>
    <x v="1"/>
    <x v="12"/>
    <x v="3"/>
    <n v="1476189339"/>
    <n v="1471005339"/>
    <b v="0"/>
    <n v="3"/>
    <b v="0"/>
    <x v="19"/>
    <n v="1"/>
    <n v="25"/>
  </r>
  <r>
    <x v="2563"/>
    <x v="2562"/>
    <x v="2561"/>
    <x v="22"/>
    <n v="0"/>
    <x v="1"/>
    <x v="0"/>
    <x v="0"/>
    <n v="1438226451"/>
    <n v="1433042451"/>
    <b v="0"/>
    <n v="0"/>
    <b v="0"/>
    <x v="19"/>
    <n v="0"/>
    <s v="N/A"/>
  </r>
  <r>
    <x v="2564"/>
    <x v="2563"/>
    <x v="2562"/>
    <x v="79"/>
    <n v="0"/>
    <x v="1"/>
    <x v="5"/>
    <x v="5"/>
    <n v="1406854699"/>
    <n v="1404262699"/>
    <b v="0"/>
    <n v="0"/>
    <b v="0"/>
    <x v="19"/>
    <n v="0"/>
    <s v="N/A"/>
  </r>
  <r>
    <x v="2565"/>
    <x v="2564"/>
    <x v="2563"/>
    <x v="3"/>
    <n v="100"/>
    <x v="1"/>
    <x v="0"/>
    <x v="0"/>
    <n v="1462827000"/>
    <n v="1457710589"/>
    <b v="0"/>
    <n v="1"/>
    <b v="0"/>
    <x v="19"/>
    <n v="1"/>
    <n v="100"/>
  </r>
  <r>
    <x v="2566"/>
    <x v="2565"/>
    <x v="2564"/>
    <x v="19"/>
    <n v="0"/>
    <x v="1"/>
    <x v="0"/>
    <x v="0"/>
    <n v="1408663948"/>
    <n v="1406071948"/>
    <b v="0"/>
    <n v="0"/>
    <b v="0"/>
    <x v="19"/>
    <n v="0"/>
    <s v="N/A"/>
  </r>
  <r>
    <x v="2567"/>
    <x v="2566"/>
    <x v="2565"/>
    <x v="101"/>
    <n v="120"/>
    <x v="1"/>
    <x v="0"/>
    <x v="0"/>
    <n v="1429823138"/>
    <n v="1427231138"/>
    <b v="0"/>
    <n v="2"/>
    <b v="0"/>
    <x v="19"/>
    <n v="0"/>
    <n v="60"/>
  </r>
  <r>
    <x v="2568"/>
    <x v="2567"/>
    <x v="2566"/>
    <x v="3"/>
    <n v="50"/>
    <x v="1"/>
    <x v="1"/>
    <x v="1"/>
    <n v="1472745594"/>
    <n v="1470153594"/>
    <b v="0"/>
    <n v="1"/>
    <b v="0"/>
    <x v="19"/>
    <n v="1"/>
    <n v="50"/>
  </r>
  <r>
    <x v="2569"/>
    <x v="2568"/>
    <x v="2567"/>
    <x v="115"/>
    <n v="145"/>
    <x v="1"/>
    <x v="0"/>
    <x v="0"/>
    <n v="1442457112"/>
    <n v="1439865112"/>
    <b v="0"/>
    <n v="2"/>
    <b v="0"/>
    <x v="19"/>
    <n v="2"/>
    <n v="72.5"/>
  </r>
  <r>
    <x v="2570"/>
    <x v="2569"/>
    <x v="2568"/>
    <x v="39"/>
    <n v="59"/>
    <x v="1"/>
    <x v="0"/>
    <x v="0"/>
    <n v="1486590035"/>
    <n v="1483998035"/>
    <b v="0"/>
    <n v="2"/>
    <b v="0"/>
    <x v="19"/>
    <n v="1"/>
    <n v="29.5"/>
  </r>
  <r>
    <x v="2571"/>
    <x v="2570"/>
    <x v="2569"/>
    <x v="57"/>
    <n v="250"/>
    <x v="1"/>
    <x v="2"/>
    <x v="2"/>
    <n v="1463645521"/>
    <n v="1458461521"/>
    <b v="0"/>
    <n v="4"/>
    <b v="0"/>
    <x v="19"/>
    <n v="0"/>
    <n v="62.5"/>
  </r>
  <r>
    <x v="2572"/>
    <x v="2571"/>
    <x v="2570"/>
    <x v="11"/>
    <n v="0"/>
    <x v="1"/>
    <x v="0"/>
    <x v="0"/>
    <n v="1428893517"/>
    <n v="1426301517"/>
    <b v="0"/>
    <n v="0"/>
    <b v="0"/>
    <x v="19"/>
    <n v="0"/>
    <s v="N/A"/>
  </r>
  <r>
    <x v="2573"/>
    <x v="2572"/>
    <x v="2571"/>
    <x v="6"/>
    <n v="0"/>
    <x v="1"/>
    <x v="0"/>
    <x v="0"/>
    <n v="1408803149"/>
    <n v="1404915149"/>
    <b v="0"/>
    <n v="0"/>
    <b v="0"/>
    <x v="19"/>
    <n v="0"/>
    <s v="N/A"/>
  </r>
  <r>
    <x v="2574"/>
    <x v="2573"/>
    <x v="2572"/>
    <x v="3"/>
    <n v="0"/>
    <x v="1"/>
    <x v="0"/>
    <x v="0"/>
    <n v="1463600945"/>
    <n v="1461786545"/>
    <b v="0"/>
    <n v="0"/>
    <b v="0"/>
    <x v="19"/>
    <n v="0"/>
    <s v="N/A"/>
  </r>
  <r>
    <x v="2575"/>
    <x v="2574"/>
    <x v="2573"/>
    <x v="94"/>
    <n v="0"/>
    <x v="1"/>
    <x v="0"/>
    <x v="0"/>
    <n v="1421030194"/>
    <n v="1418438194"/>
    <b v="0"/>
    <n v="0"/>
    <b v="0"/>
    <x v="19"/>
    <n v="0"/>
    <s v="N/A"/>
  </r>
  <r>
    <x v="2576"/>
    <x v="2575"/>
    <x v="2574"/>
    <x v="3"/>
    <n v="0"/>
    <x v="1"/>
    <x v="0"/>
    <x v="0"/>
    <n v="1428707647"/>
    <n v="1424823247"/>
    <b v="0"/>
    <n v="0"/>
    <b v="0"/>
    <x v="19"/>
    <n v="0"/>
    <s v="N/A"/>
  </r>
  <r>
    <x v="2577"/>
    <x v="2576"/>
    <x v="2575"/>
    <x v="36"/>
    <n v="0"/>
    <x v="1"/>
    <x v="0"/>
    <x v="0"/>
    <n v="1407181297"/>
    <n v="1405021297"/>
    <b v="0"/>
    <n v="0"/>
    <b v="0"/>
    <x v="19"/>
    <n v="0"/>
    <s v="N/A"/>
  </r>
  <r>
    <x v="2578"/>
    <x v="2577"/>
    <x v="2576"/>
    <x v="12"/>
    <n v="0"/>
    <x v="1"/>
    <x v="0"/>
    <x v="0"/>
    <n v="1444410000"/>
    <n v="1440203579"/>
    <b v="0"/>
    <n v="0"/>
    <b v="0"/>
    <x v="19"/>
    <n v="0"/>
    <s v="N/A"/>
  </r>
  <r>
    <x v="2579"/>
    <x v="2578"/>
    <x v="2577"/>
    <x v="61"/>
    <n v="277"/>
    <x v="1"/>
    <x v="0"/>
    <x v="0"/>
    <n v="1410810903"/>
    <n v="1405626903"/>
    <b v="0"/>
    <n v="12"/>
    <b v="0"/>
    <x v="19"/>
    <n v="0"/>
    <n v="23.08"/>
  </r>
  <r>
    <x v="2580"/>
    <x v="2579"/>
    <x v="2578"/>
    <x v="0"/>
    <n v="51"/>
    <x v="1"/>
    <x v="0"/>
    <x v="0"/>
    <n v="1431745200"/>
    <n v="1429170603"/>
    <b v="0"/>
    <n v="2"/>
    <b v="0"/>
    <x v="19"/>
    <n v="1"/>
    <n v="25.5"/>
  </r>
  <r>
    <x v="2581"/>
    <x v="2580"/>
    <x v="2579"/>
    <x v="10"/>
    <n v="530"/>
    <x v="2"/>
    <x v="0"/>
    <x v="0"/>
    <n v="1447689898"/>
    <n v="1445094298"/>
    <b v="0"/>
    <n v="11"/>
    <b v="0"/>
    <x v="19"/>
    <n v="11"/>
    <n v="48.18"/>
  </r>
  <r>
    <x v="2582"/>
    <x v="2581"/>
    <x v="2580"/>
    <x v="161"/>
    <n v="1"/>
    <x v="2"/>
    <x v="0"/>
    <x v="0"/>
    <n v="1477784634"/>
    <n v="1475192634"/>
    <b v="0"/>
    <n v="1"/>
    <b v="0"/>
    <x v="19"/>
    <n v="0"/>
    <n v="1"/>
  </r>
  <r>
    <x v="2583"/>
    <x v="2582"/>
    <x v="2581"/>
    <x v="28"/>
    <n v="5"/>
    <x v="2"/>
    <x v="0"/>
    <x v="0"/>
    <n v="1426526880"/>
    <n v="1421346480"/>
    <b v="0"/>
    <n v="5"/>
    <b v="0"/>
    <x v="19"/>
    <n v="1"/>
    <n v="1"/>
  </r>
  <r>
    <x v="2584"/>
    <x v="2583"/>
    <x v="2582"/>
    <x v="3"/>
    <n v="0"/>
    <x v="2"/>
    <x v="0"/>
    <x v="0"/>
    <n v="1434341369"/>
    <n v="1431749369"/>
    <b v="0"/>
    <n v="0"/>
    <b v="0"/>
    <x v="19"/>
    <n v="0"/>
    <s v="N/A"/>
  </r>
  <r>
    <x v="2585"/>
    <x v="2584"/>
    <x v="2583"/>
    <x v="11"/>
    <n v="50"/>
    <x v="2"/>
    <x v="0"/>
    <x v="0"/>
    <n v="1404601632"/>
    <n v="1402009632"/>
    <b v="0"/>
    <n v="1"/>
    <b v="0"/>
    <x v="19"/>
    <n v="0"/>
    <n v="50"/>
  </r>
  <r>
    <x v="2586"/>
    <x v="2585"/>
    <x v="2584"/>
    <x v="9"/>
    <n v="5"/>
    <x v="2"/>
    <x v="1"/>
    <x v="1"/>
    <n v="1451030136"/>
    <n v="1448438136"/>
    <b v="0"/>
    <n v="1"/>
    <b v="0"/>
    <x v="19"/>
    <n v="0"/>
    <n v="5"/>
  </r>
  <r>
    <x v="2587"/>
    <x v="2586"/>
    <x v="2585"/>
    <x v="63"/>
    <n v="1217"/>
    <x v="2"/>
    <x v="0"/>
    <x v="0"/>
    <n v="1451491953"/>
    <n v="1448899953"/>
    <b v="0"/>
    <n v="6"/>
    <b v="0"/>
    <x v="19"/>
    <n v="2"/>
    <n v="202.83"/>
  </r>
  <r>
    <x v="2588"/>
    <x v="2587"/>
    <x v="2586"/>
    <x v="12"/>
    <n v="233"/>
    <x v="2"/>
    <x v="0"/>
    <x v="0"/>
    <n v="1427807640"/>
    <n v="1423325626"/>
    <b v="0"/>
    <n v="8"/>
    <b v="0"/>
    <x v="19"/>
    <n v="4"/>
    <n v="29.13"/>
  </r>
  <r>
    <x v="2589"/>
    <x v="2588"/>
    <x v="2587"/>
    <x v="63"/>
    <n v="5"/>
    <x v="2"/>
    <x v="8"/>
    <x v="7"/>
    <n v="1458733927"/>
    <n v="1456145527"/>
    <b v="0"/>
    <n v="1"/>
    <b v="0"/>
    <x v="19"/>
    <n v="0"/>
    <n v="5"/>
  </r>
  <r>
    <x v="2590"/>
    <x v="2589"/>
    <x v="2588"/>
    <x v="9"/>
    <n v="0"/>
    <x v="2"/>
    <x v="2"/>
    <x v="2"/>
    <n v="1453817297"/>
    <n v="1453212497"/>
    <b v="0"/>
    <n v="0"/>
    <b v="0"/>
    <x v="19"/>
    <n v="0"/>
    <s v="N/A"/>
  </r>
  <r>
    <x v="2591"/>
    <x v="2590"/>
    <x v="2589"/>
    <x v="15"/>
    <n v="26"/>
    <x v="2"/>
    <x v="0"/>
    <x v="0"/>
    <n v="1457901924"/>
    <n v="1452721524"/>
    <b v="0"/>
    <n v="2"/>
    <b v="0"/>
    <x v="19"/>
    <n v="2"/>
    <n v="13"/>
  </r>
  <r>
    <x v="2592"/>
    <x v="2591"/>
    <x v="2590"/>
    <x v="11"/>
    <n v="50"/>
    <x v="2"/>
    <x v="0"/>
    <x v="0"/>
    <n v="1412536421"/>
    <n v="1409944421"/>
    <b v="0"/>
    <n v="1"/>
    <b v="0"/>
    <x v="19"/>
    <n v="0"/>
    <n v="50"/>
  </r>
  <r>
    <x v="2593"/>
    <x v="2592"/>
    <x v="2591"/>
    <x v="3"/>
    <n v="0"/>
    <x v="2"/>
    <x v="0"/>
    <x v="0"/>
    <n v="1429993026"/>
    <n v="1427401026"/>
    <b v="0"/>
    <n v="0"/>
    <b v="0"/>
    <x v="19"/>
    <n v="0"/>
    <s v="N/A"/>
  </r>
  <r>
    <x v="2594"/>
    <x v="2593"/>
    <x v="2592"/>
    <x v="58"/>
    <n v="1"/>
    <x v="2"/>
    <x v="0"/>
    <x v="0"/>
    <n v="1407453228"/>
    <n v="1404861228"/>
    <b v="0"/>
    <n v="1"/>
    <b v="0"/>
    <x v="19"/>
    <n v="0"/>
    <n v="1"/>
  </r>
  <r>
    <x v="2595"/>
    <x v="2594"/>
    <x v="2593"/>
    <x v="36"/>
    <n v="1825"/>
    <x v="2"/>
    <x v="0"/>
    <x v="0"/>
    <n v="1487915500"/>
    <n v="1485323500"/>
    <b v="0"/>
    <n v="19"/>
    <b v="0"/>
    <x v="19"/>
    <n v="12"/>
    <n v="96.05"/>
  </r>
  <r>
    <x v="2596"/>
    <x v="2595"/>
    <x v="2594"/>
    <x v="19"/>
    <n v="8256"/>
    <x v="2"/>
    <x v="5"/>
    <x v="5"/>
    <n v="1407427009"/>
    <n v="1404835009"/>
    <b v="0"/>
    <n v="27"/>
    <b v="0"/>
    <x v="19"/>
    <n v="24"/>
    <n v="305.77999999999997"/>
  </r>
  <r>
    <x v="2597"/>
    <x v="2596"/>
    <x v="2595"/>
    <x v="15"/>
    <n v="85"/>
    <x v="2"/>
    <x v="1"/>
    <x v="1"/>
    <n v="1466323917"/>
    <n v="1463731917"/>
    <b v="0"/>
    <n v="7"/>
    <b v="0"/>
    <x v="19"/>
    <n v="6"/>
    <n v="12.14"/>
  </r>
  <r>
    <x v="2598"/>
    <x v="2597"/>
    <x v="2596"/>
    <x v="9"/>
    <n v="1170"/>
    <x v="2"/>
    <x v="0"/>
    <x v="0"/>
    <n v="1443039001"/>
    <n v="1440447001"/>
    <b v="0"/>
    <n v="14"/>
    <b v="0"/>
    <x v="19"/>
    <n v="39"/>
    <n v="83.57"/>
  </r>
  <r>
    <x v="2599"/>
    <x v="2598"/>
    <x v="2597"/>
    <x v="354"/>
    <n v="90"/>
    <x v="2"/>
    <x v="0"/>
    <x v="0"/>
    <n v="1407089147"/>
    <n v="1403201147"/>
    <b v="0"/>
    <n v="5"/>
    <b v="0"/>
    <x v="19"/>
    <n v="1"/>
    <n v="18"/>
  </r>
  <r>
    <x v="2600"/>
    <x v="2599"/>
    <x v="2598"/>
    <x v="63"/>
    <n v="3466"/>
    <x v="2"/>
    <x v="0"/>
    <x v="0"/>
    <n v="1458938200"/>
    <n v="1453757800"/>
    <b v="0"/>
    <n v="30"/>
    <b v="0"/>
    <x v="19"/>
    <n v="7"/>
    <n v="115.53"/>
  </r>
  <r>
    <x v="2601"/>
    <x v="2600"/>
    <x v="2599"/>
    <x v="2"/>
    <n v="3307"/>
    <x v="0"/>
    <x v="0"/>
    <x v="0"/>
    <n v="1347508740"/>
    <n v="1346276349"/>
    <b v="1"/>
    <n v="151"/>
    <b v="1"/>
    <x v="36"/>
    <n v="661"/>
    <n v="21.9"/>
  </r>
  <r>
    <x v="2602"/>
    <x v="2601"/>
    <x v="2600"/>
    <x v="14"/>
    <n v="39131"/>
    <x v="0"/>
    <x v="0"/>
    <x v="0"/>
    <n v="1415827200"/>
    <n v="1412358968"/>
    <b v="1"/>
    <n v="489"/>
    <b v="1"/>
    <x v="36"/>
    <n v="326"/>
    <n v="80.02"/>
  </r>
  <r>
    <x v="2603"/>
    <x v="2602"/>
    <x v="2601"/>
    <x v="257"/>
    <n v="1776"/>
    <x v="0"/>
    <x v="0"/>
    <x v="0"/>
    <n v="1387835654"/>
    <n v="1386626054"/>
    <b v="1"/>
    <n v="50"/>
    <b v="1"/>
    <x v="36"/>
    <n v="101"/>
    <n v="35.520000000000003"/>
  </r>
  <r>
    <x v="2604"/>
    <x v="2603"/>
    <x v="2602"/>
    <x v="22"/>
    <n v="20843.599999999999"/>
    <x v="0"/>
    <x v="0"/>
    <x v="0"/>
    <n v="1335662023"/>
    <n v="1333070023"/>
    <b v="1"/>
    <n v="321"/>
    <b v="1"/>
    <x v="36"/>
    <n v="104"/>
    <n v="64.930000000000007"/>
  </r>
  <r>
    <x v="2605"/>
    <x v="2604"/>
    <x v="2603"/>
    <x v="57"/>
    <n v="107421.57"/>
    <x v="0"/>
    <x v="0"/>
    <x v="0"/>
    <n v="1466168390"/>
    <n v="1463576390"/>
    <b v="1"/>
    <n v="1762"/>
    <b v="1"/>
    <x v="36"/>
    <n v="107"/>
    <n v="60.97"/>
  </r>
  <r>
    <x v="2606"/>
    <x v="2605"/>
    <x v="2604"/>
    <x v="34"/>
    <n v="12106"/>
    <x v="0"/>
    <x v="0"/>
    <x v="0"/>
    <n v="1398791182"/>
    <n v="1396026382"/>
    <b v="1"/>
    <n v="385"/>
    <b v="1"/>
    <x v="36"/>
    <n v="110"/>
    <n v="31.44"/>
  </r>
  <r>
    <x v="2607"/>
    <x v="2606"/>
    <x v="2605"/>
    <x v="6"/>
    <n v="32616"/>
    <x v="0"/>
    <x v="0"/>
    <x v="0"/>
    <n v="1439344800"/>
    <n v="1435611572"/>
    <b v="1"/>
    <n v="398"/>
    <b v="1"/>
    <x v="36"/>
    <n v="408"/>
    <n v="81.95"/>
  </r>
  <r>
    <x v="2608"/>
    <x v="2607"/>
    <x v="2606"/>
    <x v="6"/>
    <n v="17914"/>
    <x v="0"/>
    <x v="0"/>
    <x v="0"/>
    <n v="1489536000"/>
    <n v="1485976468"/>
    <b v="1"/>
    <n v="304"/>
    <b v="1"/>
    <x v="36"/>
    <n v="224"/>
    <n v="58.93"/>
  </r>
  <r>
    <x v="2609"/>
    <x v="2608"/>
    <x v="2607"/>
    <x v="19"/>
    <n v="106330.39"/>
    <x v="0"/>
    <x v="0"/>
    <x v="0"/>
    <n v="1342330951"/>
    <n v="1339738951"/>
    <b v="1"/>
    <n v="676"/>
    <b v="1"/>
    <x v="36"/>
    <n v="304"/>
    <n v="157.29"/>
  </r>
  <r>
    <x v="2610"/>
    <x v="2609"/>
    <x v="2608"/>
    <x v="355"/>
    <n v="32172.66"/>
    <x v="0"/>
    <x v="0"/>
    <x v="0"/>
    <n v="1471849140"/>
    <n v="1468444125"/>
    <b v="1"/>
    <n v="577"/>
    <b v="1"/>
    <x v="36"/>
    <n v="141"/>
    <n v="55.76"/>
  </r>
  <r>
    <x v="2611"/>
    <x v="2610"/>
    <x v="2609"/>
    <x v="34"/>
    <n v="306970"/>
    <x v="0"/>
    <x v="12"/>
    <x v="3"/>
    <n v="1483397940"/>
    <n v="1480493014"/>
    <b v="1"/>
    <n v="3663"/>
    <b v="1"/>
    <x v="36"/>
    <n v="2791"/>
    <n v="83.8"/>
  </r>
  <r>
    <x v="2612"/>
    <x v="2611"/>
    <x v="2610"/>
    <x v="3"/>
    <n v="17176.13"/>
    <x v="0"/>
    <x v="0"/>
    <x v="0"/>
    <n v="1420773970"/>
    <n v="1418095570"/>
    <b v="1"/>
    <n v="294"/>
    <b v="1"/>
    <x v="36"/>
    <n v="172"/>
    <n v="58.42"/>
  </r>
  <r>
    <x v="2613"/>
    <x v="2612"/>
    <x v="2611"/>
    <x v="51"/>
    <n v="7576"/>
    <x v="0"/>
    <x v="0"/>
    <x v="0"/>
    <n v="1348256294"/>
    <n v="1345664294"/>
    <b v="1"/>
    <n v="28"/>
    <b v="1"/>
    <x v="36"/>
    <n v="101"/>
    <n v="270.57"/>
  </r>
  <r>
    <x v="2614"/>
    <x v="2613"/>
    <x v="2612"/>
    <x v="124"/>
    <n v="10710"/>
    <x v="0"/>
    <x v="0"/>
    <x v="0"/>
    <n v="1398834000"/>
    <n v="1396371612"/>
    <b v="1"/>
    <n v="100"/>
    <b v="1"/>
    <x v="36"/>
    <n v="102"/>
    <n v="107.1"/>
  </r>
  <r>
    <x v="2615"/>
    <x v="2614"/>
    <x v="2613"/>
    <x v="356"/>
    <n v="3397"/>
    <x v="0"/>
    <x v="1"/>
    <x v="1"/>
    <n v="1462017600"/>
    <n v="1458820564"/>
    <b v="0"/>
    <n v="72"/>
    <b v="1"/>
    <x v="36"/>
    <n v="170"/>
    <n v="47.18"/>
  </r>
  <r>
    <x v="2616"/>
    <x v="2615"/>
    <x v="2614"/>
    <x v="31"/>
    <n v="28633.5"/>
    <x v="0"/>
    <x v="0"/>
    <x v="0"/>
    <n v="1440546729"/>
    <n v="1437954729"/>
    <b v="1"/>
    <n v="238"/>
    <b v="1"/>
    <x v="36"/>
    <n v="115"/>
    <n v="120.31"/>
  </r>
  <r>
    <x v="2617"/>
    <x v="2616"/>
    <x v="2615"/>
    <x v="2"/>
    <n v="4388"/>
    <x v="0"/>
    <x v="0"/>
    <x v="0"/>
    <n v="1413838751"/>
    <n v="1411246751"/>
    <b v="1"/>
    <n v="159"/>
    <b v="1"/>
    <x v="36"/>
    <n v="878"/>
    <n v="27.6"/>
  </r>
  <r>
    <x v="2618"/>
    <x v="2617"/>
    <x v="2616"/>
    <x v="36"/>
    <n v="15808"/>
    <x v="0"/>
    <x v="0"/>
    <x v="0"/>
    <n v="1449000061"/>
    <n v="1443812461"/>
    <b v="1"/>
    <n v="77"/>
    <b v="1"/>
    <x v="36"/>
    <n v="105"/>
    <n v="205.3"/>
  </r>
  <r>
    <x v="2619"/>
    <x v="2618"/>
    <x v="2617"/>
    <x v="28"/>
    <n v="1884"/>
    <x v="0"/>
    <x v="0"/>
    <x v="0"/>
    <n v="1445598000"/>
    <n v="1443302004"/>
    <b v="1"/>
    <n v="53"/>
    <b v="1"/>
    <x v="36"/>
    <n v="188"/>
    <n v="35.549999999999997"/>
  </r>
  <r>
    <x v="2620"/>
    <x v="2619"/>
    <x v="2618"/>
    <x v="99"/>
    <n v="93374"/>
    <x v="0"/>
    <x v="2"/>
    <x v="2"/>
    <n v="1444525200"/>
    <n v="1441339242"/>
    <b v="1"/>
    <n v="1251"/>
    <b v="1"/>
    <x v="36"/>
    <n v="144"/>
    <n v="74.64"/>
  </r>
  <r>
    <x v="2621"/>
    <x v="2620"/>
    <x v="2619"/>
    <x v="36"/>
    <n v="21882"/>
    <x v="0"/>
    <x v="0"/>
    <x v="0"/>
    <n v="1432230988"/>
    <n v="1429638988"/>
    <b v="1"/>
    <n v="465"/>
    <b v="1"/>
    <x v="36"/>
    <n v="146"/>
    <n v="47.06"/>
  </r>
  <r>
    <x v="2622"/>
    <x v="2621"/>
    <x v="2620"/>
    <x v="15"/>
    <n v="1967.76"/>
    <x v="0"/>
    <x v="13"/>
    <x v="3"/>
    <n v="1483120216"/>
    <n v="1479232216"/>
    <b v="0"/>
    <n v="74"/>
    <b v="1"/>
    <x v="36"/>
    <n v="131"/>
    <n v="26.59"/>
  </r>
  <r>
    <x v="2623"/>
    <x v="2622"/>
    <x v="2621"/>
    <x v="13"/>
    <n v="2280"/>
    <x v="0"/>
    <x v="0"/>
    <x v="0"/>
    <n v="1480658966"/>
    <n v="1479449366"/>
    <b v="0"/>
    <n v="62"/>
    <b v="1"/>
    <x v="36"/>
    <n v="114"/>
    <n v="36.770000000000003"/>
  </r>
  <r>
    <x v="2624"/>
    <x v="2623"/>
    <x v="2622"/>
    <x v="6"/>
    <n v="110353.65"/>
    <x v="0"/>
    <x v="0"/>
    <x v="0"/>
    <n v="1347530822"/>
    <n v="1345716422"/>
    <b v="0"/>
    <n v="3468"/>
    <b v="1"/>
    <x v="36"/>
    <n v="1379"/>
    <n v="31.82"/>
  </r>
  <r>
    <x v="2625"/>
    <x v="2624"/>
    <x v="2623"/>
    <x v="325"/>
    <n v="1434"/>
    <x v="0"/>
    <x v="12"/>
    <x v="3"/>
    <n v="1478723208"/>
    <n v="1476559608"/>
    <b v="0"/>
    <n v="52"/>
    <b v="1"/>
    <x v="36"/>
    <n v="956"/>
    <n v="27.58"/>
  </r>
  <r>
    <x v="2626"/>
    <x v="2625"/>
    <x v="2624"/>
    <x v="30"/>
    <n v="2800"/>
    <x v="0"/>
    <x v="0"/>
    <x v="0"/>
    <n v="1433343869"/>
    <n v="1430751869"/>
    <b v="0"/>
    <n v="50"/>
    <b v="1"/>
    <x v="36"/>
    <n v="112"/>
    <n v="56"/>
  </r>
  <r>
    <x v="2627"/>
    <x v="2626"/>
    <x v="2625"/>
    <x v="325"/>
    <n v="970"/>
    <x v="0"/>
    <x v="0"/>
    <x v="0"/>
    <n v="1448571261"/>
    <n v="1445975661"/>
    <b v="0"/>
    <n v="45"/>
    <b v="1"/>
    <x v="36"/>
    <n v="647"/>
    <n v="21.56"/>
  </r>
  <r>
    <x v="2628"/>
    <x v="2627"/>
    <x v="2626"/>
    <x v="357"/>
    <n v="926"/>
    <x v="0"/>
    <x v="0"/>
    <x v="0"/>
    <n v="1417389067"/>
    <n v="1415661067"/>
    <b v="0"/>
    <n v="21"/>
    <b v="1"/>
    <x v="36"/>
    <n v="110"/>
    <n v="44.1"/>
  </r>
  <r>
    <x v="2629"/>
    <x v="2628"/>
    <x v="2627"/>
    <x v="10"/>
    <n v="6387"/>
    <x v="0"/>
    <x v="1"/>
    <x v="1"/>
    <n v="1431608122"/>
    <n v="1429016122"/>
    <b v="0"/>
    <n v="100"/>
    <b v="1"/>
    <x v="36"/>
    <n v="128"/>
    <n v="63.87"/>
  </r>
  <r>
    <x v="2630"/>
    <x v="2629"/>
    <x v="2628"/>
    <x v="13"/>
    <n v="3158"/>
    <x v="0"/>
    <x v="2"/>
    <x v="2"/>
    <n v="1467280800"/>
    <n v="1464921112"/>
    <b v="0"/>
    <n v="81"/>
    <b v="1"/>
    <x v="36"/>
    <n v="158"/>
    <n v="38.99"/>
  </r>
  <r>
    <x v="2631"/>
    <x v="2630"/>
    <x v="2629"/>
    <x v="22"/>
    <n v="22933.05"/>
    <x v="0"/>
    <x v="0"/>
    <x v="0"/>
    <n v="1440907427"/>
    <n v="1438488227"/>
    <b v="0"/>
    <n v="286"/>
    <b v="1"/>
    <x v="36"/>
    <n v="115"/>
    <n v="80.19"/>
  </r>
  <r>
    <x v="2632"/>
    <x v="2631"/>
    <x v="2630"/>
    <x v="358"/>
    <n v="1466"/>
    <x v="0"/>
    <x v="0"/>
    <x v="0"/>
    <n v="1464485339"/>
    <n v="1462325339"/>
    <b v="0"/>
    <n v="42"/>
    <b v="1"/>
    <x v="36"/>
    <n v="137"/>
    <n v="34.9"/>
  </r>
  <r>
    <x v="2633"/>
    <x v="2632"/>
    <x v="2631"/>
    <x v="10"/>
    <n v="17731"/>
    <x v="0"/>
    <x v="0"/>
    <x v="0"/>
    <n v="1393542000"/>
    <n v="1390938332"/>
    <b v="0"/>
    <n v="199"/>
    <b v="1"/>
    <x v="36"/>
    <n v="355"/>
    <n v="89.1"/>
  </r>
  <r>
    <x v="2634"/>
    <x v="2633"/>
    <x v="2632"/>
    <x v="359"/>
    <n v="986"/>
    <x v="0"/>
    <x v="0"/>
    <x v="0"/>
    <n v="1475163921"/>
    <n v="1472571921"/>
    <b v="0"/>
    <n v="25"/>
    <b v="1"/>
    <x v="36"/>
    <n v="106"/>
    <n v="39.44"/>
  </r>
  <r>
    <x v="2635"/>
    <x v="2634"/>
    <x v="2633"/>
    <x v="236"/>
    <n v="11500"/>
    <x v="0"/>
    <x v="5"/>
    <x v="5"/>
    <n v="1425937761"/>
    <n v="1422917361"/>
    <b v="0"/>
    <n v="84"/>
    <b v="1"/>
    <x v="36"/>
    <n v="100"/>
    <n v="136.9"/>
  </r>
  <r>
    <x v="2636"/>
    <x v="2635"/>
    <x v="2634"/>
    <x v="28"/>
    <n v="1873"/>
    <x v="0"/>
    <x v="0"/>
    <x v="0"/>
    <n v="1476579600"/>
    <n v="1474641914"/>
    <b v="0"/>
    <n v="50"/>
    <b v="1"/>
    <x v="36"/>
    <n v="187"/>
    <n v="37.46"/>
  </r>
  <r>
    <x v="2637"/>
    <x v="2636"/>
    <x v="2635"/>
    <x v="2"/>
    <n v="831"/>
    <x v="0"/>
    <x v="0"/>
    <x v="0"/>
    <n v="1476277875"/>
    <n v="1474895475"/>
    <b v="0"/>
    <n v="26"/>
    <b v="1"/>
    <x v="36"/>
    <n v="166"/>
    <n v="31.96"/>
  </r>
  <r>
    <x v="2638"/>
    <x v="2637"/>
    <x v="2636"/>
    <x v="360"/>
    <n v="353"/>
    <x v="0"/>
    <x v="0"/>
    <x v="0"/>
    <n v="1421358895"/>
    <n v="1418766895"/>
    <b v="0"/>
    <n v="14"/>
    <b v="1"/>
    <x v="36"/>
    <n v="102"/>
    <n v="25.21"/>
  </r>
  <r>
    <x v="2639"/>
    <x v="2638"/>
    <x v="2637"/>
    <x v="43"/>
    <n v="492"/>
    <x v="0"/>
    <x v="1"/>
    <x v="1"/>
    <n v="1424378748"/>
    <n v="1421786748"/>
    <b v="0"/>
    <n v="49"/>
    <b v="1"/>
    <x v="36"/>
    <n v="164"/>
    <n v="10.039999999999999"/>
  </r>
  <r>
    <x v="2640"/>
    <x v="2639"/>
    <x v="2638"/>
    <x v="9"/>
    <n v="3170"/>
    <x v="0"/>
    <x v="0"/>
    <x v="0"/>
    <n v="1433735474"/>
    <n v="1428551474"/>
    <b v="0"/>
    <n v="69"/>
    <b v="1"/>
    <x v="36"/>
    <n v="106"/>
    <n v="45.94"/>
  </r>
  <r>
    <x v="2641"/>
    <x v="2640"/>
    <x v="2639"/>
    <x v="15"/>
    <n v="15"/>
    <x v="2"/>
    <x v="0"/>
    <x v="0"/>
    <n v="1410811740"/>
    <n v="1409341863"/>
    <b v="0"/>
    <n v="1"/>
    <b v="0"/>
    <x v="36"/>
    <n v="1"/>
    <n v="15"/>
  </r>
  <r>
    <x v="2642"/>
    <x v="2641"/>
    <x v="2640"/>
    <x v="69"/>
    <n v="0"/>
    <x v="2"/>
    <x v="12"/>
    <x v="3"/>
    <n v="1468565820"/>
    <n v="1465970108"/>
    <b v="0"/>
    <n v="0"/>
    <b v="0"/>
    <x v="36"/>
    <n v="0"/>
    <s v="N/A"/>
  </r>
  <r>
    <x v="2643"/>
    <x v="2642"/>
    <x v="2641"/>
    <x v="80"/>
    <n v="335597.31"/>
    <x v="1"/>
    <x v="0"/>
    <x v="0"/>
    <n v="1482307140"/>
    <n v="1479218315"/>
    <b v="1"/>
    <n v="1501"/>
    <b v="0"/>
    <x v="36"/>
    <n v="34"/>
    <n v="223.58"/>
  </r>
  <r>
    <x v="2644"/>
    <x v="2643"/>
    <x v="2642"/>
    <x v="57"/>
    <n v="2053"/>
    <x v="1"/>
    <x v="0"/>
    <x v="0"/>
    <n v="1489172435"/>
    <n v="1486580435"/>
    <b v="1"/>
    <n v="52"/>
    <b v="0"/>
    <x v="36"/>
    <n v="2"/>
    <n v="39.479999999999997"/>
  </r>
  <r>
    <x v="2645"/>
    <x v="2644"/>
    <x v="2643"/>
    <x v="22"/>
    <n v="2100"/>
    <x v="1"/>
    <x v="2"/>
    <x v="2"/>
    <n v="1415481203"/>
    <n v="1412885603"/>
    <b v="1"/>
    <n v="23"/>
    <b v="0"/>
    <x v="36"/>
    <n v="11"/>
    <n v="91.3"/>
  </r>
  <r>
    <x v="2646"/>
    <x v="2645"/>
    <x v="2644"/>
    <x v="69"/>
    <n v="42086.42"/>
    <x v="1"/>
    <x v="0"/>
    <x v="0"/>
    <n v="1441783869"/>
    <n v="1439191869"/>
    <b v="1"/>
    <n v="535"/>
    <b v="0"/>
    <x v="36"/>
    <n v="8"/>
    <n v="78.67"/>
  </r>
  <r>
    <x v="2647"/>
    <x v="2646"/>
    <x v="2645"/>
    <x v="30"/>
    <n v="36"/>
    <x v="1"/>
    <x v="5"/>
    <x v="5"/>
    <n v="1439533019"/>
    <n v="1436941019"/>
    <b v="0"/>
    <n v="3"/>
    <b v="0"/>
    <x v="36"/>
    <n v="1"/>
    <n v="12"/>
  </r>
  <r>
    <x v="2648"/>
    <x v="2647"/>
    <x v="2646"/>
    <x v="14"/>
    <n v="106"/>
    <x v="1"/>
    <x v="0"/>
    <x v="0"/>
    <n v="1457543360"/>
    <n v="1454951360"/>
    <b v="0"/>
    <n v="6"/>
    <b v="0"/>
    <x v="36"/>
    <n v="1"/>
    <n v="17.670000000000002"/>
  </r>
  <r>
    <x v="2649"/>
    <x v="2648"/>
    <x v="2647"/>
    <x v="152"/>
    <n v="124"/>
    <x v="1"/>
    <x v="0"/>
    <x v="0"/>
    <n v="1454370941"/>
    <n v="1449186941"/>
    <b v="0"/>
    <n v="3"/>
    <b v="0"/>
    <x v="36"/>
    <n v="0"/>
    <n v="41.33"/>
  </r>
  <r>
    <x v="2650"/>
    <x v="2649"/>
    <x v="2648"/>
    <x v="127"/>
    <n v="358"/>
    <x v="1"/>
    <x v="0"/>
    <x v="0"/>
    <n v="1482332343"/>
    <n v="1479740343"/>
    <b v="0"/>
    <n v="5"/>
    <b v="0"/>
    <x v="36"/>
    <n v="1"/>
    <n v="71.599999999999994"/>
  </r>
  <r>
    <x v="2651"/>
    <x v="2650"/>
    <x v="2649"/>
    <x v="361"/>
    <n v="5233"/>
    <x v="1"/>
    <x v="0"/>
    <x v="0"/>
    <n v="1450380009"/>
    <n v="1447960809"/>
    <b v="0"/>
    <n v="17"/>
    <b v="0"/>
    <x v="36"/>
    <n v="2"/>
    <n v="307.82"/>
  </r>
  <r>
    <x v="2652"/>
    <x v="2651"/>
    <x v="2650"/>
    <x v="57"/>
    <n v="885"/>
    <x v="1"/>
    <x v="2"/>
    <x v="2"/>
    <n v="1418183325"/>
    <n v="1415591325"/>
    <b v="0"/>
    <n v="11"/>
    <b v="0"/>
    <x v="36"/>
    <n v="1"/>
    <n v="80.45"/>
  </r>
  <r>
    <x v="2653"/>
    <x v="2652"/>
    <x v="2651"/>
    <x v="362"/>
    <n v="5876"/>
    <x v="1"/>
    <x v="0"/>
    <x v="0"/>
    <n v="1402632000"/>
    <n v="1399909127"/>
    <b v="0"/>
    <n v="70"/>
    <b v="0"/>
    <x v="36"/>
    <n v="12"/>
    <n v="83.94"/>
  </r>
  <r>
    <x v="2654"/>
    <x v="2653"/>
    <x v="2652"/>
    <x v="57"/>
    <n v="51"/>
    <x v="1"/>
    <x v="0"/>
    <x v="0"/>
    <n v="1429622726"/>
    <n v="1424442326"/>
    <b v="0"/>
    <n v="6"/>
    <b v="0"/>
    <x v="36"/>
    <n v="0"/>
    <n v="8.5"/>
  </r>
  <r>
    <x v="2655"/>
    <x v="2654"/>
    <x v="2653"/>
    <x v="36"/>
    <n v="3155"/>
    <x v="1"/>
    <x v="0"/>
    <x v="0"/>
    <n v="1455048000"/>
    <n v="1452631647"/>
    <b v="0"/>
    <n v="43"/>
    <b v="0"/>
    <x v="36"/>
    <n v="21"/>
    <n v="73.37"/>
  </r>
  <r>
    <x v="2656"/>
    <x v="2655"/>
    <x v="2654"/>
    <x v="60"/>
    <n v="17155"/>
    <x v="1"/>
    <x v="0"/>
    <x v="0"/>
    <n v="1489345200"/>
    <n v="1485966688"/>
    <b v="0"/>
    <n v="152"/>
    <b v="0"/>
    <x v="36"/>
    <n v="11"/>
    <n v="112.86"/>
  </r>
  <r>
    <x v="2657"/>
    <x v="2656"/>
    <x v="2655"/>
    <x v="11"/>
    <n v="5621.38"/>
    <x v="1"/>
    <x v="0"/>
    <x v="0"/>
    <n v="1470187800"/>
    <n v="1467325053"/>
    <b v="0"/>
    <n v="59"/>
    <b v="0"/>
    <x v="36"/>
    <n v="19"/>
    <n v="95.28"/>
  </r>
  <r>
    <x v="2658"/>
    <x v="2657"/>
    <x v="2656"/>
    <x v="316"/>
    <n v="91"/>
    <x v="1"/>
    <x v="0"/>
    <x v="0"/>
    <n v="1469913194"/>
    <n v="1467321194"/>
    <b v="0"/>
    <n v="4"/>
    <b v="0"/>
    <x v="36"/>
    <n v="0"/>
    <n v="22.75"/>
  </r>
  <r>
    <x v="2659"/>
    <x v="2658"/>
    <x v="2657"/>
    <x v="197"/>
    <n v="1333"/>
    <x v="1"/>
    <x v="0"/>
    <x v="0"/>
    <n v="1429321210"/>
    <n v="1426729210"/>
    <b v="0"/>
    <n v="10"/>
    <b v="0"/>
    <x v="36"/>
    <n v="3"/>
    <n v="133.30000000000001"/>
  </r>
  <r>
    <x v="2660"/>
    <x v="2659"/>
    <x v="2658"/>
    <x v="22"/>
    <n v="19"/>
    <x v="1"/>
    <x v="0"/>
    <x v="0"/>
    <n v="1448388418"/>
    <n v="1443200818"/>
    <b v="0"/>
    <n v="5"/>
    <b v="0"/>
    <x v="36"/>
    <n v="0"/>
    <n v="3.8"/>
  </r>
  <r>
    <x v="2661"/>
    <x v="2660"/>
    <x v="2659"/>
    <x v="10"/>
    <n v="5145"/>
    <x v="0"/>
    <x v="0"/>
    <x v="0"/>
    <n v="1382742010"/>
    <n v="1380150010"/>
    <b v="0"/>
    <n v="60"/>
    <b v="1"/>
    <x v="37"/>
    <n v="103"/>
    <n v="85.75"/>
  </r>
  <r>
    <x v="2662"/>
    <x v="2661"/>
    <x v="2660"/>
    <x v="22"/>
    <n v="21360"/>
    <x v="0"/>
    <x v="0"/>
    <x v="0"/>
    <n v="1440179713"/>
    <n v="1437587713"/>
    <b v="0"/>
    <n v="80"/>
    <b v="1"/>
    <x v="37"/>
    <n v="107"/>
    <n v="267"/>
  </r>
  <r>
    <x v="2663"/>
    <x v="2662"/>
    <x v="2661"/>
    <x v="22"/>
    <n v="20919.25"/>
    <x v="0"/>
    <x v="5"/>
    <x v="5"/>
    <n v="1441378800"/>
    <n v="1438873007"/>
    <b v="0"/>
    <n v="56"/>
    <b v="1"/>
    <x v="37"/>
    <n v="105"/>
    <n v="373.56"/>
  </r>
  <r>
    <x v="2664"/>
    <x v="2663"/>
    <x v="2662"/>
    <x v="178"/>
    <n v="18100"/>
    <x v="0"/>
    <x v="0"/>
    <x v="0"/>
    <n v="1449644340"/>
    <n v="1446683797"/>
    <b v="0"/>
    <n v="104"/>
    <b v="1"/>
    <x v="37"/>
    <n v="103"/>
    <n v="174.04"/>
  </r>
  <r>
    <x v="2665"/>
    <x v="2664"/>
    <x v="2663"/>
    <x v="8"/>
    <n v="4310"/>
    <x v="0"/>
    <x v="0"/>
    <x v="0"/>
    <n v="1430774974"/>
    <n v="1426886974"/>
    <b v="0"/>
    <n v="46"/>
    <b v="1"/>
    <x v="37"/>
    <n v="123"/>
    <n v="93.7"/>
  </r>
  <r>
    <x v="2666"/>
    <x v="2665"/>
    <x v="2664"/>
    <x v="3"/>
    <n v="15929.51"/>
    <x v="0"/>
    <x v="0"/>
    <x v="0"/>
    <n v="1443214800"/>
    <n v="1440008439"/>
    <b v="0"/>
    <n v="206"/>
    <b v="1"/>
    <x v="37"/>
    <n v="159"/>
    <n v="77.33"/>
  </r>
  <r>
    <x v="2667"/>
    <x v="2666"/>
    <x v="2665"/>
    <x v="15"/>
    <n v="1660"/>
    <x v="0"/>
    <x v="0"/>
    <x v="0"/>
    <n v="1455142416"/>
    <n v="1452550416"/>
    <b v="0"/>
    <n v="18"/>
    <b v="1"/>
    <x v="37"/>
    <n v="111"/>
    <n v="92.22"/>
  </r>
  <r>
    <x v="2668"/>
    <x v="2667"/>
    <x v="2666"/>
    <x v="28"/>
    <n v="1707"/>
    <x v="0"/>
    <x v="5"/>
    <x v="5"/>
    <n v="1447079520"/>
    <n v="1443449265"/>
    <b v="0"/>
    <n v="28"/>
    <b v="1"/>
    <x v="37"/>
    <n v="171"/>
    <n v="60.96"/>
  </r>
  <r>
    <x v="2669"/>
    <x v="2668"/>
    <x v="2667"/>
    <x v="134"/>
    <n v="1001"/>
    <x v="0"/>
    <x v="0"/>
    <x v="0"/>
    <n v="1452387096"/>
    <n v="1447203096"/>
    <b v="0"/>
    <n v="11"/>
    <b v="1"/>
    <x v="37"/>
    <n v="125"/>
    <n v="91"/>
  </r>
  <r>
    <x v="2670"/>
    <x v="2669"/>
    <x v="2668"/>
    <x v="363"/>
    <n v="2495"/>
    <x v="2"/>
    <x v="2"/>
    <x v="2"/>
    <n v="1406593780"/>
    <n v="1404174580"/>
    <b v="1"/>
    <n v="60"/>
    <b v="0"/>
    <x v="37"/>
    <n v="6"/>
    <n v="41.58"/>
  </r>
  <r>
    <x v="2671"/>
    <x v="2670"/>
    <x v="2669"/>
    <x v="31"/>
    <n v="2836"/>
    <x v="2"/>
    <x v="0"/>
    <x v="0"/>
    <n v="1419017880"/>
    <n v="1416419916"/>
    <b v="1"/>
    <n v="84"/>
    <b v="0"/>
    <x v="37"/>
    <n v="11"/>
    <n v="33.76"/>
  </r>
  <r>
    <x v="2672"/>
    <x v="2671"/>
    <x v="2670"/>
    <x v="3"/>
    <n v="3319"/>
    <x v="2"/>
    <x v="0"/>
    <x v="0"/>
    <n v="1451282400"/>
    <n v="1449436390"/>
    <b v="1"/>
    <n v="47"/>
    <b v="0"/>
    <x v="37"/>
    <n v="33"/>
    <n v="70.62"/>
  </r>
  <r>
    <x v="2673"/>
    <x v="2672"/>
    <x v="2671"/>
    <x v="79"/>
    <n v="11032"/>
    <x v="2"/>
    <x v="0"/>
    <x v="0"/>
    <n v="1414622700"/>
    <n v="1412081999"/>
    <b v="1"/>
    <n v="66"/>
    <b v="0"/>
    <x v="37"/>
    <n v="28"/>
    <n v="167.15"/>
  </r>
  <r>
    <x v="2674"/>
    <x v="2673"/>
    <x v="2672"/>
    <x v="19"/>
    <n v="21994"/>
    <x v="2"/>
    <x v="0"/>
    <x v="0"/>
    <n v="1467694740"/>
    <n v="1465398670"/>
    <b v="1"/>
    <n v="171"/>
    <b v="0"/>
    <x v="37"/>
    <n v="63"/>
    <n v="128.62"/>
  </r>
  <r>
    <x v="2675"/>
    <x v="2674"/>
    <x v="2673"/>
    <x v="31"/>
    <n v="1897"/>
    <x v="2"/>
    <x v="0"/>
    <x v="0"/>
    <n v="1415655289"/>
    <n v="1413059689"/>
    <b v="1"/>
    <n v="29"/>
    <b v="0"/>
    <x v="37"/>
    <n v="8"/>
    <n v="65.41"/>
  </r>
  <r>
    <x v="2676"/>
    <x v="2675"/>
    <x v="2674"/>
    <x v="190"/>
    <n v="1058"/>
    <x v="2"/>
    <x v="5"/>
    <x v="5"/>
    <n v="1463929174"/>
    <n v="1461337174"/>
    <b v="0"/>
    <n v="9"/>
    <b v="0"/>
    <x v="37"/>
    <n v="50"/>
    <n v="117.56"/>
  </r>
  <r>
    <x v="2677"/>
    <x v="2676"/>
    <x v="2675"/>
    <x v="330"/>
    <n v="3415"/>
    <x v="2"/>
    <x v="0"/>
    <x v="0"/>
    <n v="1404348143"/>
    <n v="1401756143"/>
    <b v="0"/>
    <n v="27"/>
    <b v="0"/>
    <x v="37"/>
    <n v="18"/>
    <n v="126.48"/>
  </r>
  <r>
    <x v="2678"/>
    <x v="2677"/>
    <x v="2676"/>
    <x v="364"/>
    <n v="1100"/>
    <x v="2"/>
    <x v="3"/>
    <x v="3"/>
    <n v="1443121765"/>
    <n v="1440529765"/>
    <b v="0"/>
    <n v="2"/>
    <b v="0"/>
    <x v="37"/>
    <n v="0"/>
    <n v="550"/>
  </r>
  <r>
    <x v="2679"/>
    <x v="2678"/>
    <x v="2677"/>
    <x v="79"/>
    <n v="132"/>
    <x v="2"/>
    <x v="0"/>
    <x v="0"/>
    <n v="1425081694"/>
    <n v="1422489694"/>
    <b v="0"/>
    <n v="3"/>
    <b v="0"/>
    <x v="37"/>
    <n v="0"/>
    <n v="44"/>
  </r>
  <r>
    <x v="2680"/>
    <x v="2679"/>
    <x v="2678"/>
    <x v="261"/>
    <n v="276"/>
    <x v="2"/>
    <x v="3"/>
    <x v="3"/>
    <n v="1459915491"/>
    <n v="1457327091"/>
    <b v="0"/>
    <n v="4"/>
    <b v="0"/>
    <x v="37"/>
    <n v="1"/>
    <n v="69"/>
  </r>
  <r>
    <x v="2681"/>
    <x v="2680"/>
    <x v="2679"/>
    <x v="6"/>
    <n v="55"/>
    <x v="2"/>
    <x v="0"/>
    <x v="0"/>
    <n v="1405027750"/>
    <n v="1402867750"/>
    <b v="0"/>
    <n v="2"/>
    <b v="0"/>
    <x v="19"/>
    <n v="1"/>
    <n v="27.5"/>
  </r>
  <r>
    <x v="2682"/>
    <x v="2681"/>
    <x v="2680"/>
    <x v="12"/>
    <n v="1698"/>
    <x v="2"/>
    <x v="0"/>
    <x v="0"/>
    <n v="1416635940"/>
    <n v="1413838540"/>
    <b v="0"/>
    <n v="20"/>
    <b v="0"/>
    <x v="19"/>
    <n v="28"/>
    <n v="84.9"/>
  </r>
  <r>
    <x v="2683"/>
    <x v="2682"/>
    <x v="2681"/>
    <x v="36"/>
    <n v="36"/>
    <x v="2"/>
    <x v="0"/>
    <x v="0"/>
    <n v="1425233240"/>
    <n v="1422641240"/>
    <b v="0"/>
    <n v="3"/>
    <b v="0"/>
    <x v="19"/>
    <n v="0"/>
    <n v="12"/>
  </r>
  <r>
    <x v="2684"/>
    <x v="2683"/>
    <x v="2682"/>
    <x v="54"/>
    <n v="800"/>
    <x v="2"/>
    <x v="0"/>
    <x v="0"/>
    <n v="1407621425"/>
    <n v="1404165425"/>
    <b v="0"/>
    <n v="4"/>
    <b v="0"/>
    <x v="19"/>
    <n v="1"/>
    <n v="200"/>
  </r>
  <r>
    <x v="2685"/>
    <x v="2684"/>
    <x v="2683"/>
    <x v="63"/>
    <n v="10"/>
    <x v="2"/>
    <x v="0"/>
    <x v="0"/>
    <n v="1430149330"/>
    <n v="1424968930"/>
    <b v="0"/>
    <n v="1"/>
    <b v="0"/>
    <x v="19"/>
    <n v="0"/>
    <n v="10"/>
  </r>
  <r>
    <x v="2686"/>
    <x v="2685"/>
    <x v="2684"/>
    <x v="11"/>
    <n v="0"/>
    <x v="2"/>
    <x v="0"/>
    <x v="0"/>
    <n v="1412119423"/>
    <n v="1410391423"/>
    <b v="0"/>
    <n v="0"/>
    <b v="0"/>
    <x v="19"/>
    <n v="0"/>
    <s v="N/A"/>
  </r>
  <r>
    <x v="2687"/>
    <x v="2686"/>
    <x v="2685"/>
    <x v="36"/>
    <n v="0"/>
    <x v="2"/>
    <x v="0"/>
    <x v="0"/>
    <n v="1435591318"/>
    <n v="1432999318"/>
    <b v="0"/>
    <n v="0"/>
    <b v="0"/>
    <x v="19"/>
    <n v="0"/>
    <s v="N/A"/>
  </r>
  <r>
    <x v="2688"/>
    <x v="2687"/>
    <x v="2686"/>
    <x v="63"/>
    <n v="74"/>
    <x v="2"/>
    <x v="0"/>
    <x v="0"/>
    <n v="1424746800"/>
    <n v="1422067870"/>
    <b v="0"/>
    <n v="14"/>
    <b v="0"/>
    <x v="19"/>
    <n v="0"/>
    <n v="5.29"/>
  </r>
  <r>
    <x v="2689"/>
    <x v="2688"/>
    <x v="2687"/>
    <x v="19"/>
    <n v="1"/>
    <x v="2"/>
    <x v="0"/>
    <x v="0"/>
    <n v="1469919890"/>
    <n v="1467327890"/>
    <b v="0"/>
    <n v="1"/>
    <b v="0"/>
    <x v="19"/>
    <n v="0"/>
    <n v="1"/>
  </r>
  <r>
    <x v="2690"/>
    <x v="2689"/>
    <x v="2688"/>
    <x v="58"/>
    <n v="8586"/>
    <x v="2"/>
    <x v="0"/>
    <x v="0"/>
    <n v="1433298676"/>
    <n v="1429410676"/>
    <b v="0"/>
    <n v="118"/>
    <b v="0"/>
    <x v="19"/>
    <n v="11"/>
    <n v="72.760000000000005"/>
  </r>
  <r>
    <x v="2691"/>
    <x v="2690"/>
    <x v="2689"/>
    <x v="99"/>
    <n v="35"/>
    <x v="2"/>
    <x v="5"/>
    <x v="5"/>
    <n v="1431278557"/>
    <n v="1427390557"/>
    <b v="0"/>
    <n v="2"/>
    <b v="0"/>
    <x v="19"/>
    <n v="0"/>
    <n v="17.5"/>
  </r>
  <r>
    <x v="2692"/>
    <x v="2691"/>
    <x v="2690"/>
    <x v="8"/>
    <n v="25"/>
    <x v="2"/>
    <x v="0"/>
    <x v="0"/>
    <n v="1427266860"/>
    <n v="1424678460"/>
    <b v="0"/>
    <n v="1"/>
    <b v="0"/>
    <x v="19"/>
    <n v="1"/>
    <n v="25"/>
  </r>
  <r>
    <x v="2693"/>
    <x v="2692"/>
    <x v="2691"/>
    <x v="10"/>
    <n v="40"/>
    <x v="2"/>
    <x v="0"/>
    <x v="0"/>
    <n v="1407899966"/>
    <n v="1405307966"/>
    <b v="0"/>
    <n v="3"/>
    <b v="0"/>
    <x v="19"/>
    <n v="1"/>
    <n v="13.33"/>
  </r>
  <r>
    <x v="2694"/>
    <x v="2693"/>
    <x v="2692"/>
    <x v="11"/>
    <n v="1"/>
    <x v="2"/>
    <x v="0"/>
    <x v="0"/>
    <n v="1411701739"/>
    <n v="1409109739"/>
    <b v="0"/>
    <n v="1"/>
    <b v="0"/>
    <x v="19"/>
    <n v="0"/>
    <n v="1"/>
  </r>
  <r>
    <x v="2695"/>
    <x v="2694"/>
    <x v="2693"/>
    <x v="36"/>
    <n v="71"/>
    <x v="2"/>
    <x v="0"/>
    <x v="0"/>
    <n v="1428981718"/>
    <n v="1423801318"/>
    <b v="0"/>
    <n v="3"/>
    <b v="0"/>
    <x v="19"/>
    <n v="0"/>
    <n v="23.67"/>
  </r>
  <r>
    <x v="2696"/>
    <x v="2695"/>
    <x v="2694"/>
    <x v="127"/>
    <n v="3390"/>
    <x v="2"/>
    <x v="0"/>
    <x v="0"/>
    <n v="1419538560"/>
    <n v="1416600960"/>
    <b v="0"/>
    <n v="38"/>
    <b v="0"/>
    <x v="19"/>
    <n v="6"/>
    <n v="89.21"/>
  </r>
  <r>
    <x v="2697"/>
    <x v="2696"/>
    <x v="2695"/>
    <x v="165"/>
    <n v="6061"/>
    <x v="2"/>
    <x v="0"/>
    <x v="0"/>
    <n v="1438552800"/>
    <n v="1435876423"/>
    <b v="0"/>
    <n v="52"/>
    <b v="0"/>
    <x v="19"/>
    <n v="26"/>
    <n v="116.56"/>
  </r>
  <r>
    <x v="2698"/>
    <x v="2697"/>
    <x v="2696"/>
    <x v="6"/>
    <n v="26.01"/>
    <x v="2"/>
    <x v="0"/>
    <x v="0"/>
    <n v="1403904808"/>
    <n v="1401312808"/>
    <b v="0"/>
    <n v="2"/>
    <b v="0"/>
    <x v="19"/>
    <n v="0"/>
    <n v="13.01"/>
  </r>
  <r>
    <x v="2699"/>
    <x v="2698"/>
    <x v="2697"/>
    <x v="365"/>
    <n v="0"/>
    <x v="2"/>
    <x v="5"/>
    <x v="5"/>
    <n v="1407533463"/>
    <n v="1404941463"/>
    <b v="0"/>
    <n v="0"/>
    <b v="0"/>
    <x v="19"/>
    <n v="0"/>
    <s v="N/A"/>
  </r>
  <r>
    <x v="2700"/>
    <x v="2699"/>
    <x v="2698"/>
    <x v="204"/>
    <n v="70"/>
    <x v="2"/>
    <x v="0"/>
    <x v="0"/>
    <n v="1411073972"/>
    <n v="1408481972"/>
    <b v="0"/>
    <n v="4"/>
    <b v="0"/>
    <x v="19"/>
    <n v="1"/>
    <n v="17.5"/>
  </r>
  <r>
    <x v="2701"/>
    <x v="2700"/>
    <x v="2699"/>
    <x v="104"/>
    <n v="1570"/>
    <x v="3"/>
    <x v="17"/>
    <x v="3"/>
    <n v="1491586534"/>
    <n v="1488911734"/>
    <b v="0"/>
    <n v="46"/>
    <b v="0"/>
    <x v="38"/>
    <n v="46"/>
    <n v="34.130000000000003"/>
  </r>
  <r>
    <x v="2702"/>
    <x v="2701"/>
    <x v="2700"/>
    <x v="3"/>
    <n v="3441"/>
    <x v="3"/>
    <x v="0"/>
    <x v="0"/>
    <n v="1491416077"/>
    <n v="1488827677"/>
    <b v="1"/>
    <n v="26"/>
    <b v="0"/>
    <x v="38"/>
    <n v="34"/>
    <n v="132.35"/>
  </r>
  <r>
    <x v="2703"/>
    <x v="2702"/>
    <x v="2701"/>
    <x v="79"/>
    <n v="41500"/>
    <x v="3"/>
    <x v="14"/>
    <x v="10"/>
    <n v="1490196830"/>
    <n v="1485016430"/>
    <b v="0"/>
    <n v="45"/>
    <b v="0"/>
    <x v="38"/>
    <n v="104"/>
    <n v="922.22"/>
  </r>
  <r>
    <x v="2704"/>
    <x v="2703"/>
    <x v="2702"/>
    <x v="266"/>
    <n v="1145"/>
    <x v="3"/>
    <x v="0"/>
    <x v="0"/>
    <n v="1491421314"/>
    <n v="1487709714"/>
    <b v="0"/>
    <n v="7"/>
    <b v="0"/>
    <x v="38"/>
    <n v="6"/>
    <n v="163.57"/>
  </r>
  <r>
    <x v="2705"/>
    <x v="2704"/>
    <x v="2703"/>
    <x v="281"/>
    <n v="1739"/>
    <x v="3"/>
    <x v="0"/>
    <x v="0"/>
    <n v="1490389158"/>
    <n v="1486504758"/>
    <b v="0"/>
    <n v="8"/>
    <b v="0"/>
    <x v="38"/>
    <n v="11"/>
    <n v="217.38"/>
  </r>
  <r>
    <x v="2706"/>
    <x v="2705"/>
    <x v="2704"/>
    <x v="19"/>
    <n v="39304"/>
    <x v="0"/>
    <x v="0"/>
    <x v="0"/>
    <n v="1413442740"/>
    <n v="1410937483"/>
    <b v="1"/>
    <n v="263"/>
    <b v="1"/>
    <x v="38"/>
    <n v="112"/>
    <n v="149.44"/>
  </r>
  <r>
    <x v="2707"/>
    <x v="2706"/>
    <x v="2705"/>
    <x v="6"/>
    <n v="28067.57"/>
    <x v="0"/>
    <x v="0"/>
    <x v="0"/>
    <n v="1369637940"/>
    <n v="1367088443"/>
    <b v="1"/>
    <n v="394"/>
    <b v="1"/>
    <x v="38"/>
    <n v="351"/>
    <n v="71.239999999999995"/>
  </r>
  <r>
    <x v="2708"/>
    <x v="2707"/>
    <x v="2706"/>
    <x v="22"/>
    <n v="46643.07"/>
    <x v="0"/>
    <x v="1"/>
    <x v="1"/>
    <n v="1469119526"/>
    <n v="1463935526"/>
    <b v="1"/>
    <n v="1049"/>
    <b v="1"/>
    <x v="38"/>
    <n v="233"/>
    <n v="44.46"/>
  </r>
  <r>
    <x v="2709"/>
    <x v="2708"/>
    <x v="2707"/>
    <x v="63"/>
    <n v="50803"/>
    <x v="0"/>
    <x v="0"/>
    <x v="0"/>
    <n v="1475553540"/>
    <n v="1472528141"/>
    <b v="1"/>
    <n v="308"/>
    <b v="1"/>
    <x v="38"/>
    <n v="102"/>
    <n v="164.94"/>
  </r>
  <r>
    <x v="2710"/>
    <x v="2709"/>
    <x v="2708"/>
    <x v="127"/>
    <n v="92340.21"/>
    <x v="0"/>
    <x v="0"/>
    <x v="0"/>
    <n v="1407549600"/>
    <n v="1404797428"/>
    <b v="1"/>
    <n v="1088"/>
    <b v="1"/>
    <x v="38"/>
    <n v="154"/>
    <n v="84.87"/>
  </r>
  <r>
    <x v="2711"/>
    <x v="2710"/>
    <x v="2709"/>
    <x v="366"/>
    <n v="3938"/>
    <x v="0"/>
    <x v="1"/>
    <x v="1"/>
    <n v="1403301660"/>
    <n v="1400694790"/>
    <b v="1"/>
    <n v="73"/>
    <b v="1"/>
    <x v="38"/>
    <n v="101"/>
    <n v="53.95"/>
  </r>
  <r>
    <x v="2712"/>
    <x v="2711"/>
    <x v="2710"/>
    <x v="62"/>
    <n v="7226"/>
    <x v="0"/>
    <x v="0"/>
    <x v="0"/>
    <n v="1373738400"/>
    <n v="1370568560"/>
    <b v="1"/>
    <n v="143"/>
    <b v="1"/>
    <x v="38"/>
    <n v="131"/>
    <n v="50.53"/>
  </r>
  <r>
    <x v="2713"/>
    <x v="2712"/>
    <x v="2711"/>
    <x v="60"/>
    <n v="153362"/>
    <x v="0"/>
    <x v="0"/>
    <x v="0"/>
    <n v="1450971684"/>
    <n v="1447515684"/>
    <b v="1"/>
    <n v="1420"/>
    <b v="1"/>
    <x v="38"/>
    <n v="102"/>
    <n v="108"/>
  </r>
  <r>
    <x v="2714"/>
    <x v="2713"/>
    <x v="2712"/>
    <x v="31"/>
    <n v="29089"/>
    <x v="0"/>
    <x v="0"/>
    <x v="0"/>
    <n v="1476486000"/>
    <n v="1474040596"/>
    <b v="1"/>
    <n v="305"/>
    <b v="1"/>
    <x v="38"/>
    <n v="116"/>
    <n v="95.37"/>
  </r>
  <r>
    <x v="2715"/>
    <x v="2714"/>
    <x v="2713"/>
    <x v="14"/>
    <n v="31754.69"/>
    <x v="0"/>
    <x v="0"/>
    <x v="0"/>
    <n v="1456047228"/>
    <n v="1453109628"/>
    <b v="1"/>
    <n v="551"/>
    <b v="1"/>
    <x v="38"/>
    <n v="265"/>
    <n v="57.63"/>
  </r>
  <r>
    <x v="2716"/>
    <x v="2715"/>
    <x v="2714"/>
    <x v="3"/>
    <n v="11998.01"/>
    <x v="0"/>
    <x v="12"/>
    <x v="3"/>
    <n v="1444291193"/>
    <n v="1441699193"/>
    <b v="1"/>
    <n v="187"/>
    <b v="1"/>
    <x v="38"/>
    <n v="120"/>
    <n v="64.16"/>
  </r>
  <r>
    <x v="2717"/>
    <x v="2716"/>
    <x v="2715"/>
    <x v="31"/>
    <n v="30026"/>
    <x v="0"/>
    <x v="0"/>
    <x v="0"/>
    <n v="1417906649"/>
    <n v="1414015049"/>
    <b v="1"/>
    <n v="325"/>
    <b v="1"/>
    <x v="38"/>
    <n v="120"/>
    <n v="92.39"/>
  </r>
  <r>
    <x v="2718"/>
    <x v="2717"/>
    <x v="2716"/>
    <x v="102"/>
    <n v="18645"/>
    <x v="0"/>
    <x v="0"/>
    <x v="0"/>
    <n v="1462316400"/>
    <n v="1459865945"/>
    <b v="1"/>
    <n v="148"/>
    <b v="1"/>
    <x v="38"/>
    <n v="104"/>
    <n v="125.98"/>
  </r>
  <r>
    <x v="2719"/>
    <x v="2718"/>
    <x v="2717"/>
    <x v="12"/>
    <n v="6530"/>
    <x v="0"/>
    <x v="0"/>
    <x v="0"/>
    <n v="1460936694"/>
    <n v="1455756294"/>
    <b v="0"/>
    <n v="69"/>
    <b v="1"/>
    <x v="38"/>
    <n v="109"/>
    <n v="94.64"/>
  </r>
  <r>
    <x v="2720"/>
    <x v="2719"/>
    <x v="2718"/>
    <x v="31"/>
    <n v="29531"/>
    <x v="0"/>
    <x v="0"/>
    <x v="0"/>
    <n v="1478866253"/>
    <n v="1476270653"/>
    <b v="0"/>
    <n v="173"/>
    <b v="1"/>
    <x v="38"/>
    <n v="118"/>
    <n v="170.7"/>
  </r>
  <r>
    <x v="2721"/>
    <x v="2720"/>
    <x v="2719"/>
    <x v="47"/>
    <n v="10965"/>
    <x v="0"/>
    <x v="1"/>
    <x v="1"/>
    <n v="1378494000"/>
    <n v="1375880598"/>
    <b v="0"/>
    <n v="269"/>
    <b v="1"/>
    <x v="30"/>
    <n v="1462"/>
    <n v="40.76"/>
  </r>
  <r>
    <x v="2722"/>
    <x v="2721"/>
    <x v="2720"/>
    <x v="10"/>
    <n v="12627"/>
    <x v="0"/>
    <x v="0"/>
    <x v="0"/>
    <n v="1485722053"/>
    <n v="1480538053"/>
    <b v="0"/>
    <n v="185"/>
    <b v="1"/>
    <x v="30"/>
    <n v="253"/>
    <n v="68.25"/>
  </r>
  <r>
    <x v="2723"/>
    <x v="2722"/>
    <x v="2721"/>
    <x v="14"/>
    <n v="16806"/>
    <x v="0"/>
    <x v="0"/>
    <x v="0"/>
    <n v="1420060088"/>
    <n v="1414872488"/>
    <b v="0"/>
    <n v="176"/>
    <b v="1"/>
    <x v="30"/>
    <n v="140"/>
    <n v="95.49"/>
  </r>
  <r>
    <x v="2724"/>
    <x v="2723"/>
    <x v="2722"/>
    <x v="367"/>
    <n v="7326.88"/>
    <x v="0"/>
    <x v="1"/>
    <x v="1"/>
    <n v="1439625059"/>
    <n v="1436860259"/>
    <b v="0"/>
    <n v="1019"/>
    <b v="1"/>
    <x v="30"/>
    <n v="297"/>
    <n v="7.19"/>
  </r>
  <r>
    <x v="2725"/>
    <x v="2724"/>
    <x v="2723"/>
    <x v="79"/>
    <n v="57817"/>
    <x v="0"/>
    <x v="5"/>
    <x v="5"/>
    <n v="1488390735"/>
    <n v="1484070735"/>
    <b v="0"/>
    <n v="113"/>
    <b v="1"/>
    <x v="30"/>
    <n v="145"/>
    <n v="511.65"/>
  </r>
  <r>
    <x v="2726"/>
    <x v="2725"/>
    <x v="2724"/>
    <x v="57"/>
    <n v="105745"/>
    <x v="0"/>
    <x v="0"/>
    <x v="0"/>
    <n v="1461333311"/>
    <n v="1458741311"/>
    <b v="0"/>
    <n v="404"/>
    <b v="1"/>
    <x v="30"/>
    <n v="106"/>
    <n v="261.75"/>
  </r>
  <r>
    <x v="2727"/>
    <x v="2726"/>
    <x v="2725"/>
    <x v="3"/>
    <n v="49321"/>
    <x v="0"/>
    <x v="0"/>
    <x v="0"/>
    <n v="1438964063"/>
    <n v="1436804063"/>
    <b v="0"/>
    <n v="707"/>
    <b v="1"/>
    <x v="30"/>
    <n v="493"/>
    <n v="69.760000000000005"/>
  </r>
  <r>
    <x v="2728"/>
    <x v="2727"/>
    <x v="2726"/>
    <x v="36"/>
    <n v="30274"/>
    <x v="0"/>
    <x v="0"/>
    <x v="0"/>
    <n v="1451485434"/>
    <n v="1448461434"/>
    <b v="0"/>
    <n v="392"/>
    <b v="1"/>
    <x v="30"/>
    <n v="202"/>
    <n v="77.23"/>
  </r>
  <r>
    <x v="2729"/>
    <x v="2728"/>
    <x v="2727"/>
    <x v="51"/>
    <n v="7833"/>
    <x v="0"/>
    <x v="0"/>
    <x v="0"/>
    <n v="1430459197"/>
    <n v="1427867197"/>
    <b v="0"/>
    <n v="23"/>
    <b v="1"/>
    <x v="30"/>
    <n v="104"/>
    <n v="340.57"/>
  </r>
  <r>
    <x v="2730"/>
    <x v="2729"/>
    <x v="2728"/>
    <x v="100"/>
    <n v="45979.01"/>
    <x v="0"/>
    <x v="0"/>
    <x v="0"/>
    <n v="1366635575"/>
    <n v="1363611575"/>
    <b v="0"/>
    <n v="682"/>
    <b v="1"/>
    <x v="30"/>
    <n v="170"/>
    <n v="67.42"/>
  </r>
  <r>
    <x v="2731"/>
    <x v="2730"/>
    <x v="2729"/>
    <x v="11"/>
    <n v="31291"/>
    <x v="0"/>
    <x v="0"/>
    <x v="0"/>
    <n v="1413604800"/>
    <n v="1408624622"/>
    <b v="0"/>
    <n v="37"/>
    <b v="1"/>
    <x v="30"/>
    <n v="104"/>
    <n v="845.7"/>
  </r>
  <r>
    <x v="2732"/>
    <x v="2731"/>
    <x v="2730"/>
    <x v="14"/>
    <n v="14190"/>
    <x v="0"/>
    <x v="0"/>
    <x v="0"/>
    <n v="1369699200"/>
    <n v="1366917828"/>
    <b v="0"/>
    <n v="146"/>
    <b v="1"/>
    <x v="30"/>
    <n v="118"/>
    <n v="97.19"/>
  </r>
  <r>
    <x v="2733"/>
    <x v="2732"/>
    <x v="2731"/>
    <x v="63"/>
    <n v="53769"/>
    <x v="0"/>
    <x v="0"/>
    <x v="0"/>
    <n v="1428643974"/>
    <n v="1423463574"/>
    <b v="0"/>
    <n v="119"/>
    <b v="1"/>
    <x v="30"/>
    <n v="108"/>
    <n v="451.84"/>
  </r>
  <r>
    <x v="2734"/>
    <x v="2733"/>
    <x v="2732"/>
    <x v="332"/>
    <n v="22603"/>
    <x v="0"/>
    <x v="0"/>
    <x v="0"/>
    <n v="1476395940"/>
    <n v="1473782592"/>
    <b v="0"/>
    <n v="163"/>
    <b v="1"/>
    <x v="30"/>
    <n v="2260300"/>
    <n v="138.66999999999999"/>
  </r>
  <r>
    <x v="2735"/>
    <x v="2734"/>
    <x v="2733"/>
    <x v="47"/>
    <n v="7336.01"/>
    <x v="0"/>
    <x v="1"/>
    <x v="1"/>
    <n v="1363204800"/>
    <n v="1360551250"/>
    <b v="0"/>
    <n v="339"/>
    <b v="1"/>
    <x v="30"/>
    <n v="978"/>
    <n v="21.64"/>
  </r>
  <r>
    <x v="2736"/>
    <x v="2735"/>
    <x v="2734"/>
    <x v="6"/>
    <n v="9832"/>
    <x v="0"/>
    <x v="5"/>
    <x v="5"/>
    <n v="1398268773"/>
    <n v="1395676773"/>
    <b v="0"/>
    <n v="58"/>
    <b v="1"/>
    <x v="30"/>
    <n v="123"/>
    <n v="169.52"/>
  </r>
  <r>
    <x v="2737"/>
    <x v="2736"/>
    <x v="2735"/>
    <x v="11"/>
    <n v="73818.240000000005"/>
    <x v="0"/>
    <x v="0"/>
    <x v="0"/>
    <n v="1389812400"/>
    <n v="1386108087"/>
    <b v="0"/>
    <n v="456"/>
    <b v="1"/>
    <x v="30"/>
    <n v="246"/>
    <n v="161.88"/>
  </r>
  <r>
    <x v="2738"/>
    <x v="2737"/>
    <x v="2736"/>
    <x v="10"/>
    <n v="7397"/>
    <x v="0"/>
    <x v="0"/>
    <x v="0"/>
    <n v="1478402804"/>
    <n v="1473218804"/>
    <b v="0"/>
    <n v="15"/>
    <b v="1"/>
    <x v="30"/>
    <n v="148"/>
    <n v="493.13"/>
  </r>
  <r>
    <x v="2739"/>
    <x v="2738"/>
    <x v="2737"/>
    <x v="184"/>
    <n v="4225"/>
    <x v="0"/>
    <x v="1"/>
    <x v="1"/>
    <n v="1399324717"/>
    <n v="1395436717"/>
    <b v="0"/>
    <n v="191"/>
    <b v="1"/>
    <x v="30"/>
    <n v="384"/>
    <n v="22.12"/>
  </r>
  <r>
    <x v="2740"/>
    <x v="2739"/>
    <x v="2738"/>
    <x v="43"/>
    <n v="310"/>
    <x v="0"/>
    <x v="0"/>
    <x v="0"/>
    <n v="1426117552"/>
    <n v="1423529152"/>
    <b v="0"/>
    <n v="17"/>
    <b v="1"/>
    <x v="30"/>
    <n v="103"/>
    <n v="18.239999999999998"/>
  </r>
  <r>
    <x v="2741"/>
    <x v="2740"/>
    <x v="2739"/>
    <x v="6"/>
    <n v="35"/>
    <x v="2"/>
    <x v="0"/>
    <x v="0"/>
    <n v="1413770820"/>
    <n v="1412005602"/>
    <b v="0"/>
    <n v="4"/>
    <b v="0"/>
    <x v="39"/>
    <n v="0"/>
    <n v="8.75"/>
  </r>
  <r>
    <x v="2742"/>
    <x v="2741"/>
    <x v="2740"/>
    <x v="30"/>
    <n v="731"/>
    <x v="2"/>
    <x v="0"/>
    <x v="0"/>
    <n v="1337102187"/>
    <n v="1335892587"/>
    <b v="0"/>
    <n v="18"/>
    <b v="0"/>
    <x v="39"/>
    <n v="29"/>
    <n v="40.61"/>
  </r>
  <r>
    <x v="2743"/>
    <x v="2742"/>
    <x v="2741"/>
    <x v="368"/>
    <n v="0"/>
    <x v="2"/>
    <x v="0"/>
    <x v="0"/>
    <n v="1476863607"/>
    <n v="1474271607"/>
    <b v="0"/>
    <n v="0"/>
    <b v="0"/>
    <x v="39"/>
    <n v="0"/>
    <s v="N/A"/>
  </r>
  <r>
    <x v="2744"/>
    <x v="2743"/>
    <x v="2742"/>
    <x v="194"/>
    <n v="835"/>
    <x v="2"/>
    <x v="0"/>
    <x v="0"/>
    <n v="1330478998"/>
    <n v="1327886998"/>
    <b v="0"/>
    <n v="22"/>
    <b v="0"/>
    <x v="39"/>
    <n v="5"/>
    <n v="37.950000000000003"/>
  </r>
  <r>
    <x v="2745"/>
    <x v="2744"/>
    <x v="2743"/>
    <x v="6"/>
    <n v="1751"/>
    <x v="2"/>
    <x v="0"/>
    <x v="0"/>
    <n v="1342309368"/>
    <n v="1337125368"/>
    <b v="0"/>
    <n v="49"/>
    <b v="0"/>
    <x v="39"/>
    <n v="22"/>
    <n v="35.729999999999997"/>
  </r>
  <r>
    <x v="2746"/>
    <x v="2745"/>
    <x v="2744"/>
    <x v="9"/>
    <n v="801"/>
    <x v="2"/>
    <x v="0"/>
    <x v="0"/>
    <n v="1409337911"/>
    <n v="1406745911"/>
    <b v="0"/>
    <n v="19"/>
    <b v="0"/>
    <x v="39"/>
    <n v="27"/>
    <n v="42.16"/>
  </r>
  <r>
    <x v="2747"/>
    <x v="2746"/>
    <x v="2745"/>
    <x v="2"/>
    <n v="140"/>
    <x v="2"/>
    <x v="0"/>
    <x v="0"/>
    <n v="1339816200"/>
    <n v="1337095997"/>
    <b v="0"/>
    <n v="4"/>
    <b v="0"/>
    <x v="39"/>
    <n v="28"/>
    <n v="35"/>
  </r>
  <r>
    <x v="2748"/>
    <x v="2747"/>
    <x v="2746"/>
    <x v="10"/>
    <n v="53"/>
    <x v="2"/>
    <x v="0"/>
    <x v="0"/>
    <n v="1472835802"/>
    <n v="1470243802"/>
    <b v="0"/>
    <n v="4"/>
    <b v="0"/>
    <x v="39"/>
    <n v="1"/>
    <n v="13.25"/>
  </r>
  <r>
    <x v="2749"/>
    <x v="2748"/>
    <x v="2747"/>
    <x v="3"/>
    <n v="110"/>
    <x v="2"/>
    <x v="0"/>
    <x v="0"/>
    <n v="1428171037"/>
    <n v="1425582637"/>
    <b v="0"/>
    <n v="2"/>
    <b v="0"/>
    <x v="39"/>
    <n v="1"/>
    <n v="55"/>
  </r>
  <r>
    <x v="2750"/>
    <x v="2749"/>
    <x v="2748"/>
    <x v="369"/>
    <n v="0"/>
    <x v="2"/>
    <x v="0"/>
    <x v="0"/>
    <n v="1341086400"/>
    <n v="1340055345"/>
    <b v="0"/>
    <n v="0"/>
    <b v="0"/>
    <x v="39"/>
    <n v="0"/>
    <s v="N/A"/>
  </r>
  <r>
    <x v="2751"/>
    <x v="2750"/>
    <x v="2749"/>
    <x v="370"/>
    <n v="0"/>
    <x v="2"/>
    <x v="0"/>
    <x v="0"/>
    <n v="1403039842"/>
    <n v="1397855842"/>
    <b v="0"/>
    <n v="0"/>
    <b v="0"/>
    <x v="39"/>
    <n v="0"/>
    <s v="N/A"/>
  </r>
  <r>
    <x v="2752"/>
    <x v="2751"/>
    <x v="2750"/>
    <x v="225"/>
    <n v="550"/>
    <x v="2"/>
    <x v="0"/>
    <x v="0"/>
    <n v="1324232504"/>
    <n v="1320776504"/>
    <b v="0"/>
    <n v="14"/>
    <b v="0"/>
    <x v="39"/>
    <n v="11"/>
    <n v="39.29"/>
  </r>
  <r>
    <x v="2753"/>
    <x v="2752"/>
    <x v="2751"/>
    <x v="13"/>
    <n v="380"/>
    <x v="2"/>
    <x v="0"/>
    <x v="0"/>
    <n v="1346017023"/>
    <n v="1343425023"/>
    <b v="0"/>
    <n v="8"/>
    <b v="0"/>
    <x v="39"/>
    <n v="19"/>
    <n v="47.5"/>
  </r>
  <r>
    <x v="2754"/>
    <x v="2753"/>
    <x v="2752"/>
    <x v="3"/>
    <n v="0"/>
    <x v="2"/>
    <x v="0"/>
    <x v="0"/>
    <n v="1410448551"/>
    <n v="1407856551"/>
    <b v="0"/>
    <n v="0"/>
    <b v="0"/>
    <x v="39"/>
    <n v="0"/>
    <s v="N/A"/>
  </r>
  <r>
    <x v="2755"/>
    <x v="2754"/>
    <x v="2753"/>
    <x v="2"/>
    <n v="260"/>
    <x v="2"/>
    <x v="17"/>
    <x v="3"/>
    <n v="1428519527"/>
    <n v="1425927527"/>
    <b v="0"/>
    <n v="15"/>
    <b v="0"/>
    <x v="39"/>
    <n v="52"/>
    <n v="17.329999999999998"/>
  </r>
  <r>
    <x v="2756"/>
    <x v="2755"/>
    <x v="2754"/>
    <x v="3"/>
    <n v="1048"/>
    <x v="2"/>
    <x v="0"/>
    <x v="0"/>
    <n v="1389476201"/>
    <n v="1386884201"/>
    <b v="0"/>
    <n v="33"/>
    <b v="0"/>
    <x v="39"/>
    <n v="10"/>
    <n v="31.76"/>
  </r>
  <r>
    <x v="2757"/>
    <x v="2756"/>
    <x v="2755"/>
    <x v="15"/>
    <n v="10"/>
    <x v="2"/>
    <x v="0"/>
    <x v="0"/>
    <n v="1470498332"/>
    <n v="1469202332"/>
    <b v="0"/>
    <n v="2"/>
    <b v="0"/>
    <x v="39"/>
    <n v="1"/>
    <n v="5"/>
  </r>
  <r>
    <x v="2758"/>
    <x v="2757"/>
    <x v="2756"/>
    <x v="13"/>
    <n v="234"/>
    <x v="2"/>
    <x v="2"/>
    <x v="2"/>
    <n v="1476095783"/>
    <n v="1474886183"/>
    <b v="0"/>
    <n v="6"/>
    <b v="0"/>
    <x v="39"/>
    <n v="12"/>
    <n v="39"/>
  </r>
  <r>
    <x v="2759"/>
    <x v="2758"/>
    <x v="2757"/>
    <x v="28"/>
    <n v="105"/>
    <x v="2"/>
    <x v="2"/>
    <x v="2"/>
    <n v="1468658866"/>
    <n v="1464943666"/>
    <b v="0"/>
    <n v="2"/>
    <b v="0"/>
    <x v="39"/>
    <n v="11"/>
    <n v="52.5"/>
  </r>
  <r>
    <x v="2760"/>
    <x v="2759"/>
    <x v="2758"/>
    <x v="10"/>
    <n v="0"/>
    <x v="2"/>
    <x v="1"/>
    <x v="1"/>
    <n v="1371726258"/>
    <n v="1369134258"/>
    <b v="0"/>
    <n v="0"/>
    <b v="0"/>
    <x v="39"/>
    <n v="0"/>
    <s v="N/A"/>
  </r>
  <r>
    <x v="2761"/>
    <x v="2760"/>
    <x v="2759"/>
    <x v="10"/>
    <n v="36"/>
    <x v="2"/>
    <x v="0"/>
    <x v="0"/>
    <n v="1357176693"/>
    <n v="1354584693"/>
    <b v="0"/>
    <n v="4"/>
    <b v="0"/>
    <x v="39"/>
    <n v="1"/>
    <n v="9"/>
  </r>
  <r>
    <x v="2762"/>
    <x v="2761"/>
    <x v="2760"/>
    <x v="53"/>
    <n v="25"/>
    <x v="2"/>
    <x v="0"/>
    <x v="0"/>
    <n v="1332114795"/>
    <n v="1326934395"/>
    <b v="0"/>
    <n v="1"/>
    <b v="0"/>
    <x v="39"/>
    <n v="1"/>
    <n v="25"/>
  </r>
  <r>
    <x v="2763"/>
    <x v="2762"/>
    <x v="2761"/>
    <x v="371"/>
    <n v="90"/>
    <x v="2"/>
    <x v="0"/>
    <x v="0"/>
    <n v="1369403684"/>
    <n v="1365515684"/>
    <b v="0"/>
    <n v="3"/>
    <b v="0"/>
    <x v="39"/>
    <n v="0"/>
    <n v="30"/>
  </r>
  <r>
    <x v="2764"/>
    <x v="2763"/>
    <x v="2762"/>
    <x v="23"/>
    <n v="45"/>
    <x v="2"/>
    <x v="0"/>
    <x v="0"/>
    <n v="1338404400"/>
    <n v="1335855631"/>
    <b v="0"/>
    <n v="4"/>
    <b v="0"/>
    <x v="39"/>
    <n v="1"/>
    <n v="11.25"/>
  </r>
  <r>
    <x v="2765"/>
    <x v="2764"/>
    <x v="2763"/>
    <x v="23"/>
    <n v="0"/>
    <x v="2"/>
    <x v="0"/>
    <x v="0"/>
    <n v="1351432428"/>
    <n v="1350050028"/>
    <b v="0"/>
    <n v="0"/>
    <b v="0"/>
    <x v="39"/>
    <n v="0"/>
    <s v="N/A"/>
  </r>
  <r>
    <x v="2766"/>
    <x v="2765"/>
    <x v="2764"/>
    <x v="10"/>
    <n v="100"/>
    <x v="2"/>
    <x v="0"/>
    <x v="0"/>
    <n v="1313078518"/>
    <n v="1310486518"/>
    <b v="0"/>
    <n v="4"/>
    <b v="0"/>
    <x v="39"/>
    <n v="2"/>
    <n v="25"/>
  </r>
  <r>
    <x v="2767"/>
    <x v="2766"/>
    <x v="2765"/>
    <x v="23"/>
    <n v="34"/>
    <x v="2"/>
    <x v="5"/>
    <x v="5"/>
    <n v="1439766050"/>
    <n v="1434582050"/>
    <b v="0"/>
    <n v="3"/>
    <b v="0"/>
    <x v="39"/>
    <n v="1"/>
    <n v="11.33"/>
  </r>
  <r>
    <x v="2768"/>
    <x v="2767"/>
    <x v="2766"/>
    <x v="39"/>
    <n v="1002"/>
    <x v="2"/>
    <x v="0"/>
    <x v="0"/>
    <n v="1333028723"/>
    <n v="1330440323"/>
    <b v="0"/>
    <n v="34"/>
    <b v="0"/>
    <x v="39"/>
    <n v="14"/>
    <n v="29.47"/>
  </r>
  <r>
    <x v="2769"/>
    <x v="2768"/>
    <x v="2767"/>
    <x v="134"/>
    <n v="2"/>
    <x v="2"/>
    <x v="1"/>
    <x v="1"/>
    <n v="1401997790"/>
    <n v="1397677790"/>
    <b v="0"/>
    <n v="2"/>
    <b v="0"/>
    <x v="39"/>
    <n v="0"/>
    <n v="1"/>
  </r>
  <r>
    <x v="2770"/>
    <x v="2769"/>
    <x v="2768"/>
    <x v="22"/>
    <n v="2082.25"/>
    <x v="2"/>
    <x v="0"/>
    <x v="0"/>
    <n v="1395158130"/>
    <n v="1392569730"/>
    <b v="0"/>
    <n v="33"/>
    <b v="0"/>
    <x v="39"/>
    <n v="10"/>
    <n v="63.1"/>
  </r>
  <r>
    <x v="2771"/>
    <x v="2770"/>
    <x v="2769"/>
    <x v="372"/>
    <n v="0"/>
    <x v="2"/>
    <x v="0"/>
    <x v="0"/>
    <n v="1359738000"/>
    <n v="1355489140"/>
    <b v="0"/>
    <n v="0"/>
    <b v="0"/>
    <x v="39"/>
    <n v="0"/>
    <s v="N/A"/>
  </r>
  <r>
    <x v="2772"/>
    <x v="2771"/>
    <x v="2770"/>
    <x v="6"/>
    <n v="0"/>
    <x v="2"/>
    <x v="0"/>
    <x v="0"/>
    <n v="1381006294"/>
    <n v="1379710294"/>
    <b v="0"/>
    <n v="0"/>
    <b v="0"/>
    <x v="39"/>
    <n v="0"/>
    <s v="N/A"/>
  </r>
  <r>
    <x v="2773"/>
    <x v="2772"/>
    <x v="2771"/>
    <x v="373"/>
    <n v="1"/>
    <x v="2"/>
    <x v="5"/>
    <x v="5"/>
    <n v="1461530721"/>
    <n v="1460666721"/>
    <b v="0"/>
    <n v="1"/>
    <b v="0"/>
    <x v="39"/>
    <n v="0"/>
    <n v="1"/>
  </r>
  <r>
    <x v="2774"/>
    <x v="2773"/>
    <x v="2772"/>
    <x v="23"/>
    <n v="570"/>
    <x v="2"/>
    <x v="0"/>
    <x v="0"/>
    <n v="1362711728"/>
    <n v="1360119728"/>
    <b v="0"/>
    <n v="13"/>
    <b v="0"/>
    <x v="39"/>
    <n v="14"/>
    <n v="43.85"/>
  </r>
  <r>
    <x v="2775"/>
    <x v="2774"/>
    <x v="2773"/>
    <x v="10"/>
    <n v="150"/>
    <x v="2"/>
    <x v="0"/>
    <x v="0"/>
    <n v="1323994754"/>
    <n v="1321402754"/>
    <b v="0"/>
    <n v="2"/>
    <b v="0"/>
    <x v="39"/>
    <n v="3"/>
    <n v="75"/>
  </r>
  <r>
    <x v="2776"/>
    <x v="2775"/>
    <x v="2774"/>
    <x v="223"/>
    <n v="1655"/>
    <x v="2"/>
    <x v="0"/>
    <x v="0"/>
    <n v="1434092876"/>
    <n v="1431414476"/>
    <b v="0"/>
    <n v="36"/>
    <b v="0"/>
    <x v="39"/>
    <n v="8"/>
    <n v="45.97"/>
  </r>
  <r>
    <x v="2777"/>
    <x v="2776"/>
    <x v="2775"/>
    <x v="9"/>
    <n v="10"/>
    <x v="2"/>
    <x v="0"/>
    <x v="0"/>
    <n v="1437149004"/>
    <n v="1434557004"/>
    <b v="0"/>
    <n v="1"/>
    <b v="0"/>
    <x v="39"/>
    <n v="0"/>
    <n v="10"/>
  </r>
  <r>
    <x v="2778"/>
    <x v="2777"/>
    <x v="2776"/>
    <x v="62"/>
    <n v="1405"/>
    <x v="2"/>
    <x v="0"/>
    <x v="0"/>
    <n v="1409009306"/>
    <n v="1406417306"/>
    <b v="0"/>
    <n v="15"/>
    <b v="0"/>
    <x v="39"/>
    <n v="26"/>
    <n v="93.67"/>
  </r>
  <r>
    <x v="2779"/>
    <x v="2778"/>
    <x v="2777"/>
    <x v="30"/>
    <n v="53"/>
    <x v="2"/>
    <x v="0"/>
    <x v="0"/>
    <n v="1448204621"/>
    <n v="1445609021"/>
    <b v="0"/>
    <n v="1"/>
    <b v="0"/>
    <x v="39"/>
    <n v="2"/>
    <n v="53"/>
  </r>
  <r>
    <x v="2780"/>
    <x v="2779"/>
    <x v="2778"/>
    <x v="57"/>
    <n v="0"/>
    <x v="2"/>
    <x v="13"/>
    <x v="3"/>
    <n v="1489142688"/>
    <n v="1486550688"/>
    <b v="0"/>
    <n v="0"/>
    <b v="0"/>
    <x v="39"/>
    <n v="0"/>
    <s v="N/A"/>
  </r>
  <r>
    <x v="2781"/>
    <x v="2780"/>
    <x v="2779"/>
    <x v="21"/>
    <n v="1316"/>
    <x v="0"/>
    <x v="0"/>
    <x v="0"/>
    <n v="1423724400"/>
    <n v="1421274954"/>
    <b v="0"/>
    <n v="28"/>
    <b v="1"/>
    <x v="6"/>
    <n v="105"/>
    <n v="47"/>
  </r>
  <r>
    <x v="2782"/>
    <x v="2781"/>
    <x v="2780"/>
    <x v="28"/>
    <n v="1200"/>
    <x v="0"/>
    <x v="0"/>
    <x v="0"/>
    <n v="1424149140"/>
    <n v="1421964718"/>
    <b v="0"/>
    <n v="18"/>
    <b v="1"/>
    <x v="6"/>
    <n v="120"/>
    <n v="66.67"/>
  </r>
  <r>
    <x v="2783"/>
    <x v="2782"/>
    <x v="2781"/>
    <x v="28"/>
    <n v="1145"/>
    <x v="0"/>
    <x v="1"/>
    <x v="1"/>
    <n v="1429793446"/>
    <n v="1428583846"/>
    <b v="0"/>
    <n v="61"/>
    <b v="1"/>
    <x v="6"/>
    <n v="115"/>
    <n v="18.77"/>
  </r>
  <r>
    <x v="2784"/>
    <x v="2783"/>
    <x v="2782"/>
    <x v="12"/>
    <n v="7140"/>
    <x v="0"/>
    <x v="0"/>
    <x v="0"/>
    <n v="1414608843"/>
    <n v="1412794443"/>
    <b v="0"/>
    <n v="108"/>
    <b v="1"/>
    <x v="6"/>
    <n v="119"/>
    <n v="66.11"/>
  </r>
  <r>
    <x v="2785"/>
    <x v="2784"/>
    <x v="2783"/>
    <x v="10"/>
    <n v="5234"/>
    <x v="0"/>
    <x v="0"/>
    <x v="0"/>
    <n v="1470430800"/>
    <n v="1467865967"/>
    <b v="0"/>
    <n v="142"/>
    <b v="1"/>
    <x v="6"/>
    <n v="105"/>
    <n v="36.86"/>
  </r>
  <r>
    <x v="2786"/>
    <x v="2785"/>
    <x v="2784"/>
    <x v="30"/>
    <n v="2946"/>
    <x v="0"/>
    <x v="1"/>
    <x v="1"/>
    <n v="1404913180"/>
    <n v="1403703580"/>
    <b v="0"/>
    <n v="74"/>
    <b v="1"/>
    <x v="6"/>
    <n v="118"/>
    <n v="39.81"/>
  </r>
  <r>
    <x v="2787"/>
    <x v="2786"/>
    <x v="2785"/>
    <x v="28"/>
    <n v="1197"/>
    <x v="0"/>
    <x v="0"/>
    <x v="0"/>
    <n v="1405658752"/>
    <n v="1403066752"/>
    <b v="0"/>
    <n v="38"/>
    <b v="1"/>
    <x v="6"/>
    <n v="120"/>
    <n v="31.5"/>
  </r>
  <r>
    <x v="2788"/>
    <x v="2787"/>
    <x v="2786"/>
    <x v="13"/>
    <n v="2050"/>
    <x v="0"/>
    <x v="0"/>
    <x v="0"/>
    <n v="1469811043"/>
    <n v="1467219043"/>
    <b v="0"/>
    <n v="20"/>
    <b v="1"/>
    <x v="6"/>
    <n v="103"/>
    <n v="102.5"/>
  </r>
  <r>
    <x v="2789"/>
    <x v="2788"/>
    <x v="2787"/>
    <x v="9"/>
    <n v="3035"/>
    <x v="0"/>
    <x v="0"/>
    <x v="0"/>
    <n v="1426132800"/>
    <n v="1424477934"/>
    <b v="0"/>
    <n v="24"/>
    <b v="1"/>
    <x v="6"/>
    <n v="101"/>
    <n v="126.46"/>
  </r>
  <r>
    <x v="2790"/>
    <x v="2789"/>
    <x v="2788"/>
    <x v="9"/>
    <n v="3160"/>
    <x v="0"/>
    <x v="0"/>
    <x v="0"/>
    <n v="1423693903"/>
    <n v="1421101903"/>
    <b v="0"/>
    <n v="66"/>
    <b v="1"/>
    <x v="6"/>
    <n v="105"/>
    <n v="47.88"/>
  </r>
  <r>
    <x v="2791"/>
    <x v="2790"/>
    <x v="2789"/>
    <x v="13"/>
    <n v="2050"/>
    <x v="0"/>
    <x v="0"/>
    <x v="0"/>
    <n v="1473393600"/>
    <n v="1470778559"/>
    <b v="0"/>
    <n v="28"/>
    <b v="1"/>
    <x v="6"/>
    <n v="103"/>
    <n v="73.209999999999994"/>
  </r>
  <r>
    <x v="2792"/>
    <x v="2791"/>
    <x v="2790"/>
    <x v="13"/>
    <n v="2152"/>
    <x v="0"/>
    <x v="0"/>
    <x v="0"/>
    <n v="1439357559"/>
    <n v="1435469559"/>
    <b v="0"/>
    <n v="24"/>
    <b v="1"/>
    <x v="6"/>
    <n v="108"/>
    <n v="89.67"/>
  </r>
  <r>
    <x v="2793"/>
    <x v="2792"/>
    <x v="2791"/>
    <x v="3"/>
    <n v="11056.75"/>
    <x v="0"/>
    <x v="2"/>
    <x v="2"/>
    <n v="1437473005"/>
    <n v="1434881005"/>
    <b v="0"/>
    <n v="73"/>
    <b v="1"/>
    <x v="6"/>
    <n v="111"/>
    <n v="151.46"/>
  </r>
  <r>
    <x v="2794"/>
    <x v="2793"/>
    <x v="2792"/>
    <x v="45"/>
    <n v="75"/>
    <x v="0"/>
    <x v="1"/>
    <x v="1"/>
    <n v="1457031600"/>
    <n v="1455640559"/>
    <b v="0"/>
    <n v="3"/>
    <b v="1"/>
    <x v="6"/>
    <n v="150"/>
    <n v="25"/>
  </r>
  <r>
    <x v="2795"/>
    <x v="2794"/>
    <x v="2793"/>
    <x v="176"/>
    <n v="730"/>
    <x v="0"/>
    <x v="0"/>
    <x v="0"/>
    <n v="1402095600"/>
    <n v="1400675841"/>
    <b v="0"/>
    <n v="20"/>
    <b v="1"/>
    <x v="6"/>
    <n v="104"/>
    <n v="36.5"/>
  </r>
  <r>
    <x v="2796"/>
    <x v="2795"/>
    <x v="2794"/>
    <x v="134"/>
    <n v="924"/>
    <x v="0"/>
    <x v="1"/>
    <x v="1"/>
    <n v="1404564028"/>
    <n v="1401972028"/>
    <b v="0"/>
    <n v="21"/>
    <b v="1"/>
    <x v="6"/>
    <n v="116"/>
    <n v="44"/>
  </r>
  <r>
    <x v="2797"/>
    <x v="2796"/>
    <x v="2795"/>
    <x v="6"/>
    <n v="8211.61"/>
    <x v="0"/>
    <x v="1"/>
    <x v="1"/>
    <n v="1404858840"/>
    <n v="1402266840"/>
    <b v="0"/>
    <n v="94"/>
    <b v="1"/>
    <x v="6"/>
    <n v="103"/>
    <n v="87.36"/>
  </r>
  <r>
    <x v="2798"/>
    <x v="2797"/>
    <x v="2796"/>
    <x v="10"/>
    <n v="5070"/>
    <x v="0"/>
    <x v="1"/>
    <x v="1"/>
    <n v="1438358400"/>
    <n v="1437063121"/>
    <b v="0"/>
    <n v="139"/>
    <b v="1"/>
    <x v="6"/>
    <n v="101"/>
    <n v="36.47"/>
  </r>
  <r>
    <x v="2799"/>
    <x v="2798"/>
    <x v="2797"/>
    <x v="10"/>
    <n v="5831.74"/>
    <x v="0"/>
    <x v="1"/>
    <x v="1"/>
    <n v="1466179200"/>
    <n v="1463466070"/>
    <b v="0"/>
    <n v="130"/>
    <b v="1"/>
    <x v="6"/>
    <n v="117"/>
    <n v="44.86"/>
  </r>
  <r>
    <x v="2800"/>
    <x v="2799"/>
    <x v="2798"/>
    <x v="28"/>
    <n v="1330"/>
    <x v="0"/>
    <x v="1"/>
    <x v="1"/>
    <n v="1420377366"/>
    <n v="1415193366"/>
    <b v="0"/>
    <n v="31"/>
    <b v="1"/>
    <x v="6"/>
    <n v="133"/>
    <n v="42.9"/>
  </r>
  <r>
    <x v="2801"/>
    <x v="2800"/>
    <x v="2799"/>
    <x v="2"/>
    <n v="666"/>
    <x v="0"/>
    <x v="2"/>
    <x v="2"/>
    <n v="1412938800"/>
    <n v="1411019409"/>
    <b v="0"/>
    <n v="13"/>
    <b v="1"/>
    <x v="6"/>
    <n v="133"/>
    <n v="51.23"/>
  </r>
  <r>
    <x v="2802"/>
    <x v="2801"/>
    <x v="2800"/>
    <x v="9"/>
    <n v="3055"/>
    <x v="0"/>
    <x v="1"/>
    <x v="1"/>
    <n v="1438875107"/>
    <n v="1436283107"/>
    <b v="0"/>
    <n v="90"/>
    <b v="1"/>
    <x v="6"/>
    <n v="102"/>
    <n v="33.94"/>
  </r>
  <r>
    <x v="2803"/>
    <x v="2802"/>
    <x v="2801"/>
    <x v="3"/>
    <n v="12795"/>
    <x v="0"/>
    <x v="0"/>
    <x v="0"/>
    <n v="1437004800"/>
    <n v="1433295276"/>
    <b v="0"/>
    <n v="141"/>
    <b v="1"/>
    <x v="6"/>
    <n v="128"/>
    <n v="90.74"/>
  </r>
  <r>
    <x v="2804"/>
    <x v="2803"/>
    <x v="2802"/>
    <x v="28"/>
    <n v="1150"/>
    <x v="0"/>
    <x v="1"/>
    <x v="1"/>
    <n v="1411987990"/>
    <n v="1409395990"/>
    <b v="0"/>
    <n v="23"/>
    <b v="1"/>
    <x v="6"/>
    <n v="115"/>
    <n v="50"/>
  </r>
  <r>
    <x v="2805"/>
    <x v="2804"/>
    <x v="2803"/>
    <x v="44"/>
    <n v="440"/>
    <x v="0"/>
    <x v="1"/>
    <x v="1"/>
    <n v="1440245273"/>
    <n v="1438085273"/>
    <b v="0"/>
    <n v="18"/>
    <b v="1"/>
    <x v="6"/>
    <n v="110"/>
    <n v="24.44"/>
  </r>
  <r>
    <x v="2806"/>
    <x v="2805"/>
    <x v="2804"/>
    <x v="9"/>
    <n v="3363"/>
    <x v="0"/>
    <x v="1"/>
    <x v="1"/>
    <n v="1438772400"/>
    <n v="1435645490"/>
    <b v="0"/>
    <n v="76"/>
    <b v="1"/>
    <x v="6"/>
    <n v="112"/>
    <n v="44.25"/>
  </r>
  <r>
    <x v="2807"/>
    <x v="2806"/>
    <x v="2805"/>
    <x v="10"/>
    <n v="6300"/>
    <x v="0"/>
    <x v="0"/>
    <x v="0"/>
    <n v="1435611438"/>
    <n v="1433019438"/>
    <b v="0"/>
    <n v="93"/>
    <b v="1"/>
    <x v="6"/>
    <n v="126"/>
    <n v="67.739999999999995"/>
  </r>
  <r>
    <x v="2808"/>
    <x v="2807"/>
    <x v="2806"/>
    <x v="37"/>
    <n v="4511"/>
    <x v="0"/>
    <x v="0"/>
    <x v="0"/>
    <n v="1440274735"/>
    <n v="1437682735"/>
    <b v="0"/>
    <n v="69"/>
    <b v="1"/>
    <x v="6"/>
    <n v="100"/>
    <n v="65.38"/>
  </r>
  <r>
    <x v="2809"/>
    <x v="2808"/>
    <x v="2807"/>
    <x v="30"/>
    <n v="2560"/>
    <x v="0"/>
    <x v="0"/>
    <x v="0"/>
    <n v="1459348740"/>
    <n v="1458647725"/>
    <b v="0"/>
    <n v="21"/>
    <b v="1"/>
    <x v="6"/>
    <n v="102"/>
    <n v="121.9"/>
  </r>
  <r>
    <x v="2810"/>
    <x v="2809"/>
    <x v="2808"/>
    <x v="30"/>
    <n v="2705"/>
    <x v="0"/>
    <x v="0"/>
    <x v="0"/>
    <n v="1401595140"/>
    <n v="1398828064"/>
    <b v="0"/>
    <n v="57"/>
    <b v="1"/>
    <x v="6"/>
    <n v="108"/>
    <n v="47.46"/>
  </r>
  <r>
    <x v="2811"/>
    <x v="2810"/>
    <x v="2809"/>
    <x v="3"/>
    <n v="10027"/>
    <x v="0"/>
    <x v="1"/>
    <x v="1"/>
    <n v="1424692503"/>
    <n v="1422100503"/>
    <b v="0"/>
    <n v="108"/>
    <b v="1"/>
    <x v="6"/>
    <n v="100"/>
    <n v="92.84"/>
  </r>
  <r>
    <x v="2812"/>
    <x v="2811"/>
    <x v="2810"/>
    <x v="10"/>
    <n v="5665"/>
    <x v="0"/>
    <x v="5"/>
    <x v="5"/>
    <n v="1428292800"/>
    <n v="1424368298"/>
    <b v="0"/>
    <n v="83"/>
    <b v="1"/>
    <x v="6"/>
    <n v="113"/>
    <n v="68.25"/>
  </r>
  <r>
    <x v="2813"/>
    <x v="2812"/>
    <x v="2811"/>
    <x v="70"/>
    <n v="3572.12"/>
    <x v="0"/>
    <x v="0"/>
    <x v="0"/>
    <n v="1481737761"/>
    <n v="1479577761"/>
    <b v="0"/>
    <n v="96"/>
    <b v="1"/>
    <x v="6"/>
    <n v="128"/>
    <n v="37.21"/>
  </r>
  <r>
    <x v="2814"/>
    <x v="2813"/>
    <x v="2812"/>
    <x v="15"/>
    <n v="1616"/>
    <x v="0"/>
    <x v="1"/>
    <x v="1"/>
    <n v="1431164115"/>
    <n v="1428572115"/>
    <b v="0"/>
    <n v="64"/>
    <b v="1"/>
    <x v="6"/>
    <n v="108"/>
    <n v="25.25"/>
  </r>
  <r>
    <x v="2815"/>
    <x v="2814"/>
    <x v="2813"/>
    <x v="49"/>
    <n v="605"/>
    <x v="0"/>
    <x v="5"/>
    <x v="5"/>
    <n v="1470595109"/>
    <n v="1468003109"/>
    <b v="0"/>
    <n v="14"/>
    <b v="1"/>
    <x v="6"/>
    <n v="242"/>
    <n v="43.21"/>
  </r>
  <r>
    <x v="2816"/>
    <x v="2815"/>
    <x v="2814"/>
    <x v="9"/>
    <n v="4247"/>
    <x v="0"/>
    <x v="1"/>
    <x v="1"/>
    <n v="1438531200"/>
    <n v="1435921992"/>
    <b v="0"/>
    <n v="169"/>
    <b v="1"/>
    <x v="6"/>
    <n v="142"/>
    <n v="25.13"/>
  </r>
  <r>
    <x v="2817"/>
    <x v="2816"/>
    <x v="2815"/>
    <x v="20"/>
    <n v="780"/>
    <x v="0"/>
    <x v="1"/>
    <x v="1"/>
    <n v="1425136462"/>
    <n v="1421680462"/>
    <b v="0"/>
    <n v="33"/>
    <b v="1"/>
    <x v="6"/>
    <n v="130"/>
    <n v="23.64"/>
  </r>
  <r>
    <x v="2818"/>
    <x v="2817"/>
    <x v="2816"/>
    <x v="3"/>
    <n v="10603"/>
    <x v="0"/>
    <x v="0"/>
    <x v="0"/>
    <n v="1443018086"/>
    <n v="1441290086"/>
    <b v="0"/>
    <n v="102"/>
    <b v="1"/>
    <x v="6"/>
    <n v="106"/>
    <n v="103.95"/>
  </r>
  <r>
    <x v="2819"/>
    <x v="2818"/>
    <x v="2817"/>
    <x v="10"/>
    <n v="5240"/>
    <x v="0"/>
    <x v="1"/>
    <x v="1"/>
    <n v="1434285409"/>
    <n v="1431693409"/>
    <b v="0"/>
    <n v="104"/>
    <b v="1"/>
    <x v="6"/>
    <n v="105"/>
    <n v="50.38"/>
  </r>
  <r>
    <x v="2820"/>
    <x v="2819"/>
    <x v="2818"/>
    <x v="48"/>
    <n v="272"/>
    <x v="0"/>
    <x v="1"/>
    <x v="1"/>
    <n v="1456444800"/>
    <n v="1454337589"/>
    <b v="0"/>
    <n v="20"/>
    <b v="1"/>
    <x v="6"/>
    <n v="136"/>
    <n v="13.6"/>
  </r>
  <r>
    <x v="2821"/>
    <x v="2820"/>
    <x v="2819"/>
    <x v="28"/>
    <n v="1000"/>
    <x v="0"/>
    <x v="1"/>
    <x v="1"/>
    <n v="1411510135"/>
    <n v="1408918135"/>
    <b v="0"/>
    <n v="35"/>
    <b v="1"/>
    <x v="6"/>
    <n v="100"/>
    <n v="28.57"/>
  </r>
  <r>
    <x v="2822"/>
    <x v="2821"/>
    <x v="2820"/>
    <x v="12"/>
    <n v="6000"/>
    <x v="0"/>
    <x v="0"/>
    <x v="0"/>
    <n v="1427469892"/>
    <n v="1424881492"/>
    <b v="0"/>
    <n v="94"/>
    <b v="1"/>
    <x v="6"/>
    <n v="100"/>
    <n v="63.83"/>
  </r>
  <r>
    <x v="2823"/>
    <x v="2822"/>
    <x v="2821"/>
    <x v="213"/>
    <n v="124"/>
    <x v="0"/>
    <x v="1"/>
    <x v="1"/>
    <n v="1427842740"/>
    <n v="1425428206"/>
    <b v="0"/>
    <n v="14"/>
    <b v="1"/>
    <x v="6"/>
    <n v="124"/>
    <n v="8.86"/>
  </r>
  <r>
    <x v="2824"/>
    <x v="2823"/>
    <x v="2822"/>
    <x v="81"/>
    <n v="760"/>
    <x v="0"/>
    <x v="0"/>
    <x v="0"/>
    <n v="1434159780"/>
    <n v="1431412196"/>
    <b v="0"/>
    <n v="15"/>
    <b v="1"/>
    <x v="6"/>
    <n v="117"/>
    <n v="50.67"/>
  </r>
  <r>
    <x v="2825"/>
    <x v="2824"/>
    <x v="2823"/>
    <x v="9"/>
    <n v="3100"/>
    <x v="0"/>
    <x v="1"/>
    <x v="1"/>
    <n v="1449255686"/>
    <n v="1446663686"/>
    <b v="0"/>
    <n v="51"/>
    <b v="1"/>
    <x v="6"/>
    <n v="103"/>
    <n v="60.78"/>
  </r>
  <r>
    <x v="2826"/>
    <x v="2825"/>
    <x v="2824"/>
    <x v="13"/>
    <n v="2155"/>
    <x v="0"/>
    <x v="0"/>
    <x v="0"/>
    <n v="1436511600"/>
    <n v="1434415812"/>
    <b v="0"/>
    <n v="19"/>
    <b v="1"/>
    <x v="6"/>
    <n v="108"/>
    <n v="113.42"/>
  </r>
  <r>
    <x v="2827"/>
    <x v="2826"/>
    <x v="2825"/>
    <x v="13"/>
    <n v="2405"/>
    <x v="0"/>
    <x v="0"/>
    <x v="0"/>
    <n v="1464971400"/>
    <n v="1462379066"/>
    <b v="0"/>
    <n v="23"/>
    <b v="1"/>
    <x v="6"/>
    <n v="120"/>
    <n v="104.57"/>
  </r>
  <r>
    <x v="2828"/>
    <x v="2827"/>
    <x v="2826"/>
    <x v="196"/>
    <n v="9536"/>
    <x v="0"/>
    <x v="1"/>
    <x v="1"/>
    <n v="1443826800"/>
    <n v="1441606869"/>
    <b v="0"/>
    <n v="97"/>
    <b v="1"/>
    <x v="6"/>
    <n v="100"/>
    <n v="98.31"/>
  </r>
  <r>
    <x v="2829"/>
    <x v="2828"/>
    <x v="2827"/>
    <x v="30"/>
    <n v="2663"/>
    <x v="0"/>
    <x v="1"/>
    <x v="1"/>
    <n v="1464863118"/>
    <n v="1462443918"/>
    <b v="0"/>
    <n v="76"/>
    <b v="1"/>
    <x v="6"/>
    <n v="107"/>
    <n v="35.04"/>
  </r>
  <r>
    <x v="2830"/>
    <x v="2829"/>
    <x v="2828"/>
    <x v="9"/>
    <n v="3000"/>
    <x v="0"/>
    <x v="0"/>
    <x v="0"/>
    <n v="1399867140"/>
    <n v="1398802148"/>
    <b v="0"/>
    <n v="11"/>
    <b v="1"/>
    <x v="6"/>
    <n v="100"/>
    <n v="272.73"/>
  </r>
  <r>
    <x v="2831"/>
    <x v="2830"/>
    <x v="2829"/>
    <x v="9"/>
    <n v="3320"/>
    <x v="0"/>
    <x v="0"/>
    <x v="0"/>
    <n v="1437076070"/>
    <n v="1434484070"/>
    <b v="0"/>
    <n v="52"/>
    <b v="1"/>
    <x v="6"/>
    <n v="111"/>
    <n v="63.85"/>
  </r>
  <r>
    <x v="2832"/>
    <x v="2831"/>
    <x v="2830"/>
    <x v="30"/>
    <n v="2867.99"/>
    <x v="0"/>
    <x v="1"/>
    <x v="1"/>
    <n v="1416780000"/>
    <n v="1414342894"/>
    <b v="0"/>
    <n v="95"/>
    <b v="1"/>
    <x v="6"/>
    <n v="115"/>
    <n v="30.19"/>
  </r>
  <r>
    <x v="2833"/>
    <x v="2832"/>
    <x v="2831"/>
    <x v="200"/>
    <n v="2923"/>
    <x v="0"/>
    <x v="0"/>
    <x v="0"/>
    <n v="1444528800"/>
    <n v="1442804633"/>
    <b v="0"/>
    <n v="35"/>
    <b v="1"/>
    <x v="6"/>
    <n v="108"/>
    <n v="83.51"/>
  </r>
  <r>
    <x v="2834"/>
    <x v="2833"/>
    <x v="2832"/>
    <x v="134"/>
    <n v="1360"/>
    <x v="0"/>
    <x v="1"/>
    <x v="1"/>
    <n v="1422658930"/>
    <n v="1421362930"/>
    <b v="0"/>
    <n v="21"/>
    <b v="1"/>
    <x v="6"/>
    <n v="170"/>
    <n v="64.760000000000005"/>
  </r>
  <r>
    <x v="2835"/>
    <x v="2834"/>
    <x v="2833"/>
    <x v="28"/>
    <n v="1870.99"/>
    <x v="0"/>
    <x v="1"/>
    <x v="1"/>
    <n v="1449273600"/>
    <n v="1446742417"/>
    <b v="0"/>
    <n v="93"/>
    <b v="1"/>
    <x v="6"/>
    <n v="187"/>
    <n v="20.12"/>
  </r>
  <r>
    <x v="2836"/>
    <x v="2835"/>
    <x v="2834"/>
    <x v="52"/>
    <n v="485"/>
    <x v="0"/>
    <x v="0"/>
    <x v="0"/>
    <n v="1487393940"/>
    <n v="1484115418"/>
    <b v="0"/>
    <n v="11"/>
    <b v="1"/>
    <x v="6"/>
    <n v="108"/>
    <n v="44.09"/>
  </r>
  <r>
    <x v="2837"/>
    <x v="2836"/>
    <x v="2835"/>
    <x v="16"/>
    <n v="850"/>
    <x v="0"/>
    <x v="5"/>
    <x v="5"/>
    <n v="1449701284"/>
    <n v="1446241684"/>
    <b v="0"/>
    <n v="21"/>
    <b v="1"/>
    <x v="6"/>
    <n v="100"/>
    <n v="40.479999999999997"/>
  </r>
  <r>
    <x v="2838"/>
    <x v="2837"/>
    <x v="2836"/>
    <x v="13"/>
    <n v="2405"/>
    <x v="0"/>
    <x v="0"/>
    <x v="0"/>
    <n v="1407967200"/>
    <n v="1406039696"/>
    <b v="0"/>
    <n v="54"/>
    <b v="1"/>
    <x v="6"/>
    <n v="120"/>
    <n v="44.54"/>
  </r>
  <r>
    <x v="2839"/>
    <x v="2838"/>
    <x v="2837"/>
    <x v="8"/>
    <n v="3900"/>
    <x v="0"/>
    <x v="0"/>
    <x v="0"/>
    <n v="1408942740"/>
    <n v="1406958354"/>
    <b v="0"/>
    <n v="31"/>
    <b v="1"/>
    <x v="6"/>
    <n v="111"/>
    <n v="125.81"/>
  </r>
  <r>
    <x v="2840"/>
    <x v="2839"/>
    <x v="2838"/>
    <x v="30"/>
    <n v="2600"/>
    <x v="0"/>
    <x v="1"/>
    <x v="1"/>
    <n v="1426698000"/>
    <n v="1424825479"/>
    <b v="0"/>
    <n v="132"/>
    <b v="1"/>
    <x v="6"/>
    <n v="104"/>
    <n v="19.7"/>
  </r>
  <r>
    <x v="2841"/>
    <x v="2840"/>
    <x v="2839"/>
    <x v="28"/>
    <n v="10"/>
    <x v="2"/>
    <x v="1"/>
    <x v="1"/>
    <n v="1450032297"/>
    <n v="1444844697"/>
    <b v="0"/>
    <n v="1"/>
    <b v="0"/>
    <x v="6"/>
    <n v="1"/>
    <n v="10"/>
  </r>
  <r>
    <x v="2842"/>
    <x v="2841"/>
    <x v="2840"/>
    <x v="15"/>
    <n v="0"/>
    <x v="2"/>
    <x v="1"/>
    <x v="1"/>
    <n v="1403348400"/>
    <n v="1401058295"/>
    <b v="0"/>
    <n v="0"/>
    <b v="0"/>
    <x v="6"/>
    <n v="0"/>
    <s v="N/A"/>
  </r>
  <r>
    <x v="2843"/>
    <x v="2842"/>
    <x v="2841"/>
    <x v="38"/>
    <n v="0"/>
    <x v="2"/>
    <x v="0"/>
    <x v="0"/>
    <n v="1465790400"/>
    <n v="1462210950"/>
    <b v="0"/>
    <n v="0"/>
    <b v="0"/>
    <x v="6"/>
    <n v="0"/>
    <s v="N/A"/>
  </r>
  <r>
    <x v="2844"/>
    <x v="2843"/>
    <x v="2842"/>
    <x v="131"/>
    <n v="30"/>
    <x v="2"/>
    <x v="15"/>
    <x v="3"/>
    <n v="1483535180"/>
    <n v="1480943180"/>
    <b v="0"/>
    <n v="1"/>
    <b v="0"/>
    <x v="6"/>
    <n v="5"/>
    <n v="30"/>
  </r>
  <r>
    <x v="2845"/>
    <x v="2844"/>
    <x v="2843"/>
    <x v="51"/>
    <n v="2366"/>
    <x v="2"/>
    <x v="0"/>
    <x v="0"/>
    <n v="1433723033"/>
    <n v="1428539033"/>
    <b v="0"/>
    <n v="39"/>
    <b v="0"/>
    <x v="6"/>
    <n v="32"/>
    <n v="60.67"/>
  </r>
  <r>
    <x v="2846"/>
    <x v="2845"/>
    <x v="2844"/>
    <x v="6"/>
    <n v="0"/>
    <x v="2"/>
    <x v="0"/>
    <x v="0"/>
    <n v="1432917394"/>
    <n v="1429029394"/>
    <b v="0"/>
    <n v="0"/>
    <b v="0"/>
    <x v="6"/>
    <n v="0"/>
    <s v="N/A"/>
  </r>
  <r>
    <x v="2847"/>
    <x v="2846"/>
    <x v="2845"/>
    <x v="13"/>
    <n v="0"/>
    <x v="2"/>
    <x v="0"/>
    <x v="0"/>
    <n v="1464031265"/>
    <n v="1458847265"/>
    <b v="0"/>
    <n v="0"/>
    <b v="0"/>
    <x v="6"/>
    <n v="0"/>
    <s v="N/A"/>
  </r>
  <r>
    <x v="2848"/>
    <x v="2847"/>
    <x v="2846"/>
    <x v="19"/>
    <n v="70"/>
    <x v="2"/>
    <x v="0"/>
    <x v="0"/>
    <n v="1432913659"/>
    <n v="1430321659"/>
    <b v="0"/>
    <n v="3"/>
    <b v="0"/>
    <x v="6"/>
    <n v="0"/>
    <n v="23.33"/>
  </r>
  <r>
    <x v="2849"/>
    <x v="2848"/>
    <x v="2847"/>
    <x v="2"/>
    <n v="5"/>
    <x v="2"/>
    <x v="1"/>
    <x v="1"/>
    <n v="1461406600"/>
    <n v="1458814600"/>
    <b v="0"/>
    <n v="1"/>
    <b v="0"/>
    <x v="6"/>
    <n v="1"/>
    <n v="5"/>
  </r>
  <r>
    <x v="2850"/>
    <x v="2849"/>
    <x v="2848"/>
    <x v="6"/>
    <n v="311"/>
    <x v="2"/>
    <x v="0"/>
    <x v="0"/>
    <n v="1409962211"/>
    <n v="1407370211"/>
    <b v="0"/>
    <n v="13"/>
    <b v="0"/>
    <x v="6"/>
    <n v="4"/>
    <n v="23.92"/>
  </r>
  <r>
    <x v="2851"/>
    <x v="2850"/>
    <x v="2849"/>
    <x v="37"/>
    <n v="0"/>
    <x v="2"/>
    <x v="17"/>
    <x v="3"/>
    <n v="1454109420"/>
    <n v="1453334629"/>
    <b v="0"/>
    <n v="0"/>
    <b v="0"/>
    <x v="6"/>
    <n v="0"/>
    <s v="N/A"/>
  </r>
  <r>
    <x v="2852"/>
    <x v="2851"/>
    <x v="2850"/>
    <x v="10"/>
    <n v="95"/>
    <x v="2"/>
    <x v="0"/>
    <x v="0"/>
    <n v="1403312703"/>
    <n v="1400720703"/>
    <b v="0"/>
    <n v="6"/>
    <b v="0"/>
    <x v="6"/>
    <n v="2"/>
    <n v="15.83"/>
  </r>
  <r>
    <x v="2853"/>
    <x v="2852"/>
    <x v="2851"/>
    <x v="196"/>
    <n v="0"/>
    <x v="2"/>
    <x v="5"/>
    <x v="5"/>
    <n v="1410669297"/>
    <n v="1405485297"/>
    <b v="0"/>
    <n v="0"/>
    <b v="0"/>
    <x v="6"/>
    <n v="0"/>
    <s v="N/A"/>
  </r>
  <r>
    <x v="2854"/>
    <x v="2853"/>
    <x v="2852"/>
    <x v="28"/>
    <n v="417"/>
    <x v="2"/>
    <x v="1"/>
    <x v="1"/>
    <n v="1431018719"/>
    <n v="1429290719"/>
    <b v="0"/>
    <n v="14"/>
    <b v="0"/>
    <x v="6"/>
    <n v="42"/>
    <n v="29.79"/>
  </r>
  <r>
    <x v="2855"/>
    <x v="2854"/>
    <x v="2853"/>
    <x v="20"/>
    <n v="300"/>
    <x v="2"/>
    <x v="0"/>
    <x v="0"/>
    <n v="1454110440"/>
    <n v="1451607071"/>
    <b v="0"/>
    <n v="5"/>
    <b v="0"/>
    <x v="6"/>
    <n v="50"/>
    <n v="60"/>
  </r>
  <r>
    <x v="2856"/>
    <x v="2855"/>
    <x v="2854"/>
    <x v="9"/>
    <n v="146"/>
    <x v="2"/>
    <x v="0"/>
    <x v="0"/>
    <n v="1439069640"/>
    <n v="1433897647"/>
    <b v="0"/>
    <n v="6"/>
    <b v="0"/>
    <x v="6"/>
    <n v="5"/>
    <n v="24.33"/>
  </r>
  <r>
    <x v="2857"/>
    <x v="2856"/>
    <x v="2855"/>
    <x v="114"/>
    <n v="7500"/>
    <x v="2"/>
    <x v="14"/>
    <x v="10"/>
    <n v="1487613600"/>
    <n v="1482444295"/>
    <b v="0"/>
    <n v="15"/>
    <b v="0"/>
    <x v="6"/>
    <n v="20"/>
    <n v="500"/>
  </r>
  <r>
    <x v="2858"/>
    <x v="2857"/>
    <x v="2856"/>
    <x v="28"/>
    <n v="0"/>
    <x v="2"/>
    <x v="9"/>
    <x v="3"/>
    <n v="1417778880"/>
    <n v="1415711095"/>
    <b v="0"/>
    <n v="0"/>
    <b v="0"/>
    <x v="6"/>
    <n v="0"/>
    <s v="N/A"/>
  </r>
  <r>
    <x v="2859"/>
    <x v="2858"/>
    <x v="2857"/>
    <x v="13"/>
    <n v="35"/>
    <x v="2"/>
    <x v="2"/>
    <x v="2"/>
    <n v="1444984904"/>
    <n v="1439800904"/>
    <b v="0"/>
    <n v="1"/>
    <b v="0"/>
    <x v="6"/>
    <n v="2"/>
    <n v="35"/>
  </r>
  <r>
    <x v="2860"/>
    <x v="2859"/>
    <x v="2858"/>
    <x v="23"/>
    <n v="266"/>
    <x v="2"/>
    <x v="0"/>
    <x v="0"/>
    <n v="1466363576"/>
    <n v="1461179576"/>
    <b v="0"/>
    <n v="9"/>
    <b v="0"/>
    <x v="6"/>
    <n v="7"/>
    <n v="29.56"/>
  </r>
  <r>
    <x v="2861"/>
    <x v="2860"/>
    <x v="2859"/>
    <x v="49"/>
    <n v="80"/>
    <x v="2"/>
    <x v="2"/>
    <x v="2"/>
    <n v="1443103848"/>
    <n v="1441894248"/>
    <b v="0"/>
    <n v="3"/>
    <b v="0"/>
    <x v="6"/>
    <n v="32"/>
    <n v="26.67"/>
  </r>
  <r>
    <x v="2862"/>
    <x v="2861"/>
    <x v="2860"/>
    <x v="83"/>
    <n v="55"/>
    <x v="2"/>
    <x v="0"/>
    <x v="0"/>
    <n v="1403636229"/>
    <n v="1401044229"/>
    <b v="0"/>
    <n v="3"/>
    <b v="0"/>
    <x v="6"/>
    <n v="0"/>
    <n v="18.329999999999998"/>
  </r>
  <r>
    <x v="2863"/>
    <x v="2862"/>
    <x v="2861"/>
    <x v="63"/>
    <n v="20"/>
    <x v="2"/>
    <x v="0"/>
    <x v="0"/>
    <n v="1410279123"/>
    <n v="1405095123"/>
    <b v="0"/>
    <n v="1"/>
    <b v="0"/>
    <x v="6"/>
    <n v="0"/>
    <n v="20"/>
  </r>
  <r>
    <x v="2864"/>
    <x v="2863"/>
    <x v="2862"/>
    <x v="30"/>
    <n v="40"/>
    <x v="2"/>
    <x v="1"/>
    <x v="1"/>
    <n v="1437139080"/>
    <n v="1434552207"/>
    <b v="0"/>
    <n v="3"/>
    <b v="0"/>
    <x v="6"/>
    <n v="2"/>
    <n v="13.33"/>
  </r>
  <r>
    <x v="2865"/>
    <x v="2864"/>
    <x v="2863"/>
    <x v="374"/>
    <n v="0"/>
    <x v="2"/>
    <x v="0"/>
    <x v="0"/>
    <n v="1420512259"/>
    <n v="1415328259"/>
    <b v="0"/>
    <n v="0"/>
    <b v="0"/>
    <x v="6"/>
    <n v="0"/>
    <s v="N/A"/>
  </r>
  <r>
    <x v="2866"/>
    <x v="2865"/>
    <x v="2864"/>
    <x v="10"/>
    <n v="45"/>
    <x v="2"/>
    <x v="0"/>
    <x v="0"/>
    <n v="1476482400"/>
    <n v="1473893721"/>
    <b v="0"/>
    <n v="2"/>
    <b v="0"/>
    <x v="6"/>
    <n v="1"/>
    <n v="22.5"/>
  </r>
  <r>
    <x v="2867"/>
    <x v="2866"/>
    <x v="2865"/>
    <x v="30"/>
    <n v="504"/>
    <x v="2"/>
    <x v="0"/>
    <x v="0"/>
    <n v="1467604800"/>
    <n v="1465533672"/>
    <b v="0"/>
    <n v="10"/>
    <b v="0"/>
    <x v="6"/>
    <n v="20"/>
    <n v="50.4"/>
  </r>
  <r>
    <x v="2868"/>
    <x v="2867"/>
    <x v="2866"/>
    <x v="36"/>
    <n v="6301.76"/>
    <x v="2"/>
    <x v="0"/>
    <x v="0"/>
    <n v="1475697054"/>
    <n v="1473105054"/>
    <b v="0"/>
    <n v="60"/>
    <b v="0"/>
    <x v="6"/>
    <n v="42"/>
    <n v="105.03"/>
  </r>
  <r>
    <x v="2869"/>
    <x v="2868"/>
    <x v="2867"/>
    <x v="22"/>
    <n v="177"/>
    <x v="2"/>
    <x v="0"/>
    <x v="0"/>
    <n v="1468937681"/>
    <n v="1466345681"/>
    <b v="0"/>
    <n v="5"/>
    <b v="0"/>
    <x v="6"/>
    <n v="1"/>
    <n v="35.4"/>
  </r>
  <r>
    <x v="2870"/>
    <x v="2869"/>
    <x v="2868"/>
    <x v="10"/>
    <n v="750"/>
    <x v="2"/>
    <x v="0"/>
    <x v="0"/>
    <n v="1400301165"/>
    <n v="1397709165"/>
    <b v="0"/>
    <n v="9"/>
    <b v="0"/>
    <x v="6"/>
    <n v="15"/>
    <n v="83.33"/>
  </r>
  <r>
    <x v="2871"/>
    <x v="2870"/>
    <x v="2869"/>
    <x v="3"/>
    <n v="467"/>
    <x v="2"/>
    <x v="0"/>
    <x v="0"/>
    <n v="1419183813"/>
    <n v="1417455813"/>
    <b v="0"/>
    <n v="13"/>
    <b v="0"/>
    <x v="6"/>
    <n v="5"/>
    <n v="35.92"/>
  </r>
  <r>
    <x v="2872"/>
    <x v="2871"/>
    <x v="2870"/>
    <x v="9"/>
    <n v="0"/>
    <x v="2"/>
    <x v="0"/>
    <x v="0"/>
    <n v="1434768438"/>
    <n v="1429584438"/>
    <b v="0"/>
    <n v="0"/>
    <b v="0"/>
    <x v="6"/>
    <n v="0"/>
    <s v="N/A"/>
  </r>
  <r>
    <x v="2873"/>
    <x v="2872"/>
    <x v="2871"/>
    <x v="30"/>
    <n v="953"/>
    <x v="2"/>
    <x v="0"/>
    <x v="0"/>
    <n v="1422473831"/>
    <n v="1419881831"/>
    <b v="0"/>
    <n v="8"/>
    <b v="0"/>
    <x v="6"/>
    <n v="38"/>
    <n v="119.13"/>
  </r>
  <r>
    <x v="2874"/>
    <x v="2873"/>
    <x v="2872"/>
    <x v="10"/>
    <n v="271"/>
    <x v="2"/>
    <x v="0"/>
    <x v="0"/>
    <n v="1484684186"/>
    <n v="1482092186"/>
    <b v="0"/>
    <n v="3"/>
    <b v="0"/>
    <x v="6"/>
    <n v="5"/>
    <n v="90.33"/>
  </r>
  <r>
    <x v="2875"/>
    <x v="2874"/>
    <x v="2873"/>
    <x v="22"/>
    <n v="7"/>
    <x v="2"/>
    <x v="0"/>
    <x v="0"/>
    <n v="1462417493"/>
    <n v="1459825493"/>
    <b v="0"/>
    <n v="3"/>
    <b v="0"/>
    <x v="6"/>
    <n v="0"/>
    <n v="2.33"/>
  </r>
  <r>
    <x v="2876"/>
    <x v="2875"/>
    <x v="2874"/>
    <x v="60"/>
    <n v="0"/>
    <x v="2"/>
    <x v="0"/>
    <x v="0"/>
    <n v="1437069079"/>
    <n v="1434477079"/>
    <b v="0"/>
    <n v="0"/>
    <b v="0"/>
    <x v="6"/>
    <n v="0"/>
    <s v="N/A"/>
  </r>
  <r>
    <x v="2877"/>
    <x v="2876"/>
    <x v="2875"/>
    <x v="12"/>
    <n v="650"/>
    <x v="2"/>
    <x v="0"/>
    <x v="0"/>
    <n v="1480525200"/>
    <n v="1477781724"/>
    <b v="0"/>
    <n v="6"/>
    <b v="0"/>
    <x v="6"/>
    <n v="11"/>
    <n v="108.33"/>
  </r>
  <r>
    <x v="2878"/>
    <x v="2877"/>
    <x v="2876"/>
    <x v="9"/>
    <n v="63"/>
    <x v="2"/>
    <x v="1"/>
    <x v="1"/>
    <n v="1435934795"/>
    <n v="1430750795"/>
    <b v="0"/>
    <n v="4"/>
    <b v="0"/>
    <x v="6"/>
    <n v="2"/>
    <n v="15.75"/>
  </r>
  <r>
    <x v="2879"/>
    <x v="2878"/>
    <x v="2877"/>
    <x v="375"/>
    <n v="29"/>
    <x v="2"/>
    <x v="0"/>
    <x v="0"/>
    <n v="1453310661"/>
    <n v="1450718661"/>
    <b v="0"/>
    <n v="1"/>
    <b v="0"/>
    <x v="6"/>
    <n v="0"/>
    <n v="29"/>
  </r>
  <r>
    <x v="2880"/>
    <x v="2879"/>
    <x v="2878"/>
    <x v="14"/>
    <n v="2800"/>
    <x v="2"/>
    <x v="0"/>
    <x v="0"/>
    <n v="1440090300"/>
    <n v="1436305452"/>
    <b v="0"/>
    <n v="29"/>
    <b v="0"/>
    <x v="6"/>
    <n v="23"/>
    <n v="96.55"/>
  </r>
  <r>
    <x v="2881"/>
    <x v="2880"/>
    <x v="2879"/>
    <x v="62"/>
    <n v="0"/>
    <x v="2"/>
    <x v="0"/>
    <x v="0"/>
    <n v="1417620036"/>
    <n v="1412432436"/>
    <b v="0"/>
    <n v="0"/>
    <b v="0"/>
    <x v="6"/>
    <n v="0"/>
    <s v="N/A"/>
  </r>
  <r>
    <x v="2882"/>
    <x v="2881"/>
    <x v="2880"/>
    <x v="47"/>
    <n v="252"/>
    <x v="2"/>
    <x v="0"/>
    <x v="0"/>
    <n v="1462112318"/>
    <n v="1459520318"/>
    <b v="0"/>
    <n v="4"/>
    <b v="0"/>
    <x v="6"/>
    <n v="34"/>
    <n v="63"/>
  </r>
  <r>
    <x v="2883"/>
    <x v="2882"/>
    <x v="2881"/>
    <x v="3"/>
    <n v="1908"/>
    <x v="2"/>
    <x v="0"/>
    <x v="0"/>
    <n v="1454734740"/>
    <n v="1451684437"/>
    <b v="0"/>
    <n v="5"/>
    <b v="0"/>
    <x v="6"/>
    <n v="19"/>
    <n v="381.6"/>
  </r>
  <r>
    <x v="2884"/>
    <x v="2883"/>
    <x v="2882"/>
    <x v="101"/>
    <n v="185"/>
    <x v="2"/>
    <x v="0"/>
    <x v="0"/>
    <n v="1417800435"/>
    <n v="1415208435"/>
    <b v="0"/>
    <n v="4"/>
    <b v="0"/>
    <x v="6"/>
    <n v="0"/>
    <n v="46.25"/>
  </r>
  <r>
    <x v="2885"/>
    <x v="2884"/>
    <x v="2883"/>
    <x v="44"/>
    <n v="130"/>
    <x v="2"/>
    <x v="0"/>
    <x v="0"/>
    <n v="1426294201"/>
    <n v="1423705801"/>
    <b v="0"/>
    <n v="5"/>
    <b v="0"/>
    <x v="6"/>
    <n v="33"/>
    <n v="26"/>
  </r>
  <r>
    <x v="2886"/>
    <x v="2885"/>
    <x v="2884"/>
    <x v="48"/>
    <n v="10"/>
    <x v="2"/>
    <x v="0"/>
    <x v="0"/>
    <n v="1442635140"/>
    <n v="1442243484"/>
    <b v="0"/>
    <n v="1"/>
    <b v="0"/>
    <x v="6"/>
    <n v="5"/>
    <n v="10"/>
  </r>
  <r>
    <x v="2887"/>
    <x v="2886"/>
    <x v="2885"/>
    <x v="9"/>
    <n v="5"/>
    <x v="2"/>
    <x v="0"/>
    <x v="0"/>
    <n v="1420971324"/>
    <n v="1418379324"/>
    <b v="0"/>
    <n v="1"/>
    <b v="0"/>
    <x v="6"/>
    <n v="0"/>
    <n v="5"/>
  </r>
  <r>
    <x v="2888"/>
    <x v="2887"/>
    <x v="2886"/>
    <x v="11"/>
    <n v="0"/>
    <x v="2"/>
    <x v="0"/>
    <x v="0"/>
    <n v="1413608340"/>
    <n v="1412945440"/>
    <b v="0"/>
    <n v="0"/>
    <b v="0"/>
    <x v="6"/>
    <n v="0"/>
    <s v="N/A"/>
  </r>
  <r>
    <x v="2889"/>
    <x v="2888"/>
    <x v="2887"/>
    <x v="9"/>
    <n v="1142"/>
    <x v="2"/>
    <x v="0"/>
    <x v="0"/>
    <n v="1409344985"/>
    <n v="1406752985"/>
    <b v="0"/>
    <n v="14"/>
    <b v="0"/>
    <x v="6"/>
    <n v="38"/>
    <n v="81.569999999999993"/>
  </r>
  <r>
    <x v="2890"/>
    <x v="2889"/>
    <x v="2888"/>
    <x v="13"/>
    <n v="21"/>
    <x v="2"/>
    <x v="0"/>
    <x v="0"/>
    <n v="1407553200"/>
    <n v="1405100992"/>
    <b v="0"/>
    <n v="3"/>
    <b v="0"/>
    <x v="6"/>
    <n v="1"/>
    <n v="7"/>
  </r>
  <r>
    <x v="2891"/>
    <x v="2890"/>
    <x v="2889"/>
    <x v="3"/>
    <n v="273"/>
    <x v="2"/>
    <x v="0"/>
    <x v="0"/>
    <n v="1460751128"/>
    <n v="1455570728"/>
    <b v="0"/>
    <n v="10"/>
    <b v="0"/>
    <x v="6"/>
    <n v="3"/>
    <n v="27.3"/>
  </r>
  <r>
    <x v="2892"/>
    <x v="2891"/>
    <x v="2890"/>
    <x v="62"/>
    <n v="500"/>
    <x v="2"/>
    <x v="0"/>
    <x v="0"/>
    <n v="1409000400"/>
    <n v="1408381704"/>
    <b v="0"/>
    <n v="17"/>
    <b v="0"/>
    <x v="6"/>
    <n v="9"/>
    <n v="29.41"/>
  </r>
  <r>
    <x v="2893"/>
    <x v="2892"/>
    <x v="2891"/>
    <x v="10"/>
    <n v="25"/>
    <x v="2"/>
    <x v="0"/>
    <x v="0"/>
    <n v="1420768800"/>
    <n v="1415644395"/>
    <b v="0"/>
    <n v="2"/>
    <b v="0"/>
    <x v="6"/>
    <n v="1"/>
    <n v="12.5"/>
  </r>
  <r>
    <x v="2894"/>
    <x v="2893"/>
    <x v="2892"/>
    <x v="63"/>
    <n v="0"/>
    <x v="2"/>
    <x v="0"/>
    <x v="0"/>
    <n v="1428100815"/>
    <n v="1422920415"/>
    <b v="0"/>
    <n v="0"/>
    <b v="0"/>
    <x v="6"/>
    <n v="0"/>
    <s v="N/A"/>
  </r>
  <r>
    <x v="2895"/>
    <x v="2894"/>
    <x v="2893"/>
    <x v="2"/>
    <n v="23"/>
    <x v="2"/>
    <x v="0"/>
    <x v="0"/>
    <n v="1403470800"/>
    <n v="1403356792"/>
    <b v="0"/>
    <n v="4"/>
    <b v="0"/>
    <x v="6"/>
    <n v="5"/>
    <n v="5.75"/>
  </r>
  <r>
    <x v="2896"/>
    <x v="2895"/>
    <x v="2894"/>
    <x v="9"/>
    <n v="625"/>
    <x v="2"/>
    <x v="0"/>
    <x v="0"/>
    <n v="1481522400"/>
    <n v="1480283321"/>
    <b v="0"/>
    <n v="12"/>
    <b v="0"/>
    <x v="6"/>
    <n v="21"/>
    <n v="52.08"/>
  </r>
  <r>
    <x v="2897"/>
    <x v="2896"/>
    <x v="2895"/>
    <x v="14"/>
    <n v="550"/>
    <x v="2"/>
    <x v="0"/>
    <x v="0"/>
    <n v="1444577345"/>
    <n v="1441985458"/>
    <b v="0"/>
    <n v="3"/>
    <b v="0"/>
    <x v="6"/>
    <n v="5"/>
    <n v="183.33"/>
  </r>
  <r>
    <x v="2898"/>
    <x v="2897"/>
    <x v="2896"/>
    <x v="51"/>
    <n v="316"/>
    <x v="2"/>
    <x v="0"/>
    <x v="0"/>
    <n v="1446307053"/>
    <n v="1443715053"/>
    <b v="0"/>
    <n v="12"/>
    <b v="0"/>
    <x v="6"/>
    <n v="4"/>
    <n v="26.33"/>
  </r>
  <r>
    <x v="2899"/>
    <x v="2898"/>
    <x v="2897"/>
    <x v="3"/>
    <n v="0"/>
    <x v="2"/>
    <x v="0"/>
    <x v="0"/>
    <n v="1469325158"/>
    <n v="1464141158"/>
    <b v="0"/>
    <n v="0"/>
    <b v="0"/>
    <x v="6"/>
    <n v="0"/>
    <s v="N/A"/>
  </r>
  <r>
    <x v="2900"/>
    <x v="2899"/>
    <x v="2898"/>
    <x v="62"/>
    <n v="3405"/>
    <x v="2"/>
    <x v="0"/>
    <x v="0"/>
    <n v="1407562632"/>
    <n v="1404970632"/>
    <b v="0"/>
    <n v="7"/>
    <b v="0"/>
    <x v="6"/>
    <n v="62"/>
    <n v="486.43"/>
  </r>
  <r>
    <x v="2901"/>
    <x v="2900"/>
    <x v="2899"/>
    <x v="47"/>
    <n v="6"/>
    <x v="2"/>
    <x v="0"/>
    <x v="0"/>
    <n v="1423345339"/>
    <n v="1418161339"/>
    <b v="0"/>
    <n v="2"/>
    <b v="0"/>
    <x v="6"/>
    <n v="1"/>
    <n v="3"/>
  </r>
  <r>
    <x v="2902"/>
    <x v="2901"/>
    <x v="2900"/>
    <x v="60"/>
    <n v="25"/>
    <x v="2"/>
    <x v="0"/>
    <x v="0"/>
    <n v="1440412396"/>
    <n v="1437820396"/>
    <b v="0"/>
    <n v="1"/>
    <b v="0"/>
    <x v="6"/>
    <n v="0"/>
    <n v="25"/>
  </r>
  <r>
    <x v="2903"/>
    <x v="2902"/>
    <x v="2901"/>
    <x v="10"/>
    <n v="39"/>
    <x v="2"/>
    <x v="0"/>
    <x v="0"/>
    <n v="1441771218"/>
    <n v="1436587218"/>
    <b v="0"/>
    <n v="4"/>
    <b v="0"/>
    <x v="6"/>
    <n v="1"/>
    <n v="9.75"/>
  </r>
  <r>
    <x v="2904"/>
    <x v="2903"/>
    <x v="2902"/>
    <x v="15"/>
    <n v="75"/>
    <x v="2"/>
    <x v="1"/>
    <x v="1"/>
    <n v="1415534400"/>
    <n v="1414538031"/>
    <b v="0"/>
    <n v="4"/>
    <b v="0"/>
    <x v="6"/>
    <n v="5"/>
    <n v="18.75"/>
  </r>
  <r>
    <x v="2905"/>
    <x v="2904"/>
    <x v="2903"/>
    <x v="8"/>
    <n v="622"/>
    <x v="2"/>
    <x v="0"/>
    <x v="0"/>
    <n v="1473211313"/>
    <n v="1472001713"/>
    <b v="0"/>
    <n v="17"/>
    <b v="0"/>
    <x v="6"/>
    <n v="18"/>
    <n v="36.590000000000003"/>
  </r>
  <r>
    <x v="2906"/>
    <x v="2905"/>
    <x v="2904"/>
    <x v="12"/>
    <n v="565"/>
    <x v="2"/>
    <x v="0"/>
    <x v="0"/>
    <n v="1438390800"/>
    <n v="1436888066"/>
    <b v="0"/>
    <n v="7"/>
    <b v="0"/>
    <x v="6"/>
    <n v="9"/>
    <n v="80.709999999999994"/>
  </r>
  <r>
    <x v="2907"/>
    <x v="2906"/>
    <x v="2905"/>
    <x v="30"/>
    <n v="2"/>
    <x v="2"/>
    <x v="0"/>
    <x v="0"/>
    <n v="1463259837"/>
    <n v="1458075837"/>
    <b v="0"/>
    <n v="2"/>
    <b v="0"/>
    <x v="6"/>
    <n v="0"/>
    <n v="1"/>
  </r>
  <r>
    <x v="2908"/>
    <x v="2907"/>
    <x v="2906"/>
    <x v="376"/>
    <n v="264"/>
    <x v="2"/>
    <x v="0"/>
    <x v="0"/>
    <n v="1465407219"/>
    <n v="1462815219"/>
    <b v="0"/>
    <n v="5"/>
    <b v="0"/>
    <x v="6"/>
    <n v="3"/>
    <n v="52.8"/>
  </r>
  <r>
    <x v="2909"/>
    <x v="2908"/>
    <x v="2907"/>
    <x v="237"/>
    <n v="20"/>
    <x v="2"/>
    <x v="0"/>
    <x v="0"/>
    <n v="1416944760"/>
    <n v="1413527001"/>
    <b v="0"/>
    <n v="1"/>
    <b v="0"/>
    <x v="6"/>
    <n v="0"/>
    <n v="20"/>
  </r>
  <r>
    <x v="2910"/>
    <x v="2909"/>
    <x v="2908"/>
    <x v="11"/>
    <n v="1"/>
    <x v="2"/>
    <x v="1"/>
    <x v="1"/>
    <n v="1434139887"/>
    <n v="1428955887"/>
    <b v="0"/>
    <n v="1"/>
    <b v="0"/>
    <x v="6"/>
    <n v="0"/>
    <n v="1"/>
  </r>
  <r>
    <x v="2911"/>
    <x v="2910"/>
    <x v="2909"/>
    <x v="40"/>
    <n v="657"/>
    <x v="2"/>
    <x v="0"/>
    <x v="0"/>
    <n v="1435429626"/>
    <n v="1431973626"/>
    <b v="0"/>
    <n v="14"/>
    <b v="0"/>
    <x v="6"/>
    <n v="37"/>
    <n v="46.93"/>
  </r>
  <r>
    <x v="2912"/>
    <x v="2911"/>
    <x v="2910"/>
    <x v="377"/>
    <n v="2030"/>
    <x v="2"/>
    <x v="0"/>
    <x v="0"/>
    <n v="1452827374"/>
    <n v="1450235374"/>
    <b v="0"/>
    <n v="26"/>
    <b v="0"/>
    <x v="6"/>
    <n v="14"/>
    <n v="78.08"/>
  </r>
  <r>
    <x v="2913"/>
    <x v="2912"/>
    <x v="2911"/>
    <x v="3"/>
    <n v="2"/>
    <x v="2"/>
    <x v="0"/>
    <x v="0"/>
    <n v="1410041339"/>
    <n v="1404857339"/>
    <b v="0"/>
    <n v="2"/>
    <b v="0"/>
    <x v="6"/>
    <n v="0"/>
    <n v="1"/>
  </r>
  <r>
    <x v="2914"/>
    <x v="2913"/>
    <x v="2912"/>
    <x v="31"/>
    <n v="1"/>
    <x v="2"/>
    <x v="1"/>
    <x v="1"/>
    <n v="1426365994"/>
    <n v="1421185594"/>
    <b v="0"/>
    <n v="1"/>
    <b v="0"/>
    <x v="6"/>
    <n v="0"/>
    <n v="1"/>
  </r>
  <r>
    <x v="2915"/>
    <x v="2914"/>
    <x v="2913"/>
    <x v="28"/>
    <n v="611"/>
    <x v="2"/>
    <x v="1"/>
    <x v="1"/>
    <n v="1458117190"/>
    <n v="1455528790"/>
    <b v="0"/>
    <n v="3"/>
    <b v="0"/>
    <x v="6"/>
    <n v="61"/>
    <n v="203.67"/>
  </r>
  <r>
    <x v="2916"/>
    <x v="2915"/>
    <x v="2914"/>
    <x v="378"/>
    <n v="145"/>
    <x v="2"/>
    <x v="1"/>
    <x v="1"/>
    <n v="1400498789"/>
    <n v="1398511589"/>
    <b v="0"/>
    <n v="7"/>
    <b v="0"/>
    <x v="6"/>
    <n v="8"/>
    <n v="20.71"/>
  </r>
  <r>
    <x v="2917"/>
    <x v="2916"/>
    <x v="2915"/>
    <x v="13"/>
    <n v="437"/>
    <x v="2"/>
    <x v="0"/>
    <x v="0"/>
    <n v="1442381847"/>
    <n v="1440826647"/>
    <b v="0"/>
    <n v="9"/>
    <b v="0"/>
    <x v="6"/>
    <n v="22"/>
    <n v="48.56"/>
  </r>
  <r>
    <x v="2918"/>
    <x v="2917"/>
    <x v="2916"/>
    <x v="10"/>
    <n v="1362"/>
    <x v="2"/>
    <x v="0"/>
    <x v="0"/>
    <n v="1446131207"/>
    <n v="1443712007"/>
    <b v="0"/>
    <n v="20"/>
    <b v="0"/>
    <x v="6"/>
    <n v="27"/>
    <n v="68.099999999999994"/>
  </r>
  <r>
    <x v="2919"/>
    <x v="2918"/>
    <x v="2917"/>
    <x v="20"/>
    <n v="51"/>
    <x v="2"/>
    <x v="0"/>
    <x v="0"/>
    <n v="1407250329"/>
    <n v="1404658329"/>
    <b v="0"/>
    <n v="6"/>
    <b v="0"/>
    <x v="6"/>
    <n v="9"/>
    <n v="8.5"/>
  </r>
  <r>
    <x v="2920"/>
    <x v="2919"/>
    <x v="2918"/>
    <x v="30"/>
    <n v="671"/>
    <x v="2"/>
    <x v="5"/>
    <x v="5"/>
    <n v="1427306470"/>
    <n v="1424718070"/>
    <b v="0"/>
    <n v="13"/>
    <b v="0"/>
    <x v="6"/>
    <n v="27"/>
    <n v="51.62"/>
  </r>
  <r>
    <x v="2921"/>
    <x v="2920"/>
    <x v="2919"/>
    <x v="213"/>
    <n v="129"/>
    <x v="0"/>
    <x v="0"/>
    <x v="0"/>
    <n v="1411679804"/>
    <n v="1409087804"/>
    <b v="0"/>
    <n v="3"/>
    <b v="1"/>
    <x v="40"/>
    <n v="129"/>
    <n v="43"/>
  </r>
  <r>
    <x v="2922"/>
    <x v="2921"/>
    <x v="2920"/>
    <x v="2"/>
    <n v="500"/>
    <x v="0"/>
    <x v="1"/>
    <x v="1"/>
    <n v="1431982727"/>
    <n v="1428094727"/>
    <b v="0"/>
    <n v="6"/>
    <b v="1"/>
    <x v="40"/>
    <n v="100"/>
    <n v="83.33"/>
  </r>
  <r>
    <x v="2923"/>
    <x v="2922"/>
    <x v="2921"/>
    <x v="43"/>
    <n v="300"/>
    <x v="0"/>
    <x v="0"/>
    <x v="0"/>
    <n v="1422068400"/>
    <n v="1420774779"/>
    <b v="0"/>
    <n v="10"/>
    <b v="1"/>
    <x v="40"/>
    <n v="100"/>
    <n v="30"/>
  </r>
  <r>
    <x v="2924"/>
    <x v="2923"/>
    <x v="2922"/>
    <x v="31"/>
    <n v="25800"/>
    <x v="0"/>
    <x v="0"/>
    <x v="0"/>
    <n v="1431143940"/>
    <n v="1428585710"/>
    <b v="0"/>
    <n v="147"/>
    <b v="1"/>
    <x v="40"/>
    <n v="103"/>
    <n v="175.51"/>
  </r>
  <r>
    <x v="2925"/>
    <x v="2924"/>
    <x v="2923"/>
    <x v="101"/>
    <n v="46100.69"/>
    <x v="0"/>
    <x v="0"/>
    <x v="0"/>
    <n v="1410444068"/>
    <n v="1407852068"/>
    <b v="0"/>
    <n v="199"/>
    <b v="1"/>
    <x v="40"/>
    <n v="102"/>
    <n v="231.66"/>
  </r>
  <r>
    <x v="2926"/>
    <x v="2925"/>
    <x v="2924"/>
    <x v="9"/>
    <n v="3750"/>
    <x v="0"/>
    <x v="0"/>
    <x v="0"/>
    <n v="1424715779"/>
    <n v="1423506179"/>
    <b v="0"/>
    <n v="50"/>
    <b v="1"/>
    <x v="40"/>
    <n v="125"/>
    <n v="75"/>
  </r>
  <r>
    <x v="2927"/>
    <x v="2926"/>
    <x v="2925"/>
    <x v="40"/>
    <n v="2355"/>
    <x v="0"/>
    <x v="0"/>
    <x v="0"/>
    <n v="1405400400"/>
    <n v="1402934629"/>
    <b v="0"/>
    <n v="21"/>
    <b v="1"/>
    <x v="40"/>
    <n v="131"/>
    <n v="112.14"/>
  </r>
  <r>
    <x v="2928"/>
    <x v="2927"/>
    <x v="2926"/>
    <x v="28"/>
    <n v="1000"/>
    <x v="0"/>
    <x v="0"/>
    <x v="0"/>
    <n v="1457135846"/>
    <n v="1454543846"/>
    <b v="0"/>
    <n v="24"/>
    <b v="1"/>
    <x v="40"/>
    <n v="100"/>
    <n v="41.67"/>
  </r>
  <r>
    <x v="2929"/>
    <x v="2928"/>
    <x v="2927"/>
    <x v="6"/>
    <n v="8165.55"/>
    <x v="0"/>
    <x v="0"/>
    <x v="0"/>
    <n v="1401024758"/>
    <n v="1398432758"/>
    <b v="0"/>
    <n v="32"/>
    <b v="1"/>
    <x v="40"/>
    <n v="102"/>
    <n v="255.17"/>
  </r>
  <r>
    <x v="2930"/>
    <x v="2929"/>
    <x v="2928"/>
    <x v="3"/>
    <n v="10092"/>
    <x v="0"/>
    <x v="1"/>
    <x v="1"/>
    <n v="1431007264"/>
    <n v="1428415264"/>
    <b v="0"/>
    <n v="62"/>
    <b v="1"/>
    <x v="40"/>
    <n v="101"/>
    <n v="162.77000000000001"/>
  </r>
  <r>
    <x v="2931"/>
    <x v="2930"/>
    <x v="2929"/>
    <x v="47"/>
    <n v="795"/>
    <x v="0"/>
    <x v="5"/>
    <x v="5"/>
    <n v="1410761280"/>
    <n v="1408604363"/>
    <b v="0"/>
    <n v="9"/>
    <b v="1"/>
    <x v="40"/>
    <n v="106"/>
    <n v="88.33"/>
  </r>
  <r>
    <x v="2932"/>
    <x v="2931"/>
    <x v="2930"/>
    <x v="379"/>
    <n v="3258"/>
    <x v="0"/>
    <x v="2"/>
    <x v="2"/>
    <n v="1424516400"/>
    <n v="1421812637"/>
    <b v="0"/>
    <n v="38"/>
    <b v="1"/>
    <x v="40"/>
    <n v="105"/>
    <n v="85.74"/>
  </r>
  <r>
    <x v="2933"/>
    <x v="2932"/>
    <x v="2931"/>
    <x v="30"/>
    <n v="2569"/>
    <x v="0"/>
    <x v="0"/>
    <x v="0"/>
    <n v="1465081053"/>
    <n v="1462489053"/>
    <b v="0"/>
    <n v="54"/>
    <b v="1"/>
    <x v="40"/>
    <n v="103"/>
    <n v="47.57"/>
  </r>
  <r>
    <x v="2934"/>
    <x v="2933"/>
    <x v="2932"/>
    <x v="30"/>
    <n v="2700"/>
    <x v="0"/>
    <x v="5"/>
    <x v="5"/>
    <n v="1402845364"/>
    <n v="1400253364"/>
    <b v="0"/>
    <n v="37"/>
    <b v="1"/>
    <x v="40"/>
    <n v="108"/>
    <n v="72.97"/>
  </r>
  <r>
    <x v="2935"/>
    <x v="2934"/>
    <x v="2933"/>
    <x v="8"/>
    <n v="3531"/>
    <x v="0"/>
    <x v="0"/>
    <x v="0"/>
    <n v="1472490000"/>
    <n v="1467468008"/>
    <b v="0"/>
    <n v="39"/>
    <b v="1"/>
    <x v="40"/>
    <n v="101"/>
    <n v="90.54"/>
  </r>
  <r>
    <x v="2936"/>
    <x v="2935"/>
    <x v="2934"/>
    <x v="28"/>
    <n v="1280"/>
    <x v="0"/>
    <x v="0"/>
    <x v="0"/>
    <n v="1413176340"/>
    <n v="1412091423"/>
    <b v="0"/>
    <n v="34"/>
    <b v="1"/>
    <x v="40"/>
    <n v="128"/>
    <n v="37.65"/>
  </r>
  <r>
    <x v="2937"/>
    <x v="2936"/>
    <x v="2935"/>
    <x v="15"/>
    <n v="2000"/>
    <x v="0"/>
    <x v="1"/>
    <x v="1"/>
    <n v="1405249113"/>
    <n v="1402657113"/>
    <b v="0"/>
    <n v="55"/>
    <b v="1"/>
    <x v="40"/>
    <n v="133"/>
    <n v="36.36"/>
  </r>
  <r>
    <x v="2938"/>
    <x v="2937"/>
    <x v="2936"/>
    <x v="23"/>
    <n v="4055"/>
    <x v="0"/>
    <x v="0"/>
    <x v="0"/>
    <n v="1422636814"/>
    <n v="1420044814"/>
    <b v="0"/>
    <n v="32"/>
    <b v="1"/>
    <x v="40"/>
    <n v="101"/>
    <n v="126.72"/>
  </r>
  <r>
    <x v="2939"/>
    <x v="2938"/>
    <x v="2937"/>
    <x v="6"/>
    <n v="8230"/>
    <x v="0"/>
    <x v="0"/>
    <x v="0"/>
    <n v="1409187600"/>
    <n v="1406316312"/>
    <b v="0"/>
    <n v="25"/>
    <b v="1"/>
    <x v="40"/>
    <n v="103"/>
    <n v="329.2"/>
  </r>
  <r>
    <x v="2940"/>
    <x v="2939"/>
    <x v="2938"/>
    <x v="30"/>
    <n v="2681"/>
    <x v="0"/>
    <x v="0"/>
    <x v="0"/>
    <n v="1421606018"/>
    <n v="1418150018"/>
    <b v="0"/>
    <n v="33"/>
    <b v="1"/>
    <x v="40"/>
    <n v="107"/>
    <n v="81.239999999999995"/>
  </r>
  <r>
    <x v="2941"/>
    <x v="2940"/>
    <x v="2939"/>
    <x v="31"/>
    <n v="1"/>
    <x v="2"/>
    <x v="0"/>
    <x v="0"/>
    <n v="1425250955"/>
    <n v="1422658955"/>
    <b v="0"/>
    <n v="1"/>
    <b v="0"/>
    <x v="38"/>
    <n v="0"/>
    <n v="1"/>
  </r>
  <r>
    <x v="2942"/>
    <x v="2941"/>
    <x v="2940"/>
    <x v="61"/>
    <n v="40850"/>
    <x v="2"/>
    <x v="5"/>
    <x v="5"/>
    <n v="1450297080"/>
    <n v="1448565459"/>
    <b v="0"/>
    <n v="202"/>
    <b v="0"/>
    <x v="38"/>
    <n v="20"/>
    <n v="202.23"/>
  </r>
  <r>
    <x v="2943"/>
    <x v="2942"/>
    <x v="2941"/>
    <x v="9"/>
    <n v="0"/>
    <x v="2"/>
    <x v="0"/>
    <x v="0"/>
    <n v="1428894380"/>
    <n v="1426302380"/>
    <b v="0"/>
    <n v="0"/>
    <b v="0"/>
    <x v="38"/>
    <n v="0"/>
    <s v="N/A"/>
  </r>
  <r>
    <x v="2944"/>
    <x v="2943"/>
    <x v="2942"/>
    <x v="3"/>
    <n v="100"/>
    <x v="2"/>
    <x v="0"/>
    <x v="0"/>
    <n v="1433714198"/>
    <n v="1431122198"/>
    <b v="0"/>
    <n v="1"/>
    <b v="0"/>
    <x v="38"/>
    <n v="1"/>
    <n v="100"/>
  </r>
  <r>
    <x v="2945"/>
    <x v="2944"/>
    <x v="2943"/>
    <x v="63"/>
    <n v="0"/>
    <x v="2"/>
    <x v="0"/>
    <x v="0"/>
    <n v="1432437660"/>
    <n v="1429845660"/>
    <b v="0"/>
    <n v="0"/>
    <b v="0"/>
    <x v="38"/>
    <n v="0"/>
    <s v="N/A"/>
  </r>
  <r>
    <x v="2946"/>
    <x v="2945"/>
    <x v="2944"/>
    <x v="13"/>
    <n v="2"/>
    <x v="2"/>
    <x v="1"/>
    <x v="1"/>
    <n v="1471265092"/>
    <n v="1468673092"/>
    <b v="0"/>
    <n v="2"/>
    <b v="0"/>
    <x v="38"/>
    <n v="0"/>
    <n v="1"/>
  </r>
  <r>
    <x v="2947"/>
    <x v="2946"/>
    <x v="2945"/>
    <x v="31"/>
    <n v="1072"/>
    <x v="2"/>
    <x v="0"/>
    <x v="0"/>
    <n v="1480007460"/>
    <n v="1475760567"/>
    <b v="0"/>
    <n v="13"/>
    <b v="0"/>
    <x v="38"/>
    <n v="4"/>
    <n v="82.46"/>
  </r>
  <r>
    <x v="2948"/>
    <x v="2947"/>
    <x v="2946"/>
    <x v="69"/>
    <n v="24"/>
    <x v="2"/>
    <x v="0"/>
    <x v="0"/>
    <n v="1433259293"/>
    <n v="1428075293"/>
    <b v="0"/>
    <n v="9"/>
    <b v="0"/>
    <x v="38"/>
    <n v="0"/>
    <n v="2.67"/>
  </r>
  <r>
    <x v="2949"/>
    <x v="2948"/>
    <x v="2947"/>
    <x v="28"/>
    <n v="25"/>
    <x v="2"/>
    <x v="0"/>
    <x v="0"/>
    <n v="1447965917"/>
    <n v="1445370317"/>
    <b v="0"/>
    <n v="2"/>
    <b v="0"/>
    <x v="38"/>
    <n v="3"/>
    <n v="12.5"/>
  </r>
  <r>
    <x v="2950"/>
    <x v="2949"/>
    <x v="2948"/>
    <x v="380"/>
    <n v="0"/>
    <x v="2"/>
    <x v="0"/>
    <x v="0"/>
    <n v="1453538752"/>
    <n v="1450946752"/>
    <b v="0"/>
    <n v="0"/>
    <b v="0"/>
    <x v="38"/>
    <n v="0"/>
    <s v="N/A"/>
  </r>
  <r>
    <x v="2951"/>
    <x v="2950"/>
    <x v="2949"/>
    <x v="63"/>
    <n v="1096"/>
    <x v="1"/>
    <x v="0"/>
    <x v="0"/>
    <n v="1412536573"/>
    <n v="1408648573"/>
    <b v="0"/>
    <n v="58"/>
    <b v="0"/>
    <x v="38"/>
    <n v="2"/>
    <n v="18.899999999999999"/>
  </r>
  <r>
    <x v="2952"/>
    <x v="2951"/>
    <x v="2950"/>
    <x v="22"/>
    <n v="1605"/>
    <x v="1"/>
    <x v="0"/>
    <x v="0"/>
    <n v="1476676800"/>
    <n v="1473957239"/>
    <b v="0"/>
    <n v="8"/>
    <b v="0"/>
    <x v="38"/>
    <n v="8"/>
    <n v="200.63"/>
  </r>
  <r>
    <x v="2953"/>
    <x v="2952"/>
    <x v="2951"/>
    <x v="307"/>
    <n v="605"/>
    <x v="1"/>
    <x v="0"/>
    <x v="0"/>
    <n v="1444330821"/>
    <n v="1441738821"/>
    <b v="0"/>
    <n v="3"/>
    <b v="0"/>
    <x v="38"/>
    <n v="0"/>
    <n v="201.67"/>
  </r>
  <r>
    <x v="2954"/>
    <x v="2953"/>
    <x v="2952"/>
    <x v="36"/>
    <n v="0"/>
    <x v="1"/>
    <x v="0"/>
    <x v="0"/>
    <n v="1489669203"/>
    <n v="1487944803"/>
    <b v="0"/>
    <n v="0"/>
    <b v="0"/>
    <x v="38"/>
    <n v="0"/>
    <s v="N/A"/>
  </r>
  <r>
    <x v="2955"/>
    <x v="2954"/>
    <x v="2953"/>
    <x v="38"/>
    <n v="715"/>
    <x v="1"/>
    <x v="0"/>
    <x v="0"/>
    <n v="1434476849"/>
    <n v="1431884849"/>
    <b v="0"/>
    <n v="11"/>
    <b v="0"/>
    <x v="38"/>
    <n v="60"/>
    <n v="65"/>
  </r>
  <r>
    <x v="2956"/>
    <x v="2955"/>
    <x v="2954"/>
    <x v="278"/>
    <n v="1322"/>
    <x v="1"/>
    <x v="0"/>
    <x v="0"/>
    <n v="1462402850"/>
    <n v="1459810850"/>
    <b v="0"/>
    <n v="20"/>
    <b v="0"/>
    <x v="38"/>
    <n v="17"/>
    <n v="66.099999999999994"/>
  </r>
  <r>
    <x v="2957"/>
    <x v="2956"/>
    <x v="2955"/>
    <x v="36"/>
    <n v="280"/>
    <x v="1"/>
    <x v="0"/>
    <x v="0"/>
    <n v="1427498172"/>
    <n v="1422317772"/>
    <b v="0"/>
    <n v="3"/>
    <b v="0"/>
    <x v="38"/>
    <n v="2"/>
    <n v="93.33"/>
  </r>
  <r>
    <x v="2958"/>
    <x v="2957"/>
    <x v="2956"/>
    <x v="58"/>
    <n v="0"/>
    <x v="1"/>
    <x v="0"/>
    <x v="0"/>
    <n v="1462729317"/>
    <n v="1457548917"/>
    <b v="0"/>
    <n v="0"/>
    <b v="0"/>
    <x v="38"/>
    <n v="0"/>
    <s v="N/A"/>
  </r>
  <r>
    <x v="2959"/>
    <x v="2958"/>
    <x v="2957"/>
    <x v="3"/>
    <n v="0"/>
    <x v="1"/>
    <x v="1"/>
    <x v="1"/>
    <n v="1465258325"/>
    <n v="1462666325"/>
    <b v="0"/>
    <n v="0"/>
    <b v="0"/>
    <x v="38"/>
    <n v="0"/>
    <s v="N/A"/>
  </r>
  <r>
    <x v="2960"/>
    <x v="2959"/>
    <x v="2958"/>
    <x v="381"/>
    <n v="0"/>
    <x v="1"/>
    <x v="0"/>
    <x v="0"/>
    <n v="1410459023"/>
    <n v="1407867023"/>
    <b v="0"/>
    <n v="0"/>
    <b v="0"/>
    <x v="38"/>
    <n v="0"/>
    <s v="N/A"/>
  </r>
  <r>
    <x v="2961"/>
    <x v="2960"/>
    <x v="2959"/>
    <x v="10"/>
    <n v="5481"/>
    <x v="0"/>
    <x v="0"/>
    <x v="0"/>
    <n v="1427342400"/>
    <n v="1424927159"/>
    <b v="0"/>
    <n v="108"/>
    <b v="1"/>
    <x v="6"/>
    <n v="110"/>
    <n v="50.75"/>
  </r>
  <r>
    <x v="2962"/>
    <x v="2961"/>
    <x v="2960"/>
    <x v="28"/>
    <n v="1218"/>
    <x v="0"/>
    <x v="0"/>
    <x v="0"/>
    <n v="1425193140"/>
    <n v="1422769906"/>
    <b v="0"/>
    <n v="20"/>
    <b v="1"/>
    <x v="6"/>
    <n v="122"/>
    <n v="60.9"/>
  </r>
  <r>
    <x v="2963"/>
    <x v="2962"/>
    <x v="2961"/>
    <x v="3"/>
    <n v="10685"/>
    <x v="0"/>
    <x v="0"/>
    <x v="0"/>
    <n v="1435835824"/>
    <n v="1433243824"/>
    <b v="0"/>
    <n v="98"/>
    <b v="1"/>
    <x v="6"/>
    <n v="107"/>
    <n v="109.03"/>
  </r>
  <r>
    <x v="2964"/>
    <x v="2963"/>
    <x v="2962"/>
    <x v="10"/>
    <n v="5035.6899999999996"/>
    <x v="0"/>
    <x v="0"/>
    <x v="0"/>
    <n v="1407360720"/>
    <n v="1404769819"/>
    <b v="0"/>
    <n v="196"/>
    <b v="1"/>
    <x v="6"/>
    <n v="101"/>
    <n v="25.69"/>
  </r>
  <r>
    <x v="2965"/>
    <x v="2964"/>
    <x v="2963"/>
    <x v="15"/>
    <n v="1635"/>
    <x v="0"/>
    <x v="0"/>
    <x v="0"/>
    <n v="1436290233"/>
    <n v="1433698233"/>
    <b v="0"/>
    <n v="39"/>
    <b v="1"/>
    <x v="6"/>
    <n v="109"/>
    <n v="41.92"/>
  </r>
  <r>
    <x v="2966"/>
    <x v="2965"/>
    <x v="2964"/>
    <x v="3"/>
    <n v="11363"/>
    <x v="0"/>
    <x v="0"/>
    <x v="0"/>
    <n v="1442425412"/>
    <n v="1439833412"/>
    <b v="0"/>
    <n v="128"/>
    <b v="1"/>
    <x v="6"/>
    <n v="114"/>
    <n v="88.77"/>
  </r>
  <r>
    <x v="2967"/>
    <x v="2966"/>
    <x v="2965"/>
    <x v="10"/>
    <n v="5696"/>
    <x v="0"/>
    <x v="0"/>
    <x v="0"/>
    <n v="1425872692"/>
    <n v="1423284292"/>
    <b v="0"/>
    <n v="71"/>
    <b v="1"/>
    <x v="6"/>
    <n v="114"/>
    <n v="80.23"/>
  </r>
  <r>
    <x v="2968"/>
    <x v="2967"/>
    <x v="2966"/>
    <x v="8"/>
    <n v="3710"/>
    <x v="0"/>
    <x v="0"/>
    <x v="0"/>
    <n v="1471406340"/>
    <n v="1470227660"/>
    <b v="0"/>
    <n v="47"/>
    <b v="1"/>
    <x v="6"/>
    <n v="106"/>
    <n v="78.94"/>
  </r>
  <r>
    <x v="2969"/>
    <x v="2968"/>
    <x v="2967"/>
    <x v="28"/>
    <n v="1625"/>
    <x v="0"/>
    <x v="5"/>
    <x v="5"/>
    <n v="1430693460"/>
    <n v="1428087153"/>
    <b v="0"/>
    <n v="17"/>
    <b v="1"/>
    <x v="6"/>
    <n v="163"/>
    <n v="95.59"/>
  </r>
  <r>
    <x v="2970"/>
    <x v="2969"/>
    <x v="2968"/>
    <x v="12"/>
    <n v="6360"/>
    <x v="0"/>
    <x v="0"/>
    <x v="0"/>
    <n v="1405699451"/>
    <n v="1403107451"/>
    <b v="0"/>
    <n v="91"/>
    <b v="1"/>
    <x v="6"/>
    <n v="106"/>
    <n v="69.89"/>
  </r>
  <r>
    <x v="2971"/>
    <x v="2970"/>
    <x v="2969"/>
    <x v="50"/>
    <n v="3205"/>
    <x v="0"/>
    <x v="0"/>
    <x v="0"/>
    <n v="1409500078"/>
    <n v="1406908078"/>
    <b v="0"/>
    <n v="43"/>
    <b v="1"/>
    <x v="6"/>
    <n v="100"/>
    <n v="74.53"/>
  </r>
  <r>
    <x v="2972"/>
    <x v="2971"/>
    <x v="2970"/>
    <x v="13"/>
    <n v="2107"/>
    <x v="0"/>
    <x v="0"/>
    <x v="0"/>
    <n v="1480899600"/>
    <n v="1479609520"/>
    <b v="0"/>
    <n v="17"/>
    <b v="1"/>
    <x v="6"/>
    <n v="105"/>
    <n v="123.94"/>
  </r>
  <r>
    <x v="2973"/>
    <x v="2972"/>
    <x v="2971"/>
    <x v="10"/>
    <n v="8740"/>
    <x v="0"/>
    <x v="0"/>
    <x v="0"/>
    <n v="1451620800"/>
    <n v="1449171508"/>
    <b v="0"/>
    <n v="33"/>
    <b v="1"/>
    <x v="6"/>
    <n v="175"/>
    <n v="264.85000000000002"/>
  </r>
  <r>
    <x v="2974"/>
    <x v="2973"/>
    <x v="2972"/>
    <x v="10"/>
    <n v="5100"/>
    <x v="0"/>
    <x v="0"/>
    <x v="0"/>
    <n v="1411695300"/>
    <n v="1409275671"/>
    <b v="0"/>
    <n v="87"/>
    <b v="1"/>
    <x v="6"/>
    <n v="102"/>
    <n v="58.62"/>
  </r>
  <r>
    <x v="2975"/>
    <x v="2974"/>
    <x v="2973"/>
    <x v="6"/>
    <n v="8010"/>
    <x v="0"/>
    <x v="0"/>
    <x v="0"/>
    <n v="1417057200"/>
    <n v="1414599886"/>
    <b v="0"/>
    <n v="113"/>
    <b v="1"/>
    <x v="6"/>
    <n v="100"/>
    <n v="70.88"/>
  </r>
  <r>
    <x v="2976"/>
    <x v="2975"/>
    <x v="2974"/>
    <x v="159"/>
    <n v="120"/>
    <x v="0"/>
    <x v="1"/>
    <x v="1"/>
    <n v="1457870400"/>
    <n v="1456421530"/>
    <b v="0"/>
    <n v="14"/>
    <b v="1"/>
    <x v="6"/>
    <n v="171"/>
    <n v="8.57"/>
  </r>
  <r>
    <x v="2977"/>
    <x v="2976"/>
    <x v="2975"/>
    <x v="9"/>
    <n v="3407"/>
    <x v="0"/>
    <x v="0"/>
    <x v="0"/>
    <n v="1427076840"/>
    <n v="1421960934"/>
    <b v="0"/>
    <n v="30"/>
    <b v="1"/>
    <x v="6"/>
    <n v="114"/>
    <n v="113.57"/>
  </r>
  <r>
    <x v="2978"/>
    <x v="2977"/>
    <x v="2976"/>
    <x v="47"/>
    <n v="971"/>
    <x v="0"/>
    <x v="0"/>
    <x v="0"/>
    <n v="1413784740"/>
    <n v="1412954547"/>
    <b v="0"/>
    <n v="16"/>
    <b v="1"/>
    <x v="6"/>
    <n v="129"/>
    <n v="60.69"/>
  </r>
  <r>
    <x v="2979"/>
    <x v="2978"/>
    <x v="2977"/>
    <x v="10"/>
    <n v="5070"/>
    <x v="0"/>
    <x v="0"/>
    <x v="0"/>
    <n v="1420524000"/>
    <n v="1419104823"/>
    <b v="0"/>
    <n v="46"/>
    <b v="1"/>
    <x v="6"/>
    <n v="101"/>
    <n v="110.22"/>
  </r>
  <r>
    <x v="2980"/>
    <x v="2979"/>
    <x v="2978"/>
    <x v="9"/>
    <n v="3275"/>
    <x v="0"/>
    <x v="0"/>
    <x v="0"/>
    <n v="1440381600"/>
    <n v="1438639130"/>
    <b v="0"/>
    <n v="24"/>
    <b v="1"/>
    <x v="6"/>
    <n v="109"/>
    <n v="136.46"/>
  </r>
  <r>
    <x v="2981"/>
    <x v="2980"/>
    <x v="2979"/>
    <x v="23"/>
    <n v="5157"/>
    <x v="0"/>
    <x v="17"/>
    <x v="3"/>
    <n v="1443014756"/>
    <n v="1439126756"/>
    <b v="1"/>
    <n v="97"/>
    <b v="1"/>
    <x v="38"/>
    <n v="129"/>
    <n v="53.16"/>
  </r>
  <r>
    <x v="2982"/>
    <x v="2981"/>
    <x v="2980"/>
    <x v="10"/>
    <n v="5103"/>
    <x v="0"/>
    <x v="1"/>
    <x v="1"/>
    <n v="1455208143"/>
    <n v="1452616143"/>
    <b v="1"/>
    <n v="59"/>
    <b v="1"/>
    <x v="38"/>
    <n v="102"/>
    <n v="86.49"/>
  </r>
  <r>
    <x v="2983"/>
    <x v="2982"/>
    <x v="2981"/>
    <x v="382"/>
    <n v="169985.91"/>
    <x v="0"/>
    <x v="0"/>
    <x v="0"/>
    <n v="1415722236"/>
    <n v="1410534636"/>
    <b v="1"/>
    <n v="1095"/>
    <b v="1"/>
    <x v="38"/>
    <n v="147"/>
    <n v="155.24"/>
  </r>
  <r>
    <x v="2984"/>
    <x v="2983"/>
    <x v="2982"/>
    <x v="31"/>
    <n v="25088"/>
    <x v="0"/>
    <x v="0"/>
    <x v="0"/>
    <n v="1472020881"/>
    <n v="1469428881"/>
    <b v="1"/>
    <n v="218"/>
    <b v="1"/>
    <x v="38"/>
    <n v="100"/>
    <n v="115.08"/>
  </r>
  <r>
    <x v="2985"/>
    <x v="2984"/>
    <x v="2983"/>
    <x v="3"/>
    <n v="12165"/>
    <x v="0"/>
    <x v="4"/>
    <x v="4"/>
    <n v="1477886400"/>
    <n v="1476228128"/>
    <b v="0"/>
    <n v="111"/>
    <b v="1"/>
    <x v="38"/>
    <n v="122"/>
    <n v="109.59"/>
  </r>
  <r>
    <x v="2986"/>
    <x v="2985"/>
    <x v="2984"/>
    <x v="262"/>
    <n v="2532"/>
    <x v="0"/>
    <x v="1"/>
    <x v="1"/>
    <n v="1462100406"/>
    <n v="1456920006"/>
    <b v="0"/>
    <n v="56"/>
    <b v="1"/>
    <x v="38"/>
    <n v="106"/>
    <n v="45.21"/>
  </r>
  <r>
    <x v="2987"/>
    <x v="2986"/>
    <x v="2985"/>
    <x v="31"/>
    <n v="27600.2"/>
    <x v="0"/>
    <x v="0"/>
    <x v="0"/>
    <n v="1476316800"/>
    <n v="1473837751"/>
    <b v="0"/>
    <n v="265"/>
    <b v="1"/>
    <x v="38"/>
    <n v="110"/>
    <n v="104.15"/>
  </r>
  <r>
    <x v="2988"/>
    <x v="2987"/>
    <x v="2986"/>
    <x v="28"/>
    <n v="1000"/>
    <x v="0"/>
    <x v="1"/>
    <x v="1"/>
    <n v="1466412081"/>
    <n v="1463820081"/>
    <b v="0"/>
    <n v="28"/>
    <b v="1"/>
    <x v="38"/>
    <n v="100"/>
    <n v="35.71"/>
  </r>
  <r>
    <x v="2989"/>
    <x v="2988"/>
    <x v="2987"/>
    <x v="22"/>
    <n v="35307"/>
    <x v="0"/>
    <x v="0"/>
    <x v="0"/>
    <n v="1450673940"/>
    <n v="1448756962"/>
    <b v="0"/>
    <n v="364"/>
    <b v="1"/>
    <x v="38"/>
    <n v="177"/>
    <n v="97"/>
  </r>
  <r>
    <x v="2990"/>
    <x v="2989"/>
    <x v="2988"/>
    <x v="3"/>
    <n v="10000"/>
    <x v="0"/>
    <x v="0"/>
    <x v="0"/>
    <n v="1452174420"/>
    <n v="1449150420"/>
    <b v="0"/>
    <n v="27"/>
    <b v="1"/>
    <x v="38"/>
    <n v="100"/>
    <n v="370.37"/>
  </r>
  <r>
    <x v="2991"/>
    <x v="2990"/>
    <x v="2989"/>
    <x v="0"/>
    <n v="8780"/>
    <x v="0"/>
    <x v="0"/>
    <x v="0"/>
    <n v="1485547530"/>
    <n v="1483646730"/>
    <b v="0"/>
    <n v="93"/>
    <b v="1"/>
    <x v="38"/>
    <n v="103"/>
    <n v="94.41"/>
  </r>
  <r>
    <x v="2992"/>
    <x v="2991"/>
    <x v="2990"/>
    <x v="9"/>
    <n v="3135"/>
    <x v="0"/>
    <x v="0"/>
    <x v="0"/>
    <n v="1476037510"/>
    <n v="1473445510"/>
    <b v="0"/>
    <n v="64"/>
    <b v="1"/>
    <x v="38"/>
    <n v="105"/>
    <n v="48.98"/>
  </r>
  <r>
    <x v="2993"/>
    <x v="2992"/>
    <x v="2991"/>
    <x v="28"/>
    <n v="1003"/>
    <x v="0"/>
    <x v="0"/>
    <x v="0"/>
    <n v="1455998867"/>
    <n v="1453406867"/>
    <b v="0"/>
    <n v="22"/>
    <b v="1"/>
    <x v="38"/>
    <n v="100"/>
    <n v="45.59"/>
  </r>
  <r>
    <x v="2994"/>
    <x v="2993"/>
    <x v="2992"/>
    <x v="43"/>
    <n v="1373.24"/>
    <x v="0"/>
    <x v="1"/>
    <x v="1"/>
    <n v="1412335772"/>
    <n v="1409743772"/>
    <b v="0"/>
    <n v="59"/>
    <b v="1"/>
    <x v="38"/>
    <n v="458"/>
    <n v="23.28"/>
  </r>
  <r>
    <x v="2995"/>
    <x v="2994"/>
    <x v="2993"/>
    <x v="36"/>
    <n v="15744"/>
    <x v="0"/>
    <x v="0"/>
    <x v="0"/>
    <n v="1484841471"/>
    <n v="1482249471"/>
    <b v="0"/>
    <n v="249"/>
    <b v="1"/>
    <x v="38"/>
    <n v="105"/>
    <n v="63.23"/>
  </r>
  <r>
    <x v="2996"/>
    <x v="2995"/>
    <x v="2994"/>
    <x v="19"/>
    <n v="60180"/>
    <x v="0"/>
    <x v="0"/>
    <x v="0"/>
    <n v="1432677240"/>
    <n v="1427493240"/>
    <b v="0"/>
    <n v="392"/>
    <b v="1"/>
    <x v="38"/>
    <n v="172"/>
    <n v="153.52000000000001"/>
  </r>
  <r>
    <x v="2997"/>
    <x v="2996"/>
    <x v="2995"/>
    <x v="3"/>
    <n v="10373"/>
    <x v="0"/>
    <x v="0"/>
    <x v="0"/>
    <n v="1488171540"/>
    <n v="1486661793"/>
    <b v="0"/>
    <n v="115"/>
    <b v="1"/>
    <x v="38"/>
    <n v="104"/>
    <n v="90.2"/>
  </r>
  <r>
    <x v="2998"/>
    <x v="2997"/>
    <x v="2996"/>
    <x v="63"/>
    <n v="51514.5"/>
    <x v="0"/>
    <x v="0"/>
    <x v="0"/>
    <n v="1402892700"/>
    <n v="1400474329"/>
    <b v="0"/>
    <n v="433"/>
    <b v="1"/>
    <x v="38"/>
    <n v="103"/>
    <n v="118.97"/>
  </r>
  <r>
    <x v="2999"/>
    <x v="2998"/>
    <x v="2997"/>
    <x v="383"/>
    <n v="1605"/>
    <x v="0"/>
    <x v="0"/>
    <x v="0"/>
    <n v="1488333600"/>
    <n v="1487094360"/>
    <b v="0"/>
    <n v="20"/>
    <b v="1"/>
    <x v="38"/>
    <n v="119"/>
    <n v="80.25"/>
  </r>
  <r>
    <x v="3000"/>
    <x v="2999"/>
    <x v="2998"/>
    <x v="2"/>
    <n v="500"/>
    <x v="0"/>
    <x v="0"/>
    <x v="0"/>
    <n v="1485885600"/>
    <n v="1484682670"/>
    <b v="0"/>
    <n v="8"/>
    <b v="1"/>
    <x v="38"/>
    <n v="100"/>
    <n v="62.5"/>
  </r>
  <r>
    <x v="3001"/>
    <x v="3000"/>
    <x v="2999"/>
    <x v="384"/>
    <n v="22991.01"/>
    <x v="0"/>
    <x v="0"/>
    <x v="0"/>
    <n v="1468445382"/>
    <n v="1465853382"/>
    <b v="0"/>
    <n v="175"/>
    <b v="1"/>
    <x v="38"/>
    <n v="319"/>
    <n v="131.38"/>
  </r>
  <r>
    <x v="3002"/>
    <x v="3001"/>
    <x v="3000"/>
    <x v="39"/>
    <n v="7595.43"/>
    <x v="0"/>
    <x v="0"/>
    <x v="0"/>
    <n v="1356552252"/>
    <n v="1353960252"/>
    <b v="0"/>
    <n v="104"/>
    <b v="1"/>
    <x v="38"/>
    <n v="109"/>
    <n v="73.03"/>
  </r>
  <r>
    <x v="3003"/>
    <x v="3002"/>
    <x v="3001"/>
    <x v="9"/>
    <n v="3035"/>
    <x v="0"/>
    <x v="0"/>
    <x v="0"/>
    <n v="1456811940"/>
    <n v="1454098976"/>
    <b v="0"/>
    <n v="17"/>
    <b v="1"/>
    <x v="38"/>
    <n v="101"/>
    <n v="178.53"/>
  </r>
  <r>
    <x v="3004"/>
    <x v="3003"/>
    <x v="3002"/>
    <x v="79"/>
    <n v="45126"/>
    <x v="0"/>
    <x v="0"/>
    <x v="0"/>
    <n v="1416089324"/>
    <n v="1413493724"/>
    <b v="0"/>
    <n v="277"/>
    <b v="1"/>
    <x v="38"/>
    <n v="113"/>
    <n v="162.91"/>
  </r>
  <r>
    <x v="3005"/>
    <x v="3004"/>
    <x v="3003"/>
    <x v="385"/>
    <n v="12772.6"/>
    <x v="0"/>
    <x v="0"/>
    <x v="0"/>
    <n v="1412611905"/>
    <n v="1410019905"/>
    <b v="0"/>
    <n v="118"/>
    <b v="1"/>
    <x v="38"/>
    <n v="120"/>
    <n v="108.24"/>
  </r>
  <r>
    <x v="3006"/>
    <x v="3005"/>
    <x v="3004"/>
    <x v="6"/>
    <n v="8620"/>
    <x v="0"/>
    <x v="5"/>
    <x v="5"/>
    <n v="1418580591"/>
    <n v="1415988591"/>
    <b v="0"/>
    <n v="97"/>
    <b v="1"/>
    <x v="38"/>
    <n v="108"/>
    <n v="88.87"/>
  </r>
  <r>
    <x v="3007"/>
    <x v="3006"/>
    <x v="3005"/>
    <x v="20"/>
    <n v="1080"/>
    <x v="0"/>
    <x v="0"/>
    <x v="0"/>
    <n v="1429938683"/>
    <n v="1428124283"/>
    <b v="0"/>
    <n v="20"/>
    <b v="1"/>
    <x v="38"/>
    <n v="180"/>
    <n v="54"/>
  </r>
  <r>
    <x v="3008"/>
    <x v="3007"/>
    <x v="3006"/>
    <x v="9"/>
    <n v="3035"/>
    <x v="0"/>
    <x v="0"/>
    <x v="0"/>
    <n v="1453352719"/>
    <n v="1450760719"/>
    <b v="0"/>
    <n v="26"/>
    <b v="1"/>
    <x v="38"/>
    <n v="101"/>
    <n v="116.73"/>
  </r>
  <r>
    <x v="3009"/>
    <x v="3008"/>
    <x v="3007"/>
    <x v="31"/>
    <n v="29939"/>
    <x v="0"/>
    <x v="0"/>
    <x v="0"/>
    <n v="1417012840"/>
    <n v="1414417240"/>
    <b v="0"/>
    <n v="128"/>
    <b v="1"/>
    <x v="38"/>
    <n v="120"/>
    <n v="233.9"/>
  </r>
  <r>
    <x v="3010"/>
    <x v="3009"/>
    <x v="3008"/>
    <x v="15"/>
    <n v="2370"/>
    <x v="0"/>
    <x v="0"/>
    <x v="0"/>
    <n v="1424548719"/>
    <n v="1419364719"/>
    <b v="0"/>
    <n v="15"/>
    <b v="1"/>
    <x v="38"/>
    <n v="158"/>
    <n v="158"/>
  </r>
  <r>
    <x v="3011"/>
    <x v="3010"/>
    <x v="3009"/>
    <x v="43"/>
    <n v="371"/>
    <x v="0"/>
    <x v="3"/>
    <x v="3"/>
    <n v="1450911540"/>
    <n v="1448536516"/>
    <b v="0"/>
    <n v="25"/>
    <b v="1"/>
    <x v="38"/>
    <n v="124"/>
    <n v="14.84"/>
  </r>
  <r>
    <x v="3012"/>
    <x v="3011"/>
    <x v="3010"/>
    <x v="23"/>
    <n v="4685"/>
    <x v="0"/>
    <x v="0"/>
    <x v="0"/>
    <n v="1423587130"/>
    <n v="1421772730"/>
    <b v="0"/>
    <n v="55"/>
    <b v="1"/>
    <x v="38"/>
    <n v="117"/>
    <n v="85.18"/>
  </r>
  <r>
    <x v="3013"/>
    <x v="3012"/>
    <x v="3011"/>
    <x v="3"/>
    <n v="15696"/>
    <x v="0"/>
    <x v="0"/>
    <x v="0"/>
    <n v="1434917049"/>
    <n v="1432325049"/>
    <b v="0"/>
    <n v="107"/>
    <b v="1"/>
    <x v="38"/>
    <n v="157"/>
    <n v="146.69"/>
  </r>
  <r>
    <x v="3014"/>
    <x v="3013"/>
    <x v="3012"/>
    <x v="31"/>
    <n v="28276"/>
    <x v="0"/>
    <x v="0"/>
    <x v="0"/>
    <n v="1415163600"/>
    <n v="1412737080"/>
    <b v="0"/>
    <n v="557"/>
    <b v="1"/>
    <x v="38"/>
    <n v="113"/>
    <n v="50.76"/>
  </r>
  <r>
    <x v="3015"/>
    <x v="3014"/>
    <x v="3013"/>
    <x v="104"/>
    <n v="3508"/>
    <x v="0"/>
    <x v="0"/>
    <x v="0"/>
    <n v="1402459200"/>
    <n v="1401125238"/>
    <b v="0"/>
    <n v="40"/>
    <b v="1"/>
    <x v="38"/>
    <n v="103"/>
    <n v="87.7"/>
  </r>
  <r>
    <x v="3016"/>
    <x v="3015"/>
    <x v="3014"/>
    <x v="0"/>
    <n v="8722"/>
    <x v="0"/>
    <x v="0"/>
    <x v="0"/>
    <n v="1405688952"/>
    <n v="1400504952"/>
    <b v="0"/>
    <n v="36"/>
    <b v="1"/>
    <x v="38"/>
    <n v="103"/>
    <n v="242.28"/>
  </r>
  <r>
    <x v="3017"/>
    <x v="3016"/>
    <x v="3015"/>
    <x v="29"/>
    <n v="23285"/>
    <x v="0"/>
    <x v="0"/>
    <x v="0"/>
    <n v="1408566243"/>
    <n v="1405974243"/>
    <b v="0"/>
    <n v="159"/>
    <b v="1"/>
    <x v="38"/>
    <n v="106"/>
    <n v="146.44999999999999"/>
  </r>
  <r>
    <x v="3018"/>
    <x v="3017"/>
    <x v="3016"/>
    <x v="285"/>
    <n v="4230"/>
    <x v="0"/>
    <x v="6"/>
    <x v="3"/>
    <n v="1437429600"/>
    <n v="1433747376"/>
    <b v="0"/>
    <n v="41"/>
    <b v="1"/>
    <x v="38"/>
    <n v="101"/>
    <n v="103.17"/>
  </r>
  <r>
    <x v="3019"/>
    <x v="3018"/>
    <x v="3017"/>
    <x v="36"/>
    <n v="18185"/>
    <x v="0"/>
    <x v="0"/>
    <x v="0"/>
    <n v="1401159600"/>
    <n v="1398801620"/>
    <b v="0"/>
    <n v="226"/>
    <b v="1"/>
    <x v="38"/>
    <n v="121"/>
    <n v="80.459999999999994"/>
  </r>
  <r>
    <x v="3020"/>
    <x v="3019"/>
    <x v="3018"/>
    <x v="39"/>
    <n v="7040"/>
    <x v="0"/>
    <x v="0"/>
    <x v="0"/>
    <n v="1439583533"/>
    <n v="1434399533"/>
    <b v="0"/>
    <n v="30"/>
    <b v="1"/>
    <x v="38"/>
    <n v="101"/>
    <n v="234.67"/>
  </r>
  <r>
    <x v="3021"/>
    <x v="3020"/>
    <x v="3019"/>
    <x v="37"/>
    <n v="5221"/>
    <x v="0"/>
    <x v="0"/>
    <x v="0"/>
    <n v="1479794340"/>
    <n v="1476715869"/>
    <b v="0"/>
    <n v="103"/>
    <b v="1"/>
    <x v="38"/>
    <n v="116"/>
    <n v="50.69"/>
  </r>
  <r>
    <x v="3022"/>
    <x v="3021"/>
    <x v="3020"/>
    <x v="3"/>
    <n v="10088"/>
    <x v="0"/>
    <x v="0"/>
    <x v="0"/>
    <n v="1472338409"/>
    <n v="1468450409"/>
    <b v="0"/>
    <n v="62"/>
    <b v="1"/>
    <x v="38"/>
    <n v="101"/>
    <n v="162.71"/>
  </r>
  <r>
    <x v="3023"/>
    <x v="3022"/>
    <x v="3021"/>
    <x v="176"/>
    <n v="721"/>
    <x v="0"/>
    <x v="1"/>
    <x v="1"/>
    <n v="1434039186"/>
    <n v="1430151186"/>
    <b v="0"/>
    <n v="6"/>
    <b v="1"/>
    <x v="38"/>
    <n v="103"/>
    <n v="120.17"/>
  </r>
  <r>
    <x v="3024"/>
    <x v="3023"/>
    <x v="3022"/>
    <x v="10"/>
    <n v="12321"/>
    <x v="0"/>
    <x v="0"/>
    <x v="0"/>
    <n v="1349567475"/>
    <n v="1346975475"/>
    <b v="0"/>
    <n v="182"/>
    <b v="1"/>
    <x v="38"/>
    <n v="246"/>
    <n v="67.7"/>
  </r>
  <r>
    <x v="3025"/>
    <x v="3024"/>
    <x v="3023"/>
    <x v="30"/>
    <n v="7555"/>
    <x v="0"/>
    <x v="1"/>
    <x v="1"/>
    <n v="1401465600"/>
    <n v="1399032813"/>
    <b v="0"/>
    <n v="145"/>
    <b v="1"/>
    <x v="38"/>
    <n v="302"/>
    <n v="52.1"/>
  </r>
  <r>
    <x v="3026"/>
    <x v="3025"/>
    <x v="3024"/>
    <x v="42"/>
    <n v="1290"/>
    <x v="0"/>
    <x v="1"/>
    <x v="1"/>
    <n v="1488538892"/>
    <n v="1487329292"/>
    <b v="0"/>
    <n v="25"/>
    <b v="1"/>
    <x v="38"/>
    <n v="143"/>
    <n v="51.6"/>
  </r>
  <r>
    <x v="3027"/>
    <x v="3026"/>
    <x v="3025"/>
    <x v="79"/>
    <n v="52576"/>
    <x v="0"/>
    <x v="0"/>
    <x v="0"/>
    <n v="1426866851"/>
    <n v="1424278451"/>
    <b v="0"/>
    <n v="320"/>
    <b v="1"/>
    <x v="38"/>
    <n v="131"/>
    <n v="164.3"/>
  </r>
  <r>
    <x v="3028"/>
    <x v="3027"/>
    <x v="3026"/>
    <x v="10"/>
    <n v="8401"/>
    <x v="0"/>
    <x v="0"/>
    <x v="0"/>
    <n v="1471242025"/>
    <n v="1468650025"/>
    <b v="0"/>
    <n v="99"/>
    <b v="1"/>
    <x v="38"/>
    <n v="168"/>
    <n v="84.86"/>
  </r>
  <r>
    <x v="3029"/>
    <x v="3028"/>
    <x v="3027"/>
    <x v="11"/>
    <n v="32903"/>
    <x v="0"/>
    <x v="0"/>
    <x v="0"/>
    <n v="1416285300"/>
    <n v="1413824447"/>
    <b v="0"/>
    <n v="348"/>
    <b v="1"/>
    <x v="38"/>
    <n v="110"/>
    <n v="94.55"/>
  </r>
  <r>
    <x v="3030"/>
    <x v="3029"/>
    <x v="3028"/>
    <x v="257"/>
    <n v="1867"/>
    <x v="0"/>
    <x v="0"/>
    <x v="0"/>
    <n v="1442426171"/>
    <n v="1439834171"/>
    <b v="0"/>
    <n v="41"/>
    <b v="1"/>
    <x v="38"/>
    <n v="107"/>
    <n v="45.54"/>
  </r>
  <r>
    <x v="3031"/>
    <x v="3030"/>
    <x v="3029"/>
    <x v="15"/>
    <n v="1500"/>
    <x v="0"/>
    <x v="0"/>
    <x v="0"/>
    <n v="1476479447"/>
    <n v="1471295447"/>
    <b v="0"/>
    <n v="29"/>
    <b v="1"/>
    <x v="38"/>
    <n v="100"/>
    <n v="51.72"/>
  </r>
  <r>
    <x v="3032"/>
    <x v="3031"/>
    <x v="3030"/>
    <x v="28"/>
    <n v="1272"/>
    <x v="0"/>
    <x v="0"/>
    <x v="0"/>
    <n v="1441933459"/>
    <n v="1439341459"/>
    <b v="0"/>
    <n v="25"/>
    <b v="1"/>
    <x v="38"/>
    <n v="127"/>
    <n v="50.88"/>
  </r>
  <r>
    <x v="3033"/>
    <x v="3032"/>
    <x v="3031"/>
    <x v="9"/>
    <n v="4396"/>
    <x v="0"/>
    <x v="0"/>
    <x v="0"/>
    <n v="1471487925"/>
    <n v="1468895925"/>
    <b v="0"/>
    <n v="23"/>
    <b v="1"/>
    <x v="38"/>
    <n v="147"/>
    <n v="191.13"/>
  </r>
  <r>
    <x v="3034"/>
    <x v="3033"/>
    <x v="3032"/>
    <x v="57"/>
    <n v="112536"/>
    <x v="0"/>
    <x v="0"/>
    <x v="0"/>
    <n v="1477972740"/>
    <n v="1475326255"/>
    <b v="0"/>
    <n v="1260"/>
    <b v="1"/>
    <x v="38"/>
    <n v="113"/>
    <n v="89.31"/>
  </r>
  <r>
    <x v="3035"/>
    <x v="3034"/>
    <x v="3033"/>
    <x v="31"/>
    <n v="27196.71"/>
    <x v="0"/>
    <x v="0"/>
    <x v="0"/>
    <n v="1367674009"/>
    <n v="1365082009"/>
    <b v="0"/>
    <n v="307"/>
    <b v="1"/>
    <x v="38"/>
    <n v="109"/>
    <n v="88.59"/>
  </r>
  <r>
    <x v="3036"/>
    <x v="3035"/>
    <x v="3034"/>
    <x v="31"/>
    <n v="31683"/>
    <x v="0"/>
    <x v="0"/>
    <x v="0"/>
    <n v="1376654340"/>
    <n v="1373568644"/>
    <b v="0"/>
    <n v="329"/>
    <b v="1"/>
    <x v="38"/>
    <n v="127"/>
    <n v="96.3"/>
  </r>
  <r>
    <x v="3037"/>
    <x v="3036"/>
    <x v="3035"/>
    <x v="2"/>
    <n v="1066"/>
    <x v="0"/>
    <x v="0"/>
    <x v="0"/>
    <n v="1285995540"/>
    <n v="1279574773"/>
    <b v="0"/>
    <n v="32"/>
    <b v="1"/>
    <x v="38"/>
    <n v="213"/>
    <n v="33.31"/>
  </r>
  <r>
    <x v="3038"/>
    <x v="3037"/>
    <x v="3036"/>
    <x v="28"/>
    <n v="1005"/>
    <x v="0"/>
    <x v="0"/>
    <x v="0"/>
    <n v="1457071397"/>
    <n v="1451887397"/>
    <b v="0"/>
    <n v="27"/>
    <b v="1"/>
    <x v="38"/>
    <n v="101"/>
    <n v="37.22"/>
  </r>
  <r>
    <x v="3039"/>
    <x v="3038"/>
    <x v="3037"/>
    <x v="22"/>
    <n v="21742.78"/>
    <x v="0"/>
    <x v="0"/>
    <x v="0"/>
    <n v="1388303940"/>
    <n v="1386011038"/>
    <b v="0"/>
    <n v="236"/>
    <b v="1"/>
    <x v="38"/>
    <n v="109"/>
    <n v="92.13"/>
  </r>
  <r>
    <x v="3040"/>
    <x v="3039"/>
    <x v="3038"/>
    <x v="9"/>
    <n v="3225"/>
    <x v="0"/>
    <x v="0"/>
    <x v="0"/>
    <n v="1435359600"/>
    <n v="1434999621"/>
    <b v="0"/>
    <n v="42"/>
    <b v="1"/>
    <x v="38"/>
    <n v="108"/>
    <n v="76.790000000000006"/>
  </r>
  <r>
    <x v="3041"/>
    <x v="3040"/>
    <x v="3039"/>
    <x v="386"/>
    <n v="9170"/>
    <x v="0"/>
    <x v="0"/>
    <x v="0"/>
    <n v="1453323048"/>
    <n v="1450731048"/>
    <b v="0"/>
    <n v="95"/>
    <b v="1"/>
    <x v="38"/>
    <n v="110"/>
    <n v="96.53"/>
  </r>
  <r>
    <x v="3042"/>
    <x v="3041"/>
    <x v="3040"/>
    <x v="15"/>
    <n v="1920"/>
    <x v="0"/>
    <x v="1"/>
    <x v="1"/>
    <n v="1444149047"/>
    <n v="1441557047"/>
    <b v="0"/>
    <n v="37"/>
    <b v="1"/>
    <x v="38"/>
    <n v="128"/>
    <n v="51.89"/>
  </r>
  <r>
    <x v="3043"/>
    <x v="3042"/>
    <x v="3041"/>
    <x v="36"/>
    <n v="16501"/>
    <x v="0"/>
    <x v="5"/>
    <x v="5"/>
    <n v="1429152600"/>
    <n v="1426815699"/>
    <b v="0"/>
    <n v="128"/>
    <b v="1"/>
    <x v="38"/>
    <n v="110"/>
    <n v="128.91"/>
  </r>
  <r>
    <x v="3044"/>
    <x v="3043"/>
    <x v="3042"/>
    <x v="14"/>
    <n v="13121"/>
    <x v="0"/>
    <x v="0"/>
    <x v="0"/>
    <n v="1454433998"/>
    <n v="1453137998"/>
    <b v="0"/>
    <n v="156"/>
    <b v="1"/>
    <x v="38"/>
    <n v="109"/>
    <n v="84.11"/>
  </r>
  <r>
    <x v="3045"/>
    <x v="3044"/>
    <x v="3043"/>
    <x v="23"/>
    <n v="5308.26"/>
    <x v="0"/>
    <x v="0"/>
    <x v="0"/>
    <n v="1408679055"/>
    <n v="1406087055"/>
    <b v="0"/>
    <n v="64"/>
    <b v="1"/>
    <x v="38"/>
    <n v="133"/>
    <n v="82.94"/>
  </r>
  <r>
    <x v="3046"/>
    <x v="3045"/>
    <x v="3044"/>
    <x v="278"/>
    <n v="15077"/>
    <x v="0"/>
    <x v="0"/>
    <x v="0"/>
    <n v="1410324720"/>
    <n v="1407784586"/>
    <b v="0"/>
    <n v="58"/>
    <b v="1"/>
    <x v="38"/>
    <n v="191"/>
    <n v="259.95"/>
  </r>
  <r>
    <x v="3047"/>
    <x v="3046"/>
    <x v="3045"/>
    <x v="2"/>
    <n v="745"/>
    <x v="0"/>
    <x v="0"/>
    <x v="0"/>
    <n v="1461762960"/>
    <n v="1457999054"/>
    <b v="0"/>
    <n v="20"/>
    <b v="1"/>
    <x v="38"/>
    <n v="149"/>
    <n v="37.25"/>
  </r>
  <r>
    <x v="3048"/>
    <x v="3047"/>
    <x v="3046"/>
    <x v="10"/>
    <n v="8320"/>
    <x v="0"/>
    <x v="0"/>
    <x v="0"/>
    <n v="1420060920"/>
    <n v="1417556262"/>
    <b v="0"/>
    <n v="47"/>
    <b v="1"/>
    <x v="38"/>
    <n v="166"/>
    <n v="177.02"/>
  </r>
  <r>
    <x v="3049"/>
    <x v="3048"/>
    <x v="3047"/>
    <x v="192"/>
    <n v="4000"/>
    <x v="0"/>
    <x v="0"/>
    <x v="0"/>
    <n v="1434241255"/>
    <n v="1431649255"/>
    <b v="0"/>
    <n v="54"/>
    <b v="1"/>
    <x v="38"/>
    <n v="107"/>
    <n v="74.069999999999993"/>
  </r>
  <r>
    <x v="3050"/>
    <x v="3049"/>
    <x v="3048"/>
    <x v="20"/>
    <n v="636"/>
    <x v="0"/>
    <x v="0"/>
    <x v="0"/>
    <n v="1462420960"/>
    <n v="1459828960"/>
    <b v="0"/>
    <n v="9"/>
    <b v="1"/>
    <x v="38"/>
    <n v="106"/>
    <n v="70.67"/>
  </r>
  <r>
    <x v="3051"/>
    <x v="3050"/>
    <x v="3049"/>
    <x v="8"/>
    <n v="827"/>
    <x v="2"/>
    <x v="1"/>
    <x v="1"/>
    <n v="1486547945"/>
    <n v="1483955945"/>
    <b v="1"/>
    <n v="35"/>
    <b v="0"/>
    <x v="38"/>
    <n v="24"/>
    <n v="23.63"/>
  </r>
  <r>
    <x v="3052"/>
    <x v="3051"/>
    <x v="3050"/>
    <x v="63"/>
    <n v="75"/>
    <x v="2"/>
    <x v="0"/>
    <x v="0"/>
    <n v="1432828740"/>
    <n v="1430237094"/>
    <b v="0"/>
    <n v="2"/>
    <b v="0"/>
    <x v="38"/>
    <n v="0"/>
    <n v="37.5"/>
  </r>
  <r>
    <x v="3053"/>
    <x v="3052"/>
    <x v="3051"/>
    <x v="3"/>
    <n v="40"/>
    <x v="2"/>
    <x v="0"/>
    <x v="0"/>
    <n v="1412222340"/>
    <n v="1407781013"/>
    <b v="0"/>
    <n v="3"/>
    <b v="0"/>
    <x v="38"/>
    <n v="0"/>
    <n v="13.33"/>
  </r>
  <r>
    <x v="3054"/>
    <x v="3053"/>
    <x v="3052"/>
    <x v="43"/>
    <n v="0"/>
    <x v="2"/>
    <x v="0"/>
    <x v="0"/>
    <n v="1425258240"/>
    <n v="1422043154"/>
    <b v="0"/>
    <n v="0"/>
    <b v="0"/>
    <x v="38"/>
    <n v="0"/>
    <s v="N/A"/>
  </r>
  <r>
    <x v="3055"/>
    <x v="3054"/>
    <x v="3053"/>
    <x v="22"/>
    <n v="1"/>
    <x v="2"/>
    <x v="0"/>
    <x v="0"/>
    <n v="1420844390"/>
    <n v="1415660390"/>
    <b v="0"/>
    <n v="1"/>
    <b v="0"/>
    <x v="38"/>
    <n v="0"/>
    <n v="1"/>
  </r>
  <r>
    <x v="3056"/>
    <x v="3055"/>
    <x v="3054"/>
    <x v="31"/>
    <n v="0"/>
    <x v="2"/>
    <x v="0"/>
    <x v="0"/>
    <n v="1412003784"/>
    <n v="1406819784"/>
    <b v="0"/>
    <n v="0"/>
    <b v="0"/>
    <x v="38"/>
    <n v="0"/>
    <s v="N/A"/>
  </r>
  <r>
    <x v="3057"/>
    <x v="3056"/>
    <x v="3055"/>
    <x v="63"/>
    <n v="0"/>
    <x v="2"/>
    <x v="1"/>
    <x v="1"/>
    <n v="1459694211"/>
    <n v="1457105811"/>
    <b v="0"/>
    <n v="0"/>
    <b v="0"/>
    <x v="38"/>
    <n v="0"/>
    <s v="N/A"/>
  </r>
  <r>
    <x v="3058"/>
    <x v="3057"/>
    <x v="3056"/>
    <x v="102"/>
    <n v="3"/>
    <x v="2"/>
    <x v="13"/>
    <x v="3"/>
    <n v="1463734740"/>
    <n v="1459414740"/>
    <b v="0"/>
    <n v="3"/>
    <b v="0"/>
    <x v="38"/>
    <n v="0"/>
    <n v="1"/>
  </r>
  <r>
    <x v="3059"/>
    <x v="3058"/>
    <x v="3057"/>
    <x v="36"/>
    <n v="451"/>
    <x v="2"/>
    <x v="0"/>
    <x v="0"/>
    <n v="1407536846"/>
    <n v="1404944846"/>
    <b v="0"/>
    <n v="11"/>
    <b v="0"/>
    <x v="38"/>
    <n v="3"/>
    <n v="41"/>
  </r>
  <r>
    <x v="3060"/>
    <x v="3059"/>
    <x v="3058"/>
    <x v="135"/>
    <n v="335"/>
    <x v="2"/>
    <x v="0"/>
    <x v="0"/>
    <n v="1443422134"/>
    <n v="1440830134"/>
    <b v="0"/>
    <n v="6"/>
    <b v="0"/>
    <x v="38"/>
    <n v="0"/>
    <n v="55.83"/>
  </r>
  <r>
    <x v="3061"/>
    <x v="3060"/>
    <x v="3059"/>
    <x v="80"/>
    <n v="0"/>
    <x v="2"/>
    <x v="0"/>
    <x v="0"/>
    <n v="1407955748"/>
    <n v="1405363748"/>
    <b v="0"/>
    <n v="0"/>
    <b v="0"/>
    <x v="38"/>
    <n v="0"/>
    <s v="N/A"/>
  </r>
  <r>
    <x v="3062"/>
    <x v="3061"/>
    <x v="3060"/>
    <x v="3"/>
    <n v="6684"/>
    <x v="2"/>
    <x v="0"/>
    <x v="0"/>
    <n v="1443636000"/>
    <n v="1441111892"/>
    <b v="0"/>
    <n v="67"/>
    <b v="0"/>
    <x v="38"/>
    <n v="67"/>
    <n v="99.76"/>
  </r>
  <r>
    <x v="3063"/>
    <x v="3062"/>
    <x v="3061"/>
    <x v="9"/>
    <n v="587"/>
    <x v="2"/>
    <x v="0"/>
    <x v="0"/>
    <n v="1477174138"/>
    <n v="1474150138"/>
    <b v="0"/>
    <n v="23"/>
    <b v="0"/>
    <x v="38"/>
    <n v="20"/>
    <n v="25.52"/>
  </r>
  <r>
    <x v="3064"/>
    <x v="3063"/>
    <x v="3062"/>
    <x v="96"/>
    <n v="8471"/>
    <x v="2"/>
    <x v="0"/>
    <x v="0"/>
    <n v="1448175540"/>
    <n v="1445483246"/>
    <b v="0"/>
    <n v="72"/>
    <b v="0"/>
    <x v="38"/>
    <n v="11"/>
    <n v="117.65"/>
  </r>
  <r>
    <x v="3065"/>
    <x v="3064"/>
    <x v="3063"/>
    <x v="31"/>
    <n v="10"/>
    <x v="2"/>
    <x v="0"/>
    <x v="0"/>
    <n v="1406683172"/>
    <n v="1404523172"/>
    <b v="0"/>
    <n v="2"/>
    <b v="0"/>
    <x v="38"/>
    <n v="0"/>
    <n v="5"/>
  </r>
  <r>
    <x v="3066"/>
    <x v="3065"/>
    <x v="3064"/>
    <x v="90"/>
    <n v="41950"/>
    <x v="2"/>
    <x v="2"/>
    <x v="2"/>
    <n v="1468128537"/>
    <n v="1465536537"/>
    <b v="0"/>
    <n v="15"/>
    <b v="0"/>
    <x v="38"/>
    <n v="12"/>
    <n v="2796.67"/>
  </r>
  <r>
    <x v="3067"/>
    <x v="3066"/>
    <x v="3065"/>
    <x v="6"/>
    <n v="200"/>
    <x v="2"/>
    <x v="4"/>
    <x v="4"/>
    <n v="1441837879"/>
    <n v="1439245879"/>
    <b v="0"/>
    <n v="1"/>
    <b v="0"/>
    <x v="38"/>
    <n v="3"/>
    <n v="200"/>
  </r>
  <r>
    <x v="3068"/>
    <x v="3067"/>
    <x v="3066"/>
    <x v="65"/>
    <n v="175"/>
    <x v="2"/>
    <x v="0"/>
    <x v="0"/>
    <n v="1445013352"/>
    <n v="1442421352"/>
    <b v="0"/>
    <n v="2"/>
    <b v="0"/>
    <x v="38"/>
    <n v="0"/>
    <n v="87.5"/>
  </r>
  <r>
    <x v="3069"/>
    <x v="3068"/>
    <x v="3067"/>
    <x v="28"/>
    <n v="141"/>
    <x v="2"/>
    <x v="0"/>
    <x v="0"/>
    <n v="1418587234"/>
    <n v="1415995234"/>
    <b v="0"/>
    <n v="7"/>
    <b v="0"/>
    <x v="38"/>
    <n v="14"/>
    <n v="20.14"/>
  </r>
  <r>
    <x v="3070"/>
    <x v="3069"/>
    <x v="3068"/>
    <x v="3"/>
    <n v="334"/>
    <x v="2"/>
    <x v="1"/>
    <x v="1"/>
    <n v="1481132169"/>
    <n v="1479317769"/>
    <b v="0"/>
    <n v="16"/>
    <b v="0"/>
    <x v="38"/>
    <n v="3"/>
    <n v="20.88"/>
  </r>
  <r>
    <x v="3071"/>
    <x v="3070"/>
    <x v="3069"/>
    <x v="14"/>
    <n v="7173"/>
    <x v="2"/>
    <x v="0"/>
    <x v="0"/>
    <n v="1429595940"/>
    <n v="1428082481"/>
    <b v="0"/>
    <n v="117"/>
    <b v="0"/>
    <x v="38"/>
    <n v="60"/>
    <n v="61.31"/>
  </r>
  <r>
    <x v="3072"/>
    <x v="3071"/>
    <x v="3070"/>
    <x v="14"/>
    <n v="2"/>
    <x v="2"/>
    <x v="0"/>
    <x v="0"/>
    <n v="1477791960"/>
    <n v="1476549262"/>
    <b v="0"/>
    <n v="2"/>
    <b v="0"/>
    <x v="38"/>
    <n v="0"/>
    <n v="1"/>
  </r>
  <r>
    <x v="3073"/>
    <x v="3072"/>
    <x v="3071"/>
    <x v="387"/>
    <n v="645"/>
    <x v="2"/>
    <x v="0"/>
    <x v="0"/>
    <n v="1434309540"/>
    <n v="1429287900"/>
    <b v="0"/>
    <n v="7"/>
    <b v="0"/>
    <x v="38"/>
    <n v="0"/>
    <n v="92.14"/>
  </r>
  <r>
    <x v="3074"/>
    <x v="3073"/>
    <x v="3072"/>
    <x v="31"/>
    <n v="22"/>
    <x v="2"/>
    <x v="6"/>
    <x v="3"/>
    <n v="1457617359"/>
    <n v="1455025359"/>
    <b v="0"/>
    <n v="3"/>
    <b v="0"/>
    <x v="38"/>
    <n v="0"/>
    <n v="7.33"/>
  </r>
  <r>
    <x v="3075"/>
    <x v="3074"/>
    <x v="3073"/>
    <x v="36"/>
    <n v="1296"/>
    <x v="2"/>
    <x v="0"/>
    <x v="0"/>
    <n v="1471573640"/>
    <n v="1467253640"/>
    <b v="0"/>
    <n v="20"/>
    <b v="0"/>
    <x v="38"/>
    <n v="9"/>
    <n v="64.8"/>
  </r>
  <r>
    <x v="3076"/>
    <x v="3075"/>
    <x v="3074"/>
    <x v="3"/>
    <n v="1506"/>
    <x v="2"/>
    <x v="0"/>
    <x v="0"/>
    <n v="1444405123"/>
    <n v="1439221123"/>
    <b v="0"/>
    <n v="50"/>
    <b v="0"/>
    <x v="38"/>
    <n v="15"/>
    <n v="30.12"/>
  </r>
  <r>
    <x v="3077"/>
    <x v="3076"/>
    <x v="3075"/>
    <x v="29"/>
    <n v="105"/>
    <x v="2"/>
    <x v="5"/>
    <x v="5"/>
    <n v="1488495478"/>
    <n v="1485903478"/>
    <b v="0"/>
    <n v="2"/>
    <b v="0"/>
    <x v="38"/>
    <n v="0"/>
    <n v="52.5"/>
  </r>
  <r>
    <x v="3078"/>
    <x v="3077"/>
    <x v="3076"/>
    <x v="127"/>
    <n v="71"/>
    <x v="2"/>
    <x v="0"/>
    <x v="0"/>
    <n v="1424920795"/>
    <n v="1422328795"/>
    <b v="0"/>
    <n v="3"/>
    <b v="0"/>
    <x v="38"/>
    <n v="0"/>
    <n v="23.67"/>
  </r>
  <r>
    <x v="3079"/>
    <x v="3078"/>
    <x v="3077"/>
    <x v="388"/>
    <n v="11226"/>
    <x v="2"/>
    <x v="0"/>
    <x v="0"/>
    <n v="1427040435"/>
    <n v="1424452035"/>
    <b v="0"/>
    <n v="27"/>
    <b v="0"/>
    <x v="38"/>
    <n v="1"/>
    <n v="415.78"/>
  </r>
  <r>
    <x v="3080"/>
    <x v="3079"/>
    <x v="3078"/>
    <x v="71"/>
    <n v="376"/>
    <x v="2"/>
    <x v="0"/>
    <x v="0"/>
    <n v="1419644444"/>
    <n v="1414456844"/>
    <b v="0"/>
    <n v="7"/>
    <b v="0"/>
    <x v="38"/>
    <n v="0"/>
    <n v="53.71"/>
  </r>
  <r>
    <x v="3081"/>
    <x v="3080"/>
    <x v="3079"/>
    <x v="80"/>
    <n v="2103"/>
    <x v="2"/>
    <x v="0"/>
    <x v="0"/>
    <n v="1442722891"/>
    <n v="1440130891"/>
    <b v="0"/>
    <n v="5"/>
    <b v="0"/>
    <x v="38"/>
    <n v="0"/>
    <n v="420.6"/>
  </r>
  <r>
    <x v="3082"/>
    <x v="3081"/>
    <x v="3080"/>
    <x v="7"/>
    <n v="0"/>
    <x v="2"/>
    <x v="0"/>
    <x v="0"/>
    <n v="1447628946"/>
    <n v="1445033346"/>
    <b v="0"/>
    <n v="0"/>
    <b v="0"/>
    <x v="38"/>
    <n v="0"/>
    <s v="N/A"/>
  </r>
  <r>
    <x v="3083"/>
    <x v="3082"/>
    <x v="3081"/>
    <x v="22"/>
    <n v="56"/>
    <x v="2"/>
    <x v="0"/>
    <x v="0"/>
    <n v="1409547600"/>
    <n v="1406986278"/>
    <b v="0"/>
    <n v="3"/>
    <b v="0"/>
    <x v="38"/>
    <n v="0"/>
    <n v="18.670000000000002"/>
  </r>
  <r>
    <x v="3084"/>
    <x v="3083"/>
    <x v="3082"/>
    <x v="389"/>
    <n v="470"/>
    <x v="2"/>
    <x v="0"/>
    <x v="0"/>
    <n v="1430851680"/>
    <n v="1428340931"/>
    <b v="0"/>
    <n v="6"/>
    <b v="0"/>
    <x v="38"/>
    <n v="12"/>
    <n v="78.33"/>
  </r>
  <r>
    <x v="3085"/>
    <x v="3084"/>
    <x v="3083"/>
    <x v="31"/>
    <n v="610"/>
    <x v="2"/>
    <x v="0"/>
    <x v="0"/>
    <n v="1443561159"/>
    <n v="1440969159"/>
    <b v="0"/>
    <n v="9"/>
    <b v="0"/>
    <x v="38"/>
    <n v="2"/>
    <n v="67.78"/>
  </r>
  <r>
    <x v="3086"/>
    <x v="3085"/>
    <x v="3084"/>
    <x v="22"/>
    <n v="50"/>
    <x v="2"/>
    <x v="13"/>
    <x v="3"/>
    <n v="1439827559"/>
    <n v="1434643559"/>
    <b v="0"/>
    <n v="3"/>
    <b v="0"/>
    <x v="38"/>
    <n v="0"/>
    <n v="16.670000000000002"/>
  </r>
  <r>
    <x v="3087"/>
    <x v="3086"/>
    <x v="3085"/>
    <x v="22"/>
    <n v="125"/>
    <x v="2"/>
    <x v="0"/>
    <x v="0"/>
    <n v="1482294990"/>
    <n v="1477107390"/>
    <b v="0"/>
    <n v="2"/>
    <b v="0"/>
    <x v="38"/>
    <n v="1"/>
    <n v="62.5"/>
  </r>
  <r>
    <x v="3088"/>
    <x v="3087"/>
    <x v="3086"/>
    <x v="99"/>
    <n v="126"/>
    <x v="2"/>
    <x v="0"/>
    <x v="0"/>
    <n v="1420724460"/>
    <n v="1418046247"/>
    <b v="0"/>
    <n v="3"/>
    <b v="0"/>
    <x v="38"/>
    <n v="0"/>
    <n v="42"/>
  </r>
  <r>
    <x v="3089"/>
    <x v="3088"/>
    <x v="3087"/>
    <x v="31"/>
    <n v="5854"/>
    <x v="2"/>
    <x v="0"/>
    <x v="0"/>
    <n v="1468029540"/>
    <n v="1465304483"/>
    <b v="0"/>
    <n v="45"/>
    <b v="0"/>
    <x v="38"/>
    <n v="23"/>
    <n v="130.09"/>
  </r>
  <r>
    <x v="3090"/>
    <x v="3089"/>
    <x v="3088"/>
    <x v="390"/>
    <n v="11432"/>
    <x v="2"/>
    <x v="0"/>
    <x v="0"/>
    <n v="1430505545"/>
    <n v="1425325145"/>
    <b v="0"/>
    <n v="9"/>
    <b v="0"/>
    <x v="38"/>
    <n v="5"/>
    <n v="1270.22"/>
  </r>
  <r>
    <x v="3091"/>
    <x v="3090"/>
    <x v="3089"/>
    <x v="10"/>
    <n v="796"/>
    <x v="2"/>
    <x v="0"/>
    <x v="0"/>
    <n v="1471214743"/>
    <n v="1468622743"/>
    <b v="0"/>
    <n v="9"/>
    <b v="0"/>
    <x v="38"/>
    <n v="16"/>
    <n v="88.44"/>
  </r>
  <r>
    <x v="3092"/>
    <x v="3091"/>
    <x v="3090"/>
    <x v="57"/>
    <n v="1183.19"/>
    <x v="2"/>
    <x v="0"/>
    <x v="0"/>
    <n v="1444946400"/>
    <n v="1441723912"/>
    <b v="0"/>
    <n v="21"/>
    <b v="0"/>
    <x v="38"/>
    <n v="1"/>
    <n v="56.34"/>
  </r>
  <r>
    <x v="3093"/>
    <x v="3092"/>
    <x v="3091"/>
    <x v="23"/>
    <n v="910"/>
    <x v="2"/>
    <x v="5"/>
    <x v="5"/>
    <n v="1401595140"/>
    <n v="1398980941"/>
    <b v="0"/>
    <n v="17"/>
    <b v="0"/>
    <x v="38"/>
    <n v="23"/>
    <n v="53.53"/>
  </r>
  <r>
    <x v="3094"/>
    <x v="3093"/>
    <x v="3092"/>
    <x v="57"/>
    <n v="25"/>
    <x v="2"/>
    <x v="0"/>
    <x v="0"/>
    <n v="1442775956"/>
    <n v="1437591956"/>
    <b v="0"/>
    <n v="1"/>
    <b v="0"/>
    <x v="38"/>
    <n v="0"/>
    <n v="25"/>
  </r>
  <r>
    <x v="3095"/>
    <x v="3094"/>
    <x v="3093"/>
    <x v="391"/>
    <n v="50"/>
    <x v="2"/>
    <x v="0"/>
    <x v="0"/>
    <n v="1470011780"/>
    <n v="1464827780"/>
    <b v="0"/>
    <n v="1"/>
    <b v="0"/>
    <x v="38"/>
    <n v="0"/>
    <n v="50"/>
  </r>
  <r>
    <x v="3096"/>
    <x v="3095"/>
    <x v="3094"/>
    <x v="22"/>
    <n v="795"/>
    <x v="2"/>
    <x v="0"/>
    <x v="0"/>
    <n v="1432151326"/>
    <n v="1429559326"/>
    <b v="0"/>
    <n v="14"/>
    <b v="0"/>
    <x v="38"/>
    <n v="4"/>
    <n v="56.79"/>
  </r>
  <r>
    <x v="3097"/>
    <x v="3096"/>
    <x v="3095"/>
    <x v="3"/>
    <n v="1715"/>
    <x v="2"/>
    <x v="1"/>
    <x v="1"/>
    <n v="1475848800"/>
    <n v="1474027501"/>
    <b v="0"/>
    <n v="42"/>
    <b v="0"/>
    <x v="38"/>
    <n v="17"/>
    <n v="40.83"/>
  </r>
  <r>
    <x v="3098"/>
    <x v="3097"/>
    <x v="3096"/>
    <x v="392"/>
    <n v="1758"/>
    <x v="2"/>
    <x v="0"/>
    <x v="0"/>
    <n v="1454890620"/>
    <n v="1450724449"/>
    <b v="0"/>
    <n v="27"/>
    <b v="0"/>
    <x v="38"/>
    <n v="4"/>
    <n v="65.11"/>
  </r>
  <r>
    <x v="3099"/>
    <x v="3098"/>
    <x v="3097"/>
    <x v="13"/>
    <n v="278"/>
    <x v="2"/>
    <x v="0"/>
    <x v="0"/>
    <n v="1455251591"/>
    <n v="1452659591"/>
    <b v="0"/>
    <n v="5"/>
    <b v="0"/>
    <x v="38"/>
    <n v="14"/>
    <n v="55.6"/>
  </r>
  <r>
    <x v="3100"/>
    <x v="3099"/>
    <x v="3098"/>
    <x v="14"/>
    <n v="1827"/>
    <x v="2"/>
    <x v="0"/>
    <x v="0"/>
    <n v="1413816975"/>
    <n v="1411224975"/>
    <b v="0"/>
    <n v="13"/>
    <b v="0"/>
    <x v="38"/>
    <n v="15"/>
    <n v="140.54"/>
  </r>
  <r>
    <x v="3101"/>
    <x v="3100"/>
    <x v="3099"/>
    <x v="30"/>
    <n v="300"/>
    <x v="2"/>
    <x v="6"/>
    <x v="3"/>
    <n v="1437033360"/>
    <n v="1434445937"/>
    <b v="0"/>
    <n v="12"/>
    <b v="0"/>
    <x v="38"/>
    <n v="12"/>
    <n v="25"/>
  </r>
  <r>
    <x v="3102"/>
    <x v="3101"/>
    <x v="3100"/>
    <x v="194"/>
    <n v="6258"/>
    <x v="2"/>
    <x v="1"/>
    <x v="1"/>
    <n v="1471939818"/>
    <n v="1467619818"/>
    <b v="0"/>
    <n v="90"/>
    <b v="0"/>
    <x v="38"/>
    <n v="39"/>
    <n v="69.53"/>
  </r>
  <r>
    <x v="3103"/>
    <x v="3102"/>
    <x v="3101"/>
    <x v="393"/>
    <n v="11"/>
    <x v="2"/>
    <x v="0"/>
    <x v="0"/>
    <n v="1434080706"/>
    <n v="1428896706"/>
    <b v="0"/>
    <n v="2"/>
    <b v="0"/>
    <x v="38"/>
    <n v="0"/>
    <n v="5.5"/>
  </r>
  <r>
    <x v="3104"/>
    <x v="3103"/>
    <x v="3102"/>
    <x v="23"/>
    <n v="1185"/>
    <x v="2"/>
    <x v="2"/>
    <x v="2"/>
    <n v="1422928800"/>
    <n v="1420235311"/>
    <b v="0"/>
    <n v="5"/>
    <b v="0"/>
    <x v="38"/>
    <n v="30"/>
    <n v="237"/>
  </r>
  <r>
    <x v="3105"/>
    <x v="3104"/>
    <x v="3103"/>
    <x v="394"/>
    <n v="2476"/>
    <x v="2"/>
    <x v="0"/>
    <x v="0"/>
    <n v="1413694800"/>
    <n v="1408986916"/>
    <b v="0"/>
    <n v="31"/>
    <b v="0"/>
    <x v="38"/>
    <n v="42"/>
    <n v="79.87"/>
  </r>
  <r>
    <x v="3106"/>
    <x v="3105"/>
    <x v="3104"/>
    <x v="28"/>
    <n v="41"/>
    <x v="2"/>
    <x v="1"/>
    <x v="1"/>
    <n v="1442440800"/>
    <n v="1440497876"/>
    <b v="0"/>
    <n v="4"/>
    <b v="0"/>
    <x v="38"/>
    <n v="4"/>
    <n v="10.25"/>
  </r>
  <r>
    <x v="3107"/>
    <x v="3106"/>
    <x v="3105"/>
    <x v="79"/>
    <n v="7905"/>
    <x v="2"/>
    <x v="0"/>
    <x v="0"/>
    <n v="1431372751"/>
    <n v="1430767951"/>
    <b v="0"/>
    <n v="29"/>
    <b v="0"/>
    <x v="38"/>
    <n v="20"/>
    <n v="272.58999999999997"/>
  </r>
  <r>
    <x v="3108"/>
    <x v="3107"/>
    <x v="3106"/>
    <x v="63"/>
    <n v="26"/>
    <x v="2"/>
    <x v="0"/>
    <x v="0"/>
    <n v="1430234394"/>
    <n v="1425053994"/>
    <b v="0"/>
    <n v="2"/>
    <b v="0"/>
    <x v="38"/>
    <n v="0"/>
    <n v="13"/>
  </r>
  <r>
    <x v="3109"/>
    <x v="3108"/>
    <x v="3107"/>
    <x v="228"/>
    <n v="6633"/>
    <x v="2"/>
    <x v="0"/>
    <x v="0"/>
    <n v="1409194810"/>
    <n v="1406170810"/>
    <b v="0"/>
    <n v="114"/>
    <b v="0"/>
    <x v="38"/>
    <n v="25"/>
    <n v="58.18"/>
  </r>
  <r>
    <x v="3110"/>
    <x v="3109"/>
    <x v="3108"/>
    <x v="31"/>
    <n v="10"/>
    <x v="2"/>
    <x v="0"/>
    <x v="0"/>
    <n v="1487465119"/>
    <n v="1484009119"/>
    <b v="0"/>
    <n v="1"/>
    <b v="0"/>
    <x v="38"/>
    <n v="0"/>
    <n v="10"/>
  </r>
  <r>
    <x v="3111"/>
    <x v="3110"/>
    <x v="3109"/>
    <x v="22"/>
    <n v="5328"/>
    <x v="2"/>
    <x v="0"/>
    <x v="0"/>
    <n v="1412432220"/>
    <n v="1409753820"/>
    <b v="0"/>
    <n v="76"/>
    <b v="0"/>
    <x v="38"/>
    <n v="27"/>
    <n v="70.11"/>
  </r>
  <r>
    <x v="3112"/>
    <x v="3111"/>
    <x v="3110"/>
    <x v="34"/>
    <n v="521"/>
    <x v="2"/>
    <x v="0"/>
    <x v="0"/>
    <n v="1477968934"/>
    <n v="1472784934"/>
    <b v="0"/>
    <n v="9"/>
    <b v="0"/>
    <x v="38"/>
    <n v="5"/>
    <n v="57.89"/>
  </r>
  <r>
    <x v="3113"/>
    <x v="3112"/>
    <x v="3111"/>
    <x v="395"/>
    <n v="4635"/>
    <x v="2"/>
    <x v="0"/>
    <x v="0"/>
    <n v="1429291982"/>
    <n v="1426699982"/>
    <b v="0"/>
    <n v="37"/>
    <b v="0"/>
    <x v="38"/>
    <n v="4"/>
    <n v="125.27"/>
  </r>
  <r>
    <x v="3114"/>
    <x v="3113"/>
    <x v="3112"/>
    <x v="96"/>
    <n v="0"/>
    <x v="2"/>
    <x v="0"/>
    <x v="0"/>
    <n v="1411312250"/>
    <n v="1406128250"/>
    <b v="0"/>
    <n v="0"/>
    <b v="0"/>
    <x v="38"/>
    <n v="0"/>
    <s v="N/A"/>
  </r>
  <r>
    <x v="3115"/>
    <x v="3114"/>
    <x v="3113"/>
    <x v="3"/>
    <n v="300"/>
    <x v="2"/>
    <x v="11"/>
    <x v="9"/>
    <n v="1465123427"/>
    <n v="1462531427"/>
    <b v="0"/>
    <n v="1"/>
    <b v="0"/>
    <x v="38"/>
    <n v="3"/>
    <n v="300"/>
  </r>
  <r>
    <x v="3116"/>
    <x v="3115"/>
    <x v="3114"/>
    <x v="47"/>
    <n v="430"/>
    <x v="2"/>
    <x v="0"/>
    <x v="0"/>
    <n v="1427890925"/>
    <n v="1426681325"/>
    <b v="0"/>
    <n v="10"/>
    <b v="0"/>
    <x v="38"/>
    <n v="57"/>
    <n v="43"/>
  </r>
  <r>
    <x v="3117"/>
    <x v="3116"/>
    <x v="3115"/>
    <x v="28"/>
    <n v="1"/>
    <x v="2"/>
    <x v="1"/>
    <x v="1"/>
    <n v="1464354720"/>
    <n v="1463648360"/>
    <b v="0"/>
    <n v="1"/>
    <b v="0"/>
    <x v="38"/>
    <n v="0"/>
    <n v="1"/>
  </r>
  <r>
    <x v="3118"/>
    <x v="3117"/>
    <x v="3116"/>
    <x v="69"/>
    <n v="1550"/>
    <x v="2"/>
    <x v="11"/>
    <x v="9"/>
    <n v="1467473723"/>
    <n v="1465832123"/>
    <b v="0"/>
    <n v="2"/>
    <b v="0"/>
    <x v="38"/>
    <n v="0"/>
    <n v="775"/>
  </r>
  <r>
    <x v="3119"/>
    <x v="3118"/>
    <x v="3117"/>
    <x v="3"/>
    <n v="5"/>
    <x v="2"/>
    <x v="0"/>
    <x v="0"/>
    <n v="1427414732"/>
    <n v="1424826332"/>
    <b v="0"/>
    <n v="1"/>
    <b v="0"/>
    <x v="38"/>
    <n v="0"/>
    <n v="5"/>
  </r>
  <r>
    <x v="3120"/>
    <x v="3119"/>
    <x v="3118"/>
    <x v="396"/>
    <n v="128"/>
    <x v="2"/>
    <x v="9"/>
    <x v="3"/>
    <n v="1462484196"/>
    <n v="1457303796"/>
    <b v="0"/>
    <n v="10"/>
    <b v="0"/>
    <x v="38"/>
    <n v="0"/>
    <n v="12.8"/>
  </r>
  <r>
    <x v="3121"/>
    <x v="3120"/>
    <x v="3119"/>
    <x v="15"/>
    <n v="10"/>
    <x v="1"/>
    <x v="5"/>
    <x v="5"/>
    <n v="1411748335"/>
    <n v="1406564335"/>
    <b v="0"/>
    <n v="1"/>
    <b v="0"/>
    <x v="38"/>
    <n v="1"/>
    <n v="10"/>
  </r>
  <r>
    <x v="3122"/>
    <x v="3121"/>
    <x v="3120"/>
    <x v="212"/>
    <n v="116"/>
    <x v="1"/>
    <x v="0"/>
    <x v="0"/>
    <n v="1478733732"/>
    <n v="1478298132"/>
    <b v="0"/>
    <n v="2"/>
    <b v="0"/>
    <x v="38"/>
    <n v="58"/>
    <n v="58"/>
  </r>
  <r>
    <x v="3123"/>
    <x v="3122"/>
    <x v="3121"/>
    <x v="152"/>
    <n v="85192"/>
    <x v="1"/>
    <x v="0"/>
    <x v="0"/>
    <n v="1468108198"/>
    <n v="1465516198"/>
    <b v="0"/>
    <n v="348"/>
    <b v="0"/>
    <x v="38"/>
    <n v="68"/>
    <n v="244.8"/>
  </r>
  <r>
    <x v="3124"/>
    <x v="3123"/>
    <x v="3122"/>
    <x v="397"/>
    <n v="26"/>
    <x v="1"/>
    <x v="0"/>
    <x v="0"/>
    <n v="1422902601"/>
    <n v="1417718601"/>
    <b v="0"/>
    <n v="4"/>
    <b v="0"/>
    <x v="38"/>
    <n v="0"/>
    <n v="6.5"/>
  </r>
  <r>
    <x v="3125"/>
    <x v="3124"/>
    <x v="3123"/>
    <x v="86"/>
    <n v="0"/>
    <x v="1"/>
    <x v="0"/>
    <x v="0"/>
    <n v="1452142672"/>
    <n v="1449550672"/>
    <b v="0"/>
    <n v="0"/>
    <b v="0"/>
    <x v="38"/>
    <n v="0"/>
    <s v="N/A"/>
  </r>
  <r>
    <x v="3126"/>
    <x v="3125"/>
    <x v="3124"/>
    <x v="31"/>
    <n v="1040"/>
    <x v="1"/>
    <x v="0"/>
    <x v="0"/>
    <n v="1459121162"/>
    <n v="1456532762"/>
    <b v="0"/>
    <n v="17"/>
    <b v="0"/>
    <x v="38"/>
    <n v="4"/>
    <n v="61.18"/>
  </r>
  <r>
    <x v="3127"/>
    <x v="3126"/>
    <x v="3125"/>
    <x v="57"/>
    <n v="0"/>
    <x v="1"/>
    <x v="0"/>
    <x v="0"/>
    <n v="1425242029"/>
    <n v="1422650029"/>
    <b v="0"/>
    <n v="0"/>
    <b v="0"/>
    <x v="38"/>
    <n v="0"/>
    <s v="N/A"/>
  </r>
  <r>
    <x v="3128"/>
    <x v="3127"/>
    <x v="3126"/>
    <x v="36"/>
    <n v="16291"/>
    <x v="3"/>
    <x v="0"/>
    <x v="0"/>
    <n v="1489690141"/>
    <n v="1487101741"/>
    <b v="0"/>
    <n v="117"/>
    <b v="0"/>
    <x v="6"/>
    <n v="109"/>
    <n v="139.24"/>
  </r>
  <r>
    <x v="3129"/>
    <x v="3128"/>
    <x v="3127"/>
    <x v="21"/>
    <n v="10"/>
    <x v="3"/>
    <x v="0"/>
    <x v="0"/>
    <n v="1492542819"/>
    <n v="1489090419"/>
    <b v="0"/>
    <n v="1"/>
    <b v="0"/>
    <x v="6"/>
    <n v="1"/>
    <n v="10"/>
  </r>
  <r>
    <x v="3130"/>
    <x v="3129"/>
    <x v="3128"/>
    <x v="3"/>
    <n v="375"/>
    <x v="3"/>
    <x v="0"/>
    <x v="0"/>
    <n v="1492145940"/>
    <n v="1489504916"/>
    <b v="0"/>
    <n v="4"/>
    <b v="0"/>
    <x v="6"/>
    <n v="4"/>
    <n v="93.75"/>
  </r>
  <r>
    <x v="3131"/>
    <x v="3130"/>
    <x v="3129"/>
    <x v="393"/>
    <n v="645"/>
    <x v="3"/>
    <x v="0"/>
    <x v="0"/>
    <n v="1491656045"/>
    <n v="1489067645"/>
    <b v="0"/>
    <n v="12"/>
    <b v="0"/>
    <x v="6"/>
    <n v="16"/>
    <n v="53.75"/>
  </r>
  <r>
    <x v="3132"/>
    <x v="3131"/>
    <x v="3130"/>
    <x v="11"/>
    <n v="10"/>
    <x v="3"/>
    <x v="0"/>
    <x v="0"/>
    <n v="1492759460"/>
    <n v="1487579060"/>
    <b v="0"/>
    <n v="1"/>
    <b v="0"/>
    <x v="6"/>
    <n v="0"/>
    <n v="10"/>
  </r>
  <r>
    <x v="3133"/>
    <x v="3132"/>
    <x v="3131"/>
    <x v="2"/>
    <n v="540"/>
    <x v="3"/>
    <x v="1"/>
    <x v="1"/>
    <n v="1490358834"/>
    <n v="1487770434"/>
    <b v="0"/>
    <n v="16"/>
    <b v="0"/>
    <x v="6"/>
    <n v="108"/>
    <n v="33.75"/>
  </r>
  <r>
    <x v="3134"/>
    <x v="3133"/>
    <x v="3132"/>
    <x v="28"/>
    <n v="225"/>
    <x v="3"/>
    <x v="1"/>
    <x v="1"/>
    <n v="1490631419"/>
    <n v="1488820619"/>
    <b v="0"/>
    <n v="12"/>
    <b v="0"/>
    <x v="6"/>
    <n v="23"/>
    <n v="18.75"/>
  </r>
  <r>
    <x v="3135"/>
    <x v="3134"/>
    <x v="3133"/>
    <x v="398"/>
    <n v="162"/>
    <x v="3"/>
    <x v="0"/>
    <x v="0"/>
    <n v="1491277121"/>
    <n v="1489376321"/>
    <b v="0"/>
    <n v="7"/>
    <b v="0"/>
    <x v="6"/>
    <n v="21"/>
    <n v="23.14"/>
  </r>
  <r>
    <x v="3136"/>
    <x v="3135"/>
    <x v="3134"/>
    <x v="2"/>
    <n v="639"/>
    <x v="3"/>
    <x v="1"/>
    <x v="1"/>
    <n v="1491001140"/>
    <n v="1487847954"/>
    <b v="0"/>
    <n v="22"/>
    <b v="0"/>
    <x v="6"/>
    <n v="128"/>
    <n v="29.05"/>
  </r>
  <r>
    <x v="3137"/>
    <x v="3136"/>
    <x v="3135"/>
    <x v="15"/>
    <n v="50"/>
    <x v="3"/>
    <x v="0"/>
    <x v="0"/>
    <n v="1493838720"/>
    <n v="1489439669"/>
    <b v="0"/>
    <n v="1"/>
    <b v="0"/>
    <x v="6"/>
    <n v="3"/>
    <n v="50"/>
  </r>
  <r>
    <x v="3138"/>
    <x v="3137"/>
    <x v="3136"/>
    <x v="48"/>
    <n v="0"/>
    <x v="3"/>
    <x v="1"/>
    <x v="1"/>
    <n v="1491233407"/>
    <n v="1489591807"/>
    <b v="0"/>
    <n v="0"/>
    <b v="0"/>
    <x v="6"/>
    <n v="0"/>
    <s v="N/A"/>
  </r>
  <r>
    <x v="3139"/>
    <x v="3138"/>
    <x v="3137"/>
    <x v="63"/>
    <n v="2700"/>
    <x v="3"/>
    <x v="14"/>
    <x v="10"/>
    <n v="1490416380"/>
    <n v="1487485760"/>
    <b v="0"/>
    <n v="6"/>
    <b v="0"/>
    <x v="6"/>
    <n v="5"/>
    <n v="450"/>
  </r>
  <r>
    <x v="3140"/>
    <x v="3139"/>
    <x v="3138"/>
    <x v="3"/>
    <n v="96"/>
    <x v="3"/>
    <x v="6"/>
    <x v="3"/>
    <n v="1491581703"/>
    <n v="1488993303"/>
    <b v="0"/>
    <n v="4"/>
    <b v="0"/>
    <x v="6"/>
    <n v="1"/>
    <n v="24"/>
  </r>
  <r>
    <x v="3141"/>
    <x v="3140"/>
    <x v="3139"/>
    <x v="2"/>
    <n v="258"/>
    <x v="3"/>
    <x v="9"/>
    <x v="3"/>
    <n v="1492372800"/>
    <n v="1488823488"/>
    <b v="0"/>
    <n v="8"/>
    <b v="0"/>
    <x v="6"/>
    <n v="52"/>
    <n v="32.25"/>
  </r>
  <r>
    <x v="3142"/>
    <x v="3141"/>
    <x v="3140"/>
    <x v="181"/>
    <n v="45"/>
    <x v="3"/>
    <x v="1"/>
    <x v="1"/>
    <n v="1489922339"/>
    <n v="1487333939"/>
    <b v="0"/>
    <n v="3"/>
    <b v="0"/>
    <x v="6"/>
    <n v="2"/>
    <n v="15"/>
  </r>
  <r>
    <x v="3143"/>
    <x v="3142"/>
    <x v="3141"/>
    <x v="176"/>
    <n v="0"/>
    <x v="3"/>
    <x v="1"/>
    <x v="1"/>
    <n v="1491726956"/>
    <n v="1489480556"/>
    <b v="0"/>
    <n v="0"/>
    <b v="0"/>
    <x v="6"/>
    <n v="0"/>
    <s v="N/A"/>
  </r>
  <r>
    <x v="3144"/>
    <x v="3143"/>
    <x v="3142"/>
    <x v="3"/>
    <n v="7540"/>
    <x v="3"/>
    <x v="0"/>
    <x v="0"/>
    <n v="1489903200"/>
    <n v="1488459307"/>
    <b v="0"/>
    <n v="30"/>
    <b v="0"/>
    <x v="6"/>
    <n v="75"/>
    <n v="251.33"/>
  </r>
  <r>
    <x v="3145"/>
    <x v="3144"/>
    <x v="3143"/>
    <x v="31"/>
    <n v="0"/>
    <x v="3"/>
    <x v="0"/>
    <x v="0"/>
    <n v="1490659134"/>
    <n v="1485478734"/>
    <b v="0"/>
    <n v="0"/>
    <b v="0"/>
    <x v="6"/>
    <n v="0"/>
    <s v="N/A"/>
  </r>
  <r>
    <x v="3146"/>
    <x v="3145"/>
    <x v="3144"/>
    <x v="63"/>
    <n v="5250"/>
    <x v="3"/>
    <x v="14"/>
    <x v="10"/>
    <n v="1492356166"/>
    <n v="1488471766"/>
    <b v="0"/>
    <n v="12"/>
    <b v="0"/>
    <x v="6"/>
    <n v="11"/>
    <n v="437.5"/>
  </r>
  <r>
    <x v="3147"/>
    <x v="3146"/>
    <x v="3145"/>
    <x v="22"/>
    <n v="23505"/>
    <x v="0"/>
    <x v="0"/>
    <x v="0"/>
    <n v="1415319355"/>
    <n v="1411859755"/>
    <b v="1"/>
    <n v="213"/>
    <b v="1"/>
    <x v="6"/>
    <n v="118"/>
    <n v="110.35"/>
  </r>
  <r>
    <x v="3148"/>
    <x v="3147"/>
    <x v="3146"/>
    <x v="40"/>
    <n v="2361"/>
    <x v="0"/>
    <x v="0"/>
    <x v="0"/>
    <n v="1412136000"/>
    <n v="1410278284"/>
    <b v="1"/>
    <n v="57"/>
    <b v="1"/>
    <x v="6"/>
    <n v="131"/>
    <n v="41.42"/>
  </r>
  <r>
    <x v="3149"/>
    <x v="3148"/>
    <x v="3147"/>
    <x v="21"/>
    <n v="1300"/>
    <x v="0"/>
    <x v="0"/>
    <x v="0"/>
    <n v="1354845600"/>
    <n v="1352766300"/>
    <b v="1"/>
    <n v="25"/>
    <b v="1"/>
    <x v="6"/>
    <n v="104"/>
    <n v="52"/>
  </r>
  <r>
    <x v="3150"/>
    <x v="3149"/>
    <x v="3148"/>
    <x v="8"/>
    <n v="3535"/>
    <x v="0"/>
    <x v="0"/>
    <x v="0"/>
    <n v="1295928000"/>
    <n v="1288160403"/>
    <b v="1"/>
    <n v="104"/>
    <b v="1"/>
    <x v="6"/>
    <n v="101"/>
    <n v="33.99"/>
  </r>
  <r>
    <x v="3151"/>
    <x v="3150"/>
    <x v="3149"/>
    <x v="8"/>
    <n v="3514"/>
    <x v="0"/>
    <x v="0"/>
    <x v="0"/>
    <n v="1410379774"/>
    <n v="1407787774"/>
    <b v="1"/>
    <n v="34"/>
    <b v="1"/>
    <x v="6"/>
    <n v="100"/>
    <n v="103.35"/>
  </r>
  <r>
    <x v="3152"/>
    <x v="3151"/>
    <x v="3150"/>
    <x v="41"/>
    <n v="2331"/>
    <x v="0"/>
    <x v="1"/>
    <x v="1"/>
    <n v="1383425367"/>
    <n v="1380833367"/>
    <b v="1"/>
    <n v="67"/>
    <b v="1"/>
    <x v="6"/>
    <n v="106"/>
    <n v="34.79"/>
  </r>
  <r>
    <x v="3153"/>
    <x v="3152"/>
    <x v="3151"/>
    <x v="9"/>
    <n v="10067.5"/>
    <x v="0"/>
    <x v="0"/>
    <x v="0"/>
    <n v="1304225940"/>
    <n v="1301542937"/>
    <b v="1"/>
    <n v="241"/>
    <b v="1"/>
    <x v="6"/>
    <n v="336"/>
    <n v="41.77"/>
  </r>
  <r>
    <x v="3154"/>
    <x v="3153"/>
    <x v="3152"/>
    <x v="39"/>
    <n v="7905"/>
    <x v="0"/>
    <x v="0"/>
    <x v="0"/>
    <n v="1333310458"/>
    <n v="1330722058"/>
    <b v="1"/>
    <n v="123"/>
    <b v="1"/>
    <x v="6"/>
    <n v="113"/>
    <n v="64.27"/>
  </r>
  <r>
    <x v="3155"/>
    <x v="3154"/>
    <x v="3153"/>
    <x v="10"/>
    <n v="9425.23"/>
    <x v="0"/>
    <x v="1"/>
    <x v="1"/>
    <n v="1356004725"/>
    <n v="1353412725"/>
    <b v="1"/>
    <n v="302"/>
    <b v="1"/>
    <x v="6"/>
    <n v="189"/>
    <n v="31.21"/>
  </r>
  <r>
    <x v="3156"/>
    <x v="3155"/>
    <x v="3154"/>
    <x v="62"/>
    <n v="5600"/>
    <x v="0"/>
    <x v="0"/>
    <x v="0"/>
    <n v="1338591144"/>
    <n v="1335567144"/>
    <b v="1"/>
    <n v="89"/>
    <b v="1"/>
    <x v="6"/>
    <n v="102"/>
    <n v="62.92"/>
  </r>
  <r>
    <x v="3157"/>
    <x v="3156"/>
    <x v="3155"/>
    <x v="23"/>
    <n v="4040"/>
    <x v="0"/>
    <x v="0"/>
    <x v="0"/>
    <n v="1405746000"/>
    <n v="1404932105"/>
    <b v="1"/>
    <n v="41"/>
    <b v="1"/>
    <x v="6"/>
    <n v="101"/>
    <n v="98.54"/>
  </r>
  <r>
    <x v="3158"/>
    <x v="3157"/>
    <x v="3156"/>
    <x v="10"/>
    <n v="5700"/>
    <x v="0"/>
    <x v="0"/>
    <x v="0"/>
    <n v="1374523752"/>
    <n v="1371931752"/>
    <b v="1"/>
    <n v="69"/>
    <b v="1"/>
    <x v="6"/>
    <n v="114"/>
    <n v="82.61"/>
  </r>
  <r>
    <x v="3159"/>
    <x v="3158"/>
    <x v="3157"/>
    <x v="15"/>
    <n v="2002.22"/>
    <x v="0"/>
    <x v="0"/>
    <x v="0"/>
    <n v="1326927600"/>
    <n v="1323221761"/>
    <b v="1"/>
    <n v="52"/>
    <b v="1"/>
    <x v="6"/>
    <n v="133"/>
    <n v="38.5"/>
  </r>
  <r>
    <x v="3160"/>
    <x v="3159"/>
    <x v="3158"/>
    <x v="37"/>
    <n v="4569"/>
    <x v="0"/>
    <x v="0"/>
    <x v="0"/>
    <n v="1407905940"/>
    <n v="1405923687"/>
    <b v="1"/>
    <n v="57"/>
    <b v="1"/>
    <x v="6"/>
    <n v="102"/>
    <n v="80.16"/>
  </r>
  <r>
    <x v="3161"/>
    <x v="3160"/>
    <x v="3159"/>
    <x v="13"/>
    <n v="2102"/>
    <x v="0"/>
    <x v="1"/>
    <x v="1"/>
    <n v="1413377522"/>
    <n v="1410785522"/>
    <b v="1"/>
    <n v="74"/>
    <b v="1"/>
    <x v="6"/>
    <n v="105"/>
    <n v="28.41"/>
  </r>
  <r>
    <x v="3162"/>
    <x v="3161"/>
    <x v="3160"/>
    <x v="23"/>
    <n v="5086"/>
    <x v="0"/>
    <x v="0"/>
    <x v="0"/>
    <n v="1404698400"/>
    <n v="1402331262"/>
    <b v="1"/>
    <n v="63"/>
    <b v="1"/>
    <x v="6"/>
    <n v="127"/>
    <n v="80.73"/>
  </r>
  <r>
    <x v="3163"/>
    <x v="3162"/>
    <x v="3161"/>
    <x v="93"/>
    <n v="14450"/>
    <x v="0"/>
    <x v="0"/>
    <x v="0"/>
    <n v="1402855525"/>
    <n v="1400263525"/>
    <b v="1"/>
    <n v="72"/>
    <b v="1"/>
    <x v="6"/>
    <n v="111"/>
    <n v="200.69"/>
  </r>
  <r>
    <x v="3164"/>
    <x v="3163"/>
    <x v="3162"/>
    <x v="30"/>
    <n v="2669"/>
    <x v="0"/>
    <x v="0"/>
    <x v="0"/>
    <n v="1402341615"/>
    <n v="1399490415"/>
    <b v="1"/>
    <n v="71"/>
    <b v="1"/>
    <x v="6"/>
    <n v="107"/>
    <n v="37.590000000000003"/>
  </r>
  <r>
    <x v="3165"/>
    <x v="3164"/>
    <x v="3163"/>
    <x v="47"/>
    <n v="1220"/>
    <x v="0"/>
    <x v="0"/>
    <x v="0"/>
    <n v="1304395140"/>
    <n v="1302493760"/>
    <b v="1"/>
    <n v="21"/>
    <b v="1"/>
    <x v="6"/>
    <n v="163"/>
    <n v="58.1"/>
  </r>
  <r>
    <x v="3166"/>
    <x v="3165"/>
    <x v="3164"/>
    <x v="19"/>
    <n v="56079.83"/>
    <x v="0"/>
    <x v="0"/>
    <x v="0"/>
    <n v="1416988740"/>
    <n v="1414514153"/>
    <b v="1"/>
    <n v="930"/>
    <b v="1"/>
    <x v="6"/>
    <n v="160"/>
    <n v="60.3"/>
  </r>
  <r>
    <x v="3167"/>
    <x v="3166"/>
    <x v="3165"/>
    <x v="9"/>
    <n v="3485"/>
    <x v="0"/>
    <x v="0"/>
    <x v="0"/>
    <n v="1406952781"/>
    <n v="1405743181"/>
    <b v="1"/>
    <n v="55"/>
    <b v="1"/>
    <x v="6"/>
    <n v="116"/>
    <n v="63.36"/>
  </r>
  <r>
    <x v="3168"/>
    <x v="3167"/>
    <x v="3166"/>
    <x v="30"/>
    <n v="3105"/>
    <x v="0"/>
    <x v="0"/>
    <x v="0"/>
    <n v="1402696800"/>
    <n v="1399948353"/>
    <b v="1"/>
    <n v="61"/>
    <b v="1"/>
    <x v="6"/>
    <n v="124"/>
    <n v="50.9"/>
  </r>
  <r>
    <x v="3169"/>
    <x v="3168"/>
    <x v="3167"/>
    <x v="6"/>
    <n v="8241"/>
    <x v="0"/>
    <x v="0"/>
    <x v="0"/>
    <n v="1386910740"/>
    <n v="1384364561"/>
    <b v="1"/>
    <n v="82"/>
    <b v="1"/>
    <x v="6"/>
    <n v="103"/>
    <n v="100.5"/>
  </r>
  <r>
    <x v="3170"/>
    <x v="3169"/>
    <x v="3168"/>
    <x v="13"/>
    <n v="2245"/>
    <x v="0"/>
    <x v="0"/>
    <x v="0"/>
    <n v="1404273600"/>
    <n v="1401414944"/>
    <b v="1"/>
    <n v="71"/>
    <b v="1"/>
    <x v="6"/>
    <n v="112"/>
    <n v="31.62"/>
  </r>
  <r>
    <x v="3171"/>
    <x v="3170"/>
    <x v="3169"/>
    <x v="39"/>
    <n v="7617"/>
    <x v="0"/>
    <x v="1"/>
    <x v="1"/>
    <n v="1462545358"/>
    <n v="1459953358"/>
    <b v="1"/>
    <n v="117"/>
    <b v="1"/>
    <x v="6"/>
    <n v="109"/>
    <n v="65.099999999999994"/>
  </r>
  <r>
    <x v="3172"/>
    <x v="3171"/>
    <x v="3170"/>
    <x v="13"/>
    <n v="2300"/>
    <x v="0"/>
    <x v="0"/>
    <x v="0"/>
    <n v="1329240668"/>
    <n v="1326648668"/>
    <b v="1"/>
    <n v="29"/>
    <b v="1"/>
    <x v="6"/>
    <n v="115"/>
    <n v="79.31"/>
  </r>
  <r>
    <x v="3173"/>
    <x v="3172"/>
    <x v="3171"/>
    <x v="3"/>
    <n v="10300"/>
    <x v="0"/>
    <x v="0"/>
    <x v="0"/>
    <n v="1411765492"/>
    <n v="1409173492"/>
    <b v="1"/>
    <n v="74"/>
    <b v="1"/>
    <x v="6"/>
    <n v="103"/>
    <n v="139.19"/>
  </r>
  <r>
    <x v="3174"/>
    <x v="3173"/>
    <x v="3172"/>
    <x v="9"/>
    <n v="3034"/>
    <x v="0"/>
    <x v="0"/>
    <x v="0"/>
    <n v="1408999508"/>
    <n v="1407789908"/>
    <b v="1"/>
    <n v="23"/>
    <b v="1"/>
    <x v="6"/>
    <n v="101"/>
    <n v="131.91"/>
  </r>
  <r>
    <x v="3175"/>
    <x v="3174"/>
    <x v="3173"/>
    <x v="10"/>
    <n v="5478"/>
    <x v="0"/>
    <x v="0"/>
    <x v="0"/>
    <n v="1297977427"/>
    <n v="1292793427"/>
    <b v="1"/>
    <n v="60"/>
    <b v="1"/>
    <x v="6"/>
    <n v="110"/>
    <n v="91.3"/>
  </r>
  <r>
    <x v="3176"/>
    <x v="3175"/>
    <x v="3174"/>
    <x v="168"/>
    <n v="2182"/>
    <x v="0"/>
    <x v="0"/>
    <x v="0"/>
    <n v="1376838000"/>
    <n v="1374531631"/>
    <b v="1"/>
    <n v="55"/>
    <b v="1"/>
    <x v="6"/>
    <n v="115"/>
    <n v="39.67"/>
  </r>
  <r>
    <x v="3177"/>
    <x v="3176"/>
    <x v="3175"/>
    <x v="30"/>
    <n v="2935"/>
    <x v="0"/>
    <x v="0"/>
    <x v="0"/>
    <n v="1403366409"/>
    <n v="1400774409"/>
    <b v="1"/>
    <n v="51"/>
    <b v="1"/>
    <x v="6"/>
    <n v="117"/>
    <n v="57.55"/>
  </r>
  <r>
    <x v="3178"/>
    <x v="3177"/>
    <x v="3176"/>
    <x v="15"/>
    <n v="2576"/>
    <x v="0"/>
    <x v="1"/>
    <x v="1"/>
    <n v="1405521075"/>
    <n v="1402929075"/>
    <b v="1"/>
    <n v="78"/>
    <b v="1"/>
    <x v="6"/>
    <n v="172"/>
    <n v="33.03"/>
  </r>
  <r>
    <x v="3179"/>
    <x v="3178"/>
    <x v="3177"/>
    <x v="285"/>
    <n v="4794.82"/>
    <x v="0"/>
    <x v="0"/>
    <x v="0"/>
    <n v="1367859071"/>
    <n v="1365699071"/>
    <b v="1"/>
    <n v="62"/>
    <b v="1"/>
    <x v="6"/>
    <n v="114"/>
    <n v="77.34"/>
  </r>
  <r>
    <x v="3180"/>
    <x v="3179"/>
    <x v="3178"/>
    <x v="38"/>
    <n v="1437"/>
    <x v="0"/>
    <x v="1"/>
    <x v="1"/>
    <n v="1403258049"/>
    <n v="1400666049"/>
    <b v="1"/>
    <n v="45"/>
    <b v="1"/>
    <x v="6"/>
    <n v="120"/>
    <n v="31.93"/>
  </r>
  <r>
    <x v="3181"/>
    <x v="3180"/>
    <x v="3179"/>
    <x v="2"/>
    <n v="545"/>
    <x v="0"/>
    <x v="1"/>
    <x v="1"/>
    <n v="1402848000"/>
    <n v="1400570787"/>
    <b v="1"/>
    <n v="15"/>
    <b v="1"/>
    <x v="6"/>
    <n v="109"/>
    <n v="36.33"/>
  </r>
  <r>
    <x v="3182"/>
    <x v="3181"/>
    <x v="3180"/>
    <x v="39"/>
    <n v="7062"/>
    <x v="0"/>
    <x v="0"/>
    <x v="0"/>
    <n v="1328029200"/>
    <n v="1323211621"/>
    <b v="1"/>
    <n v="151"/>
    <b v="1"/>
    <x v="6"/>
    <n v="101"/>
    <n v="46.77"/>
  </r>
  <r>
    <x v="3183"/>
    <x v="3182"/>
    <x v="3181"/>
    <x v="30"/>
    <n v="2725"/>
    <x v="0"/>
    <x v="0"/>
    <x v="0"/>
    <n v="1377284669"/>
    <n v="1375729469"/>
    <b v="1"/>
    <n v="68"/>
    <b v="1"/>
    <x v="6"/>
    <n v="109"/>
    <n v="40.07"/>
  </r>
  <r>
    <x v="3184"/>
    <x v="3183"/>
    <x v="3182"/>
    <x v="270"/>
    <n v="4610"/>
    <x v="0"/>
    <x v="0"/>
    <x v="0"/>
    <n v="1404258631"/>
    <n v="1401666631"/>
    <b v="1"/>
    <n v="46"/>
    <b v="1"/>
    <x v="6"/>
    <n v="107"/>
    <n v="100.22"/>
  </r>
  <r>
    <x v="3185"/>
    <x v="3184"/>
    <x v="3183"/>
    <x v="28"/>
    <n v="1000"/>
    <x v="0"/>
    <x v="1"/>
    <x v="1"/>
    <n v="1405553241"/>
    <n v="1404948441"/>
    <b v="1"/>
    <n v="24"/>
    <b v="1"/>
    <x v="6"/>
    <n v="100"/>
    <n v="41.67"/>
  </r>
  <r>
    <x v="3186"/>
    <x v="3185"/>
    <x v="3184"/>
    <x v="50"/>
    <n v="3270"/>
    <x v="0"/>
    <x v="1"/>
    <x v="1"/>
    <n v="1410901200"/>
    <n v="1408313438"/>
    <b v="1"/>
    <n v="70"/>
    <b v="1"/>
    <x v="6"/>
    <n v="102"/>
    <n v="46.71"/>
  </r>
  <r>
    <x v="3187"/>
    <x v="3186"/>
    <x v="3185"/>
    <x v="36"/>
    <n v="17444"/>
    <x v="0"/>
    <x v="0"/>
    <x v="0"/>
    <n v="1407167973"/>
    <n v="1405439973"/>
    <b v="1"/>
    <n v="244"/>
    <b v="1"/>
    <x v="6"/>
    <n v="116"/>
    <n v="71.489999999999995"/>
  </r>
  <r>
    <x v="3188"/>
    <x v="3187"/>
    <x v="3186"/>
    <x v="48"/>
    <n v="130"/>
    <x v="2"/>
    <x v="1"/>
    <x v="1"/>
    <n v="1433930302"/>
    <n v="1432115902"/>
    <b v="0"/>
    <n v="9"/>
    <b v="0"/>
    <x v="40"/>
    <n v="65"/>
    <n v="14.44"/>
  </r>
  <r>
    <x v="3189"/>
    <x v="3188"/>
    <x v="3187"/>
    <x v="56"/>
    <n v="6780"/>
    <x v="2"/>
    <x v="11"/>
    <x v="9"/>
    <n v="1432455532"/>
    <n v="1429863532"/>
    <b v="0"/>
    <n v="19"/>
    <b v="0"/>
    <x v="40"/>
    <n v="12"/>
    <n v="356.84"/>
  </r>
  <r>
    <x v="3190"/>
    <x v="3189"/>
    <x v="3188"/>
    <x v="23"/>
    <n v="0"/>
    <x v="2"/>
    <x v="5"/>
    <x v="5"/>
    <n v="1481258275"/>
    <n v="1478662675"/>
    <b v="0"/>
    <n v="0"/>
    <b v="0"/>
    <x v="40"/>
    <n v="0"/>
    <s v="N/A"/>
  </r>
  <r>
    <x v="3191"/>
    <x v="3190"/>
    <x v="3189"/>
    <x v="192"/>
    <n v="151"/>
    <x v="2"/>
    <x v="0"/>
    <x v="0"/>
    <n v="1471370869"/>
    <n v="1466186869"/>
    <b v="0"/>
    <n v="4"/>
    <b v="0"/>
    <x v="40"/>
    <n v="4"/>
    <n v="37.75"/>
  </r>
  <r>
    <x v="3192"/>
    <x v="3191"/>
    <x v="3190"/>
    <x v="3"/>
    <n v="102"/>
    <x v="2"/>
    <x v="1"/>
    <x v="1"/>
    <n v="1425160800"/>
    <n v="1421274859"/>
    <b v="0"/>
    <n v="8"/>
    <b v="0"/>
    <x v="40"/>
    <n v="1"/>
    <n v="12.75"/>
  </r>
  <r>
    <x v="3193"/>
    <x v="3192"/>
    <x v="3191"/>
    <x v="10"/>
    <n v="587"/>
    <x v="2"/>
    <x v="1"/>
    <x v="1"/>
    <n v="1424474056"/>
    <n v="1420586056"/>
    <b v="0"/>
    <n v="24"/>
    <b v="0"/>
    <x v="40"/>
    <n v="12"/>
    <n v="24.46"/>
  </r>
  <r>
    <x v="3194"/>
    <x v="3193"/>
    <x v="3192"/>
    <x v="34"/>
    <n v="0"/>
    <x v="2"/>
    <x v="0"/>
    <x v="0"/>
    <n v="1437960598"/>
    <n v="1435368598"/>
    <b v="0"/>
    <n v="0"/>
    <b v="0"/>
    <x v="40"/>
    <n v="0"/>
    <s v="N/A"/>
  </r>
  <r>
    <x v="3195"/>
    <x v="3194"/>
    <x v="3193"/>
    <x v="8"/>
    <n v="2070"/>
    <x v="2"/>
    <x v="0"/>
    <x v="0"/>
    <n v="1423750542"/>
    <n v="1421158542"/>
    <b v="0"/>
    <n v="39"/>
    <b v="0"/>
    <x v="40"/>
    <n v="59"/>
    <n v="53.08"/>
  </r>
  <r>
    <x v="3196"/>
    <x v="3195"/>
    <x v="3194"/>
    <x v="399"/>
    <n v="1800"/>
    <x v="2"/>
    <x v="0"/>
    <x v="0"/>
    <n v="1438437600"/>
    <n v="1433254875"/>
    <b v="0"/>
    <n v="6"/>
    <b v="0"/>
    <x v="40"/>
    <n v="0"/>
    <n v="300"/>
  </r>
  <r>
    <x v="3197"/>
    <x v="3196"/>
    <x v="3195"/>
    <x v="3"/>
    <n v="1145"/>
    <x v="2"/>
    <x v="10"/>
    <x v="8"/>
    <n v="1423050618"/>
    <n v="1420458618"/>
    <b v="0"/>
    <n v="4"/>
    <b v="0"/>
    <x v="40"/>
    <n v="11"/>
    <n v="286.25"/>
  </r>
  <r>
    <x v="3198"/>
    <x v="3197"/>
    <x v="3196"/>
    <x v="11"/>
    <n v="110"/>
    <x v="2"/>
    <x v="8"/>
    <x v="7"/>
    <n v="1424081477"/>
    <n v="1420798277"/>
    <b v="0"/>
    <n v="3"/>
    <b v="0"/>
    <x v="40"/>
    <n v="0"/>
    <n v="36.67"/>
  </r>
  <r>
    <x v="3199"/>
    <x v="3198"/>
    <x v="3197"/>
    <x v="10"/>
    <n v="2608"/>
    <x v="2"/>
    <x v="0"/>
    <x v="0"/>
    <n v="1410037200"/>
    <n v="1407435418"/>
    <b v="0"/>
    <n v="53"/>
    <b v="0"/>
    <x v="40"/>
    <n v="52"/>
    <n v="49.21"/>
  </r>
  <r>
    <x v="3200"/>
    <x v="3199"/>
    <x v="3198"/>
    <x v="63"/>
    <n v="1"/>
    <x v="2"/>
    <x v="0"/>
    <x v="0"/>
    <n v="1461994440"/>
    <n v="1459410101"/>
    <b v="0"/>
    <n v="1"/>
    <b v="0"/>
    <x v="40"/>
    <n v="0"/>
    <n v="1"/>
  </r>
  <r>
    <x v="3201"/>
    <x v="3200"/>
    <x v="3199"/>
    <x v="13"/>
    <n v="25"/>
    <x v="2"/>
    <x v="1"/>
    <x v="1"/>
    <n v="1409509477"/>
    <n v="1407695077"/>
    <b v="0"/>
    <n v="2"/>
    <b v="0"/>
    <x v="40"/>
    <n v="1"/>
    <n v="12.5"/>
  </r>
  <r>
    <x v="3202"/>
    <x v="3201"/>
    <x v="3200"/>
    <x v="10"/>
    <n v="2726"/>
    <x v="2"/>
    <x v="0"/>
    <x v="0"/>
    <n v="1450072740"/>
    <n v="1445027346"/>
    <b v="0"/>
    <n v="25"/>
    <b v="0"/>
    <x v="40"/>
    <n v="55"/>
    <n v="109.04"/>
  </r>
  <r>
    <x v="3203"/>
    <x v="3202"/>
    <x v="3201"/>
    <x v="28"/>
    <n v="250"/>
    <x v="2"/>
    <x v="0"/>
    <x v="0"/>
    <n v="1443224622"/>
    <n v="1440632622"/>
    <b v="0"/>
    <n v="6"/>
    <b v="0"/>
    <x v="40"/>
    <n v="25"/>
    <n v="41.67"/>
  </r>
  <r>
    <x v="3204"/>
    <x v="3203"/>
    <x v="3202"/>
    <x v="2"/>
    <n v="0"/>
    <x v="2"/>
    <x v="0"/>
    <x v="0"/>
    <n v="1437149640"/>
    <n v="1434558479"/>
    <b v="0"/>
    <n v="0"/>
    <b v="0"/>
    <x v="40"/>
    <n v="0"/>
    <s v="N/A"/>
  </r>
  <r>
    <x v="3205"/>
    <x v="3204"/>
    <x v="3203"/>
    <x v="6"/>
    <n v="273"/>
    <x v="2"/>
    <x v="1"/>
    <x v="1"/>
    <n v="1430470772"/>
    <n v="1427878772"/>
    <b v="0"/>
    <n v="12"/>
    <b v="0"/>
    <x v="40"/>
    <n v="3"/>
    <n v="22.75"/>
  </r>
  <r>
    <x v="3206"/>
    <x v="3205"/>
    <x v="3204"/>
    <x v="10"/>
    <n v="0"/>
    <x v="2"/>
    <x v="0"/>
    <x v="0"/>
    <n v="1442644651"/>
    <n v="1440052651"/>
    <b v="0"/>
    <n v="0"/>
    <b v="0"/>
    <x v="40"/>
    <n v="0"/>
    <s v="N/A"/>
  </r>
  <r>
    <x v="3207"/>
    <x v="3206"/>
    <x v="3205"/>
    <x v="62"/>
    <n v="2550"/>
    <x v="2"/>
    <x v="0"/>
    <x v="0"/>
    <n v="1429767607"/>
    <n v="1424587207"/>
    <b v="0"/>
    <n v="36"/>
    <b v="0"/>
    <x v="40"/>
    <n v="46"/>
    <n v="70.83"/>
  </r>
  <r>
    <x v="3208"/>
    <x v="3207"/>
    <x v="3206"/>
    <x v="10"/>
    <n v="5175"/>
    <x v="0"/>
    <x v="0"/>
    <x v="0"/>
    <n v="1406557877"/>
    <n v="1404743477"/>
    <b v="1"/>
    <n v="82"/>
    <b v="1"/>
    <x v="6"/>
    <n v="104"/>
    <n v="63.11"/>
  </r>
  <r>
    <x v="3209"/>
    <x v="3208"/>
    <x v="3207"/>
    <x v="196"/>
    <n v="11335.7"/>
    <x v="0"/>
    <x v="0"/>
    <x v="0"/>
    <n v="1403305200"/>
    <n v="1400512658"/>
    <b v="1"/>
    <n v="226"/>
    <b v="1"/>
    <x v="6"/>
    <n v="119"/>
    <n v="50.16"/>
  </r>
  <r>
    <x v="3210"/>
    <x v="3209"/>
    <x v="3208"/>
    <x v="9"/>
    <n v="3773"/>
    <x v="0"/>
    <x v="0"/>
    <x v="0"/>
    <n v="1338523140"/>
    <n v="1334442519"/>
    <b v="1"/>
    <n v="60"/>
    <b v="1"/>
    <x v="6"/>
    <n v="126"/>
    <n v="62.88"/>
  </r>
  <r>
    <x v="3211"/>
    <x v="3210"/>
    <x v="3209"/>
    <x v="165"/>
    <n v="27541"/>
    <x v="0"/>
    <x v="0"/>
    <x v="0"/>
    <n v="1408068000"/>
    <n v="1405346680"/>
    <b v="1"/>
    <n v="322"/>
    <b v="1"/>
    <x v="6"/>
    <n v="120"/>
    <n v="85.53"/>
  </r>
  <r>
    <x v="3212"/>
    <x v="3211"/>
    <x v="3210"/>
    <x v="23"/>
    <n v="5050"/>
    <x v="0"/>
    <x v="0"/>
    <x v="0"/>
    <n v="1407524751"/>
    <n v="1404932751"/>
    <b v="1"/>
    <n v="94"/>
    <b v="1"/>
    <x v="6"/>
    <n v="126"/>
    <n v="53.72"/>
  </r>
  <r>
    <x v="3213"/>
    <x v="3212"/>
    <x v="3211"/>
    <x v="12"/>
    <n v="6007"/>
    <x v="0"/>
    <x v="1"/>
    <x v="1"/>
    <n v="1437934759"/>
    <n v="1434478759"/>
    <b v="1"/>
    <n v="47"/>
    <b v="1"/>
    <x v="6"/>
    <n v="100"/>
    <n v="127.81"/>
  </r>
  <r>
    <x v="3214"/>
    <x v="3213"/>
    <x v="3212"/>
    <x v="14"/>
    <n v="12256"/>
    <x v="0"/>
    <x v="1"/>
    <x v="1"/>
    <n v="1452038100"/>
    <n v="1448823673"/>
    <b v="1"/>
    <n v="115"/>
    <b v="1"/>
    <x v="6"/>
    <n v="102"/>
    <n v="106.57"/>
  </r>
  <r>
    <x v="3215"/>
    <x v="3214"/>
    <x v="3213"/>
    <x v="19"/>
    <n v="35123"/>
    <x v="0"/>
    <x v="0"/>
    <x v="0"/>
    <n v="1441857540"/>
    <n v="1438617471"/>
    <b v="1"/>
    <n v="134"/>
    <b v="1"/>
    <x v="6"/>
    <n v="100"/>
    <n v="262.11"/>
  </r>
  <r>
    <x v="3216"/>
    <x v="3215"/>
    <x v="3214"/>
    <x v="13"/>
    <n v="2001"/>
    <x v="0"/>
    <x v="1"/>
    <x v="1"/>
    <n v="1436625000"/>
    <n v="1433934371"/>
    <b v="1"/>
    <n v="35"/>
    <b v="1"/>
    <x v="6"/>
    <n v="100"/>
    <n v="57.17"/>
  </r>
  <r>
    <x v="3217"/>
    <x v="3216"/>
    <x v="3215"/>
    <x v="37"/>
    <n v="5221"/>
    <x v="0"/>
    <x v="0"/>
    <x v="0"/>
    <n v="1478264784"/>
    <n v="1475672784"/>
    <b v="1"/>
    <n v="104"/>
    <b v="1"/>
    <x v="6"/>
    <n v="116"/>
    <n v="50.2"/>
  </r>
  <r>
    <x v="3218"/>
    <x v="3217"/>
    <x v="3216"/>
    <x v="14"/>
    <n v="12252"/>
    <x v="0"/>
    <x v="1"/>
    <x v="1"/>
    <n v="1419984000"/>
    <n v="1417132986"/>
    <b v="1"/>
    <n v="184"/>
    <b v="1"/>
    <x v="6"/>
    <n v="102"/>
    <n v="66.59"/>
  </r>
  <r>
    <x v="3219"/>
    <x v="3218"/>
    <x v="3217"/>
    <x v="22"/>
    <n v="20022"/>
    <x v="0"/>
    <x v="0"/>
    <x v="0"/>
    <n v="1427063747"/>
    <n v="1424043347"/>
    <b v="1"/>
    <n v="119"/>
    <b v="1"/>
    <x v="6"/>
    <n v="100"/>
    <n v="168.25"/>
  </r>
  <r>
    <x v="3220"/>
    <x v="3219"/>
    <x v="3218"/>
    <x v="36"/>
    <n v="15126"/>
    <x v="0"/>
    <x v="0"/>
    <x v="0"/>
    <n v="1489352400"/>
    <n v="1486411204"/>
    <b v="1"/>
    <n v="59"/>
    <b v="1"/>
    <x v="6"/>
    <n v="101"/>
    <n v="256.37"/>
  </r>
  <r>
    <x v="3221"/>
    <x v="3220"/>
    <x v="3219"/>
    <x v="23"/>
    <n v="4137"/>
    <x v="0"/>
    <x v="1"/>
    <x v="1"/>
    <n v="1436114603"/>
    <n v="1433090603"/>
    <b v="1"/>
    <n v="113"/>
    <b v="1"/>
    <x v="6"/>
    <n v="103"/>
    <n v="36.61"/>
  </r>
  <r>
    <x v="3222"/>
    <x v="3221"/>
    <x v="3220"/>
    <x v="30"/>
    <n v="3120"/>
    <x v="0"/>
    <x v="0"/>
    <x v="0"/>
    <n v="1445722140"/>
    <n v="1443016697"/>
    <b v="1"/>
    <n v="84"/>
    <b v="1"/>
    <x v="6"/>
    <n v="125"/>
    <n v="37.14"/>
  </r>
  <r>
    <x v="3223"/>
    <x v="3222"/>
    <x v="3221"/>
    <x v="379"/>
    <n v="3395"/>
    <x v="0"/>
    <x v="0"/>
    <x v="0"/>
    <n v="1440100976"/>
    <n v="1437508976"/>
    <b v="1"/>
    <n v="74"/>
    <b v="1"/>
    <x v="6"/>
    <n v="110"/>
    <n v="45.88"/>
  </r>
  <r>
    <x v="3224"/>
    <x v="3223"/>
    <x v="3222"/>
    <x v="11"/>
    <n v="30610"/>
    <x v="0"/>
    <x v="0"/>
    <x v="0"/>
    <n v="1484024400"/>
    <n v="1479932713"/>
    <b v="1"/>
    <n v="216"/>
    <b v="1"/>
    <x v="6"/>
    <n v="102"/>
    <n v="141.71"/>
  </r>
  <r>
    <x v="3225"/>
    <x v="3224"/>
    <x v="3223"/>
    <x v="13"/>
    <n v="2047"/>
    <x v="0"/>
    <x v="0"/>
    <x v="0"/>
    <n v="1464987600"/>
    <n v="1463145938"/>
    <b v="1"/>
    <n v="39"/>
    <b v="1"/>
    <x v="6"/>
    <n v="102"/>
    <n v="52.49"/>
  </r>
  <r>
    <x v="3226"/>
    <x v="3225"/>
    <x v="3224"/>
    <x v="38"/>
    <n v="1250"/>
    <x v="0"/>
    <x v="1"/>
    <x v="1"/>
    <n v="1446213612"/>
    <n v="1443621612"/>
    <b v="1"/>
    <n v="21"/>
    <b v="1"/>
    <x v="6"/>
    <n v="104"/>
    <n v="59.52"/>
  </r>
  <r>
    <x v="3227"/>
    <x v="3226"/>
    <x v="3225"/>
    <x v="38"/>
    <n v="1500"/>
    <x v="0"/>
    <x v="1"/>
    <x v="1"/>
    <n v="1484687436"/>
    <n v="1482095436"/>
    <b v="0"/>
    <n v="30"/>
    <b v="1"/>
    <x v="6"/>
    <n v="125"/>
    <n v="50"/>
  </r>
  <r>
    <x v="3228"/>
    <x v="3227"/>
    <x v="3226"/>
    <x v="39"/>
    <n v="7164"/>
    <x v="0"/>
    <x v="0"/>
    <x v="0"/>
    <n v="1450328340"/>
    <n v="1447606884"/>
    <b v="1"/>
    <n v="37"/>
    <b v="1"/>
    <x v="6"/>
    <n v="102"/>
    <n v="193.62"/>
  </r>
  <r>
    <x v="3229"/>
    <x v="3228"/>
    <x v="3227"/>
    <x v="22"/>
    <n v="21573"/>
    <x v="0"/>
    <x v="0"/>
    <x v="0"/>
    <n v="1416470398"/>
    <n v="1413874798"/>
    <b v="1"/>
    <n v="202"/>
    <b v="1"/>
    <x v="6"/>
    <n v="108"/>
    <n v="106.8"/>
  </r>
  <r>
    <x v="3230"/>
    <x v="3229"/>
    <x v="3228"/>
    <x v="27"/>
    <n v="2857"/>
    <x v="0"/>
    <x v="0"/>
    <x v="0"/>
    <n v="1412135940"/>
    <n v="1410840126"/>
    <b v="1"/>
    <n v="37"/>
    <b v="1"/>
    <x v="6"/>
    <n v="110"/>
    <n v="77.22"/>
  </r>
  <r>
    <x v="3231"/>
    <x v="3230"/>
    <x v="3229"/>
    <x v="28"/>
    <n v="1610"/>
    <x v="0"/>
    <x v="0"/>
    <x v="0"/>
    <n v="1460846347"/>
    <n v="1458254347"/>
    <b v="0"/>
    <n v="28"/>
    <b v="1"/>
    <x v="6"/>
    <n v="161"/>
    <n v="57.5"/>
  </r>
  <r>
    <x v="3232"/>
    <x v="3231"/>
    <x v="3230"/>
    <x v="28"/>
    <n v="1312"/>
    <x v="0"/>
    <x v="0"/>
    <x v="0"/>
    <n v="1462334340"/>
    <n v="1459711917"/>
    <b v="1"/>
    <n v="26"/>
    <b v="1"/>
    <x v="6"/>
    <n v="131"/>
    <n v="50.46"/>
  </r>
  <r>
    <x v="3233"/>
    <x v="3232"/>
    <x v="3231"/>
    <x v="10"/>
    <n v="5940"/>
    <x v="0"/>
    <x v="0"/>
    <x v="0"/>
    <n v="1488482355"/>
    <n v="1485890355"/>
    <b v="0"/>
    <n v="61"/>
    <b v="1"/>
    <x v="6"/>
    <n v="119"/>
    <n v="97.38"/>
  </r>
  <r>
    <x v="3234"/>
    <x v="3233"/>
    <x v="3232"/>
    <x v="23"/>
    <n v="4015.71"/>
    <x v="0"/>
    <x v="1"/>
    <x v="1"/>
    <n v="1485991860"/>
    <n v="1483124208"/>
    <b v="0"/>
    <n v="115"/>
    <b v="1"/>
    <x v="6"/>
    <n v="100"/>
    <n v="34.92"/>
  </r>
  <r>
    <x v="3235"/>
    <x v="3234"/>
    <x v="3233"/>
    <x v="36"/>
    <n v="15481"/>
    <x v="0"/>
    <x v="0"/>
    <x v="0"/>
    <n v="1467361251"/>
    <n v="1464769251"/>
    <b v="1"/>
    <n v="181"/>
    <b v="1"/>
    <x v="6"/>
    <n v="103"/>
    <n v="85.53"/>
  </r>
  <r>
    <x v="3236"/>
    <x v="3235"/>
    <x v="3234"/>
    <x v="22"/>
    <n v="20120"/>
    <x v="0"/>
    <x v="0"/>
    <x v="0"/>
    <n v="1482962433"/>
    <n v="1480370433"/>
    <b v="0"/>
    <n v="110"/>
    <b v="1"/>
    <x v="6"/>
    <n v="101"/>
    <n v="182.91"/>
  </r>
  <r>
    <x v="3237"/>
    <x v="3236"/>
    <x v="3235"/>
    <x v="19"/>
    <n v="35275.64"/>
    <x v="0"/>
    <x v="0"/>
    <x v="0"/>
    <n v="1443499140"/>
    <n v="1441452184"/>
    <b v="1"/>
    <n v="269"/>
    <b v="1"/>
    <x v="6"/>
    <n v="101"/>
    <n v="131.13999999999999"/>
  </r>
  <r>
    <x v="3238"/>
    <x v="3237"/>
    <x v="3236"/>
    <x v="70"/>
    <n v="3145"/>
    <x v="0"/>
    <x v="1"/>
    <x v="1"/>
    <n v="1435752898"/>
    <n v="1433160898"/>
    <b v="1"/>
    <n v="79"/>
    <b v="1"/>
    <x v="6"/>
    <n v="112"/>
    <n v="39.81"/>
  </r>
  <r>
    <x v="3239"/>
    <x v="3238"/>
    <x v="3237"/>
    <x v="400"/>
    <n v="6208.98"/>
    <x v="0"/>
    <x v="1"/>
    <x v="1"/>
    <n v="1445817540"/>
    <n v="1443665293"/>
    <b v="1"/>
    <n v="104"/>
    <b v="1"/>
    <x v="6"/>
    <n v="106"/>
    <n v="59.7"/>
  </r>
  <r>
    <x v="3240"/>
    <x v="3239"/>
    <x v="3238"/>
    <x v="9"/>
    <n v="3017"/>
    <x v="0"/>
    <x v="1"/>
    <x v="1"/>
    <n v="1487286000"/>
    <n v="1484843948"/>
    <b v="0"/>
    <n v="34"/>
    <b v="1"/>
    <x v="6"/>
    <n v="101"/>
    <n v="88.74"/>
  </r>
  <r>
    <x v="3241"/>
    <x v="3240"/>
    <x v="3239"/>
    <x v="0"/>
    <n v="9801"/>
    <x v="0"/>
    <x v="0"/>
    <x v="0"/>
    <n v="1413269940"/>
    <n v="1410421670"/>
    <b v="1"/>
    <n v="167"/>
    <b v="1"/>
    <x v="6"/>
    <n v="115"/>
    <n v="58.69"/>
  </r>
  <r>
    <x v="3242"/>
    <x v="3241"/>
    <x v="3240"/>
    <x v="3"/>
    <n v="12730.42"/>
    <x v="0"/>
    <x v="0"/>
    <x v="0"/>
    <n v="1411150092"/>
    <n v="1408558092"/>
    <b v="1"/>
    <n v="183"/>
    <b v="1"/>
    <x v="6"/>
    <n v="127"/>
    <n v="69.569999999999993"/>
  </r>
  <r>
    <x v="3243"/>
    <x v="3242"/>
    <x v="3241"/>
    <x v="6"/>
    <n v="8227"/>
    <x v="0"/>
    <x v="0"/>
    <x v="0"/>
    <n v="1444348800"/>
    <n v="1442283562"/>
    <b v="1"/>
    <n v="71"/>
    <b v="1"/>
    <x v="6"/>
    <n v="103"/>
    <n v="115.87"/>
  </r>
  <r>
    <x v="3244"/>
    <x v="3243"/>
    <x v="3242"/>
    <x v="183"/>
    <n v="1647"/>
    <x v="0"/>
    <x v="1"/>
    <x v="1"/>
    <n v="1480613982"/>
    <n v="1478018382"/>
    <b v="0"/>
    <n v="69"/>
    <b v="1"/>
    <x v="6"/>
    <n v="103"/>
    <n v="23.87"/>
  </r>
  <r>
    <x v="3245"/>
    <x v="3244"/>
    <x v="3243"/>
    <x v="223"/>
    <n v="21904"/>
    <x v="0"/>
    <x v="0"/>
    <x v="0"/>
    <n v="1434074400"/>
    <n v="1431354258"/>
    <b v="0"/>
    <n v="270"/>
    <b v="1"/>
    <x v="6"/>
    <n v="104"/>
    <n v="81.13"/>
  </r>
  <r>
    <x v="3246"/>
    <x v="3245"/>
    <x v="3244"/>
    <x v="3"/>
    <n v="11122"/>
    <x v="0"/>
    <x v="0"/>
    <x v="0"/>
    <n v="1442030340"/>
    <n v="1439551200"/>
    <b v="1"/>
    <n v="193"/>
    <b v="1"/>
    <x v="6"/>
    <n v="111"/>
    <n v="57.63"/>
  </r>
  <r>
    <x v="3247"/>
    <x v="3246"/>
    <x v="3245"/>
    <x v="30"/>
    <n v="2646.5"/>
    <x v="0"/>
    <x v="1"/>
    <x v="1"/>
    <n v="1436696712"/>
    <n v="1434104712"/>
    <b v="1"/>
    <n v="57"/>
    <b v="1"/>
    <x v="6"/>
    <n v="106"/>
    <n v="46.43"/>
  </r>
  <r>
    <x v="3248"/>
    <x v="3247"/>
    <x v="3246"/>
    <x v="14"/>
    <n v="12095"/>
    <x v="0"/>
    <x v="0"/>
    <x v="0"/>
    <n v="1428178757"/>
    <n v="1425590357"/>
    <b v="1"/>
    <n v="200"/>
    <b v="1"/>
    <x v="6"/>
    <n v="101"/>
    <n v="60.48"/>
  </r>
  <r>
    <x v="3249"/>
    <x v="3248"/>
    <x v="3247"/>
    <x v="62"/>
    <n v="5771"/>
    <x v="0"/>
    <x v="0"/>
    <x v="0"/>
    <n v="1434822914"/>
    <n v="1432230914"/>
    <b v="1"/>
    <n v="88"/>
    <b v="1"/>
    <x v="6"/>
    <n v="105"/>
    <n v="65.58"/>
  </r>
  <r>
    <x v="3250"/>
    <x v="3249"/>
    <x v="3248"/>
    <x v="31"/>
    <n v="25388"/>
    <x v="0"/>
    <x v="0"/>
    <x v="0"/>
    <n v="1415213324"/>
    <n v="1412617724"/>
    <b v="1"/>
    <n v="213"/>
    <b v="1"/>
    <x v="6"/>
    <n v="102"/>
    <n v="119.19"/>
  </r>
  <r>
    <x v="3251"/>
    <x v="3250"/>
    <x v="3249"/>
    <x v="15"/>
    <n v="1661"/>
    <x v="0"/>
    <x v="0"/>
    <x v="0"/>
    <n v="1434907966"/>
    <n v="1432315966"/>
    <b v="1"/>
    <n v="20"/>
    <b v="1"/>
    <x v="6"/>
    <n v="111"/>
    <n v="83.05"/>
  </r>
  <r>
    <x v="3252"/>
    <x v="3251"/>
    <x v="3250"/>
    <x v="268"/>
    <n v="2876"/>
    <x v="0"/>
    <x v="1"/>
    <x v="1"/>
    <n v="1473247240"/>
    <n v="1470655240"/>
    <b v="1"/>
    <n v="50"/>
    <b v="1"/>
    <x v="6"/>
    <n v="128"/>
    <n v="57.52"/>
  </r>
  <r>
    <x v="3253"/>
    <x v="3252"/>
    <x v="3251"/>
    <x v="22"/>
    <n v="20365"/>
    <x v="0"/>
    <x v="0"/>
    <x v="0"/>
    <n v="1473306300"/>
    <n v="1471701028"/>
    <b v="1"/>
    <n v="115"/>
    <b v="1"/>
    <x v="6"/>
    <n v="102"/>
    <n v="177.09"/>
  </r>
  <r>
    <x v="3254"/>
    <x v="3253"/>
    <x v="3252"/>
    <x v="93"/>
    <n v="13163.5"/>
    <x v="0"/>
    <x v="1"/>
    <x v="1"/>
    <n v="1427331809"/>
    <n v="1424743409"/>
    <b v="1"/>
    <n v="186"/>
    <b v="1"/>
    <x v="6"/>
    <n v="101"/>
    <n v="70.77"/>
  </r>
  <r>
    <x v="3255"/>
    <x v="3254"/>
    <x v="3253"/>
    <x v="43"/>
    <n v="525"/>
    <x v="0"/>
    <x v="1"/>
    <x v="1"/>
    <n v="1412706375"/>
    <n v="1410114375"/>
    <b v="1"/>
    <n v="18"/>
    <b v="1"/>
    <x v="6"/>
    <n v="175"/>
    <n v="29.17"/>
  </r>
  <r>
    <x v="3256"/>
    <x v="3255"/>
    <x v="3254"/>
    <x v="3"/>
    <n v="12806"/>
    <x v="0"/>
    <x v="0"/>
    <x v="0"/>
    <n v="1433995140"/>
    <n v="1432129577"/>
    <b v="1"/>
    <n v="176"/>
    <b v="1"/>
    <x v="6"/>
    <n v="128"/>
    <n v="72.760000000000005"/>
  </r>
  <r>
    <x v="3257"/>
    <x v="3256"/>
    <x v="3255"/>
    <x v="13"/>
    <n v="2125.9899999999998"/>
    <x v="0"/>
    <x v="1"/>
    <x v="1"/>
    <n v="1487769952"/>
    <n v="1485177952"/>
    <b v="0"/>
    <n v="41"/>
    <b v="1"/>
    <x v="6"/>
    <n v="106"/>
    <n v="51.85"/>
  </r>
  <r>
    <x v="3258"/>
    <x v="3257"/>
    <x v="3256"/>
    <x v="39"/>
    <n v="7365"/>
    <x v="0"/>
    <x v="0"/>
    <x v="0"/>
    <n v="1420751861"/>
    <n v="1418159861"/>
    <b v="1"/>
    <n v="75"/>
    <b v="1"/>
    <x v="6"/>
    <n v="105"/>
    <n v="98.2"/>
  </r>
  <r>
    <x v="3259"/>
    <x v="3258"/>
    <x v="3257"/>
    <x v="165"/>
    <n v="24418.6"/>
    <x v="0"/>
    <x v="0"/>
    <x v="0"/>
    <n v="1475294340"/>
    <n v="1472753745"/>
    <b v="1"/>
    <n v="97"/>
    <b v="1"/>
    <x v="6"/>
    <n v="106"/>
    <n v="251.74"/>
  </r>
  <r>
    <x v="3260"/>
    <x v="3259"/>
    <x v="3258"/>
    <x v="10"/>
    <n v="5462"/>
    <x v="0"/>
    <x v="0"/>
    <x v="0"/>
    <n v="1448903318"/>
    <n v="1445875718"/>
    <b v="1"/>
    <n v="73"/>
    <b v="1"/>
    <x v="6"/>
    <n v="109"/>
    <n v="74.819999999999993"/>
  </r>
  <r>
    <x v="3261"/>
    <x v="3260"/>
    <x v="3259"/>
    <x v="126"/>
    <n v="3315"/>
    <x v="0"/>
    <x v="0"/>
    <x v="0"/>
    <n v="1437067476"/>
    <n v="1434475476"/>
    <b v="1"/>
    <n v="49"/>
    <b v="1"/>
    <x v="6"/>
    <n v="100"/>
    <n v="67.650000000000006"/>
  </r>
  <r>
    <x v="3262"/>
    <x v="3261"/>
    <x v="3260"/>
    <x v="401"/>
    <n v="12571"/>
    <x v="0"/>
    <x v="0"/>
    <x v="0"/>
    <n v="1419220800"/>
    <n v="1416555262"/>
    <b v="1"/>
    <n v="134"/>
    <b v="1"/>
    <x v="6"/>
    <n v="103"/>
    <n v="93.81"/>
  </r>
  <r>
    <x v="3263"/>
    <x v="3262"/>
    <x v="3261"/>
    <x v="30"/>
    <n v="2804.16"/>
    <x v="0"/>
    <x v="0"/>
    <x v="0"/>
    <n v="1446238800"/>
    <n v="1444220588"/>
    <b v="1"/>
    <n v="68"/>
    <b v="1"/>
    <x v="6"/>
    <n v="112"/>
    <n v="41.24"/>
  </r>
  <r>
    <x v="3264"/>
    <x v="3263"/>
    <x v="3262"/>
    <x v="30"/>
    <n v="2575"/>
    <x v="0"/>
    <x v="0"/>
    <x v="0"/>
    <n v="1422482400"/>
    <n v="1421089938"/>
    <b v="1"/>
    <n v="49"/>
    <b v="1"/>
    <x v="6"/>
    <n v="103"/>
    <n v="52.55"/>
  </r>
  <r>
    <x v="3265"/>
    <x v="3264"/>
    <x v="3263"/>
    <x v="200"/>
    <n v="4428"/>
    <x v="0"/>
    <x v="17"/>
    <x v="3"/>
    <n v="1449162000"/>
    <n v="1446570315"/>
    <b v="1"/>
    <n v="63"/>
    <b v="1"/>
    <x v="6"/>
    <n v="164"/>
    <n v="70.290000000000006"/>
  </r>
  <r>
    <x v="3266"/>
    <x v="3265"/>
    <x v="3264"/>
    <x v="12"/>
    <n v="7877"/>
    <x v="0"/>
    <x v="0"/>
    <x v="0"/>
    <n v="1434142800"/>
    <n v="1431435122"/>
    <b v="1"/>
    <n v="163"/>
    <b v="1"/>
    <x v="6"/>
    <n v="131"/>
    <n v="48.33"/>
  </r>
  <r>
    <x v="3267"/>
    <x v="3266"/>
    <x v="3265"/>
    <x v="36"/>
    <n v="15315"/>
    <x v="0"/>
    <x v="0"/>
    <x v="0"/>
    <n v="1437156660"/>
    <n v="1434564660"/>
    <b v="1"/>
    <n v="288"/>
    <b v="1"/>
    <x v="6"/>
    <n v="102"/>
    <n v="53.18"/>
  </r>
  <r>
    <x v="3268"/>
    <x v="3267"/>
    <x v="3266"/>
    <x v="13"/>
    <n v="2560"/>
    <x v="0"/>
    <x v="0"/>
    <x v="0"/>
    <n v="1472074928"/>
    <n v="1470692528"/>
    <b v="1"/>
    <n v="42"/>
    <b v="1"/>
    <x v="6"/>
    <n v="128"/>
    <n v="60.95"/>
  </r>
  <r>
    <x v="3269"/>
    <x v="3268"/>
    <x v="3267"/>
    <x v="6"/>
    <n v="8120"/>
    <x v="0"/>
    <x v="1"/>
    <x v="1"/>
    <n v="1434452400"/>
    <n v="1431509397"/>
    <b v="1"/>
    <n v="70"/>
    <b v="1"/>
    <x v="6"/>
    <n v="102"/>
    <n v="116"/>
  </r>
  <r>
    <x v="3270"/>
    <x v="3269"/>
    <x v="3268"/>
    <x v="40"/>
    <n v="1830"/>
    <x v="0"/>
    <x v="1"/>
    <x v="1"/>
    <n v="1436705265"/>
    <n v="1434113265"/>
    <b v="1"/>
    <n v="30"/>
    <b v="1"/>
    <x v="6"/>
    <n v="102"/>
    <n v="61"/>
  </r>
  <r>
    <x v="3271"/>
    <x v="3270"/>
    <x v="3269"/>
    <x v="15"/>
    <n v="1950"/>
    <x v="0"/>
    <x v="1"/>
    <x v="1"/>
    <n v="1414927775"/>
    <n v="1412332175"/>
    <b v="1"/>
    <n v="51"/>
    <b v="1"/>
    <x v="6"/>
    <n v="130"/>
    <n v="38.24"/>
  </r>
  <r>
    <x v="3272"/>
    <x v="3271"/>
    <x v="3270"/>
    <x v="3"/>
    <n v="15443"/>
    <x v="0"/>
    <x v="0"/>
    <x v="0"/>
    <n v="1446814809"/>
    <n v="1444219209"/>
    <b v="1"/>
    <n v="145"/>
    <b v="1"/>
    <x v="6"/>
    <n v="154"/>
    <n v="106.5"/>
  </r>
  <r>
    <x v="3273"/>
    <x v="3272"/>
    <x v="3271"/>
    <x v="23"/>
    <n v="4296"/>
    <x v="0"/>
    <x v="0"/>
    <x v="0"/>
    <n v="1473879600"/>
    <n v="1472498042"/>
    <b v="1"/>
    <n v="21"/>
    <b v="1"/>
    <x v="6"/>
    <n v="107"/>
    <n v="204.57"/>
  </r>
  <r>
    <x v="3274"/>
    <x v="3273"/>
    <x v="3272"/>
    <x v="289"/>
    <n v="15705"/>
    <x v="0"/>
    <x v="0"/>
    <x v="0"/>
    <n v="1458075600"/>
    <n v="1454259272"/>
    <b v="1"/>
    <n v="286"/>
    <b v="1"/>
    <x v="6"/>
    <n v="101"/>
    <n v="54.91"/>
  </r>
  <r>
    <x v="3275"/>
    <x v="3274"/>
    <x v="3273"/>
    <x v="40"/>
    <n v="1805"/>
    <x v="0"/>
    <x v="0"/>
    <x v="0"/>
    <n v="1423456200"/>
    <n v="1421183271"/>
    <b v="1"/>
    <n v="12"/>
    <b v="1"/>
    <x v="6"/>
    <n v="100"/>
    <n v="150.41999999999999"/>
  </r>
  <r>
    <x v="3276"/>
    <x v="3275"/>
    <x v="3274"/>
    <x v="37"/>
    <n v="5258"/>
    <x v="0"/>
    <x v="5"/>
    <x v="5"/>
    <n v="1459483140"/>
    <n v="1456526879"/>
    <b v="1"/>
    <n v="100"/>
    <b v="1"/>
    <x v="6"/>
    <n v="117"/>
    <n v="52.58"/>
  </r>
  <r>
    <x v="3277"/>
    <x v="3276"/>
    <x v="3275"/>
    <x v="10"/>
    <n v="5430"/>
    <x v="0"/>
    <x v="1"/>
    <x v="1"/>
    <n v="1416331406"/>
    <n v="1413735806"/>
    <b v="1"/>
    <n v="100"/>
    <b v="1"/>
    <x v="6"/>
    <n v="109"/>
    <n v="54.3"/>
  </r>
  <r>
    <x v="3278"/>
    <x v="3277"/>
    <x v="3276"/>
    <x v="30"/>
    <n v="2585"/>
    <x v="0"/>
    <x v="1"/>
    <x v="1"/>
    <n v="1433017303"/>
    <n v="1430425303"/>
    <b v="1"/>
    <n v="34"/>
    <b v="1"/>
    <x v="6"/>
    <n v="103"/>
    <n v="76.03"/>
  </r>
  <r>
    <x v="3279"/>
    <x v="3278"/>
    <x v="3277"/>
    <x v="238"/>
    <n v="6628"/>
    <x v="0"/>
    <x v="0"/>
    <x v="0"/>
    <n v="1459474059"/>
    <n v="1456885659"/>
    <b v="0"/>
    <n v="63"/>
    <b v="1"/>
    <x v="6"/>
    <n v="114"/>
    <n v="105.21"/>
  </r>
  <r>
    <x v="3280"/>
    <x v="3279"/>
    <x v="3278"/>
    <x v="13"/>
    <n v="2060"/>
    <x v="0"/>
    <x v="0"/>
    <x v="0"/>
    <n v="1433134800"/>
    <n v="1430158198"/>
    <b v="0"/>
    <n v="30"/>
    <b v="1"/>
    <x v="6"/>
    <n v="103"/>
    <n v="68.67"/>
  </r>
  <r>
    <x v="3281"/>
    <x v="3280"/>
    <x v="3279"/>
    <x v="10"/>
    <n v="6080"/>
    <x v="0"/>
    <x v="0"/>
    <x v="0"/>
    <n v="1441153705"/>
    <n v="1438561705"/>
    <b v="0"/>
    <n v="47"/>
    <b v="1"/>
    <x v="6"/>
    <n v="122"/>
    <n v="129.36000000000001"/>
  </r>
  <r>
    <x v="3282"/>
    <x v="3281"/>
    <x v="3280"/>
    <x v="310"/>
    <n v="31820.5"/>
    <x v="0"/>
    <x v="0"/>
    <x v="0"/>
    <n v="1461904788"/>
    <n v="1458103188"/>
    <b v="0"/>
    <n v="237"/>
    <b v="1"/>
    <x v="6"/>
    <n v="103"/>
    <n v="134.26"/>
  </r>
  <r>
    <x v="3283"/>
    <x v="3282"/>
    <x v="3281"/>
    <x v="134"/>
    <n v="838"/>
    <x v="0"/>
    <x v="1"/>
    <x v="1"/>
    <n v="1455138000"/>
    <n v="1452448298"/>
    <b v="0"/>
    <n v="47"/>
    <b v="1"/>
    <x v="6"/>
    <n v="105"/>
    <n v="17.829999999999998"/>
  </r>
  <r>
    <x v="3284"/>
    <x v="3283"/>
    <x v="3282"/>
    <x v="9"/>
    <n v="3048"/>
    <x v="0"/>
    <x v="0"/>
    <x v="0"/>
    <n v="1454047140"/>
    <n v="1452546853"/>
    <b v="0"/>
    <n v="15"/>
    <b v="1"/>
    <x v="6"/>
    <n v="102"/>
    <n v="203.2"/>
  </r>
  <r>
    <x v="3285"/>
    <x v="3284"/>
    <x v="3283"/>
    <x v="402"/>
    <n v="5604"/>
    <x v="0"/>
    <x v="0"/>
    <x v="0"/>
    <n v="1488258000"/>
    <n v="1485556626"/>
    <b v="0"/>
    <n v="81"/>
    <b v="1"/>
    <x v="6"/>
    <n v="112"/>
    <n v="69.19"/>
  </r>
  <r>
    <x v="3286"/>
    <x v="3285"/>
    <x v="3284"/>
    <x v="36"/>
    <n v="15265"/>
    <x v="0"/>
    <x v="0"/>
    <x v="0"/>
    <n v="1471291782"/>
    <n v="1468699782"/>
    <b v="0"/>
    <n v="122"/>
    <b v="1"/>
    <x v="6"/>
    <n v="102"/>
    <n v="125.12"/>
  </r>
  <r>
    <x v="3287"/>
    <x v="3286"/>
    <x v="3285"/>
    <x v="30"/>
    <n v="2500"/>
    <x v="0"/>
    <x v="5"/>
    <x v="5"/>
    <n v="1448733628"/>
    <n v="1446573628"/>
    <b v="0"/>
    <n v="34"/>
    <b v="1"/>
    <x v="6"/>
    <n v="100"/>
    <n v="73.53"/>
  </r>
  <r>
    <x v="3288"/>
    <x v="3287"/>
    <x v="3286"/>
    <x v="3"/>
    <n v="10026.49"/>
    <x v="0"/>
    <x v="1"/>
    <x v="1"/>
    <n v="1466463600"/>
    <n v="1463337315"/>
    <b v="0"/>
    <n v="207"/>
    <b v="1"/>
    <x v="6"/>
    <n v="100"/>
    <n v="48.44"/>
  </r>
  <r>
    <x v="3289"/>
    <x v="3288"/>
    <x v="3287"/>
    <x v="2"/>
    <n v="665.21"/>
    <x v="0"/>
    <x v="1"/>
    <x v="1"/>
    <n v="1487580602"/>
    <n v="1485161402"/>
    <b v="0"/>
    <n v="25"/>
    <b v="1"/>
    <x v="6"/>
    <n v="133"/>
    <n v="26.61"/>
  </r>
  <r>
    <x v="3290"/>
    <x v="3289"/>
    <x v="3288"/>
    <x v="13"/>
    <n v="2424"/>
    <x v="0"/>
    <x v="1"/>
    <x v="1"/>
    <n v="1489234891"/>
    <n v="1486642891"/>
    <b v="0"/>
    <n v="72"/>
    <b v="1"/>
    <x v="6"/>
    <n v="121"/>
    <n v="33.67"/>
  </r>
  <r>
    <x v="3291"/>
    <x v="3290"/>
    <x v="3289"/>
    <x v="2"/>
    <n v="570"/>
    <x v="0"/>
    <x v="0"/>
    <x v="0"/>
    <n v="1442462340"/>
    <n v="1439743900"/>
    <b v="0"/>
    <n v="14"/>
    <b v="1"/>
    <x v="6"/>
    <n v="114"/>
    <n v="40.71"/>
  </r>
  <r>
    <x v="3292"/>
    <x v="3291"/>
    <x v="3290"/>
    <x v="403"/>
    <n v="289"/>
    <x v="0"/>
    <x v="1"/>
    <x v="1"/>
    <n v="1449257348"/>
    <n v="1444069748"/>
    <b v="0"/>
    <n v="15"/>
    <b v="1"/>
    <x v="6"/>
    <n v="286"/>
    <n v="19.27"/>
  </r>
  <r>
    <x v="3293"/>
    <x v="3292"/>
    <x v="3291"/>
    <x v="37"/>
    <n v="7670"/>
    <x v="0"/>
    <x v="4"/>
    <x v="4"/>
    <n v="1488622352"/>
    <n v="1486030352"/>
    <b v="0"/>
    <n v="91"/>
    <b v="1"/>
    <x v="6"/>
    <n v="170"/>
    <n v="84.29"/>
  </r>
  <r>
    <x v="3294"/>
    <x v="3293"/>
    <x v="3292"/>
    <x v="20"/>
    <n v="710"/>
    <x v="0"/>
    <x v="1"/>
    <x v="1"/>
    <n v="1434459554"/>
    <n v="1431867554"/>
    <b v="0"/>
    <n v="24"/>
    <b v="1"/>
    <x v="6"/>
    <n v="118"/>
    <n v="29.58"/>
  </r>
  <r>
    <x v="3295"/>
    <x v="3294"/>
    <x v="3293"/>
    <x v="176"/>
    <n v="720.01"/>
    <x v="0"/>
    <x v="1"/>
    <x v="1"/>
    <n v="1474886229"/>
    <n v="1472294229"/>
    <b v="0"/>
    <n v="27"/>
    <b v="1"/>
    <x v="6"/>
    <n v="103"/>
    <n v="26.67"/>
  </r>
  <r>
    <x v="3296"/>
    <x v="3295"/>
    <x v="3294"/>
    <x v="15"/>
    <n v="2161"/>
    <x v="0"/>
    <x v="1"/>
    <x v="1"/>
    <n v="1448229600"/>
    <n v="1446401372"/>
    <b v="0"/>
    <n v="47"/>
    <b v="1"/>
    <x v="6"/>
    <n v="144"/>
    <n v="45.98"/>
  </r>
  <r>
    <x v="3297"/>
    <x v="3296"/>
    <x v="3295"/>
    <x v="62"/>
    <n v="5504"/>
    <x v="0"/>
    <x v="1"/>
    <x v="1"/>
    <n v="1438037940"/>
    <n v="1436380256"/>
    <b v="0"/>
    <n v="44"/>
    <b v="1"/>
    <x v="6"/>
    <n v="100"/>
    <n v="125.09"/>
  </r>
  <r>
    <x v="3298"/>
    <x v="3297"/>
    <x v="3296"/>
    <x v="3"/>
    <n v="10173"/>
    <x v="0"/>
    <x v="0"/>
    <x v="0"/>
    <n v="1442102400"/>
    <n v="1440370768"/>
    <b v="0"/>
    <n v="72"/>
    <b v="1"/>
    <x v="6"/>
    <n v="102"/>
    <n v="141.29"/>
  </r>
  <r>
    <x v="3299"/>
    <x v="3298"/>
    <x v="3297"/>
    <x v="9"/>
    <n v="3486"/>
    <x v="0"/>
    <x v="0"/>
    <x v="0"/>
    <n v="1444860063"/>
    <n v="1442268063"/>
    <b v="0"/>
    <n v="63"/>
    <b v="1"/>
    <x v="6"/>
    <n v="116"/>
    <n v="55.33"/>
  </r>
  <r>
    <x v="3300"/>
    <x v="3299"/>
    <x v="3298"/>
    <x v="9"/>
    <n v="4085"/>
    <x v="0"/>
    <x v="0"/>
    <x v="0"/>
    <n v="1430329862"/>
    <n v="1428515462"/>
    <b v="0"/>
    <n v="88"/>
    <b v="1"/>
    <x v="6"/>
    <n v="136"/>
    <n v="46.42"/>
  </r>
  <r>
    <x v="3301"/>
    <x v="3300"/>
    <x v="3299"/>
    <x v="9"/>
    <n v="4004"/>
    <x v="0"/>
    <x v="0"/>
    <x v="0"/>
    <n v="1470034740"/>
    <n v="1466185176"/>
    <b v="0"/>
    <n v="70"/>
    <b v="1"/>
    <x v="6"/>
    <n v="133"/>
    <n v="57.2"/>
  </r>
  <r>
    <x v="3302"/>
    <x v="3301"/>
    <x v="3300"/>
    <x v="33"/>
    <n v="8685"/>
    <x v="0"/>
    <x v="3"/>
    <x v="3"/>
    <n v="1481099176"/>
    <n v="1478507176"/>
    <b v="0"/>
    <n v="50"/>
    <b v="1"/>
    <x v="6"/>
    <n v="103"/>
    <n v="173.7"/>
  </r>
  <r>
    <x v="3303"/>
    <x v="3302"/>
    <x v="3301"/>
    <x v="40"/>
    <n v="2086"/>
    <x v="0"/>
    <x v="0"/>
    <x v="0"/>
    <n v="1427553484"/>
    <n v="1424533084"/>
    <b v="0"/>
    <n v="35"/>
    <b v="1"/>
    <x v="6"/>
    <n v="116"/>
    <n v="59.6"/>
  </r>
  <r>
    <x v="3304"/>
    <x v="3303"/>
    <x v="3302"/>
    <x v="36"/>
    <n v="15677.5"/>
    <x v="0"/>
    <x v="0"/>
    <x v="0"/>
    <n v="1482418752"/>
    <n v="1479826752"/>
    <b v="0"/>
    <n v="175"/>
    <b v="1"/>
    <x v="6"/>
    <n v="105"/>
    <n v="89.59"/>
  </r>
  <r>
    <x v="3305"/>
    <x v="3304"/>
    <x v="3303"/>
    <x v="23"/>
    <n v="4081"/>
    <x v="0"/>
    <x v="0"/>
    <x v="0"/>
    <n v="1438374748"/>
    <n v="1435782748"/>
    <b v="0"/>
    <n v="20"/>
    <b v="1"/>
    <x v="6"/>
    <n v="102"/>
    <n v="204.05"/>
  </r>
  <r>
    <x v="3306"/>
    <x v="3305"/>
    <x v="3304"/>
    <x v="15"/>
    <n v="2630"/>
    <x v="0"/>
    <x v="0"/>
    <x v="0"/>
    <n v="1465527600"/>
    <n v="1462252542"/>
    <b v="0"/>
    <n v="54"/>
    <b v="1"/>
    <x v="6"/>
    <n v="175"/>
    <n v="48.7"/>
  </r>
  <r>
    <x v="3307"/>
    <x v="3306"/>
    <x v="3305"/>
    <x v="28"/>
    <n v="1066.8"/>
    <x v="0"/>
    <x v="0"/>
    <x v="0"/>
    <n v="1463275339"/>
    <n v="1460683339"/>
    <b v="0"/>
    <n v="20"/>
    <b v="1"/>
    <x v="6"/>
    <n v="107"/>
    <n v="53.34"/>
  </r>
  <r>
    <x v="3308"/>
    <x v="3307"/>
    <x v="3306"/>
    <x v="8"/>
    <n v="4280"/>
    <x v="0"/>
    <x v="0"/>
    <x v="0"/>
    <n v="1460581365"/>
    <n v="1458766965"/>
    <b v="0"/>
    <n v="57"/>
    <b v="1"/>
    <x v="6"/>
    <n v="122"/>
    <n v="75.09"/>
  </r>
  <r>
    <x v="3309"/>
    <x v="3308"/>
    <x v="3307"/>
    <x v="18"/>
    <n v="558"/>
    <x v="0"/>
    <x v="1"/>
    <x v="1"/>
    <n v="1476632178"/>
    <n v="1473953778"/>
    <b v="0"/>
    <n v="31"/>
    <b v="1"/>
    <x v="6"/>
    <n v="159"/>
    <n v="18"/>
  </r>
  <r>
    <x v="3310"/>
    <x v="3309"/>
    <x v="3308"/>
    <x v="115"/>
    <n v="6505"/>
    <x v="0"/>
    <x v="0"/>
    <x v="0"/>
    <n v="1444169825"/>
    <n v="1441577825"/>
    <b v="0"/>
    <n v="31"/>
    <b v="1"/>
    <x v="6"/>
    <n v="100"/>
    <n v="209.84"/>
  </r>
  <r>
    <x v="3311"/>
    <x v="3310"/>
    <x v="3309"/>
    <x v="30"/>
    <n v="2746"/>
    <x v="0"/>
    <x v="0"/>
    <x v="0"/>
    <n v="1445065210"/>
    <n v="1442473210"/>
    <b v="0"/>
    <n v="45"/>
    <b v="1"/>
    <x v="6"/>
    <n v="110"/>
    <n v="61.02"/>
  </r>
  <r>
    <x v="3312"/>
    <x v="3311"/>
    <x v="3310"/>
    <x v="30"/>
    <n v="2501"/>
    <x v="0"/>
    <x v="0"/>
    <x v="0"/>
    <n v="1478901600"/>
    <n v="1477077946"/>
    <b v="0"/>
    <n v="41"/>
    <b v="1"/>
    <x v="6"/>
    <n v="100"/>
    <n v="61"/>
  </r>
  <r>
    <x v="3313"/>
    <x v="3312"/>
    <x v="3311"/>
    <x v="13"/>
    <n v="2321"/>
    <x v="0"/>
    <x v="0"/>
    <x v="0"/>
    <n v="1453856400"/>
    <n v="1452664317"/>
    <b v="0"/>
    <n v="29"/>
    <b v="1"/>
    <x v="6"/>
    <n v="116"/>
    <n v="80.03"/>
  </r>
  <r>
    <x v="3314"/>
    <x v="3313"/>
    <x v="3312"/>
    <x v="134"/>
    <n v="1686"/>
    <x v="0"/>
    <x v="1"/>
    <x v="1"/>
    <n v="1431115500"/>
    <n v="1428733511"/>
    <b v="0"/>
    <n v="58"/>
    <b v="1"/>
    <x v="6"/>
    <n v="211"/>
    <n v="29.07"/>
  </r>
  <r>
    <x v="3315"/>
    <x v="3314"/>
    <x v="3313"/>
    <x v="23"/>
    <n v="4400"/>
    <x v="0"/>
    <x v="1"/>
    <x v="1"/>
    <n v="1462519041"/>
    <n v="1459927041"/>
    <b v="0"/>
    <n v="89"/>
    <b v="1"/>
    <x v="6"/>
    <n v="110"/>
    <n v="49.44"/>
  </r>
  <r>
    <x v="3316"/>
    <x v="3315"/>
    <x v="3314"/>
    <x v="404"/>
    <n v="11747.18"/>
    <x v="0"/>
    <x v="0"/>
    <x v="0"/>
    <n v="1407506040"/>
    <n v="1404680075"/>
    <b v="0"/>
    <n v="125"/>
    <b v="1"/>
    <x v="6"/>
    <n v="100"/>
    <n v="93.98"/>
  </r>
  <r>
    <x v="3317"/>
    <x v="3316"/>
    <x v="3315"/>
    <x v="405"/>
    <n v="1115"/>
    <x v="0"/>
    <x v="0"/>
    <x v="0"/>
    <n v="1465347424"/>
    <n v="1462755424"/>
    <b v="0"/>
    <n v="18"/>
    <b v="1"/>
    <x v="6"/>
    <n v="106"/>
    <n v="61.94"/>
  </r>
  <r>
    <x v="3318"/>
    <x v="3317"/>
    <x v="3316"/>
    <x v="13"/>
    <n v="2512"/>
    <x v="0"/>
    <x v="5"/>
    <x v="5"/>
    <n v="1460341800"/>
    <n v="1456902893"/>
    <b v="0"/>
    <n v="32"/>
    <b v="1"/>
    <x v="6"/>
    <n v="126"/>
    <n v="78.5"/>
  </r>
  <r>
    <x v="3319"/>
    <x v="3318"/>
    <x v="3317"/>
    <x v="2"/>
    <n v="540"/>
    <x v="0"/>
    <x v="1"/>
    <x v="1"/>
    <n v="1422712986"/>
    <n v="1418824986"/>
    <b v="0"/>
    <n v="16"/>
    <b v="1"/>
    <x v="6"/>
    <n v="108"/>
    <n v="33.75"/>
  </r>
  <r>
    <x v="3320"/>
    <x v="3319"/>
    <x v="3318"/>
    <x v="30"/>
    <n v="2525"/>
    <x v="0"/>
    <x v="0"/>
    <x v="0"/>
    <n v="1466557557"/>
    <n v="1463965557"/>
    <b v="0"/>
    <n v="38"/>
    <b v="1"/>
    <x v="6"/>
    <n v="101"/>
    <n v="66.45"/>
  </r>
  <r>
    <x v="3321"/>
    <x v="3320"/>
    <x v="3319"/>
    <x v="2"/>
    <n v="537"/>
    <x v="0"/>
    <x v="0"/>
    <x v="0"/>
    <n v="1413431940"/>
    <n v="1412216665"/>
    <b v="0"/>
    <n v="15"/>
    <b v="1"/>
    <x v="6"/>
    <n v="107"/>
    <n v="35.799999999999997"/>
  </r>
  <r>
    <x v="3322"/>
    <x v="3321"/>
    <x v="3320"/>
    <x v="126"/>
    <n v="3350"/>
    <x v="0"/>
    <x v="0"/>
    <x v="0"/>
    <n v="1466567700"/>
    <n v="1464653696"/>
    <b v="0"/>
    <n v="23"/>
    <b v="1"/>
    <x v="6"/>
    <n v="102"/>
    <n v="145.65"/>
  </r>
  <r>
    <x v="3323"/>
    <x v="3322"/>
    <x v="3321"/>
    <x v="28"/>
    <n v="1259"/>
    <x v="0"/>
    <x v="1"/>
    <x v="1"/>
    <n v="1474793208"/>
    <n v="1472201208"/>
    <b v="0"/>
    <n v="49"/>
    <b v="1"/>
    <x v="6"/>
    <n v="126"/>
    <n v="25.69"/>
  </r>
  <r>
    <x v="3324"/>
    <x v="3323"/>
    <x v="3322"/>
    <x v="15"/>
    <n v="1525"/>
    <x v="0"/>
    <x v="17"/>
    <x v="3"/>
    <n v="1465135190"/>
    <n v="1463925590"/>
    <b v="0"/>
    <n v="10"/>
    <b v="1"/>
    <x v="6"/>
    <n v="102"/>
    <n v="152.5"/>
  </r>
  <r>
    <x v="3325"/>
    <x v="3324"/>
    <x v="3323"/>
    <x v="44"/>
    <n v="450"/>
    <x v="0"/>
    <x v="1"/>
    <x v="1"/>
    <n v="1428256277"/>
    <n v="1425235877"/>
    <b v="0"/>
    <n v="15"/>
    <b v="1"/>
    <x v="6"/>
    <n v="113"/>
    <n v="30"/>
  </r>
  <r>
    <x v="3326"/>
    <x v="3325"/>
    <x v="3324"/>
    <x v="6"/>
    <n v="8110"/>
    <x v="0"/>
    <x v="0"/>
    <x v="0"/>
    <n v="1425830905"/>
    <n v="1423242505"/>
    <b v="0"/>
    <n v="57"/>
    <b v="1"/>
    <x v="6"/>
    <n v="101"/>
    <n v="142.28"/>
  </r>
  <r>
    <x v="3327"/>
    <x v="3326"/>
    <x v="3325"/>
    <x v="134"/>
    <n v="810"/>
    <x v="0"/>
    <x v="1"/>
    <x v="1"/>
    <n v="1462697966"/>
    <n v="1460105966"/>
    <b v="0"/>
    <n v="33"/>
    <b v="1"/>
    <x v="6"/>
    <n v="101"/>
    <n v="24.55"/>
  </r>
  <r>
    <x v="3328"/>
    <x v="3327"/>
    <x v="3326"/>
    <x v="40"/>
    <n v="2635"/>
    <x v="0"/>
    <x v="0"/>
    <x v="0"/>
    <n v="1404522000"/>
    <n v="1404308883"/>
    <b v="0"/>
    <n v="9"/>
    <b v="1"/>
    <x v="6"/>
    <n v="146"/>
    <n v="292.77999999999997"/>
  </r>
  <r>
    <x v="3329"/>
    <x v="3328"/>
    <x v="3327"/>
    <x v="28"/>
    <n v="1168"/>
    <x v="0"/>
    <x v="1"/>
    <x v="1"/>
    <n v="1406502000"/>
    <n v="1405583108"/>
    <b v="0"/>
    <n v="26"/>
    <b v="1"/>
    <x v="6"/>
    <n v="117"/>
    <n v="44.92"/>
  </r>
  <r>
    <x v="3330"/>
    <x v="3329"/>
    <x v="3328"/>
    <x v="15"/>
    <n v="1594"/>
    <x v="0"/>
    <x v="1"/>
    <x v="1"/>
    <n v="1427919468"/>
    <n v="1425331068"/>
    <b v="0"/>
    <n v="69"/>
    <b v="1"/>
    <x v="6"/>
    <n v="106"/>
    <n v="23.1"/>
  </r>
  <r>
    <x v="3331"/>
    <x v="3330"/>
    <x v="3329"/>
    <x v="10"/>
    <n v="5226"/>
    <x v="0"/>
    <x v="0"/>
    <x v="0"/>
    <n v="1444149886"/>
    <n v="1441125886"/>
    <b v="0"/>
    <n v="65"/>
    <b v="1"/>
    <x v="6"/>
    <n v="105"/>
    <n v="80.400000000000006"/>
  </r>
  <r>
    <x v="3332"/>
    <x v="3331"/>
    <x v="3330"/>
    <x v="12"/>
    <n v="6000"/>
    <x v="0"/>
    <x v="0"/>
    <x v="0"/>
    <n v="1405802330"/>
    <n v="1403210330"/>
    <b v="0"/>
    <n v="83"/>
    <b v="1"/>
    <x v="6"/>
    <n v="100"/>
    <n v="72.290000000000006"/>
  </r>
  <r>
    <x v="3333"/>
    <x v="3332"/>
    <x v="3331"/>
    <x v="8"/>
    <n v="3660"/>
    <x v="0"/>
    <x v="0"/>
    <x v="0"/>
    <n v="1434384880"/>
    <n v="1432484080"/>
    <b v="0"/>
    <n v="111"/>
    <b v="1"/>
    <x v="6"/>
    <n v="105"/>
    <n v="32.97"/>
  </r>
  <r>
    <x v="3334"/>
    <x v="3333"/>
    <x v="3332"/>
    <x v="406"/>
    <n v="5366"/>
    <x v="0"/>
    <x v="0"/>
    <x v="0"/>
    <n v="1438259422"/>
    <n v="1435667422"/>
    <b v="0"/>
    <n v="46"/>
    <b v="1"/>
    <x v="6"/>
    <n v="139"/>
    <n v="116.65"/>
  </r>
  <r>
    <x v="3335"/>
    <x v="3334"/>
    <x v="3333"/>
    <x v="10"/>
    <n v="5016"/>
    <x v="0"/>
    <x v="1"/>
    <x v="1"/>
    <n v="1407106800"/>
    <n v="1404749446"/>
    <b v="0"/>
    <n v="63"/>
    <b v="1"/>
    <x v="6"/>
    <n v="100"/>
    <n v="79.62"/>
  </r>
  <r>
    <x v="3336"/>
    <x v="3335"/>
    <x v="3334"/>
    <x v="49"/>
    <n v="250"/>
    <x v="0"/>
    <x v="1"/>
    <x v="1"/>
    <n v="1459845246"/>
    <n v="1457429646"/>
    <b v="0"/>
    <n v="9"/>
    <b v="1"/>
    <x v="6"/>
    <n v="100"/>
    <n v="27.78"/>
  </r>
  <r>
    <x v="3337"/>
    <x v="3336"/>
    <x v="3335"/>
    <x v="30"/>
    <n v="2755"/>
    <x v="0"/>
    <x v="1"/>
    <x v="1"/>
    <n v="1412974800"/>
    <n v="1411109167"/>
    <b v="0"/>
    <n v="34"/>
    <b v="1"/>
    <x v="6"/>
    <n v="110"/>
    <n v="81.03"/>
  </r>
  <r>
    <x v="3338"/>
    <x v="3337"/>
    <x v="3336"/>
    <x v="36"/>
    <n v="15327"/>
    <x v="0"/>
    <x v="0"/>
    <x v="0"/>
    <n v="1487944080"/>
    <n v="1486129680"/>
    <b v="0"/>
    <n v="112"/>
    <b v="1"/>
    <x v="6"/>
    <n v="102"/>
    <n v="136.85"/>
  </r>
  <r>
    <x v="3339"/>
    <x v="3338"/>
    <x v="3337"/>
    <x v="6"/>
    <n v="8348"/>
    <x v="0"/>
    <x v="0"/>
    <x v="0"/>
    <n v="1469721518"/>
    <n v="1467129518"/>
    <b v="0"/>
    <n v="47"/>
    <b v="1"/>
    <x v="6"/>
    <n v="104"/>
    <n v="177.62"/>
  </r>
  <r>
    <x v="3340"/>
    <x v="3339"/>
    <x v="3338"/>
    <x v="9"/>
    <n v="4145"/>
    <x v="0"/>
    <x v="0"/>
    <x v="0"/>
    <n v="1481066554"/>
    <n v="1478906554"/>
    <b v="0"/>
    <n v="38"/>
    <b v="1"/>
    <x v="6"/>
    <n v="138"/>
    <n v="109.08"/>
  </r>
  <r>
    <x v="3341"/>
    <x v="3340"/>
    <x v="3339"/>
    <x v="295"/>
    <n v="3350"/>
    <x v="0"/>
    <x v="1"/>
    <x v="1"/>
    <n v="1465750800"/>
    <n v="1463771421"/>
    <b v="0"/>
    <n v="28"/>
    <b v="1"/>
    <x v="6"/>
    <n v="100"/>
    <n v="119.64"/>
  </r>
  <r>
    <x v="3342"/>
    <x v="3341"/>
    <x v="3340"/>
    <x v="12"/>
    <n v="6100"/>
    <x v="0"/>
    <x v="0"/>
    <x v="0"/>
    <n v="1427864340"/>
    <n v="1425020810"/>
    <b v="0"/>
    <n v="78"/>
    <b v="1"/>
    <x v="6"/>
    <n v="102"/>
    <n v="78.209999999999994"/>
  </r>
  <r>
    <x v="3343"/>
    <x v="3342"/>
    <x v="3341"/>
    <x v="176"/>
    <n v="1200"/>
    <x v="0"/>
    <x v="1"/>
    <x v="1"/>
    <n v="1460553480"/>
    <n v="1458770384"/>
    <b v="0"/>
    <n v="23"/>
    <b v="1"/>
    <x v="6"/>
    <n v="171"/>
    <n v="52.17"/>
  </r>
  <r>
    <x v="3344"/>
    <x v="3343"/>
    <x v="3342"/>
    <x v="37"/>
    <n v="4565"/>
    <x v="0"/>
    <x v="0"/>
    <x v="0"/>
    <n v="1409374093"/>
    <n v="1406782093"/>
    <b v="0"/>
    <n v="40"/>
    <b v="1"/>
    <x v="6"/>
    <n v="101"/>
    <n v="114.13"/>
  </r>
  <r>
    <x v="3345"/>
    <x v="3344"/>
    <x v="3343"/>
    <x v="2"/>
    <n v="650"/>
    <x v="0"/>
    <x v="0"/>
    <x v="0"/>
    <n v="1429317420"/>
    <n v="1424226768"/>
    <b v="0"/>
    <n v="13"/>
    <b v="1"/>
    <x v="6"/>
    <n v="130"/>
    <n v="50"/>
  </r>
  <r>
    <x v="3346"/>
    <x v="3345"/>
    <x v="3344"/>
    <x v="15"/>
    <n v="1650"/>
    <x v="0"/>
    <x v="0"/>
    <x v="0"/>
    <n v="1424910910"/>
    <n v="1424306110"/>
    <b v="0"/>
    <n v="18"/>
    <b v="1"/>
    <x v="6"/>
    <n v="110"/>
    <n v="91.67"/>
  </r>
  <r>
    <x v="3347"/>
    <x v="3346"/>
    <x v="3345"/>
    <x v="13"/>
    <n v="2389"/>
    <x v="0"/>
    <x v="1"/>
    <x v="1"/>
    <n v="1462741200"/>
    <n v="1461503654"/>
    <b v="0"/>
    <n v="22"/>
    <b v="1"/>
    <x v="6"/>
    <n v="119"/>
    <n v="108.59"/>
  </r>
  <r>
    <x v="3348"/>
    <x v="3265"/>
    <x v="3346"/>
    <x v="62"/>
    <n v="5516"/>
    <x v="0"/>
    <x v="0"/>
    <x v="0"/>
    <n v="1461988740"/>
    <n v="1459949080"/>
    <b v="0"/>
    <n v="79"/>
    <b v="1"/>
    <x v="6"/>
    <n v="100"/>
    <n v="69.819999999999993"/>
  </r>
  <r>
    <x v="3349"/>
    <x v="3347"/>
    <x v="3347"/>
    <x v="28"/>
    <n v="1534"/>
    <x v="0"/>
    <x v="0"/>
    <x v="0"/>
    <n v="1465837200"/>
    <n v="1463971172"/>
    <b v="0"/>
    <n v="14"/>
    <b v="1"/>
    <x v="6"/>
    <n v="153"/>
    <n v="109.57"/>
  </r>
  <r>
    <x v="3350"/>
    <x v="3348"/>
    <x v="3348"/>
    <x v="8"/>
    <n v="3655"/>
    <x v="0"/>
    <x v="19"/>
    <x v="3"/>
    <n v="1448838000"/>
    <n v="1445791811"/>
    <b v="0"/>
    <n v="51"/>
    <b v="1"/>
    <x v="6"/>
    <n v="104"/>
    <n v="71.67"/>
  </r>
  <r>
    <x v="3351"/>
    <x v="3349"/>
    <x v="3349"/>
    <x v="10"/>
    <n v="5055"/>
    <x v="0"/>
    <x v="1"/>
    <x v="1"/>
    <n v="1406113200"/>
    <n v="1402910965"/>
    <b v="0"/>
    <n v="54"/>
    <b v="1"/>
    <x v="6"/>
    <n v="101"/>
    <n v="93.61"/>
  </r>
  <r>
    <x v="3352"/>
    <x v="3350"/>
    <x v="3350"/>
    <x v="10"/>
    <n v="5376"/>
    <x v="0"/>
    <x v="1"/>
    <x v="1"/>
    <n v="1467414000"/>
    <n v="1462492178"/>
    <b v="0"/>
    <n v="70"/>
    <b v="1"/>
    <x v="6"/>
    <n v="108"/>
    <n v="76.8"/>
  </r>
  <r>
    <x v="3353"/>
    <x v="3351"/>
    <x v="3351"/>
    <x v="2"/>
    <n v="1575"/>
    <x v="0"/>
    <x v="1"/>
    <x v="1"/>
    <n v="1462230000"/>
    <n v="1461061350"/>
    <b v="0"/>
    <n v="44"/>
    <b v="1"/>
    <x v="6"/>
    <n v="315"/>
    <n v="35.799999999999997"/>
  </r>
  <r>
    <x v="3354"/>
    <x v="3352"/>
    <x v="3352"/>
    <x v="9"/>
    <n v="3058"/>
    <x v="0"/>
    <x v="0"/>
    <x v="0"/>
    <n v="1446091260"/>
    <n v="1443029206"/>
    <b v="0"/>
    <n v="55"/>
    <b v="1"/>
    <x v="6"/>
    <n v="102"/>
    <n v="55.6"/>
  </r>
  <r>
    <x v="3355"/>
    <x v="3353"/>
    <x v="3353"/>
    <x v="257"/>
    <n v="2210"/>
    <x v="0"/>
    <x v="1"/>
    <x v="1"/>
    <n v="1462879020"/>
    <n v="1461941527"/>
    <b v="0"/>
    <n v="15"/>
    <b v="1"/>
    <x v="6"/>
    <n v="126"/>
    <n v="147.33000000000001"/>
  </r>
  <r>
    <x v="3356"/>
    <x v="3354"/>
    <x v="3354"/>
    <x v="15"/>
    <n v="1521"/>
    <x v="0"/>
    <x v="1"/>
    <x v="1"/>
    <n v="1468611272"/>
    <n v="1466019272"/>
    <b v="0"/>
    <n v="27"/>
    <b v="1"/>
    <x v="6"/>
    <n v="101"/>
    <n v="56.33"/>
  </r>
  <r>
    <x v="3357"/>
    <x v="3355"/>
    <x v="3355"/>
    <x v="13"/>
    <n v="2020"/>
    <x v="0"/>
    <x v="1"/>
    <x v="1"/>
    <n v="1406887310"/>
    <n v="1404295310"/>
    <b v="0"/>
    <n v="21"/>
    <b v="1"/>
    <x v="6"/>
    <n v="101"/>
    <n v="96.19"/>
  </r>
  <r>
    <x v="3358"/>
    <x v="3356"/>
    <x v="3356"/>
    <x v="3"/>
    <n v="10299"/>
    <x v="0"/>
    <x v="0"/>
    <x v="0"/>
    <n v="1416385679"/>
    <n v="1413790079"/>
    <b v="0"/>
    <n v="162"/>
    <b v="1"/>
    <x v="6"/>
    <n v="103"/>
    <n v="63.57"/>
  </r>
  <r>
    <x v="3359"/>
    <x v="3357"/>
    <x v="3357"/>
    <x v="23"/>
    <n v="4250"/>
    <x v="0"/>
    <x v="0"/>
    <x v="0"/>
    <n v="1487985734"/>
    <n v="1484097734"/>
    <b v="0"/>
    <n v="23"/>
    <b v="1"/>
    <x v="6"/>
    <n v="106"/>
    <n v="184.78"/>
  </r>
  <r>
    <x v="3360"/>
    <x v="3358"/>
    <x v="3358"/>
    <x v="7"/>
    <n v="9124"/>
    <x v="0"/>
    <x v="20"/>
    <x v="12"/>
    <n v="1481731140"/>
    <n v="1479866343"/>
    <b v="0"/>
    <n v="72"/>
    <b v="1"/>
    <x v="6"/>
    <n v="101"/>
    <n v="126.72"/>
  </r>
  <r>
    <x v="3361"/>
    <x v="3359"/>
    <x v="3359"/>
    <x v="10"/>
    <n v="5673"/>
    <x v="0"/>
    <x v="0"/>
    <x v="0"/>
    <n v="1409587140"/>
    <n v="1408062990"/>
    <b v="0"/>
    <n v="68"/>
    <b v="1"/>
    <x v="6"/>
    <n v="113"/>
    <n v="83.43"/>
  </r>
  <r>
    <x v="3362"/>
    <x v="3360"/>
    <x v="3360"/>
    <x v="2"/>
    <n v="1090"/>
    <x v="0"/>
    <x v="0"/>
    <x v="0"/>
    <n v="1425704100"/>
    <n v="1424484717"/>
    <b v="0"/>
    <n v="20"/>
    <b v="1"/>
    <x v="6"/>
    <n v="218"/>
    <n v="54.5"/>
  </r>
  <r>
    <x v="3363"/>
    <x v="3361"/>
    <x v="3361"/>
    <x v="407"/>
    <n v="7860"/>
    <x v="0"/>
    <x v="0"/>
    <x v="0"/>
    <n v="1408464000"/>
    <n v="1406831445"/>
    <b v="0"/>
    <n v="26"/>
    <b v="1"/>
    <x v="6"/>
    <n v="101"/>
    <n v="302.31"/>
  </r>
  <r>
    <x v="3364"/>
    <x v="3362"/>
    <x v="3362"/>
    <x v="9"/>
    <n v="3178"/>
    <x v="0"/>
    <x v="1"/>
    <x v="1"/>
    <n v="1458075600"/>
    <n v="1456183649"/>
    <b v="0"/>
    <n v="72"/>
    <b v="1"/>
    <x v="6"/>
    <n v="106"/>
    <n v="44.14"/>
  </r>
  <r>
    <x v="3365"/>
    <x v="3363"/>
    <x v="3363"/>
    <x v="30"/>
    <n v="2600"/>
    <x v="0"/>
    <x v="0"/>
    <x v="0"/>
    <n v="1449973592"/>
    <n v="1447381592"/>
    <b v="0"/>
    <n v="3"/>
    <b v="1"/>
    <x v="6"/>
    <n v="104"/>
    <n v="866.67"/>
  </r>
  <r>
    <x v="3366"/>
    <x v="3364"/>
    <x v="3364"/>
    <x v="2"/>
    <n v="1105"/>
    <x v="0"/>
    <x v="0"/>
    <x v="0"/>
    <n v="1431481037"/>
    <n v="1428889037"/>
    <b v="0"/>
    <n v="18"/>
    <b v="1"/>
    <x v="6"/>
    <n v="221"/>
    <n v="61.39"/>
  </r>
  <r>
    <x v="3367"/>
    <x v="3365"/>
    <x v="3365"/>
    <x v="47"/>
    <n v="890"/>
    <x v="0"/>
    <x v="1"/>
    <x v="1"/>
    <n v="1438467894"/>
    <n v="1436307894"/>
    <b v="0"/>
    <n v="30"/>
    <b v="1"/>
    <x v="6"/>
    <n v="119"/>
    <n v="29.67"/>
  </r>
  <r>
    <x v="3368"/>
    <x v="3366"/>
    <x v="3366"/>
    <x v="28"/>
    <n v="1046"/>
    <x v="0"/>
    <x v="0"/>
    <x v="0"/>
    <n v="1420088400"/>
    <n v="1416977259"/>
    <b v="0"/>
    <n v="23"/>
    <b v="1"/>
    <x v="6"/>
    <n v="105"/>
    <n v="45.48"/>
  </r>
  <r>
    <x v="3369"/>
    <x v="3367"/>
    <x v="3367"/>
    <x v="10"/>
    <n v="5195"/>
    <x v="0"/>
    <x v="17"/>
    <x v="3"/>
    <n v="1484441980"/>
    <n v="1479257980"/>
    <b v="0"/>
    <n v="54"/>
    <b v="1"/>
    <x v="6"/>
    <n v="104"/>
    <n v="96.2"/>
  </r>
  <r>
    <x v="3370"/>
    <x v="3368"/>
    <x v="3368"/>
    <x v="15"/>
    <n v="1766"/>
    <x v="0"/>
    <x v="0"/>
    <x v="0"/>
    <n v="1481961600"/>
    <n v="1479283285"/>
    <b v="0"/>
    <n v="26"/>
    <b v="1"/>
    <x v="6"/>
    <n v="118"/>
    <n v="67.92"/>
  </r>
  <r>
    <x v="3371"/>
    <x v="3369"/>
    <x v="3369"/>
    <x v="48"/>
    <n v="277"/>
    <x v="0"/>
    <x v="0"/>
    <x v="0"/>
    <n v="1449089965"/>
    <n v="1446670765"/>
    <b v="0"/>
    <n v="9"/>
    <b v="1"/>
    <x v="6"/>
    <n v="139"/>
    <n v="30.78"/>
  </r>
  <r>
    <x v="3372"/>
    <x v="3370"/>
    <x v="3370"/>
    <x v="28"/>
    <n v="1035"/>
    <x v="0"/>
    <x v="0"/>
    <x v="0"/>
    <n v="1408942740"/>
    <n v="1407157756"/>
    <b v="0"/>
    <n v="27"/>
    <b v="1"/>
    <x v="6"/>
    <n v="104"/>
    <n v="38.33"/>
  </r>
  <r>
    <x v="3373"/>
    <x v="3371"/>
    <x v="3371"/>
    <x v="13"/>
    <n v="2005"/>
    <x v="0"/>
    <x v="1"/>
    <x v="1"/>
    <n v="1437235200"/>
    <n v="1435177840"/>
    <b v="0"/>
    <n v="30"/>
    <b v="1"/>
    <x v="6"/>
    <n v="100"/>
    <n v="66.83"/>
  </r>
  <r>
    <x v="3374"/>
    <x v="3372"/>
    <x v="3372"/>
    <x v="8"/>
    <n v="3730"/>
    <x v="0"/>
    <x v="5"/>
    <x v="5"/>
    <n v="1446053616"/>
    <n v="1443461616"/>
    <b v="0"/>
    <n v="52"/>
    <b v="1"/>
    <x v="6"/>
    <n v="107"/>
    <n v="71.73"/>
  </r>
  <r>
    <x v="3375"/>
    <x v="3373"/>
    <x v="3373"/>
    <x v="9"/>
    <n v="3000"/>
    <x v="0"/>
    <x v="1"/>
    <x v="1"/>
    <n v="1400423973"/>
    <n v="1399387173"/>
    <b v="0"/>
    <n v="17"/>
    <b v="1"/>
    <x v="6"/>
    <n v="100"/>
    <n v="176.47"/>
  </r>
  <r>
    <x v="3376"/>
    <x v="3374"/>
    <x v="3374"/>
    <x v="6"/>
    <n v="8001"/>
    <x v="0"/>
    <x v="0"/>
    <x v="0"/>
    <n v="1429976994"/>
    <n v="1424796594"/>
    <b v="0"/>
    <n v="19"/>
    <b v="1"/>
    <x v="6"/>
    <n v="100"/>
    <n v="421.11"/>
  </r>
  <r>
    <x v="3377"/>
    <x v="3375"/>
    <x v="3375"/>
    <x v="6"/>
    <n v="8084"/>
    <x v="0"/>
    <x v="1"/>
    <x v="1"/>
    <n v="1426870560"/>
    <n v="1424280899"/>
    <b v="0"/>
    <n v="77"/>
    <b v="1"/>
    <x v="6"/>
    <n v="101"/>
    <n v="104.99"/>
  </r>
  <r>
    <x v="3378"/>
    <x v="3376"/>
    <x v="3376"/>
    <x v="131"/>
    <n v="592"/>
    <x v="0"/>
    <x v="1"/>
    <x v="1"/>
    <n v="1409490480"/>
    <n v="1407400306"/>
    <b v="0"/>
    <n v="21"/>
    <b v="1"/>
    <x v="6"/>
    <n v="108"/>
    <n v="28.19"/>
  </r>
  <r>
    <x v="3379"/>
    <x v="3377"/>
    <x v="3377"/>
    <x v="13"/>
    <n v="2073"/>
    <x v="0"/>
    <x v="1"/>
    <x v="1"/>
    <n v="1440630000"/>
    <n v="1439122800"/>
    <b v="0"/>
    <n v="38"/>
    <b v="1"/>
    <x v="6"/>
    <n v="104"/>
    <n v="54.55"/>
  </r>
  <r>
    <x v="3380"/>
    <x v="3378"/>
    <x v="3378"/>
    <x v="9"/>
    <n v="3133"/>
    <x v="0"/>
    <x v="0"/>
    <x v="0"/>
    <n v="1417305178"/>
    <n v="1414277578"/>
    <b v="0"/>
    <n v="28"/>
    <b v="1"/>
    <x v="6"/>
    <n v="104"/>
    <n v="111.89"/>
  </r>
  <r>
    <x v="3381"/>
    <x v="3379"/>
    <x v="3379"/>
    <x v="23"/>
    <n v="4090"/>
    <x v="0"/>
    <x v="0"/>
    <x v="0"/>
    <n v="1426044383"/>
    <n v="1423455983"/>
    <b v="0"/>
    <n v="48"/>
    <b v="1"/>
    <x v="6"/>
    <n v="102"/>
    <n v="85.21"/>
  </r>
  <r>
    <x v="3382"/>
    <x v="3380"/>
    <x v="3380"/>
    <x v="8"/>
    <n v="3526"/>
    <x v="0"/>
    <x v="1"/>
    <x v="1"/>
    <n v="1470092340"/>
    <n v="1467973256"/>
    <b v="0"/>
    <n v="46"/>
    <b v="1"/>
    <x v="6"/>
    <n v="101"/>
    <n v="76.650000000000006"/>
  </r>
  <r>
    <x v="3383"/>
    <x v="3381"/>
    <x v="3381"/>
    <x v="257"/>
    <n v="1955"/>
    <x v="0"/>
    <x v="0"/>
    <x v="0"/>
    <n v="1466707620"/>
    <n v="1464979620"/>
    <b v="0"/>
    <n v="30"/>
    <b v="1"/>
    <x v="6"/>
    <n v="112"/>
    <n v="65.17"/>
  </r>
  <r>
    <x v="3384"/>
    <x v="3382"/>
    <x v="3382"/>
    <x v="12"/>
    <n v="6000.66"/>
    <x v="0"/>
    <x v="0"/>
    <x v="0"/>
    <n v="1448074800"/>
    <n v="1444874768"/>
    <b v="0"/>
    <n v="64"/>
    <b v="1"/>
    <x v="6"/>
    <n v="100"/>
    <n v="93.76"/>
  </r>
  <r>
    <x v="3385"/>
    <x v="3383"/>
    <x v="3383"/>
    <x v="13"/>
    <n v="2000"/>
    <x v="0"/>
    <x v="0"/>
    <x v="0"/>
    <n v="1418244552"/>
    <n v="1415652552"/>
    <b v="0"/>
    <n v="15"/>
    <b v="1"/>
    <x v="6"/>
    <n v="100"/>
    <n v="133.33000000000001"/>
  </r>
  <r>
    <x v="3386"/>
    <x v="3384"/>
    <x v="3384"/>
    <x v="13"/>
    <n v="2100"/>
    <x v="0"/>
    <x v="0"/>
    <x v="0"/>
    <n v="1417620506"/>
    <n v="1415028506"/>
    <b v="0"/>
    <n v="41"/>
    <b v="1"/>
    <x v="6"/>
    <n v="105"/>
    <n v="51.22"/>
  </r>
  <r>
    <x v="3387"/>
    <x v="3385"/>
    <x v="3385"/>
    <x v="9"/>
    <n v="3506"/>
    <x v="0"/>
    <x v="0"/>
    <x v="0"/>
    <n v="1418581088"/>
    <n v="1415125088"/>
    <b v="0"/>
    <n v="35"/>
    <b v="1"/>
    <x v="6"/>
    <n v="117"/>
    <n v="100.17"/>
  </r>
  <r>
    <x v="3388"/>
    <x v="3386"/>
    <x v="3386"/>
    <x v="15"/>
    <n v="1557"/>
    <x v="0"/>
    <x v="1"/>
    <x v="1"/>
    <n v="1434625441"/>
    <n v="1432033441"/>
    <b v="0"/>
    <n v="45"/>
    <b v="1"/>
    <x v="6"/>
    <n v="104"/>
    <n v="34.6"/>
  </r>
  <r>
    <x v="3389"/>
    <x v="3387"/>
    <x v="3387"/>
    <x v="3"/>
    <n v="11450"/>
    <x v="0"/>
    <x v="0"/>
    <x v="0"/>
    <n v="1464960682"/>
    <n v="1462368682"/>
    <b v="0"/>
    <n v="62"/>
    <b v="1"/>
    <x v="6"/>
    <n v="115"/>
    <n v="184.68"/>
  </r>
  <r>
    <x v="3390"/>
    <x v="3388"/>
    <x v="3388"/>
    <x v="15"/>
    <n v="1536"/>
    <x v="0"/>
    <x v="0"/>
    <x v="0"/>
    <n v="1405017345"/>
    <n v="1403721345"/>
    <b v="0"/>
    <n v="22"/>
    <b v="1"/>
    <x v="6"/>
    <n v="102"/>
    <n v="69.819999999999993"/>
  </r>
  <r>
    <x v="3391"/>
    <x v="3389"/>
    <x v="3389"/>
    <x v="2"/>
    <n v="1115"/>
    <x v="0"/>
    <x v="0"/>
    <x v="0"/>
    <n v="1407536880"/>
    <n v="1404997548"/>
    <b v="0"/>
    <n v="18"/>
    <b v="1"/>
    <x v="6"/>
    <n v="223"/>
    <n v="61.94"/>
  </r>
  <r>
    <x v="3392"/>
    <x v="3390"/>
    <x v="3390"/>
    <x v="2"/>
    <n v="500"/>
    <x v="0"/>
    <x v="1"/>
    <x v="1"/>
    <n v="1462565855"/>
    <n v="1458245855"/>
    <b v="0"/>
    <n v="12"/>
    <b v="1"/>
    <x v="6"/>
    <n v="100"/>
    <n v="41.67"/>
  </r>
  <r>
    <x v="3393"/>
    <x v="3391"/>
    <x v="3391"/>
    <x v="15"/>
    <n v="1587"/>
    <x v="0"/>
    <x v="0"/>
    <x v="0"/>
    <n v="1415234760"/>
    <n v="1413065230"/>
    <b v="0"/>
    <n v="44"/>
    <b v="1"/>
    <x v="6"/>
    <n v="106"/>
    <n v="36.07"/>
  </r>
  <r>
    <x v="3394"/>
    <x v="3392"/>
    <x v="3392"/>
    <x v="131"/>
    <n v="783"/>
    <x v="0"/>
    <x v="1"/>
    <x v="1"/>
    <n v="1406470645"/>
    <n v="1403878645"/>
    <b v="0"/>
    <n v="27"/>
    <b v="1"/>
    <x v="6"/>
    <n v="142"/>
    <n v="29"/>
  </r>
  <r>
    <x v="3395"/>
    <x v="3393"/>
    <x v="3393"/>
    <x v="2"/>
    <n v="920"/>
    <x v="0"/>
    <x v="1"/>
    <x v="1"/>
    <n v="1433009400"/>
    <n v="1431795944"/>
    <b v="0"/>
    <n v="38"/>
    <b v="1"/>
    <x v="6"/>
    <n v="184"/>
    <n v="24.21"/>
  </r>
  <r>
    <x v="3396"/>
    <x v="3394"/>
    <x v="3394"/>
    <x v="15"/>
    <n v="1565"/>
    <x v="0"/>
    <x v="0"/>
    <x v="0"/>
    <n v="1401595140"/>
    <n v="1399286589"/>
    <b v="0"/>
    <n v="28"/>
    <b v="1"/>
    <x v="6"/>
    <n v="104"/>
    <n v="55.89"/>
  </r>
  <r>
    <x v="3397"/>
    <x v="3395"/>
    <x v="3395"/>
    <x v="49"/>
    <n v="280"/>
    <x v="0"/>
    <x v="1"/>
    <x v="1"/>
    <n v="1455832800"/>
    <n v="1452338929"/>
    <b v="0"/>
    <n v="24"/>
    <b v="1"/>
    <x v="6"/>
    <n v="112"/>
    <n v="11.67"/>
  </r>
  <r>
    <x v="3398"/>
    <x v="3396"/>
    <x v="3396"/>
    <x v="23"/>
    <n v="4443"/>
    <x v="0"/>
    <x v="0"/>
    <x v="0"/>
    <n v="1416589200"/>
    <n v="1414605776"/>
    <b v="0"/>
    <n v="65"/>
    <b v="1"/>
    <x v="6"/>
    <n v="111"/>
    <n v="68.349999999999994"/>
  </r>
  <r>
    <x v="3399"/>
    <x v="3397"/>
    <x v="3397"/>
    <x v="38"/>
    <n v="1245"/>
    <x v="0"/>
    <x v="1"/>
    <x v="1"/>
    <n v="1424556325"/>
    <n v="1421964325"/>
    <b v="0"/>
    <n v="46"/>
    <b v="1"/>
    <x v="6"/>
    <n v="104"/>
    <n v="27.07"/>
  </r>
  <r>
    <x v="3400"/>
    <x v="3398"/>
    <x v="3398"/>
    <x v="3"/>
    <n v="10041"/>
    <x v="0"/>
    <x v="0"/>
    <x v="0"/>
    <n v="1409266414"/>
    <n v="1405378414"/>
    <b v="0"/>
    <n v="85"/>
    <b v="1"/>
    <x v="6"/>
    <n v="100"/>
    <n v="118.13"/>
  </r>
  <r>
    <x v="3401"/>
    <x v="3399"/>
    <x v="3399"/>
    <x v="193"/>
    <n v="2954"/>
    <x v="0"/>
    <x v="1"/>
    <x v="1"/>
    <n v="1438968146"/>
    <n v="1436376146"/>
    <b v="0"/>
    <n v="66"/>
    <b v="1"/>
    <x v="6"/>
    <n v="102"/>
    <n v="44.76"/>
  </r>
  <r>
    <x v="3402"/>
    <x v="3400"/>
    <x v="3400"/>
    <x v="36"/>
    <n v="16465"/>
    <x v="0"/>
    <x v="0"/>
    <x v="0"/>
    <n v="1447295460"/>
    <n v="1444747843"/>
    <b v="0"/>
    <n v="165"/>
    <b v="1"/>
    <x v="6"/>
    <n v="110"/>
    <n v="99.79"/>
  </r>
  <r>
    <x v="3403"/>
    <x v="3401"/>
    <x v="3401"/>
    <x v="13"/>
    <n v="2000"/>
    <x v="0"/>
    <x v="1"/>
    <x v="1"/>
    <n v="1435230324"/>
    <n v="1432638324"/>
    <b v="0"/>
    <n v="17"/>
    <b v="1"/>
    <x v="6"/>
    <n v="100"/>
    <n v="117.65"/>
  </r>
  <r>
    <x v="3404"/>
    <x v="3402"/>
    <x v="3402"/>
    <x v="2"/>
    <n v="610"/>
    <x v="0"/>
    <x v="0"/>
    <x v="0"/>
    <n v="1434542702"/>
    <n v="1432814702"/>
    <b v="0"/>
    <n v="3"/>
    <b v="1"/>
    <x v="6"/>
    <n v="122"/>
    <n v="203.33"/>
  </r>
  <r>
    <x v="3405"/>
    <x v="3403"/>
    <x v="3403"/>
    <x v="18"/>
    <n v="481.5"/>
    <x v="0"/>
    <x v="1"/>
    <x v="1"/>
    <n v="1456876740"/>
    <n v="1455063886"/>
    <b v="0"/>
    <n v="17"/>
    <b v="1"/>
    <x v="6"/>
    <n v="138"/>
    <n v="28.32"/>
  </r>
  <r>
    <x v="3406"/>
    <x v="3404"/>
    <x v="3404"/>
    <x v="3"/>
    <n v="10031"/>
    <x v="0"/>
    <x v="0"/>
    <x v="0"/>
    <n v="1405511376"/>
    <n v="1401623376"/>
    <b v="0"/>
    <n v="91"/>
    <b v="1"/>
    <x v="6"/>
    <n v="100"/>
    <n v="110.23"/>
  </r>
  <r>
    <x v="3407"/>
    <x v="3405"/>
    <x v="3405"/>
    <x v="13"/>
    <n v="2142"/>
    <x v="0"/>
    <x v="1"/>
    <x v="1"/>
    <n v="1404641289"/>
    <n v="1402049289"/>
    <b v="0"/>
    <n v="67"/>
    <b v="1"/>
    <x v="6"/>
    <n v="107"/>
    <n v="31.97"/>
  </r>
  <r>
    <x v="3408"/>
    <x v="3406"/>
    <x v="3406"/>
    <x v="2"/>
    <n v="1055"/>
    <x v="0"/>
    <x v="0"/>
    <x v="0"/>
    <n v="1405727304"/>
    <n v="1403135304"/>
    <b v="0"/>
    <n v="18"/>
    <b v="1"/>
    <x v="6"/>
    <n v="211"/>
    <n v="58.61"/>
  </r>
  <r>
    <x v="3409"/>
    <x v="3407"/>
    <x v="3407"/>
    <x v="2"/>
    <n v="618"/>
    <x v="0"/>
    <x v="1"/>
    <x v="1"/>
    <n v="1469998680"/>
    <n v="1466710358"/>
    <b v="0"/>
    <n v="21"/>
    <b v="1"/>
    <x v="6"/>
    <n v="124"/>
    <n v="29.43"/>
  </r>
  <r>
    <x v="3410"/>
    <x v="3408"/>
    <x v="3408"/>
    <x v="9"/>
    <n v="3255"/>
    <x v="0"/>
    <x v="0"/>
    <x v="0"/>
    <n v="1465196400"/>
    <n v="1462841990"/>
    <b v="0"/>
    <n v="40"/>
    <b v="1"/>
    <x v="6"/>
    <n v="109"/>
    <n v="81.38"/>
  </r>
  <r>
    <x v="3411"/>
    <x v="3409"/>
    <x v="3409"/>
    <x v="36"/>
    <n v="15535"/>
    <x v="0"/>
    <x v="0"/>
    <x v="0"/>
    <n v="1444264372"/>
    <n v="1442536372"/>
    <b v="0"/>
    <n v="78"/>
    <b v="1"/>
    <x v="6"/>
    <n v="104"/>
    <n v="199.17"/>
  </r>
  <r>
    <x v="3412"/>
    <x v="3410"/>
    <x v="3410"/>
    <x v="9"/>
    <n v="3000"/>
    <x v="0"/>
    <x v="1"/>
    <x v="1"/>
    <n v="1411858862"/>
    <n v="1409266862"/>
    <b v="0"/>
    <n v="26"/>
    <b v="1"/>
    <x v="6"/>
    <n v="100"/>
    <n v="115.38"/>
  </r>
  <r>
    <x v="3413"/>
    <x v="3411"/>
    <x v="3411"/>
    <x v="2"/>
    <n v="650"/>
    <x v="0"/>
    <x v="0"/>
    <x v="0"/>
    <n v="1425099540"/>
    <n v="1424280938"/>
    <b v="0"/>
    <n v="14"/>
    <b v="1"/>
    <x v="6"/>
    <n v="130"/>
    <n v="46.43"/>
  </r>
  <r>
    <x v="3414"/>
    <x v="3412"/>
    <x v="3412"/>
    <x v="9"/>
    <n v="3105"/>
    <x v="0"/>
    <x v="0"/>
    <x v="0"/>
    <n v="1480579140"/>
    <n v="1478030325"/>
    <b v="0"/>
    <n v="44"/>
    <b v="1"/>
    <x v="6"/>
    <n v="104"/>
    <n v="70.569999999999993"/>
  </r>
  <r>
    <x v="3415"/>
    <x v="3413"/>
    <x v="3413"/>
    <x v="48"/>
    <n v="200"/>
    <x v="0"/>
    <x v="0"/>
    <x v="0"/>
    <n v="1460935800"/>
    <n v="1459999656"/>
    <b v="0"/>
    <n v="9"/>
    <b v="1"/>
    <x v="6"/>
    <n v="100"/>
    <n v="22.22"/>
  </r>
  <r>
    <x v="3416"/>
    <x v="3414"/>
    <x v="3414"/>
    <x v="23"/>
    <n v="4784"/>
    <x v="0"/>
    <x v="1"/>
    <x v="1"/>
    <n v="1429813800"/>
    <n v="1427363645"/>
    <b v="0"/>
    <n v="30"/>
    <b v="1"/>
    <x v="6"/>
    <n v="120"/>
    <n v="159.47"/>
  </r>
  <r>
    <x v="3417"/>
    <x v="3415"/>
    <x v="3415"/>
    <x v="180"/>
    <n v="1700.01"/>
    <x v="0"/>
    <x v="0"/>
    <x v="0"/>
    <n v="1414284180"/>
    <n v="1410558948"/>
    <b v="0"/>
    <n v="45"/>
    <b v="1"/>
    <x v="6"/>
    <n v="100"/>
    <n v="37.78"/>
  </r>
  <r>
    <x v="3418"/>
    <x v="3416"/>
    <x v="3416"/>
    <x v="23"/>
    <n v="4035"/>
    <x v="0"/>
    <x v="0"/>
    <x v="0"/>
    <n v="1400875307"/>
    <n v="1398283307"/>
    <b v="0"/>
    <n v="56"/>
    <b v="1"/>
    <x v="6"/>
    <n v="101"/>
    <n v="72.05"/>
  </r>
  <r>
    <x v="3419"/>
    <x v="3417"/>
    <x v="3417"/>
    <x v="181"/>
    <n v="2930"/>
    <x v="0"/>
    <x v="17"/>
    <x v="3"/>
    <n v="1459978200"/>
    <n v="1458416585"/>
    <b v="0"/>
    <n v="46"/>
    <b v="1"/>
    <x v="6"/>
    <n v="107"/>
    <n v="63.7"/>
  </r>
  <r>
    <x v="3420"/>
    <x v="3418"/>
    <x v="3418"/>
    <x v="176"/>
    <n v="966"/>
    <x v="0"/>
    <x v="1"/>
    <x v="1"/>
    <n v="1455408000"/>
    <n v="1454638202"/>
    <b v="0"/>
    <n v="34"/>
    <b v="1"/>
    <x v="6"/>
    <n v="138"/>
    <n v="28.41"/>
  </r>
  <r>
    <x v="3421"/>
    <x v="3419"/>
    <x v="3419"/>
    <x v="3"/>
    <n v="10115"/>
    <x v="0"/>
    <x v="0"/>
    <x v="0"/>
    <n v="1425495563"/>
    <n v="1422903563"/>
    <b v="0"/>
    <n v="98"/>
    <b v="1"/>
    <x v="6"/>
    <n v="101"/>
    <n v="103.21"/>
  </r>
  <r>
    <x v="3422"/>
    <x v="3420"/>
    <x v="3420"/>
    <x v="9"/>
    <n v="3273"/>
    <x v="0"/>
    <x v="1"/>
    <x v="1"/>
    <n v="1450051200"/>
    <n v="1447594176"/>
    <b v="0"/>
    <n v="46"/>
    <b v="1"/>
    <x v="6"/>
    <n v="109"/>
    <n v="71.150000000000006"/>
  </r>
  <r>
    <x v="3423"/>
    <x v="3421"/>
    <x v="3421"/>
    <x v="49"/>
    <n v="350"/>
    <x v="0"/>
    <x v="0"/>
    <x v="0"/>
    <n v="1429912341"/>
    <n v="1427320341"/>
    <b v="0"/>
    <n v="10"/>
    <b v="1"/>
    <x v="6"/>
    <n v="140"/>
    <n v="35"/>
  </r>
  <r>
    <x v="3424"/>
    <x v="3422"/>
    <x v="3422"/>
    <x v="12"/>
    <n v="6215"/>
    <x v="0"/>
    <x v="0"/>
    <x v="0"/>
    <n v="1423119540"/>
    <n v="1421252084"/>
    <b v="0"/>
    <n v="76"/>
    <b v="1"/>
    <x v="6"/>
    <n v="104"/>
    <n v="81.78"/>
  </r>
  <r>
    <x v="3425"/>
    <x v="3423"/>
    <x v="3423"/>
    <x v="11"/>
    <n v="30891.1"/>
    <x v="0"/>
    <x v="0"/>
    <x v="0"/>
    <n v="1412434136"/>
    <n v="1409669336"/>
    <b v="0"/>
    <n v="104"/>
    <b v="1"/>
    <x v="6"/>
    <n v="103"/>
    <n v="297.02999999999997"/>
  </r>
  <r>
    <x v="3426"/>
    <x v="3424"/>
    <x v="3424"/>
    <x v="192"/>
    <n v="4055"/>
    <x v="0"/>
    <x v="0"/>
    <x v="0"/>
    <n v="1411264800"/>
    <n v="1409620903"/>
    <b v="0"/>
    <n v="87"/>
    <b v="1"/>
    <x v="6"/>
    <n v="108"/>
    <n v="46.61"/>
  </r>
  <r>
    <x v="3427"/>
    <x v="3425"/>
    <x v="3425"/>
    <x v="15"/>
    <n v="1500"/>
    <x v="0"/>
    <x v="1"/>
    <x v="1"/>
    <n v="1404314952"/>
    <n v="1401722952"/>
    <b v="0"/>
    <n v="29"/>
    <b v="1"/>
    <x v="6"/>
    <n v="100"/>
    <n v="51.72"/>
  </r>
  <r>
    <x v="3428"/>
    <x v="3426"/>
    <x v="3426"/>
    <x v="13"/>
    <n v="2055"/>
    <x v="0"/>
    <x v="1"/>
    <x v="1"/>
    <n v="1425142800"/>
    <n v="1422983847"/>
    <b v="0"/>
    <n v="51"/>
    <b v="1"/>
    <x v="6"/>
    <n v="103"/>
    <n v="40.29"/>
  </r>
  <r>
    <x v="3429"/>
    <x v="3427"/>
    <x v="3427"/>
    <x v="325"/>
    <n v="195"/>
    <x v="0"/>
    <x v="1"/>
    <x v="1"/>
    <n v="1478046661"/>
    <n v="1476837061"/>
    <b v="0"/>
    <n v="12"/>
    <b v="1"/>
    <x v="6"/>
    <n v="130"/>
    <n v="16.25"/>
  </r>
  <r>
    <x v="3430"/>
    <x v="3428"/>
    <x v="3428"/>
    <x v="13"/>
    <n v="2170.9899999999998"/>
    <x v="0"/>
    <x v="1"/>
    <x v="1"/>
    <n v="1406760101"/>
    <n v="1404168101"/>
    <b v="0"/>
    <n v="72"/>
    <b v="1"/>
    <x v="6"/>
    <n v="109"/>
    <n v="30.15"/>
  </r>
  <r>
    <x v="3431"/>
    <x v="3429"/>
    <x v="3429"/>
    <x v="13"/>
    <n v="2000"/>
    <x v="0"/>
    <x v="0"/>
    <x v="0"/>
    <n v="1408383153"/>
    <n v="1405791153"/>
    <b v="0"/>
    <n v="21"/>
    <b v="1"/>
    <x v="6"/>
    <n v="100"/>
    <n v="95.24"/>
  </r>
  <r>
    <x v="3432"/>
    <x v="3430"/>
    <x v="3430"/>
    <x v="13"/>
    <n v="2193"/>
    <x v="0"/>
    <x v="0"/>
    <x v="0"/>
    <n v="1454709600"/>
    <n v="1452520614"/>
    <b v="0"/>
    <n v="42"/>
    <b v="1"/>
    <x v="6"/>
    <n v="110"/>
    <n v="52.21"/>
  </r>
  <r>
    <x v="3433"/>
    <x v="3431"/>
    <x v="3431"/>
    <x v="196"/>
    <n v="9525"/>
    <x v="0"/>
    <x v="0"/>
    <x v="0"/>
    <n v="1402974000"/>
    <n v="1400290255"/>
    <b v="0"/>
    <n v="71"/>
    <b v="1"/>
    <x v="6"/>
    <n v="100"/>
    <n v="134.15"/>
  </r>
  <r>
    <x v="3434"/>
    <x v="3432"/>
    <x v="3432"/>
    <x v="3"/>
    <n v="10555"/>
    <x v="0"/>
    <x v="0"/>
    <x v="0"/>
    <n v="1404983269"/>
    <n v="1402391269"/>
    <b v="0"/>
    <n v="168"/>
    <b v="1"/>
    <x v="6"/>
    <n v="106"/>
    <n v="62.83"/>
  </r>
  <r>
    <x v="3435"/>
    <x v="3433"/>
    <x v="3433"/>
    <x v="28"/>
    <n v="1120"/>
    <x v="0"/>
    <x v="0"/>
    <x v="0"/>
    <n v="1470538800"/>
    <n v="1469112493"/>
    <b v="0"/>
    <n v="19"/>
    <b v="1"/>
    <x v="6"/>
    <n v="112"/>
    <n v="58.95"/>
  </r>
  <r>
    <x v="3436"/>
    <x v="3434"/>
    <x v="3434"/>
    <x v="10"/>
    <n v="5295"/>
    <x v="0"/>
    <x v="0"/>
    <x v="0"/>
    <n v="1408638480"/>
    <n v="1406811593"/>
    <b v="0"/>
    <n v="37"/>
    <b v="1"/>
    <x v="6"/>
    <n v="106"/>
    <n v="143.11000000000001"/>
  </r>
  <r>
    <x v="3437"/>
    <x v="3435"/>
    <x v="3435"/>
    <x v="9"/>
    <n v="3030"/>
    <x v="0"/>
    <x v="0"/>
    <x v="0"/>
    <n v="1440003820"/>
    <n v="1437411820"/>
    <b v="0"/>
    <n v="36"/>
    <b v="1"/>
    <x v="6"/>
    <n v="101"/>
    <n v="84.17"/>
  </r>
  <r>
    <x v="3438"/>
    <x v="3436"/>
    <x v="3436"/>
    <x v="30"/>
    <n v="2605"/>
    <x v="0"/>
    <x v="1"/>
    <x v="1"/>
    <n v="1430600400"/>
    <n v="1428358567"/>
    <b v="0"/>
    <n v="14"/>
    <b v="1"/>
    <x v="6"/>
    <n v="104"/>
    <n v="186.07"/>
  </r>
  <r>
    <x v="3439"/>
    <x v="3437"/>
    <x v="3437"/>
    <x v="38"/>
    <n v="1616.14"/>
    <x v="0"/>
    <x v="0"/>
    <x v="0"/>
    <n v="1453179540"/>
    <n v="1452030730"/>
    <b v="0"/>
    <n v="18"/>
    <b v="1"/>
    <x v="6"/>
    <n v="135"/>
    <n v="89.79"/>
  </r>
  <r>
    <x v="3440"/>
    <x v="3438"/>
    <x v="3438"/>
    <x v="10"/>
    <n v="5260.92"/>
    <x v="0"/>
    <x v="0"/>
    <x v="0"/>
    <n v="1405095300"/>
    <n v="1403146628"/>
    <b v="0"/>
    <n v="82"/>
    <b v="1"/>
    <x v="6"/>
    <n v="105"/>
    <n v="64.16"/>
  </r>
  <r>
    <x v="3441"/>
    <x v="3439"/>
    <x v="3439"/>
    <x v="30"/>
    <n v="2565"/>
    <x v="0"/>
    <x v="0"/>
    <x v="0"/>
    <n v="1447445820"/>
    <n v="1445077121"/>
    <b v="0"/>
    <n v="43"/>
    <b v="1"/>
    <x v="6"/>
    <n v="103"/>
    <n v="59.65"/>
  </r>
  <r>
    <x v="3442"/>
    <x v="3440"/>
    <x v="3440"/>
    <x v="49"/>
    <n v="250"/>
    <x v="0"/>
    <x v="0"/>
    <x v="0"/>
    <n v="1433016672"/>
    <n v="1430424672"/>
    <b v="0"/>
    <n v="8"/>
    <b v="1"/>
    <x v="6"/>
    <n v="100"/>
    <n v="31.25"/>
  </r>
  <r>
    <x v="3443"/>
    <x v="3441"/>
    <x v="3441"/>
    <x v="28"/>
    <n v="1855"/>
    <x v="0"/>
    <x v="0"/>
    <x v="0"/>
    <n v="1410266146"/>
    <n v="1407674146"/>
    <b v="0"/>
    <n v="45"/>
    <b v="1"/>
    <x v="6"/>
    <n v="186"/>
    <n v="41.22"/>
  </r>
  <r>
    <x v="3444"/>
    <x v="3442"/>
    <x v="3442"/>
    <x v="43"/>
    <n v="867"/>
    <x v="0"/>
    <x v="2"/>
    <x v="2"/>
    <n v="1465394340"/>
    <n v="1464677986"/>
    <b v="0"/>
    <n v="20"/>
    <b v="1"/>
    <x v="6"/>
    <n v="289"/>
    <n v="43.35"/>
  </r>
  <r>
    <x v="3445"/>
    <x v="3443"/>
    <x v="3443"/>
    <x v="13"/>
    <n v="2000"/>
    <x v="0"/>
    <x v="1"/>
    <x v="1"/>
    <n v="1445604236"/>
    <n v="1443185036"/>
    <b v="0"/>
    <n v="31"/>
    <b v="1"/>
    <x v="6"/>
    <n v="100"/>
    <n v="64.52"/>
  </r>
  <r>
    <x v="3446"/>
    <x v="3444"/>
    <x v="3444"/>
    <x v="28"/>
    <n v="1082"/>
    <x v="0"/>
    <x v="1"/>
    <x v="1"/>
    <n v="1423138800"/>
    <n v="1421092725"/>
    <b v="0"/>
    <n v="25"/>
    <b v="1"/>
    <x v="6"/>
    <n v="108"/>
    <n v="43.28"/>
  </r>
  <r>
    <x v="3447"/>
    <x v="3445"/>
    <x v="3445"/>
    <x v="28"/>
    <n v="1078"/>
    <x v="0"/>
    <x v="0"/>
    <x v="0"/>
    <n v="1458332412"/>
    <n v="1454448012"/>
    <b v="0"/>
    <n v="14"/>
    <b v="1"/>
    <x v="6"/>
    <n v="108"/>
    <n v="77"/>
  </r>
  <r>
    <x v="3448"/>
    <x v="3446"/>
    <x v="3446"/>
    <x v="190"/>
    <n v="2305"/>
    <x v="0"/>
    <x v="0"/>
    <x v="0"/>
    <n v="1418784689"/>
    <n v="1416192689"/>
    <b v="0"/>
    <n v="45"/>
    <b v="1"/>
    <x v="6"/>
    <n v="110"/>
    <n v="51.22"/>
  </r>
  <r>
    <x v="3449"/>
    <x v="3447"/>
    <x v="3447"/>
    <x v="134"/>
    <n v="1365"/>
    <x v="0"/>
    <x v="0"/>
    <x v="0"/>
    <n v="1468036800"/>
    <n v="1465607738"/>
    <b v="0"/>
    <n v="20"/>
    <b v="1"/>
    <x v="6"/>
    <n v="171"/>
    <n v="68.25"/>
  </r>
  <r>
    <x v="3450"/>
    <x v="3448"/>
    <x v="3448"/>
    <x v="2"/>
    <n v="760"/>
    <x v="0"/>
    <x v="1"/>
    <x v="1"/>
    <n v="1427990071"/>
    <n v="1422809671"/>
    <b v="0"/>
    <n v="39"/>
    <b v="1"/>
    <x v="6"/>
    <n v="152"/>
    <n v="19.489999999999998"/>
  </r>
  <r>
    <x v="3451"/>
    <x v="3449"/>
    <x v="3449"/>
    <x v="81"/>
    <n v="658"/>
    <x v="0"/>
    <x v="0"/>
    <x v="0"/>
    <n v="1429636927"/>
    <n v="1427304127"/>
    <b v="0"/>
    <n v="16"/>
    <b v="1"/>
    <x v="6"/>
    <n v="101"/>
    <n v="41.13"/>
  </r>
  <r>
    <x v="3452"/>
    <x v="3450"/>
    <x v="3450"/>
    <x v="28"/>
    <n v="1532"/>
    <x v="0"/>
    <x v="0"/>
    <x v="0"/>
    <n v="1406087940"/>
    <n v="1404141626"/>
    <b v="0"/>
    <n v="37"/>
    <b v="1"/>
    <x v="6"/>
    <n v="153"/>
    <n v="41.41"/>
  </r>
  <r>
    <x v="3453"/>
    <x v="3451"/>
    <x v="3451"/>
    <x v="43"/>
    <n v="385"/>
    <x v="0"/>
    <x v="1"/>
    <x v="1"/>
    <n v="1471130956"/>
    <n v="1465946956"/>
    <b v="0"/>
    <n v="14"/>
    <b v="1"/>
    <x v="6"/>
    <n v="128"/>
    <n v="27.5"/>
  </r>
  <r>
    <x v="3454"/>
    <x v="3452"/>
    <x v="3452"/>
    <x v="176"/>
    <n v="705"/>
    <x v="0"/>
    <x v="1"/>
    <x v="1"/>
    <n v="1406825159"/>
    <n v="1404233159"/>
    <b v="0"/>
    <n v="21"/>
    <b v="1"/>
    <x v="6"/>
    <n v="101"/>
    <n v="33.57"/>
  </r>
  <r>
    <x v="3455"/>
    <x v="3453"/>
    <x v="3453"/>
    <x v="3"/>
    <n v="10065"/>
    <x v="0"/>
    <x v="0"/>
    <x v="0"/>
    <n v="1476381627"/>
    <n v="1473789627"/>
    <b v="0"/>
    <n v="69"/>
    <b v="1"/>
    <x v="6"/>
    <n v="101"/>
    <n v="145.87"/>
  </r>
  <r>
    <x v="3456"/>
    <x v="3454"/>
    <x v="3454"/>
    <x v="9"/>
    <n v="5739"/>
    <x v="0"/>
    <x v="0"/>
    <x v="0"/>
    <n v="1406876340"/>
    <n v="1404190567"/>
    <b v="0"/>
    <n v="16"/>
    <b v="1"/>
    <x v="6"/>
    <n v="191"/>
    <n v="358.69"/>
  </r>
  <r>
    <x v="3457"/>
    <x v="3455"/>
    <x v="3455"/>
    <x v="13"/>
    <n v="2804"/>
    <x v="0"/>
    <x v="0"/>
    <x v="0"/>
    <n v="1423720740"/>
    <n v="1421081857"/>
    <b v="0"/>
    <n v="55"/>
    <b v="1"/>
    <x v="6"/>
    <n v="140"/>
    <n v="50.98"/>
  </r>
  <r>
    <x v="3458"/>
    <x v="3456"/>
    <x v="3456"/>
    <x v="408"/>
    <n v="1216"/>
    <x v="0"/>
    <x v="0"/>
    <x v="0"/>
    <n v="1422937620"/>
    <n v="1420606303"/>
    <b v="0"/>
    <n v="27"/>
    <b v="1"/>
    <x v="6"/>
    <n v="124"/>
    <n v="45.04"/>
  </r>
  <r>
    <x v="3459"/>
    <x v="3457"/>
    <x v="3457"/>
    <x v="2"/>
    <n v="631"/>
    <x v="0"/>
    <x v="1"/>
    <x v="1"/>
    <n v="1463743860"/>
    <n v="1461151860"/>
    <b v="0"/>
    <n v="36"/>
    <b v="1"/>
    <x v="6"/>
    <n v="126"/>
    <n v="17.53"/>
  </r>
  <r>
    <x v="3460"/>
    <x v="3458"/>
    <x v="3458"/>
    <x v="2"/>
    <n v="950"/>
    <x v="0"/>
    <x v="1"/>
    <x v="1"/>
    <n v="1408106352"/>
    <n v="1406896752"/>
    <b v="0"/>
    <n v="19"/>
    <b v="1"/>
    <x v="6"/>
    <n v="190"/>
    <n v="50"/>
  </r>
  <r>
    <x v="3461"/>
    <x v="3459"/>
    <x v="3459"/>
    <x v="2"/>
    <n v="695"/>
    <x v="0"/>
    <x v="0"/>
    <x v="0"/>
    <n v="1477710000"/>
    <n v="1475248279"/>
    <b v="0"/>
    <n v="12"/>
    <b v="1"/>
    <x v="6"/>
    <n v="139"/>
    <n v="57.92"/>
  </r>
  <r>
    <x v="3462"/>
    <x v="3460"/>
    <x v="3460"/>
    <x v="49"/>
    <n v="505"/>
    <x v="0"/>
    <x v="0"/>
    <x v="0"/>
    <n v="1436551200"/>
    <n v="1435181628"/>
    <b v="0"/>
    <n v="17"/>
    <b v="1"/>
    <x v="6"/>
    <n v="202"/>
    <n v="29.71"/>
  </r>
  <r>
    <x v="3463"/>
    <x v="3461"/>
    <x v="3461"/>
    <x v="3"/>
    <n v="10338"/>
    <x v="0"/>
    <x v="5"/>
    <x v="5"/>
    <n v="1476158340"/>
    <n v="1472594585"/>
    <b v="0"/>
    <n v="114"/>
    <b v="1"/>
    <x v="6"/>
    <n v="103"/>
    <n v="90.68"/>
  </r>
  <r>
    <x v="3464"/>
    <x v="3462"/>
    <x v="3462"/>
    <x v="10"/>
    <n v="5116.18"/>
    <x v="0"/>
    <x v="0"/>
    <x v="0"/>
    <n v="1471921637"/>
    <n v="1469329637"/>
    <b v="0"/>
    <n v="93"/>
    <b v="1"/>
    <x v="6"/>
    <n v="102"/>
    <n v="55.01"/>
  </r>
  <r>
    <x v="3465"/>
    <x v="3463"/>
    <x v="3463"/>
    <x v="13"/>
    <n v="2060"/>
    <x v="0"/>
    <x v="1"/>
    <x v="1"/>
    <n v="1439136000"/>
    <n v="1436972472"/>
    <b v="0"/>
    <n v="36"/>
    <b v="1"/>
    <x v="6"/>
    <n v="103"/>
    <n v="57.22"/>
  </r>
  <r>
    <x v="3466"/>
    <x v="3464"/>
    <x v="3464"/>
    <x v="8"/>
    <n v="4450"/>
    <x v="0"/>
    <x v="0"/>
    <x v="0"/>
    <n v="1461108450"/>
    <n v="1455928050"/>
    <b v="0"/>
    <n v="61"/>
    <b v="1"/>
    <x v="6"/>
    <n v="127"/>
    <n v="72.95"/>
  </r>
  <r>
    <x v="3467"/>
    <x v="3465"/>
    <x v="3465"/>
    <x v="9"/>
    <n v="3030"/>
    <x v="0"/>
    <x v="0"/>
    <x v="0"/>
    <n v="1426864032"/>
    <n v="1424275632"/>
    <b v="0"/>
    <n v="47"/>
    <b v="1"/>
    <x v="6"/>
    <n v="101"/>
    <n v="64.47"/>
  </r>
  <r>
    <x v="3468"/>
    <x v="3466"/>
    <x v="3466"/>
    <x v="3"/>
    <n v="12178"/>
    <x v="0"/>
    <x v="0"/>
    <x v="0"/>
    <n v="1474426800"/>
    <n v="1471976529"/>
    <b v="0"/>
    <n v="17"/>
    <b v="1"/>
    <x v="6"/>
    <n v="122"/>
    <n v="716.35"/>
  </r>
  <r>
    <x v="3469"/>
    <x v="3467"/>
    <x v="3467"/>
    <x v="70"/>
    <n v="3175"/>
    <x v="0"/>
    <x v="0"/>
    <x v="0"/>
    <n v="1461857045"/>
    <n v="1459265045"/>
    <b v="0"/>
    <n v="63"/>
    <b v="1"/>
    <x v="6"/>
    <n v="113"/>
    <n v="50.4"/>
  </r>
  <r>
    <x v="3470"/>
    <x v="3468"/>
    <x v="3468"/>
    <x v="49"/>
    <n v="375"/>
    <x v="0"/>
    <x v="0"/>
    <x v="0"/>
    <n v="1468618680"/>
    <n v="1465345902"/>
    <b v="0"/>
    <n v="9"/>
    <b v="1"/>
    <x v="6"/>
    <n v="150"/>
    <n v="41.67"/>
  </r>
  <r>
    <x v="3471"/>
    <x v="3469"/>
    <x v="3469"/>
    <x v="2"/>
    <n v="1073"/>
    <x v="0"/>
    <x v="1"/>
    <x v="1"/>
    <n v="1409515200"/>
    <n v="1405971690"/>
    <b v="0"/>
    <n v="30"/>
    <b v="1"/>
    <x v="6"/>
    <n v="215"/>
    <n v="35.770000000000003"/>
  </r>
  <r>
    <x v="3472"/>
    <x v="3470"/>
    <x v="3470"/>
    <x v="13"/>
    <n v="2041"/>
    <x v="0"/>
    <x v="0"/>
    <x v="0"/>
    <n v="1415253540"/>
    <n v="1413432331"/>
    <b v="0"/>
    <n v="23"/>
    <b v="1"/>
    <x v="6"/>
    <n v="102"/>
    <n v="88.74"/>
  </r>
  <r>
    <x v="3473"/>
    <x v="3471"/>
    <x v="3471"/>
    <x v="244"/>
    <n v="4900"/>
    <x v="0"/>
    <x v="0"/>
    <x v="0"/>
    <n v="1426883220"/>
    <n v="1425067296"/>
    <b v="0"/>
    <n v="33"/>
    <b v="1"/>
    <x v="6"/>
    <n v="100"/>
    <n v="148.47999999999999"/>
  </r>
  <r>
    <x v="3474"/>
    <x v="3472"/>
    <x v="3472"/>
    <x v="13"/>
    <n v="2020"/>
    <x v="0"/>
    <x v="1"/>
    <x v="1"/>
    <n v="1469016131"/>
    <n v="1466424131"/>
    <b v="0"/>
    <n v="39"/>
    <b v="1"/>
    <x v="6"/>
    <n v="101"/>
    <n v="51.79"/>
  </r>
  <r>
    <x v="3475"/>
    <x v="3473"/>
    <x v="3473"/>
    <x v="43"/>
    <n v="340"/>
    <x v="0"/>
    <x v="1"/>
    <x v="1"/>
    <n v="1414972800"/>
    <n v="1412629704"/>
    <b v="0"/>
    <n v="17"/>
    <b v="1"/>
    <x v="6"/>
    <n v="113"/>
    <n v="20"/>
  </r>
  <r>
    <x v="3476"/>
    <x v="3474"/>
    <x v="3474"/>
    <x v="43"/>
    <n v="312"/>
    <x v="0"/>
    <x v="0"/>
    <x v="0"/>
    <n v="1414378800"/>
    <n v="1412836990"/>
    <b v="0"/>
    <n v="6"/>
    <b v="1"/>
    <x v="6"/>
    <n v="104"/>
    <n v="52"/>
  </r>
  <r>
    <x v="3477"/>
    <x v="3475"/>
    <x v="3475"/>
    <x v="40"/>
    <n v="2076"/>
    <x v="0"/>
    <x v="0"/>
    <x v="0"/>
    <n v="1431831600"/>
    <n v="1430761243"/>
    <b v="0"/>
    <n v="39"/>
    <b v="1"/>
    <x v="6"/>
    <n v="115"/>
    <n v="53.23"/>
  </r>
  <r>
    <x v="3478"/>
    <x v="3476"/>
    <x v="3476"/>
    <x v="13"/>
    <n v="2257"/>
    <x v="0"/>
    <x v="0"/>
    <x v="0"/>
    <n v="1426539600"/>
    <n v="1424296822"/>
    <b v="0"/>
    <n v="57"/>
    <b v="1"/>
    <x v="6"/>
    <n v="113"/>
    <n v="39.6"/>
  </r>
  <r>
    <x v="3479"/>
    <x v="3477"/>
    <x v="3477"/>
    <x v="15"/>
    <n v="1918"/>
    <x v="0"/>
    <x v="1"/>
    <x v="1"/>
    <n v="1403382680"/>
    <n v="1400790680"/>
    <b v="0"/>
    <n v="56"/>
    <b v="1"/>
    <x v="6"/>
    <n v="128"/>
    <n v="34.25"/>
  </r>
  <r>
    <x v="3480"/>
    <x v="3478"/>
    <x v="3478"/>
    <x v="15"/>
    <n v="2140"/>
    <x v="0"/>
    <x v="0"/>
    <x v="0"/>
    <n v="1436562000"/>
    <n v="1434440227"/>
    <b v="0"/>
    <n v="13"/>
    <b v="1"/>
    <x v="6"/>
    <n v="143"/>
    <n v="164.62"/>
  </r>
  <r>
    <x v="3481"/>
    <x v="3479"/>
    <x v="3479"/>
    <x v="3"/>
    <n v="11880"/>
    <x v="0"/>
    <x v="2"/>
    <x v="2"/>
    <n v="1420178188"/>
    <n v="1418709388"/>
    <b v="0"/>
    <n v="95"/>
    <b v="1"/>
    <x v="6"/>
    <n v="119"/>
    <n v="125.05"/>
  </r>
  <r>
    <x v="3482"/>
    <x v="3480"/>
    <x v="3480"/>
    <x v="9"/>
    <n v="4150"/>
    <x v="0"/>
    <x v="1"/>
    <x v="1"/>
    <n v="1404671466"/>
    <n v="1402079466"/>
    <b v="0"/>
    <n v="80"/>
    <b v="1"/>
    <x v="6"/>
    <n v="138"/>
    <n v="51.88"/>
  </r>
  <r>
    <x v="3483"/>
    <x v="3481"/>
    <x v="3481"/>
    <x v="295"/>
    <n v="5358"/>
    <x v="0"/>
    <x v="0"/>
    <x v="0"/>
    <n v="1404403381"/>
    <n v="1401811381"/>
    <b v="0"/>
    <n v="133"/>
    <b v="1"/>
    <x v="6"/>
    <n v="160"/>
    <n v="40.29"/>
  </r>
  <r>
    <x v="3484"/>
    <x v="3482"/>
    <x v="3482"/>
    <x v="30"/>
    <n v="2856"/>
    <x v="0"/>
    <x v="0"/>
    <x v="0"/>
    <n v="1466014499"/>
    <n v="1463422499"/>
    <b v="0"/>
    <n v="44"/>
    <b v="1"/>
    <x v="6"/>
    <n v="114"/>
    <n v="64.91"/>
  </r>
  <r>
    <x v="3485"/>
    <x v="3483"/>
    <x v="3483"/>
    <x v="409"/>
    <n v="1660"/>
    <x v="0"/>
    <x v="0"/>
    <x v="0"/>
    <n v="1454431080"/>
    <n v="1451839080"/>
    <b v="0"/>
    <n v="30"/>
    <b v="1"/>
    <x v="6"/>
    <n v="101"/>
    <n v="55.33"/>
  </r>
  <r>
    <x v="3486"/>
    <x v="3484"/>
    <x v="3484"/>
    <x v="9"/>
    <n v="4656"/>
    <x v="0"/>
    <x v="0"/>
    <x v="0"/>
    <n v="1433314740"/>
    <n v="1430600401"/>
    <b v="0"/>
    <n v="56"/>
    <b v="1"/>
    <x v="6"/>
    <n v="155"/>
    <n v="83.14"/>
  </r>
  <r>
    <x v="3487"/>
    <x v="3485"/>
    <x v="3485"/>
    <x v="13"/>
    <n v="2555"/>
    <x v="0"/>
    <x v="1"/>
    <x v="1"/>
    <n v="1435185252"/>
    <n v="1432593252"/>
    <b v="0"/>
    <n v="66"/>
    <b v="1"/>
    <x v="6"/>
    <n v="128"/>
    <n v="38.71"/>
  </r>
  <r>
    <x v="3488"/>
    <x v="3486"/>
    <x v="3486"/>
    <x v="9"/>
    <n v="3636"/>
    <x v="0"/>
    <x v="0"/>
    <x v="0"/>
    <n v="1429286400"/>
    <n v="1427221560"/>
    <b v="0"/>
    <n v="29"/>
    <b v="1"/>
    <x v="6"/>
    <n v="121"/>
    <n v="125.38"/>
  </r>
  <r>
    <x v="3489"/>
    <x v="3487"/>
    <x v="3487"/>
    <x v="10"/>
    <n v="5635"/>
    <x v="0"/>
    <x v="1"/>
    <x v="1"/>
    <n v="1400965200"/>
    <n v="1398352531"/>
    <b v="0"/>
    <n v="72"/>
    <b v="1"/>
    <x v="6"/>
    <n v="113"/>
    <n v="78.260000000000005"/>
  </r>
  <r>
    <x v="3490"/>
    <x v="3488"/>
    <x v="3488"/>
    <x v="28"/>
    <n v="1275"/>
    <x v="0"/>
    <x v="0"/>
    <x v="0"/>
    <n v="1460574924"/>
    <n v="1457982924"/>
    <b v="0"/>
    <n v="27"/>
    <b v="1"/>
    <x v="6"/>
    <n v="128"/>
    <n v="47.22"/>
  </r>
  <r>
    <x v="3491"/>
    <x v="3489"/>
    <x v="3489"/>
    <x v="2"/>
    <n v="791"/>
    <x v="0"/>
    <x v="0"/>
    <x v="0"/>
    <n v="1431928784"/>
    <n v="1430114384"/>
    <b v="0"/>
    <n v="10"/>
    <b v="1"/>
    <x v="6"/>
    <n v="158"/>
    <n v="79.099999999999994"/>
  </r>
  <r>
    <x v="3492"/>
    <x v="3490"/>
    <x v="3490"/>
    <x v="276"/>
    <n v="4000.22"/>
    <x v="0"/>
    <x v="0"/>
    <x v="0"/>
    <n v="1445818397"/>
    <n v="1442794397"/>
    <b v="0"/>
    <n v="35"/>
    <b v="1"/>
    <x v="6"/>
    <n v="105"/>
    <n v="114.29"/>
  </r>
  <r>
    <x v="3493"/>
    <x v="3491"/>
    <x v="3491"/>
    <x v="15"/>
    <n v="1500"/>
    <x v="0"/>
    <x v="0"/>
    <x v="0"/>
    <n v="1408252260"/>
    <n v="1406580436"/>
    <b v="0"/>
    <n v="29"/>
    <b v="1"/>
    <x v="6"/>
    <n v="100"/>
    <n v="51.72"/>
  </r>
  <r>
    <x v="3494"/>
    <x v="3492"/>
    <x v="3492"/>
    <x v="44"/>
    <n v="400"/>
    <x v="0"/>
    <x v="0"/>
    <x v="0"/>
    <n v="1480140000"/>
    <n v="1479186575"/>
    <b v="0"/>
    <n v="13"/>
    <b v="1"/>
    <x v="6"/>
    <n v="100"/>
    <n v="30.77"/>
  </r>
  <r>
    <x v="3495"/>
    <x v="3493"/>
    <x v="3493"/>
    <x v="10"/>
    <n v="5343"/>
    <x v="0"/>
    <x v="5"/>
    <x v="5"/>
    <n v="1414862280"/>
    <n v="1412360309"/>
    <b v="0"/>
    <n v="72"/>
    <b v="1"/>
    <x v="6"/>
    <n v="107"/>
    <n v="74.209999999999994"/>
  </r>
  <r>
    <x v="3496"/>
    <x v="3494"/>
    <x v="3494"/>
    <x v="9"/>
    <n v="3732"/>
    <x v="0"/>
    <x v="0"/>
    <x v="0"/>
    <n v="1473625166"/>
    <n v="1470169166"/>
    <b v="0"/>
    <n v="78"/>
    <b v="1"/>
    <x v="6"/>
    <n v="124"/>
    <n v="47.85"/>
  </r>
  <r>
    <x v="3497"/>
    <x v="3495"/>
    <x v="3495"/>
    <x v="410"/>
    <n v="1686"/>
    <x v="0"/>
    <x v="0"/>
    <x v="0"/>
    <n v="1464904800"/>
    <n v="1463852904"/>
    <b v="0"/>
    <n v="49"/>
    <b v="1"/>
    <x v="6"/>
    <n v="109"/>
    <n v="34.409999999999997"/>
  </r>
  <r>
    <x v="3498"/>
    <x v="3496"/>
    <x v="3496"/>
    <x v="409"/>
    <n v="1690"/>
    <x v="0"/>
    <x v="5"/>
    <x v="5"/>
    <n v="1464471840"/>
    <n v="1459309704"/>
    <b v="0"/>
    <n v="42"/>
    <b v="1"/>
    <x v="6"/>
    <n v="102"/>
    <n v="40.24"/>
  </r>
  <r>
    <x v="3499"/>
    <x v="3497"/>
    <x v="3497"/>
    <x v="13"/>
    <n v="2110"/>
    <x v="0"/>
    <x v="0"/>
    <x v="0"/>
    <n v="1435733940"/>
    <n v="1431046325"/>
    <b v="0"/>
    <n v="35"/>
    <b v="1"/>
    <x v="6"/>
    <n v="106"/>
    <n v="60.29"/>
  </r>
  <r>
    <x v="3500"/>
    <x v="3498"/>
    <x v="3498"/>
    <x v="28"/>
    <n v="1063"/>
    <x v="0"/>
    <x v="0"/>
    <x v="0"/>
    <n v="1457326740"/>
    <n v="1455919438"/>
    <b v="0"/>
    <n v="42"/>
    <b v="1"/>
    <x v="6"/>
    <n v="106"/>
    <n v="25.31"/>
  </r>
  <r>
    <x v="3501"/>
    <x v="3499"/>
    <x v="3499"/>
    <x v="15"/>
    <n v="1510"/>
    <x v="0"/>
    <x v="1"/>
    <x v="1"/>
    <n v="1441995595"/>
    <n v="1439835595"/>
    <b v="0"/>
    <n v="42"/>
    <b v="1"/>
    <x v="6"/>
    <n v="101"/>
    <n v="35.950000000000003"/>
  </r>
  <r>
    <x v="3502"/>
    <x v="3500"/>
    <x v="3500"/>
    <x v="23"/>
    <n v="4216"/>
    <x v="0"/>
    <x v="0"/>
    <x v="0"/>
    <n v="1458100740"/>
    <n v="1456862924"/>
    <b v="0"/>
    <n v="31"/>
    <b v="1"/>
    <x v="6"/>
    <n v="105"/>
    <n v="136"/>
  </r>
  <r>
    <x v="3503"/>
    <x v="3501"/>
    <x v="3501"/>
    <x v="30"/>
    <n v="2689"/>
    <x v="0"/>
    <x v="1"/>
    <x v="1"/>
    <n v="1469359728"/>
    <n v="1466767728"/>
    <b v="0"/>
    <n v="38"/>
    <b v="1"/>
    <x v="6"/>
    <n v="108"/>
    <n v="70.760000000000005"/>
  </r>
  <r>
    <x v="3504"/>
    <x v="3502"/>
    <x v="3502"/>
    <x v="28"/>
    <n v="1000"/>
    <x v="0"/>
    <x v="0"/>
    <x v="0"/>
    <n v="1447959491"/>
    <n v="1445363891"/>
    <b v="0"/>
    <n v="8"/>
    <b v="1"/>
    <x v="6"/>
    <n v="100"/>
    <n v="125"/>
  </r>
  <r>
    <x v="3505"/>
    <x v="3503"/>
    <x v="3503"/>
    <x v="30"/>
    <n v="2594"/>
    <x v="0"/>
    <x v="0"/>
    <x v="0"/>
    <n v="1399953600"/>
    <n v="1398983245"/>
    <b v="0"/>
    <n v="39"/>
    <b v="1"/>
    <x v="6"/>
    <n v="104"/>
    <n v="66.510000000000005"/>
  </r>
  <r>
    <x v="3506"/>
    <x v="3504"/>
    <x v="3504"/>
    <x v="9"/>
    <n v="3045"/>
    <x v="0"/>
    <x v="0"/>
    <x v="0"/>
    <n v="1408815440"/>
    <n v="1404927440"/>
    <b v="0"/>
    <n v="29"/>
    <b v="1"/>
    <x v="6"/>
    <n v="102"/>
    <n v="105"/>
  </r>
  <r>
    <x v="3507"/>
    <x v="3505"/>
    <x v="3505"/>
    <x v="3"/>
    <n v="10440"/>
    <x v="0"/>
    <x v="0"/>
    <x v="0"/>
    <n v="1464732537"/>
    <n v="1462140537"/>
    <b v="0"/>
    <n v="72"/>
    <b v="1"/>
    <x v="6"/>
    <n v="104"/>
    <n v="145"/>
  </r>
  <r>
    <x v="3508"/>
    <x v="3506"/>
    <x v="3506"/>
    <x v="213"/>
    <n v="180"/>
    <x v="0"/>
    <x v="1"/>
    <x v="1"/>
    <n v="1462914000"/>
    <n v="1460914253"/>
    <b v="0"/>
    <n v="15"/>
    <b v="1"/>
    <x v="6"/>
    <n v="180"/>
    <n v="12"/>
  </r>
  <r>
    <x v="3509"/>
    <x v="3507"/>
    <x v="3507"/>
    <x v="9"/>
    <n v="3190"/>
    <x v="0"/>
    <x v="0"/>
    <x v="0"/>
    <n v="1416545700"/>
    <n v="1415392666"/>
    <b v="0"/>
    <n v="33"/>
    <b v="1"/>
    <x v="6"/>
    <n v="106"/>
    <n v="96.67"/>
  </r>
  <r>
    <x v="3510"/>
    <x v="3508"/>
    <x v="3508"/>
    <x v="42"/>
    <n v="905"/>
    <x v="0"/>
    <x v="0"/>
    <x v="0"/>
    <n v="1404312846"/>
    <n v="1402584846"/>
    <b v="0"/>
    <n v="15"/>
    <b v="1"/>
    <x v="6"/>
    <n v="101"/>
    <n v="60.33"/>
  </r>
  <r>
    <x v="3511"/>
    <x v="3509"/>
    <x v="3509"/>
    <x v="15"/>
    <n v="1518"/>
    <x v="0"/>
    <x v="1"/>
    <x v="1"/>
    <n v="1415385000"/>
    <n v="1413406695"/>
    <b v="0"/>
    <n v="19"/>
    <b v="1"/>
    <x v="6"/>
    <n v="101"/>
    <n v="79.89"/>
  </r>
  <r>
    <x v="3512"/>
    <x v="3510"/>
    <x v="3510"/>
    <x v="28"/>
    <n v="1000"/>
    <x v="0"/>
    <x v="1"/>
    <x v="1"/>
    <n v="1429789992"/>
    <n v="1424609592"/>
    <b v="0"/>
    <n v="17"/>
    <b v="1"/>
    <x v="6"/>
    <n v="100"/>
    <n v="58.82"/>
  </r>
  <r>
    <x v="3513"/>
    <x v="3511"/>
    <x v="3511"/>
    <x v="70"/>
    <n v="3315"/>
    <x v="0"/>
    <x v="0"/>
    <x v="0"/>
    <n v="1401857940"/>
    <n v="1400725112"/>
    <b v="0"/>
    <n v="44"/>
    <b v="1"/>
    <x v="6"/>
    <n v="118"/>
    <n v="75.34"/>
  </r>
  <r>
    <x v="3514"/>
    <x v="3512"/>
    <x v="3512"/>
    <x v="2"/>
    <n v="550"/>
    <x v="0"/>
    <x v="0"/>
    <x v="0"/>
    <n v="1422853140"/>
    <n v="1421439552"/>
    <b v="0"/>
    <n v="10"/>
    <b v="1"/>
    <x v="6"/>
    <n v="110"/>
    <n v="55"/>
  </r>
  <r>
    <x v="3515"/>
    <x v="3513"/>
    <x v="3513"/>
    <x v="9"/>
    <n v="3080"/>
    <x v="0"/>
    <x v="0"/>
    <x v="0"/>
    <n v="1433097171"/>
    <n v="1430505171"/>
    <b v="0"/>
    <n v="46"/>
    <b v="1"/>
    <x v="6"/>
    <n v="103"/>
    <n v="66.959999999999994"/>
  </r>
  <r>
    <x v="3516"/>
    <x v="3514"/>
    <x v="3514"/>
    <x v="30"/>
    <n v="2500"/>
    <x v="0"/>
    <x v="0"/>
    <x v="0"/>
    <n v="1410145200"/>
    <n v="1407197670"/>
    <b v="0"/>
    <n v="11"/>
    <b v="1"/>
    <x v="6"/>
    <n v="100"/>
    <n v="227.27"/>
  </r>
  <r>
    <x v="3517"/>
    <x v="3515"/>
    <x v="3515"/>
    <x v="23"/>
    <n v="4000"/>
    <x v="0"/>
    <x v="1"/>
    <x v="1"/>
    <n v="1404471600"/>
    <n v="1401910634"/>
    <b v="0"/>
    <n v="13"/>
    <b v="1"/>
    <x v="6"/>
    <n v="100"/>
    <n v="307.69"/>
  </r>
  <r>
    <x v="3518"/>
    <x v="3516"/>
    <x v="3516"/>
    <x v="15"/>
    <n v="1650.69"/>
    <x v="0"/>
    <x v="0"/>
    <x v="0"/>
    <n v="1412259660"/>
    <n v="1410461299"/>
    <b v="0"/>
    <n v="33"/>
    <b v="1"/>
    <x v="6"/>
    <n v="110"/>
    <n v="50.02"/>
  </r>
  <r>
    <x v="3519"/>
    <x v="3517"/>
    <x v="3517"/>
    <x v="13"/>
    <n v="2027"/>
    <x v="0"/>
    <x v="1"/>
    <x v="1"/>
    <n v="1425478950"/>
    <n v="1422886950"/>
    <b v="0"/>
    <n v="28"/>
    <b v="1"/>
    <x v="6"/>
    <n v="101"/>
    <n v="72.39"/>
  </r>
  <r>
    <x v="3520"/>
    <x v="3518"/>
    <x v="3518"/>
    <x v="13"/>
    <n v="2015"/>
    <x v="0"/>
    <x v="1"/>
    <x v="1"/>
    <n v="1441547220"/>
    <n v="1439322412"/>
    <b v="0"/>
    <n v="21"/>
    <b v="1"/>
    <x v="6"/>
    <n v="101"/>
    <n v="95.95"/>
  </r>
  <r>
    <x v="3521"/>
    <x v="3519"/>
    <x v="3519"/>
    <x v="18"/>
    <n v="593"/>
    <x v="0"/>
    <x v="0"/>
    <x v="0"/>
    <n v="1411980020"/>
    <n v="1409388020"/>
    <b v="0"/>
    <n v="13"/>
    <b v="1"/>
    <x v="6"/>
    <n v="169"/>
    <n v="45.62"/>
  </r>
  <r>
    <x v="3522"/>
    <x v="3520"/>
    <x v="3520"/>
    <x v="411"/>
    <n v="1395"/>
    <x v="0"/>
    <x v="1"/>
    <x v="1"/>
    <n v="1442311560"/>
    <n v="1439924246"/>
    <b v="0"/>
    <n v="34"/>
    <b v="1"/>
    <x v="6"/>
    <n v="100"/>
    <n v="41.03"/>
  </r>
  <r>
    <x v="3523"/>
    <x v="3521"/>
    <x v="3521"/>
    <x v="23"/>
    <n v="4546"/>
    <x v="0"/>
    <x v="1"/>
    <x v="1"/>
    <n v="1474844400"/>
    <n v="1469871148"/>
    <b v="0"/>
    <n v="80"/>
    <b v="1"/>
    <x v="6"/>
    <n v="114"/>
    <n v="56.83"/>
  </r>
  <r>
    <x v="3524"/>
    <x v="3522"/>
    <x v="3522"/>
    <x v="3"/>
    <n v="10156"/>
    <x v="0"/>
    <x v="0"/>
    <x v="0"/>
    <n v="1410580800"/>
    <n v="1409336373"/>
    <b v="0"/>
    <n v="74"/>
    <b v="1"/>
    <x v="6"/>
    <n v="102"/>
    <n v="137.24"/>
  </r>
  <r>
    <x v="3525"/>
    <x v="3523"/>
    <x v="3523"/>
    <x v="2"/>
    <n v="530"/>
    <x v="0"/>
    <x v="0"/>
    <x v="0"/>
    <n v="1439136000"/>
    <n v="1438188106"/>
    <b v="0"/>
    <n v="7"/>
    <b v="1"/>
    <x v="6"/>
    <n v="106"/>
    <n v="75.709999999999994"/>
  </r>
  <r>
    <x v="3526"/>
    <x v="3524"/>
    <x v="3524"/>
    <x v="126"/>
    <n v="3366"/>
    <x v="0"/>
    <x v="0"/>
    <x v="0"/>
    <n v="1461823140"/>
    <n v="1459411371"/>
    <b v="0"/>
    <n v="34"/>
    <b v="1"/>
    <x v="6"/>
    <n v="102"/>
    <n v="99"/>
  </r>
  <r>
    <x v="3527"/>
    <x v="3525"/>
    <x v="3525"/>
    <x v="12"/>
    <n v="7015"/>
    <x v="0"/>
    <x v="0"/>
    <x v="0"/>
    <n v="1436587140"/>
    <n v="1434069205"/>
    <b v="0"/>
    <n v="86"/>
    <b v="1"/>
    <x v="6"/>
    <n v="117"/>
    <n v="81.569999999999993"/>
  </r>
  <r>
    <x v="3528"/>
    <x v="3526"/>
    <x v="3526"/>
    <x v="409"/>
    <n v="1669"/>
    <x v="0"/>
    <x v="1"/>
    <x v="1"/>
    <n v="1484740918"/>
    <n v="1483012918"/>
    <b v="0"/>
    <n v="37"/>
    <b v="1"/>
    <x v="6"/>
    <n v="101"/>
    <n v="45.11"/>
  </r>
  <r>
    <x v="3529"/>
    <x v="3527"/>
    <x v="3527"/>
    <x v="2"/>
    <n v="660"/>
    <x v="0"/>
    <x v="0"/>
    <x v="0"/>
    <n v="1436749200"/>
    <n v="1434997018"/>
    <b v="0"/>
    <n v="18"/>
    <b v="1"/>
    <x v="6"/>
    <n v="132"/>
    <n v="36.67"/>
  </r>
  <r>
    <x v="3530"/>
    <x v="3528"/>
    <x v="3528"/>
    <x v="181"/>
    <n v="2750"/>
    <x v="0"/>
    <x v="1"/>
    <x v="1"/>
    <n v="1460318400"/>
    <n v="1457881057"/>
    <b v="0"/>
    <n v="22"/>
    <b v="1"/>
    <x v="6"/>
    <n v="100"/>
    <n v="125"/>
  </r>
  <r>
    <x v="3531"/>
    <x v="3529"/>
    <x v="3529"/>
    <x v="28"/>
    <n v="1280"/>
    <x v="0"/>
    <x v="0"/>
    <x v="0"/>
    <n v="1467301334"/>
    <n v="1464709334"/>
    <b v="0"/>
    <n v="26"/>
    <b v="1"/>
    <x v="6"/>
    <n v="128"/>
    <n v="49.23"/>
  </r>
  <r>
    <x v="3532"/>
    <x v="3530"/>
    <x v="3530"/>
    <x v="412"/>
    <n v="1142"/>
    <x v="0"/>
    <x v="0"/>
    <x v="0"/>
    <n v="1411012740"/>
    <n v="1409667827"/>
    <b v="0"/>
    <n v="27"/>
    <b v="1"/>
    <x v="6"/>
    <n v="119"/>
    <n v="42.3"/>
  </r>
  <r>
    <x v="3533"/>
    <x v="3531"/>
    <x v="3531"/>
    <x v="2"/>
    <n v="631"/>
    <x v="0"/>
    <x v="0"/>
    <x v="0"/>
    <n v="1447269367"/>
    <n v="1444673767"/>
    <b v="0"/>
    <n v="8"/>
    <b v="1"/>
    <x v="6"/>
    <n v="126"/>
    <n v="78.88"/>
  </r>
  <r>
    <x v="3534"/>
    <x v="3532"/>
    <x v="3532"/>
    <x v="10"/>
    <n v="7810"/>
    <x v="0"/>
    <x v="0"/>
    <x v="0"/>
    <n v="1443711623"/>
    <n v="1440687623"/>
    <b v="0"/>
    <n v="204"/>
    <b v="1"/>
    <x v="6"/>
    <n v="156"/>
    <n v="38.28"/>
  </r>
  <r>
    <x v="3535"/>
    <x v="3533"/>
    <x v="3533"/>
    <x v="13"/>
    <n v="2063"/>
    <x v="0"/>
    <x v="1"/>
    <x v="1"/>
    <n v="1443808800"/>
    <n v="1441120910"/>
    <b v="0"/>
    <n v="46"/>
    <b v="1"/>
    <x v="6"/>
    <n v="103"/>
    <n v="44.85"/>
  </r>
  <r>
    <x v="3536"/>
    <x v="3534"/>
    <x v="3534"/>
    <x v="325"/>
    <n v="230"/>
    <x v="0"/>
    <x v="1"/>
    <x v="1"/>
    <n v="1450612740"/>
    <n v="1448040425"/>
    <b v="0"/>
    <n v="17"/>
    <b v="1"/>
    <x v="6"/>
    <n v="153"/>
    <n v="13.53"/>
  </r>
  <r>
    <x v="3537"/>
    <x v="3535"/>
    <x v="3535"/>
    <x v="413"/>
    <n v="1218"/>
    <x v="0"/>
    <x v="5"/>
    <x v="5"/>
    <n v="1416211140"/>
    <n v="1413016216"/>
    <b v="0"/>
    <n v="28"/>
    <b v="1"/>
    <x v="6"/>
    <n v="180"/>
    <n v="43.5"/>
  </r>
  <r>
    <x v="3538"/>
    <x v="3536"/>
    <x v="3536"/>
    <x v="13"/>
    <n v="2569"/>
    <x v="0"/>
    <x v="1"/>
    <x v="1"/>
    <n v="1471428340"/>
    <n v="1469009140"/>
    <b v="0"/>
    <n v="83"/>
    <b v="1"/>
    <x v="6"/>
    <n v="128"/>
    <n v="30.95"/>
  </r>
  <r>
    <x v="3539"/>
    <x v="3537"/>
    <x v="3537"/>
    <x v="20"/>
    <n v="718"/>
    <x v="0"/>
    <x v="0"/>
    <x v="0"/>
    <n v="1473358122"/>
    <n v="1471543722"/>
    <b v="0"/>
    <n v="13"/>
    <b v="1"/>
    <x v="6"/>
    <n v="120"/>
    <n v="55.23"/>
  </r>
  <r>
    <x v="3540"/>
    <x v="3538"/>
    <x v="3538"/>
    <x v="43"/>
    <n v="369"/>
    <x v="0"/>
    <x v="1"/>
    <x v="1"/>
    <n v="1466899491"/>
    <n v="1464307491"/>
    <b v="0"/>
    <n v="8"/>
    <b v="1"/>
    <x v="6"/>
    <n v="123"/>
    <n v="46.13"/>
  </r>
  <r>
    <x v="3541"/>
    <x v="3539"/>
    <x v="3539"/>
    <x v="38"/>
    <n v="1260"/>
    <x v="0"/>
    <x v="1"/>
    <x v="1"/>
    <n v="1441042275"/>
    <n v="1438882275"/>
    <b v="0"/>
    <n v="32"/>
    <b v="1"/>
    <x v="6"/>
    <n v="105"/>
    <n v="39.380000000000003"/>
  </r>
  <r>
    <x v="3542"/>
    <x v="3540"/>
    <x v="3540"/>
    <x v="62"/>
    <n v="5623"/>
    <x v="0"/>
    <x v="0"/>
    <x v="0"/>
    <n v="1410099822"/>
    <n v="1404915822"/>
    <b v="0"/>
    <n v="85"/>
    <b v="1"/>
    <x v="6"/>
    <n v="102"/>
    <n v="66.150000000000006"/>
  </r>
  <r>
    <x v="3543"/>
    <x v="3541"/>
    <x v="3541"/>
    <x v="15"/>
    <n v="1570"/>
    <x v="0"/>
    <x v="12"/>
    <x v="3"/>
    <n v="1435255659"/>
    <n v="1432663659"/>
    <b v="0"/>
    <n v="29"/>
    <b v="1"/>
    <x v="6"/>
    <n v="105"/>
    <n v="54.14"/>
  </r>
  <r>
    <x v="3544"/>
    <x v="3542"/>
    <x v="3542"/>
    <x v="30"/>
    <n v="2500"/>
    <x v="0"/>
    <x v="0"/>
    <x v="0"/>
    <n v="1425758257"/>
    <n v="1423166257"/>
    <b v="0"/>
    <n v="24"/>
    <b v="1"/>
    <x v="6"/>
    <n v="100"/>
    <n v="104.17"/>
  </r>
  <r>
    <x v="3545"/>
    <x v="3543"/>
    <x v="3543"/>
    <x v="49"/>
    <n v="251"/>
    <x v="0"/>
    <x v="0"/>
    <x v="0"/>
    <n v="1428780159"/>
    <n v="1426188159"/>
    <b v="0"/>
    <n v="8"/>
    <b v="1"/>
    <x v="6"/>
    <n v="100"/>
    <n v="31.38"/>
  </r>
  <r>
    <x v="3546"/>
    <x v="3544"/>
    <x v="3544"/>
    <x v="184"/>
    <n v="1125"/>
    <x v="0"/>
    <x v="0"/>
    <x v="0"/>
    <n v="1427860740"/>
    <n v="1426002684"/>
    <b v="0"/>
    <n v="19"/>
    <b v="1"/>
    <x v="6"/>
    <n v="102"/>
    <n v="59.21"/>
  </r>
  <r>
    <x v="3547"/>
    <x v="3545"/>
    <x v="3545"/>
    <x v="19"/>
    <n v="40043.25"/>
    <x v="0"/>
    <x v="0"/>
    <x v="0"/>
    <n v="1463198340"/>
    <n v="1461117201"/>
    <b v="0"/>
    <n v="336"/>
    <b v="1"/>
    <x v="6"/>
    <n v="114"/>
    <n v="119.18"/>
  </r>
  <r>
    <x v="3548"/>
    <x v="3546"/>
    <x v="3546"/>
    <x v="190"/>
    <n v="2140"/>
    <x v="0"/>
    <x v="0"/>
    <x v="0"/>
    <n v="1457139600"/>
    <n v="1455230214"/>
    <b v="0"/>
    <n v="13"/>
    <b v="1"/>
    <x v="6"/>
    <n v="102"/>
    <n v="164.62"/>
  </r>
  <r>
    <x v="3549"/>
    <x v="3547"/>
    <x v="3547"/>
    <x v="28"/>
    <n v="1020"/>
    <x v="0"/>
    <x v="1"/>
    <x v="1"/>
    <n v="1441358873"/>
    <n v="1438939673"/>
    <b v="0"/>
    <n v="42"/>
    <b v="1"/>
    <x v="6"/>
    <n v="102"/>
    <n v="24.29"/>
  </r>
  <r>
    <x v="3550"/>
    <x v="3548"/>
    <x v="3548"/>
    <x v="30"/>
    <n v="2620"/>
    <x v="0"/>
    <x v="1"/>
    <x v="1"/>
    <n v="1462224398"/>
    <n v="1459632398"/>
    <b v="0"/>
    <n v="64"/>
    <b v="1"/>
    <x v="6"/>
    <n v="105"/>
    <n v="40.94"/>
  </r>
  <r>
    <x v="3551"/>
    <x v="3549"/>
    <x v="3549"/>
    <x v="15"/>
    <n v="1527.5"/>
    <x v="0"/>
    <x v="0"/>
    <x v="0"/>
    <n v="1400796420"/>
    <n v="1398342170"/>
    <b v="0"/>
    <n v="25"/>
    <b v="1"/>
    <x v="6"/>
    <n v="102"/>
    <n v="61.1"/>
  </r>
  <r>
    <x v="3552"/>
    <x v="3550"/>
    <x v="3550"/>
    <x v="414"/>
    <n v="773"/>
    <x v="0"/>
    <x v="1"/>
    <x v="1"/>
    <n v="1403964324"/>
    <n v="1401372324"/>
    <b v="0"/>
    <n v="20"/>
    <b v="1"/>
    <x v="6"/>
    <n v="100"/>
    <n v="38.65"/>
  </r>
  <r>
    <x v="3553"/>
    <x v="3551"/>
    <x v="3551"/>
    <x v="62"/>
    <n v="5845"/>
    <x v="0"/>
    <x v="0"/>
    <x v="0"/>
    <n v="1439337600"/>
    <n v="1436575280"/>
    <b v="0"/>
    <n v="104"/>
    <b v="1"/>
    <x v="6"/>
    <n v="106"/>
    <n v="56.2"/>
  </r>
  <r>
    <x v="3554"/>
    <x v="3552"/>
    <x v="3552"/>
    <x v="10"/>
    <n v="5671.11"/>
    <x v="0"/>
    <x v="0"/>
    <x v="0"/>
    <n v="1423674000"/>
    <n v="1421025159"/>
    <b v="0"/>
    <n v="53"/>
    <b v="1"/>
    <x v="6"/>
    <n v="113"/>
    <n v="107"/>
  </r>
  <r>
    <x v="3555"/>
    <x v="3553"/>
    <x v="3553"/>
    <x v="262"/>
    <n v="2400"/>
    <x v="0"/>
    <x v="13"/>
    <x v="3"/>
    <n v="1479382594"/>
    <n v="1476786994"/>
    <b v="0"/>
    <n v="14"/>
    <b v="1"/>
    <x v="6"/>
    <n v="100"/>
    <n v="171.43"/>
  </r>
  <r>
    <x v="3556"/>
    <x v="3554"/>
    <x v="3554"/>
    <x v="41"/>
    <n v="2210"/>
    <x v="0"/>
    <x v="1"/>
    <x v="1"/>
    <n v="1408289724"/>
    <n v="1403105724"/>
    <b v="0"/>
    <n v="20"/>
    <b v="1"/>
    <x v="6"/>
    <n v="100"/>
    <n v="110.5"/>
  </r>
  <r>
    <x v="3557"/>
    <x v="3555"/>
    <x v="3555"/>
    <x v="57"/>
    <n v="100036"/>
    <x v="0"/>
    <x v="0"/>
    <x v="0"/>
    <n v="1399271911"/>
    <n v="1396334311"/>
    <b v="0"/>
    <n v="558"/>
    <b v="1"/>
    <x v="6"/>
    <n v="100"/>
    <n v="179.28"/>
  </r>
  <r>
    <x v="3558"/>
    <x v="3556"/>
    <x v="3556"/>
    <x v="18"/>
    <n v="504"/>
    <x v="0"/>
    <x v="1"/>
    <x v="1"/>
    <n v="1435352400"/>
    <n v="1431718575"/>
    <b v="0"/>
    <n v="22"/>
    <b v="1"/>
    <x v="6"/>
    <n v="144"/>
    <n v="22.91"/>
  </r>
  <r>
    <x v="3559"/>
    <x v="3557"/>
    <x v="3557"/>
    <x v="28"/>
    <n v="1035"/>
    <x v="0"/>
    <x v="2"/>
    <x v="2"/>
    <n v="1438333080"/>
    <n v="1436408308"/>
    <b v="0"/>
    <n v="24"/>
    <b v="1"/>
    <x v="6"/>
    <n v="104"/>
    <n v="43.13"/>
  </r>
  <r>
    <x v="3560"/>
    <x v="3558"/>
    <x v="3558"/>
    <x v="50"/>
    <n v="3470"/>
    <x v="0"/>
    <x v="5"/>
    <x v="5"/>
    <n v="1432694700"/>
    <n v="1429651266"/>
    <b v="0"/>
    <n v="74"/>
    <b v="1"/>
    <x v="6"/>
    <n v="108"/>
    <n v="46.89"/>
  </r>
  <r>
    <x v="3561"/>
    <x v="3559"/>
    <x v="3559"/>
    <x v="30"/>
    <n v="2560"/>
    <x v="0"/>
    <x v="0"/>
    <x v="0"/>
    <n v="1438799760"/>
    <n v="1437236378"/>
    <b v="0"/>
    <n v="54"/>
    <b v="1"/>
    <x v="6"/>
    <n v="102"/>
    <n v="47.41"/>
  </r>
  <r>
    <x v="3562"/>
    <x v="3560"/>
    <x v="3560"/>
    <x v="415"/>
    <n v="469"/>
    <x v="0"/>
    <x v="1"/>
    <x v="1"/>
    <n v="1457906400"/>
    <n v="1457115427"/>
    <b v="0"/>
    <n v="31"/>
    <b v="1"/>
    <x v="6"/>
    <n v="149"/>
    <n v="15.13"/>
  </r>
  <r>
    <x v="3563"/>
    <x v="3561"/>
    <x v="3561"/>
    <x v="2"/>
    <n v="527.45000000000005"/>
    <x v="0"/>
    <x v="1"/>
    <x v="1"/>
    <n v="1470078000"/>
    <n v="1467648456"/>
    <b v="0"/>
    <n v="25"/>
    <b v="1"/>
    <x v="6"/>
    <n v="105"/>
    <n v="21.1"/>
  </r>
  <r>
    <x v="3564"/>
    <x v="3562"/>
    <x v="3562"/>
    <x v="28"/>
    <n v="1005"/>
    <x v="0"/>
    <x v="1"/>
    <x v="1"/>
    <n v="1444060800"/>
    <n v="1440082649"/>
    <b v="0"/>
    <n v="17"/>
    <b v="1"/>
    <x v="6"/>
    <n v="101"/>
    <n v="59.12"/>
  </r>
  <r>
    <x v="3565"/>
    <x v="3563"/>
    <x v="3563"/>
    <x v="42"/>
    <n v="1175"/>
    <x v="0"/>
    <x v="0"/>
    <x v="0"/>
    <n v="1420048208"/>
    <n v="1417456208"/>
    <b v="0"/>
    <n v="12"/>
    <b v="1"/>
    <x v="6"/>
    <n v="131"/>
    <n v="97.92"/>
  </r>
  <r>
    <x v="3566"/>
    <x v="3564"/>
    <x v="3564"/>
    <x v="13"/>
    <n v="2095"/>
    <x v="0"/>
    <x v="1"/>
    <x v="1"/>
    <n v="1422015083"/>
    <n v="1419423083"/>
    <b v="0"/>
    <n v="38"/>
    <b v="1"/>
    <x v="6"/>
    <n v="105"/>
    <n v="55.13"/>
  </r>
  <r>
    <x v="3567"/>
    <x v="3565"/>
    <x v="3565"/>
    <x v="28"/>
    <n v="1088"/>
    <x v="0"/>
    <x v="1"/>
    <x v="1"/>
    <n v="1433964444"/>
    <n v="1431372444"/>
    <b v="0"/>
    <n v="41"/>
    <b v="1"/>
    <x v="6"/>
    <n v="109"/>
    <n v="26.54"/>
  </r>
  <r>
    <x v="3568"/>
    <x v="3566"/>
    <x v="3566"/>
    <x v="28"/>
    <n v="1110"/>
    <x v="0"/>
    <x v="0"/>
    <x v="0"/>
    <n v="1410975994"/>
    <n v="1408383994"/>
    <b v="0"/>
    <n v="19"/>
    <b v="1"/>
    <x v="6"/>
    <n v="111"/>
    <n v="58.42"/>
  </r>
  <r>
    <x v="3569"/>
    <x v="3567"/>
    <x v="3567"/>
    <x v="10"/>
    <n v="5024"/>
    <x v="0"/>
    <x v="0"/>
    <x v="0"/>
    <n v="1420734696"/>
    <n v="1418142696"/>
    <b v="0"/>
    <n v="41"/>
    <b v="1"/>
    <x v="6"/>
    <n v="100"/>
    <n v="122.54"/>
  </r>
  <r>
    <x v="3570"/>
    <x v="3568"/>
    <x v="3568"/>
    <x v="13"/>
    <n v="2287"/>
    <x v="0"/>
    <x v="0"/>
    <x v="0"/>
    <n v="1420009200"/>
    <n v="1417593483"/>
    <b v="0"/>
    <n v="26"/>
    <b v="1"/>
    <x v="6"/>
    <n v="114"/>
    <n v="87.96"/>
  </r>
  <r>
    <x v="3571"/>
    <x v="3569"/>
    <x v="3569"/>
    <x v="15"/>
    <n v="1831"/>
    <x v="0"/>
    <x v="1"/>
    <x v="1"/>
    <n v="1414701413"/>
    <n v="1412109413"/>
    <b v="0"/>
    <n v="25"/>
    <b v="1"/>
    <x v="6"/>
    <n v="122"/>
    <n v="73.239999999999995"/>
  </r>
  <r>
    <x v="3572"/>
    <x v="3570"/>
    <x v="3570"/>
    <x v="2"/>
    <n v="500"/>
    <x v="0"/>
    <x v="1"/>
    <x v="1"/>
    <n v="1434894082"/>
    <n v="1432302082"/>
    <b v="0"/>
    <n v="9"/>
    <b v="1"/>
    <x v="6"/>
    <n v="100"/>
    <n v="55.56"/>
  </r>
  <r>
    <x v="3573"/>
    <x v="3571"/>
    <x v="3571"/>
    <x v="9"/>
    <n v="3084"/>
    <x v="0"/>
    <x v="1"/>
    <x v="1"/>
    <n v="1415440846"/>
    <n v="1412845246"/>
    <b v="0"/>
    <n v="78"/>
    <b v="1"/>
    <x v="6"/>
    <n v="103"/>
    <n v="39.54"/>
  </r>
  <r>
    <x v="3574"/>
    <x v="3572"/>
    <x v="3572"/>
    <x v="238"/>
    <n v="6155"/>
    <x v="0"/>
    <x v="0"/>
    <x v="0"/>
    <n v="1415921848"/>
    <n v="1413326248"/>
    <b v="0"/>
    <n v="45"/>
    <b v="1"/>
    <x v="6"/>
    <n v="106"/>
    <n v="136.78"/>
  </r>
  <r>
    <x v="3575"/>
    <x v="3573"/>
    <x v="3573"/>
    <x v="3"/>
    <n v="10133"/>
    <x v="0"/>
    <x v="0"/>
    <x v="0"/>
    <n v="1470887940"/>
    <n v="1468176527"/>
    <b v="0"/>
    <n v="102"/>
    <b v="1"/>
    <x v="6"/>
    <n v="101"/>
    <n v="99.34"/>
  </r>
  <r>
    <x v="3576"/>
    <x v="3574"/>
    <x v="3574"/>
    <x v="213"/>
    <n v="100"/>
    <x v="0"/>
    <x v="0"/>
    <x v="0"/>
    <n v="1480947054"/>
    <n v="1475759454"/>
    <b v="0"/>
    <n v="5"/>
    <b v="1"/>
    <x v="6"/>
    <n v="100"/>
    <n v="20"/>
  </r>
  <r>
    <x v="3577"/>
    <x v="3575"/>
    <x v="3575"/>
    <x v="20"/>
    <n v="780"/>
    <x v="0"/>
    <x v="0"/>
    <x v="0"/>
    <n v="1430029680"/>
    <n v="1427741583"/>
    <b v="0"/>
    <n v="27"/>
    <b v="1"/>
    <x v="6"/>
    <n v="130"/>
    <n v="28.89"/>
  </r>
  <r>
    <x v="3578"/>
    <x v="3576"/>
    <x v="3576"/>
    <x v="15"/>
    <n v="1500.2"/>
    <x v="0"/>
    <x v="1"/>
    <x v="1"/>
    <n v="1462037777"/>
    <n v="1459445777"/>
    <b v="0"/>
    <n v="37"/>
    <b v="1"/>
    <x v="6"/>
    <n v="100"/>
    <n v="40.549999999999997"/>
  </r>
  <r>
    <x v="3579"/>
    <x v="3577"/>
    <x v="3577"/>
    <x v="2"/>
    <n v="500"/>
    <x v="0"/>
    <x v="1"/>
    <x v="1"/>
    <n v="1459444656"/>
    <n v="1456856256"/>
    <b v="0"/>
    <n v="14"/>
    <b v="1"/>
    <x v="6"/>
    <n v="100"/>
    <n v="35.71"/>
  </r>
  <r>
    <x v="3580"/>
    <x v="3578"/>
    <x v="3578"/>
    <x v="42"/>
    <n v="1025"/>
    <x v="0"/>
    <x v="0"/>
    <x v="0"/>
    <n v="1425185940"/>
    <n v="1421900022"/>
    <b v="0"/>
    <n v="27"/>
    <b v="1"/>
    <x v="6"/>
    <n v="114"/>
    <n v="37.96"/>
  </r>
  <r>
    <x v="3581"/>
    <x v="3579"/>
    <x v="3579"/>
    <x v="15"/>
    <n v="1500"/>
    <x v="0"/>
    <x v="1"/>
    <x v="1"/>
    <n v="1406719110"/>
    <n v="1405509510"/>
    <b v="0"/>
    <n v="45"/>
    <b v="1"/>
    <x v="6"/>
    <n v="100"/>
    <n v="33.33"/>
  </r>
  <r>
    <x v="3582"/>
    <x v="3580"/>
    <x v="3580"/>
    <x v="28"/>
    <n v="2870"/>
    <x v="0"/>
    <x v="0"/>
    <x v="0"/>
    <n v="1459822682"/>
    <n v="1458613082"/>
    <b v="0"/>
    <n v="49"/>
    <b v="1"/>
    <x v="6"/>
    <n v="287"/>
    <n v="58.57"/>
  </r>
  <r>
    <x v="3583"/>
    <x v="3581"/>
    <x v="3581"/>
    <x v="9"/>
    <n v="3255"/>
    <x v="0"/>
    <x v="0"/>
    <x v="0"/>
    <n v="1460970805"/>
    <n v="1455790405"/>
    <b v="0"/>
    <n v="24"/>
    <b v="1"/>
    <x v="6"/>
    <n v="109"/>
    <n v="135.63"/>
  </r>
  <r>
    <x v="3584"/>
    <x v="3582"/>
    <x v="3582"/>
    <x v="9"/>
    <n v="3465"/>
    <x v="0"/>
    <x v="1"/>
    <x v="1"/>
    <n v="1436772944"/>
    <n v="1434180944"/>
    <b v="0"/>
    <n v="112"/>
    <b v="1"/>
    <x v="6"/>
    <n v="116"/>
    <n v="30.94"/>
  </r>
  <r>
    <x v="3585"/>
    <x v="3583"/>
    <x v="3583"/>
    <x v="104"/>
    <n v="4050"/>
    <x v="0"/>
    <x v="0"/>
    <x v="0"/>
    <n v="1419181890"/>
    <n v="1416589890"/>
    <b v="0"/>
    <n v="23"/>
    <b v="1"/>
    <x v="6"/>
    <n v="119"/>
    <n v="176.09"/>
  </r>
  <r>
    <x v="3586"/>
    <x v="3584"/>
    <x v="3584"/>
    <x v="51"/>
    <n v="8207"/>
    <x v="0"/>
    <x v="0"/>
    <x v="0"/>
    <n v="1474649070"/>
    <n v="1469465070"/>
    <b v="0"/>
    <n v="54"/>
    <b v="1"/>
    <x v="6"/>
    <n v="109"/>
    <n v="151.97999999999999"/>
  </r>
  <r>
    <x v="3587"/>
    <x v="3585"/>
    <x v="3585"/>
    <x v="2"/>
    <n v="633"/>
    <x v="0"/>
    <x v="1"/>
    <x v="1"/>
    <n v="1467054000"/>
    <n v="1463144254"/>
    <b v="0"/>
    <n v="28"/>
    <b v="1"/>
    <x v="6"/>
    <n v="127"/>
    <n v="22.61"/>
  </r>
  <r>
    <x v="3588"/>
    <x v="3586"/>
    <x v="3586"/>
    <x v="48"/>
    <n v="201"/>
    <x v="0"/>
    <x v="1"/>
    <x v="1"/>
    <n v="1430348400"/>
    <n v="1428436410"/>
    <b v="0"/>
    <n v="11"/>
    <b v="1"/>
    <x v="6"/>
    <n v="101"/>
    <n v="18.27"/>
  </r>
  <r>
    <x v="3589"/>
    <x v="3587"/>
    <x v="3587"/>
    <x v="23"/>
    <n v="5100"/>
    <x v="0"/>
    <x v="0"/>
    <x v="0"/>
    <n v="1432654347"/>
    <n v="1430494347"/>
    <b v="0"/>
    <n v="62"/>
    <b v="1"/>
    <x v="6"/>
    <n v="128"/>
    <n v="82.26"/>
  </r>
  <r>
    <x v="3590"/>
    <x v="3588"/>
    <x v="3588"/>
    <x v="10"/>
    <n v="5003"/>
    <x v="0"/>
    <x v="1"/>
    <x v="1"/>
    <n v="1413792034"/>
    <n v="1411200034"/>
    <b v="0"/>
    <n v="73"/>
    <b v="1"/>
    <x v="6"/>
    <n v="100"/>
    <n v="68.53"/>
  </r>
  <r>
    <x v="3591"/>
    <x v="3589"/>
    <x v="3589"/>
    <x v="176"/>
    <n v="1225"/>
    <x v="0"/>
    <x v="0"/>
    <x v="0"/>
    <n v="1422075540"/>
    <n v="1419979544"/>
    <b v="0"/>
    <n v="18"/>
    <b v="1"/>
    <x v="6"/>
    <n v="175"/>
    <n v="68.06"/>
  </r>
  <r>
    <x v="3592"/>
    <x v="3590"/>
    <x v="3590"/>
    <x v="13"/>
    <n v="2545"/>
    <x v="0"/>
    <x v="0"/>
    <x v="0"/>
    <n v="1423630740"/>
    <n v="1418673307"/>
    <b v="0"/>
    <n v="35"/>
    <b v="1"/>
    <x v="6"/>
    <n v="127"/>
    <n v="72.709999999999994"/>
  </r>
  <r>
    <x v="3593"/>
    <x v="3591"/>
    <x v="3591"/>
    <x v="9"/>
    <n v="3319"/>
    <x v="0"/>
    <x v="0"/>
    <x v="0"/>
    <n v="1420489560"/>
    <n v="1417469639"/>
    <b v="0"/>
    <n v="43"/>
    <b v="1"/>
    <x v="6"/>
    <n v="111"/>
    <n v="77.19"/>
  </r>
  <r>
    <x v="3594"/>
    <x v="3592"/>
    <x v="3592"/>
    <x v="183"/>
    <n v="2015"/>
    <x v="0"/>
    <x v="0"/>
    <x v="0"/>
    <n v="1472952982"/>
    <n v="1470792982"/>
    <b v="0"/>
    <n v="36"/>
    <b v="1"/>
    <x v="6"/>
    <n v="126"/>
    <n v="55.97"/>
  </r>
  <r>
    <x v="3595"/>
    <x v="3593"/>
    <x v="3593"/>
    <x v="27"/>
    <n v="3081"/>
    <x v="0"/>
    <x v="0"/>
    <x v="0"/>
    <n v="1426229940"/>
    <n v="1423959123"/>
    <b v="0"/>
    <n v="62"/>
    <b v="1"/>
    <x v="6"/>
    <n v="119"/>
    <n v="49.69"/>
  </r>
  <r>
    <x v="3596"/>
    <x v="3594"/>
    <x v="3594"/>
    <x v="184"/>
    <n v="1185"/>
    <x v="0"/>
    <x v="5"/>
    <x v="5"/>
    <n v="1409072982"/>
    <n v="1407258582"/>
    <b v="0"/>
    <n v="15"/>
    <b v="1"/>
    <x v="6"/>
    <n v="108"/>
    <n v="79"/>
  </r>
  <r>
    <x v="3597"/>
    <x v="3595"/>
    <x v="3595"/>
    <x v="30"/>
    <n v="2565"/>
    <x v="0"/>
    <x v="0"/>
    <x v="0"/>
    <n v="1456984740"/>
    <n v="1455717790"/>
    <b v="0"/>
    <n v="33"/>
    <b v="1"/>
    <x v="6"/>
    <n v="103"/>
    <n v="77.73"/>
  </r>
  <r>
    <x v="3598"/>
    <x v="3596"/>
    <x v="3596"/>
    <x v="28"/>
    <n v="1101"/>
    <x v="0"/>
    <x v="0"/>
    <x v="0"/>
    <n v="1409720340"/>
    <n v="1408129822"/>
    <b v="0"/>
    <n v="27"/>
    <b v="1"/>
    <x v="6"/>
    <n v="110"/>
    <n v="40.78"/>
  </r>
  <r>
    <x v="3599"/>
    <x v="3597"/>
    <x v="3597"/>
    <x v="2"/>
    <n v="1010"/>
    <x v="0"/>
    <x v="0"/>
    <x v="0"/>
    <n v="1440892800"/>
    <n v="1438715077"/>
    <b v="0"/>
    <n v="17"/>
    <b v="1"/>
    <x v="6"/>
    <n v="202"/>
    <n v="59.41"/>
  </r>
  <r>
    <x v="3600"/>
    <x v="3598"/>
    <x v="3598"/>
    <x v="185"/>
    <n v="13"/>
    <x v="0"/>
    <x v="0"/>
    <x v="0"/>
    <n v="1476390164"/>
    <n v="1473970964"/>
    <b v="0"/>
    <n v="4"/>
    <b v="1"/>
    <x v="6"/>
    <n v="130"/>
    <n v="3.25"/>
  </r>
  <r>
    <x v="3601"/>
    <x v="3599"/>
    <x v="3599"/>
    <x v="13"/>
    <n v="2087"/>
    <x v="0"/>
    <x v="1"/>
    <x v="1"/>
    <n v="1421452682"/>
    <n v="1418860682"/>
    <b v="0"/>
    <n v="53"/>
    <b v="1"/>
    <x v="6"/>
    <n v="104"/>
    <n v="39.380000000000003"/>
  </r>
  <r>
    <x v="3602"/>
    <x v="3600"/>
    <x v="3600"/>
    <x v="23"/>
    <n v="4002"/>
    <x v="0"/>
    <x v="0"/>
    <x v="0"/>
    <n v="1463520479"/>
    <n v="1458336479"/>
    <b v="0"/>
    <n v="49"/>
    <b v="1"/>
    <x v="6"/>
    <n v="100"/>
    <n v="81.67"/>
  </r>
  <r>
    <x v="3603"/>
    <x v="3601"/>
    <x v="3601"/>
    <x v="15"/>
    <n v="2560"/>
    <x v="0"/>
    <x v="0"/>
    <x v="0"/>
    <n v="1446759880"/>
    <n v="1444164280"/>
    <b v="0"/>
    <n v="57"/>
    <b v="1"/>
    <x v="6"/>
    <n v="171"/>
    <n v="44.91"/>
  </r>
  <r>
    <x v="3604"/>
    <x v="3602"/>
    <x v="3602"/>
    <x v="9"/>
    <n v="3385"/>
    <x v="0"/>
    <x v="0"/>
    <x v="0"/>
    <n v="1461913140"/>
    <n v="1461370956"/>
    <b v="0"/>
    <n v="69"/>
    <b v="1"/>
    <x v="6"/>
    <n v="113"/>
    <n v="49.06"/>
  </r>
  <r>
    <x v="3605"/>
    <x v="3603"/>
    <x v="3603"/>
    <x v="49"/>
    <n v="460"/>
    <x v="0"/>
    <x v="1"/>
    <x v="1"/>
    <n v="1455390126"/>
    <n v="1452798126"/>
    <b v="0"/>
    <n v="15"/>
    <b v="1"/>
    <x v="6"/>
    <n v="184"/>
    <n v="30.67"/>
  </r>
  <r>
    <x v="3606"/>
    <x v="3604"/>
    <x v="3604"/>
    <x v="9"/>
    <n v="3908"/>
    <x v="0"/>
    <x v="1"/>
    <x v="1"/>
    <n v="1471185057"/>
    <n v="1468593057"/>
    <b v="0"/>
    <n v="64"/>
    <b v="1"/>
    <x v="6"/>
    <n v="130"/>
    <n v="61.06"/>
  </r>
  <r>
    <x v="3607"/>
    <x v="3605"/>
    <x v="3605"/>
    <x v="131"/>
    <n v="580"/>
    <x v="0"/>
    <x v="1"/>
    <x v="1"/>
    <n v="1450137600"/>
    <n v="1448924882"/>
    <b v="0"/>
    <n v="20"/>
    <b v="1"/>
    <x v="6"/>
    <n v="105"/>
    <n v="29"/>
  </r>
  <r>
    <x v="3608"/>
    <x v="3606"/>
    <x v="3606"/>
    <x v="134"/>
    <n v="800"/>
    <x v="0"/>
    <x v="1"/>
    <x v="1"/>
    <n v="1466172000"/>
    <n v="1463418090"/>
    <b v="0"/>
    <n v="27"/>
    <b v="1"/>
    <x v="6"/>
    <n v="100"/>
    <n v="29.63"/>
  </r>
  <r>
    <x v="3609"/>
    <x v="3607"/>
    <x v="3607"/>
    <x v="416"/>
    <n v="3005"/>
    <x v="0"/>
    <x v="1"/>
    <x v="1"/>
    <n v="1459378085"/>
    <n v="1456789685"/>
    <b v="0"/>
    <n v="21"/>
    <b v="1"/>
    <x v="6"/>
    <n v="153"/>
    <n v="143.1"/>
  </r>
  <r>
    <x v="3610"/>
    <x v="3608"/>
    <x v="3608"/>
    <x v="28"/>
    <n v="1623"/>
    <x v="0"/>
    <x v="1"/>
    <x v="1"/>
    <n v="1439806936"/>
    <n v="1437214936"/>
    <b v="0"/>
    <n v="31"/>
    <b v="1"/>
    <x v="6"/>
    <n v="162"/>
    <n v="52.35"/>
  </r>
  <r>
    <x v="3611"/>
    <x v="3609"/>
    <x v="3609"/>
    <x v="30"/>
    <n v="3400"/>
    <x v="0"/>
    <x v="1"/>
    <x v="1"/>
    <n v="1428483201"/>
    <n v="1425891201"/>
    <b v="0"/>
    <n v="51"/>
    <b v="1"/>
    <x v="6"/>
    <n v="136"/>
    <n v="66.67"/>
  </r>
  <r>
    <x v="3612"/>
    <x v="3610"/>
    <x v="3610"/>
    <x v="10"/>
    <n v="7220"/>
    <x v="0"/>
    <x v="5"/>
    <x v="5"/>
    <n v="1402334811"/>
    <n v="1401470811"/>
    <b v="0"/>
    <n v="57"/>
    <b v="1"/>
    <x v="6"/>
    <n v="144"/>
    <n v="126.67"/>
  </r>
  <r>
    <x v="3613"/>
    <x v="3611"/>
    <x v="3611"/>
    <x v="21"/>
    <n v="1250"/>
    <x v="0"/>
    <x v="0"/>
    <x v="0"/>
    <n v="1403964574"/>
    <n v="1401372574"/>
    <b v="0"/>
    <n v="20"/>
    <b v="1"/>
    <x v="6"/>
    <n v="100"/>
    <n v="62.5"/>
  </r>
  <r>
    <x v="3614"/>
    <x v="3438"/>
    <x v="3612"/>
    <x v="30"/>
    <n v="2520"/>
    <x v="0"/>
    <x v="0"/>
    <x v="0"/>
    <n v="1434675616"/>
    <n v="1432083616"/>
    <b v="0"/>
    <n v="71"/>
    <b v="1"/>
    <x v="6"/>
    <n v="101"/>
    <n v="35.49"/>
  </r>
  <r>
    <x v="3615"/>
    <x v="3612"/>
    <x v="3613"/>
    <x v="30"/>
    <n v="2670"/>
    <x v="0"/>
    <x v="1"/>
    <x v="1"/>
    <n v="1449756896"/>
    <n v="1447164896"/>
    <b v="0"/>
    <n v="72"/>
    <b v="1"/>
    <x v="6"/>
    <n v="107"/>
    <n v="37.08"/>
  </r>
  <r>
    <x v="3616"/>
    <x v="3613"/>
    <x v="3614"/>
    <x v="30"/>
    <n v="3120"/>
    <x v="0"/>
    <x v="1"/>
    <x v="1"/>
    <n v="1426801664"/>
    <n v="1424213264"/>
    <b v="0"/>
    <n v="45"/>
    <b v="1"/>
    <x v="6"/>
    <n v="125"/>
    <n v="69.33"/>
  </r>
  <r>
    <x v="3617"/>
    <x v="3614"/>
    <x v="3615"/>
    <x v="417"/>
    <n v="880"/>
    <x v="0"/>
    <x v="1"/>
    <x v="1"/>
    <n v="1488240000"/>
    <n v="1486996729"/>
    <b v="0"/>
    <n v="51"/>
    <b v="1"/>
    <x v="6"/>
    <n v="119"/>
    <n v="17.25"/>
  </r>
  <r>
    <x v="3618"/>
    <x v="3615"/>
    <x v="3616"/>
    <x v="13"/>
    <n v="2020"/>
    <x v="0"/>
    <x v="1"/>
    <x v="1"/>
    <n v="1433343850"/>
    <n v="1430751850"/>
    <b v="0"/>
    <n v="56"/>
    <b v="1"/>
    <x v="6"/>
    <n v="101"/>
    <n v="36.07"/>
  </r>
  <r>
    <x v="3619"/>
    <x v="3616"/>
    <x v="3617"/>
    <x v="28"/>
    <n v="1130"/>
    <x v="0"/>
    <x v="0"/>
    <x v="0"/>
    <n v="1479592800"/>
    <n v="1476760226"/>
    <b v="0"/>
    <n v="17"/>
    <b v="1"/>
    <x v="6"/>
    <n v="113"/>
    <n v="66.47"/>
  </r>
  <r>
    <x v="3620"/>
    <x v="3617"/>
    <x v="3618"/>
    <x v="124"/>
    <n v="11045"/>
    <x v="0"/>
    <x v="0"/>
    <x v="0"/>
    <n v="1425528000"/>
    <n v="1422916261"/>
    <b v="0"/>
    <n v="197"/>
    <b v="1"/>
    <x v="6"/>
    <n v="105"/>
    <n v="56.07"/>
  </r>
  <r>
    <x v="3621"/>
    <x v="3618"/>
    <x v="3619"/>
    <x v="9"/>
    <n v="3292"/>
    <x v="0"/>
    <x v="0"/>
    <x v="0"/>
    <n v="1475269200"/>
    <n v="1473200844"/>
    <b v="0"/>
    <n v="70"/>
    <b v="1"/>
    <x v="6"/>
    <n v="110"/>
    <n v="47.03"/>
  </r>
  <r>
    <x v="3622"/>
    <x v="3619"/>
    <x v="3620"/>
    <x v="28"/>
    <n v="1000.99"/>
    <x v="0"/>
    <x v="0"/>
    <x v="0"/>
    <n v="1411874580"/>
    <n v="1409030371"/>
    <b v="0"/>
    <n v="21"/>
    <b v="1"/>
    <x v="6"/>
    <n v="100"/>
    <n v="47.67"/>
  </r>
  <r>
    <x v="3623"/>
    <x v="3620"/>
    <x v="3621"/>
    <x v="30"/>
    <n v="3000"/>
    <x v="0"/>
    <x v="0"/>
    <x v="0"/>
    <n v="1406358000"/>
    <n v="1404841270"/>
    <b v="0"/>
    <n v="34"/>
    <b v="1"/>
    <x v="6"/>
    <n v="120"/>
    <n v="88.24"/>
  </r>
  <r>
    <x v="3624"/>
    <x v="3621"/>
    <x v="3622"/>
    <x v="9"/>
    <n v="3148"/>
    <x v="0"/>
    <x v="0"/>
    <x v="0"/>
    <n v="1471977290"/>
    <n v="1466793290"/>
    <b v="0"/>
    <n v="39"/>
    <b v="1"/>
    <x v="6"/>
    <n v="105"/>
    <n v="80.72"/>
  </r>
  <r>
    <x v="3625"/>
    <x v="3622"/>
    <x v="3623"/>
    <x v="9"/>
    <n v="3080"/>
    <x v="0"/>
    <x v="1"/>
    <x v="1"/>
    <n v="1435851577"/>
    <n v="1433259577"/>
    <b v="0"/>
    <n v="78"/>
    <b v="1"/>
    <x v="6"/>
    <n v="103"/>
    <n v="39.49"/>
  </r>
  <r>
    <x v="3626"/>
    <x v="3623"/>
    <x v="3624"/>
    <x v="23"/>
    <n v="4073"/>
    <x v="0"/>
    <x v="1"/>
    <x v="1"/>
    <n v="1408204857"/>
    <n v="1406390457"/>
    <b v="0"/>
    <n v="48"/>
    <b v="1"/>
    <x v="6"/>
    <n v="102"/>
    <n v="84.85"/>
  </r>
  <r>
    <x v="3627"/>
    <x v="3624"/>
    <x v="3625"/>
    <x v="13"/>
    <n v="2000"/>
    <x v="0"/>
    <x v="0"/>
    <x v="0"/>
    <n v="1463803140"/>
    <n v="1459446487"/>
    <b v="0"/>
    <n v="29"/>
    <b v="1"/>
    <x v="6"/>
    <n v="100"/>
    <n v="68.97"/>
  </r>
  <r>
    <x v="3628"/>
    <x v="3625"/>
    <x v="3626"/>
    <x v="57"/>
    <n v="0"/>
    <x v="2"/>
    <x v="0"/>
    <x v="0"/>
    <n v="1450040396"/>
    <n v="1444852796"/>
    <b v="0"/>
    <n v="0"/>
    <b v="0"/>
    <x v="40"/>
    <n v="0"/>
    <s v="N/A"/>
  </r>
  <r>
    <x v="3629"/>
    <x v="3626"/>
    <x v="3627"/>
    <x v="80"/>
    <n v="2"/>
    <x v="2"/>
    <x v="0"/>
    <x v="0"/>
    <n v="1462467600"/>
    <n v="1457403364"/>
    <b v="0"/>
    <n v="2"/>
    <b v="0"/>
    <x v="40"/>
    <n v="0"/>
    <n v="1"/>
  </r>
  <r>
    <x v="3630"/>
    <x v="3627"/>
    <x v="3628"/>
    <x v="9"/>
    <n v="1"/>
    <x v="2"/>
    <x v="1"/>
    <x v="1"/>
    <n v="1417295990"/>
    <n v="1414700390"/>
    <b v="0"/>
    <n v="1"/>
    <b v="0"/>
    <x v="40"/>
    <n v="0"/>
    <n v="1"/>
  </r>
  <r>
    <x v="3631"/>
    <x v="3628"/>
    <x v="3629"/>
    <x v="418"/>
    <n v="8725"/>
    <x v="2"/>
    <x v="0"/>
    <x v="0"/>
    <n v="1411444740"/>
    <n v="1409335497"/>
    <b v="0"/>
    <n v="59"/>
    <b v="0"/>
    <x v="40"/>
    <n v="51"/>
    <n v="147.88"/>
  </r>
  <r>
    <x v="3632"/>
    <x v="3629"/>
    <x v="3630"/>
    <x v="2"/>
    <n v="100"/>
    <x v="2"/>
    <x v="1"/>
    <x v="1"/>
    <n v="1416781749"/>
    <n v="1415053749"/>
    <b v="0"/>
    <n v="1"/>
    <b v="0"/>
    <x v="40"/>
    <n v="20"/>
    <n v="100"/>
  </r>
  <r>
    <x v="3633"/>
    <x v="3630"/>
    <x v="3631"/>
    <x v="10"/>
    <n v="1762"/>
    <x v="2"/>
    <x v="0"/>
    <x v="0"/>
    <n v="1479517200"/>
    <n v="1475765867"/>
    <b v="0"/>
    <n v="31"/>
    <b v="0"/>
    <x v="40"/>
    <n v="35"/>
    <n v="56.84"/>
  </r>
  <r>
    <x v="3634"/>
    <x v="3631"/>
    <x v="3632"/>
    <x v="96"/>
    <n v="3185"/>
    <x v="2"/>
    <x v="5"/>
    <x v="5"/>
    <n v="1484366340"/>
    <n v="1480219174"/>
    <b v="0"/>
    <n v="18"/>
    <b v="0"/>
    <x v="40"/>
    <n v="4"/>
    <n v="176.94"/>
  </r>
  <r>
    <x v="3635"/>
    <x v="3632"/>
    <x v="3633"/>
    <x v="8"/>
    <n v="1276"/>
    <x v="2"/>
    <x v="0"/>
    <x v="0"/>
    <n v="1461186676"/>
    <n v="1458594676"/>
    <b v="0"/>
    <n v="10"/>
    <b v="0"/>
    <x v="40"/>
    <n v="36"/>
    <n v="127.6"/>
  </r>
  <r>
    <x v="3636"/>
    <x v="3633"/>
    <x v="3634"/>
    <x v="60"/>
    <n v="0"/>
    <x v="2"/>
    <x v="0"/>
    <x v="0"/>
    <n v="1442248829"/>
    <n v="1439224829"/>
    <b v="0"/>
    <n v="0"/>
    <b v="0"/>
    <x v="40"/>
    <n v="0"/>
    <s v="N/A"/>
  </r>
  <r>
    <x v="3637"/>
    <x v="3634"/>
    <x v="3635"/>
    <x v="9"/>
    <n v="926"/>
    <x v="2"/>
    <x v="0"/>
    <x v="0"/>
    <n v="1420130935"/>
    <n v="1417538935"/>
    <b v="0"/>
    <n v="14"/>
    <b v="0"/>
    <x v="40"/>
    <n v="31"/>
    <n v="66.14"/>
  </r>
  <r>
    <x v="3638"/>
    <x v="3635"/>
    <x v="3636"/>
    <x v="126"/>
    <n v="216"/>
    <x v="2"/>
    <x v="5"/>
    <x v="5"/>
    <n v="1429456132"/>
    <n v="1424275732"/>
    <b v="0"/>
    <n v="2"/>
    <b v="0"/>
    <x v="40"/>
    <n v="7"/>
    <n v="108"/>
  </r>
  <r>
    <x v="3639"/>
    <x v="3636"/>
    <x v="3637"/>
    <x v="31"/>
    <n v="1"/>
    <x v="2"/>
    <x v="0"/>
    <x v="0"/>
    <n v="1475853060"/>
    <n v="1470672906"/>
    <b v="0"/>
    <n v="1"/>
    <b v="0"/>
    <x v="40"/>
    <n v="0"/>
    <n v="1"/>
  </r>
  <r>
    <x v="3640"/>
    <x v="3637"/>
    <x v="3638"/>
    <x v="28"/>
    <n v="55"/>
    <x v="2"/>
    <x v="0"/>
    <x v="0"/>
    <n v="1431283530"/>
    <n v="1428691530"/>
    <b v="0"/>
    <n v="3"/>
    <b v="0"/>
    <x v="40"/>
    <n v="6"/>
    <n v="18.329999999999998"/>
  </r>
  <r>
    <x v="3641"/>
    <x v="3638"/>
    <x v="3639"/>
    <x v="9"/>
    <n v="0"/>
    <x v="2"/>
    <x v="0"/>
    <x v="0"/>
    <n v="1412485200"/>
    <n v="1410966179"/>
    <b v="0"/>
    <n v="0"/>
    <b v="0"/>
    <x v="40"/>
    <n v="0"/>
    <s v="N/A"/>
  </r>
  <r>
    <x v="3642"/>
    <x v="3639"/>
    <x v="3640"/>
    <x v="176"/>
    <n v="15"/>
    <x v="2"/>
    <x v="12"/>
    <x v="3"/>
    <n v="1448902800"/>
    <n v="1445369727"/>
    <b v="0"/>
    <n v="2"/>
    <b v="0"/>
    <x v="40"/>
    <n v="2"/>
    <n v="7.5"/>
  </r>
  <r>
    <x v="3643"/>
    <x v="3640"/>
    <x v="3641"/>
    <x v="31"/>
    <n v="0"/>
    <x v="2"/>
    <x v="0"/>
    <x v="0"/>
    <n v="1447734439"/>
    <n v="1444274839"/>
    <b v="0"/>
    <n v="0"/>
    <b v="0"/>
    <x v="40"/>
    <n v="0"/>
    <s v="N/A"/>
  </r>
  <r>
    <x v="3644"/>
    <x v="3641"/>
    <x v="3642"/>
    <x v="10"/>
    <n v="821"/>
    <x v="2"/>
    <x v="0"/>
    <x v="0"/>
    <n v="1457413140"/>
    <n v="1454996887"/>
    <b v="0"/>
    <n v="12"/>
    <b v="0"/>
    <x v="40"/>
    <n v="16"/>
    <n v="68.42"/>
  </r>
  <r>
    <x v="3645"/>
    <x v="3642"/>
    <x v="3643"/>
    <x v="28"/>
    <n v="1"/>
    <x v="2"/>
    <x v="5"/>
    <x v="5"/>
    <n v="1479773838"/>
    <n v="1477178238"/>
    <b v="0"/>
    <n v="1"/>
    <b v="0"/>
    <x v="40"/>
    <n v="0"/>
    <n v="1"/>
  </r>
  <r>
    <x v="3646"/>
    <x v="3643"/>
    <x v="3644"/>
    <x v="3"/>
    <n v="481"/>
    <x v="2"/>
    <x v="0"/>
    <x v="0"/>
    <n v="1434497400"/>
    <n v="1431770802"/>
    <b v="0"/>
    <n v="8"/>
    <b v="0"/>
    <x v="40"/>
    <n v="5"/>
    <n v="60.13"/>
  </r>
  <r>
    <x v="3647"/>
    <x v="3644"/>
    <x v="3645"/>
    <x v="2"/>
    <n v="30"/>
    <x v="2"/>
    <x v="1"/>
    <x v="1"/>
    <n v="1475258327"/>
    <n v="1471370327"/>
    <b v="0"/>
    <n v="2"/>
    <b v="0"/>
    <x v="40"/>
    <n v="6"/>
    <n v="15"/>
  </r>
  <r>
    <x v="3648"/>
    <x v="3645"/>
    <x v="3646"/>
    <x v="79"/>
    <n v="40153"/>
    <x v="0"/>
    <x v="0"/>
    <x v="0"/>
    <n v="1412492445"/>
    <n v="1409900445"/>
    <b v="0"/>
    <n v="73"/>
    <b v="1"/>
    <x v="6"/>
    <n v="100"/>
    <n v="550.04"/>
  </r>
  <r>
    <x v="3649"/>
    <x v="3646"/>
    <x v="3647"/>
    <x v="47"/>
    <n v="780"/>
    <x v="0"/>
    <x v="5"/>
    <x v="5"/>
    <n v="1402938394"/>
    <n v="1400691994"/>
    <b v="0"/>
    <n v="8"/>
    <b v="1"/>
    <x v="6"/>
    <n v="104"/>
    <n v="97.5"/>
  </r>
  <r>
    <x v="3650"/>
    <x v="3647"/>
    <x v="3648"/>
    <x v="2"/>
    <n v="500"/>
    <x v="0"/>
    <x v="1"/>
    <x v="1"/>
    <n v="1454412584"/>
    <n v="1452598184"/>
    <b v="0"/>
    <n v="17"/>
    <b v="1"/>
    <x v="6"/>
    <n v="100"/>
    <n v="29.41"/>
  </r>
  <r>
    <x v="3651"/>
    <x v="3648"/>
    <x v="3649"/>
    <x v="2"/>
    <n v="520"/>
    <x v="0"/>
    <x v="0"/>
    <x v="0"/>
    <n v="1407686340"/>
    <n v="1404833442"/>
    <b v="0"/>
    <n v="9"/>
    <b v="1"/>
    <x v="6"/>
    <n v="104"/>
    <n v="57.78"/>
  </r>
  <r>
    <x v="3652"/>
    <x v="2866"/>
    <x v="3650"/>
    <x v="43"/>
    <n v="752"/>
    <x v="0"/>
    <x v="5"/>
    <x v="5"/>
    <n v="1472097540"/>
    <n v="1471188502"/>
    <b v="0"/>
    <n v="17"/>
    <b v="1"/>
    <x v="6"/>
    <n v="251"/>
    <n v="44.24"/>
  </r>
  <r>
    <x v="3653"/>
    <x v="3649"/>
    <x v="3651"/>
    <x v="13"/>
    <n v="2010"/>
    <x v="0"/>
    <x v="1"/>
    <x v="1"/>
    <n v="1438764207"/>
    <n v="1436172207"/>
    <b v="0"/>
    <n v="33"/>
    <b v="1"/>
    <x v="6"/>
    <n v="101"/>
    <n v="60.91"/>
  </r>
  <r>
    <x v="3654"/>
    <x v="3650"/>
    <x v="3652"/>
    <x v="15"/>
    <n v="2616"/>
    <x v="0"/>
    <x v="1"/>
    <x v="1"/>
    <n v="1459702800"/>
    <n v="1457690386"/>
    <b v="0"/>
    <n v="38"/>
    <b v="1"/>
    <x v="6"/>
    <n v="174"/>
    <n v="68.84"/>
  </r>
  <r>
    <x v="3655"/>
    <x v="3651"/>
    <x v="3653"/>
    <x v="10"/>
    <n v="5813"/>
    <x v="0"/>
    <x v="0"/>
    <x v="0"/>
    <n v="1437202740"/>
    <n v="1434654998"/>
    <b v="0"/>
    <n v="79"/>
    <b v="1"/>
    <x v="6"/>
    <n v="116"/>
    <n v="73.58"/>
  </r>
  <r>
    <x v="3656"/>
    <x v="3652"/>
    <x v="3654"/>
    <x v="10"/>
    <n v="5291"/>
    <x v="0"/>
    <x v="16"/>
    <x v="11"/>
    <n v="1485989940"/>
    <n v="1483393836"/>
    <b v="0"/>
    <n v="46"/>
    <b v="1"/>
    <x v="6"/>
    <n v="106"/>
    <n v="115.02"/>
  </r>
  <r>
    <x v="3657"/>
    <x v="3653"/>
    <x v="3655"/>
    <x v="13"/>
    <n v="2215"/>
    <x v="0"/>
    <x v="8"/>
    <x v="7"/>
    <n v="1464817320"/>
    <n v="1462806419"/>
    <b v="0"/>
    <n v="20"/>
    <b v="1"/>
    <x v="6"/>
    <n v="111"/>
    <n v="110.75"/>
  </r>
  <r>
    <x v="3658"/>
    <x v="3654"/>
    <x v="3656"/>
    <x v="15"/>
    <n v="1510"/>
    <x v="0"/>
    <x v="0"/>
    <x v="0"/>
    <n v="1404273540"/>
    <n v="1400272580"/>
    <b v="0"/>
    <n v="20"/>
    <b v="1"/>
    <x v="6"/>
    <n v="101"/>
    <n v="75.5"/>
  </r>
  <r>
    <x v="3659"/>
    <x v="3655"/>
    <x v="3657"/>
    <x v="9"/>
    <n v="3061"/>
    <x v="0"/>
    <x v="0"/>
    <x v="0"/>
    <n v="1426775940"/>
    <n v="1424414350"/>
    <b v="0"/>
    <n v="13"/>
    <b v="1"/>
    <x v="6"/>
    <n v="102"/>
    <n v="235.46"/>
  </r>
  <r>
    <x v="3660"/>
    <x v="3656"/>
    <x v="3658"/>
    <x v="49"/>
    <n v="250"/>
    <x v="0"/>
    <x v="1"/>
    <x v="1"/>
    <n v="1419368925"/>
    <n v="1417208925"/>
    <b v="0"/>
    <n v="22"/>
    <b v="1"/>
    <x v="6"/>
    <n v="100"/>
    <n v="11.36"/>
  </r>
  <r>
    <x v="3661"/>
    <x v="3657"/>
    <x v="3659"/>
    <x v="9"/>
    <n v="3330"/>
    <x v="0"/>
    <x v="0"/>
    <x v="0"/>
    <n v="1460260800"/>
    <n v="1458336672"/>
    <b v="0"/>
    <n v="36"/>
    <b v="1"/>
    <x v="6"/>
    <n v="111"/>
    <n v="92.5"/>
  </r>
  <r>
    <x v="3662"/>
    <x v="3658"/>
    <x v="3660"/>
    <x v="6"/>
    <n v="8114"/>
    <x v="0"/>
    <x v="5"/>
    <x v="5"/>
    <n v="1427775414"/>
    <n v="1425187014"/>
    <b v="0"/>
    <n v="40"/>
    <b v="1"/>
    <x v="6"/>
    <n v="101"/>
    <n v="202.85"/>
  </r>
  <r>
    <x v="3663"/>
    <x v="3659"/>
    <x v="3661"/>
    <x v="419"/>
    <n v="234"/>
    <x v="0"/>
    <x v="1"/>
    <x v="1"/>
    <n v="1482321030"/>
    <n v="1477133430"/>
    <b v="0"/>
    <n v="9"/>
    <b v="1"/>
    <x v="6"/>
    <n v="104"/>
    <n v="26"/>
  </r>
  <r>
    <x v="3664"/>
    <x v="3660"/>
    <x v="3662"/>
    <x v="134"/>
    <n v="875"/>
    <x v="0"/>
    <x v="0"/>
    <x v="0"/>
    <n v="1466056689"/>
    <n v="1464847089"/>
    <b v="0"/>
    <n v="19"/>
    <b v="1"/>
    <x v="6"/>
    <n v="109"/>
    <n v="46.05"/>
  </r>
  <r>
    <x v="3665"/>
    <x v="3661"/>
    <x v="3663"/>
    <x v="420"/>
    <n v="714"/>
    <x v="0"/>
    <x v="6"/>
    <x v="3"/>
    <n v="1446062040"/>
    <n v="1445109822"/>
    <b v="0"/>
    <n v="14"/>
    <b v="1"/>
    <x v="6"/>
    <n v="115"/>
    <n v="51"/>
  </r>
  <r>
    <x v="3666"/>
    <x v="3662"/>
    <x v="3664"/>
    <x v="38"/>
    <n v="1200"/>
    <x v="0"/>
    <x v="0"/>
    <x v="0"/>
    <n v="1406185200"/>
    <n v="1404337382"/>
    <b v="0"/>
    <n v="38"/>
    <b v="1"/>
    <x v="6"/>
    <n v="100"/>
    <n v="31.58"/>
  </r>
  <r>
    <x v="3667"/>
    <x v="3663"/>
    <x v="3665"/>
    <x v="9"/>
    <n v="3095.11"/>
    <x v="0"/>
    <x v="1"/>
    <x v="1"/>
    <n v="1437261419"/>
    <n v="1434669419"/>
    <b v="0"/>
    <n v="58"/>
    <b v="1"/>
    <x v="6"/>
    <n v="103"/>
    <n v="53.36"/>
  </r>
  <r>
    <x v="3668"/>
    <x v="3664"/>
    <x v="3666"/>
    <x v="28"/>
    <n v="1035"/>
    <x v="0"/>
    <x v="0"/>
    <x v="0"/>
    <n v="1437676380"/>
    <n v="1435670452"/>
    <b v="0"/>
    <n v="28"/>
    <b v="1"/>
    <x v="6"/>
    <n v="104"/>
    <n v="36.96"/>
  </r>
  <r>
    <x v="3669"/>
    <x v="3665"/>
    <x v="3667"/>
    <x v="28"/>
    <n v="1382"/>
    <x v="0"/>
    <x v="1"/>
    <x v="1"/>
    <n v="1434039137"/>
    <n v="1431447137"/>
    <b v="0"/>
    <n v="17"/>
    <b v="1"/>
    <x v="6"/>
    <n v="138"/>
    <n v="81.290000000000006"/>
  </r>
  <r>
    <x v="3670"/>
    <x v="3666"/>
    <x v="3668"/>
    <x v="421"/>
    <n v="241"/>
    <x v="0"/>
    <x v="1"/>
    <x v="1"/>
    <n v="1433113200"/>
    <n v="1431951611"/>
    <b v="0"/>
    <n v="12"/>
    <b v="1"/>
    <x v="6"/>
    <n v="110"/>
    <n v="20.079999999999998"/>
  </r>
  <r>
    <x v="3671"/>
    <x v="3667"/>
    <x v="3669"/>
    <x v="8"/>
    <n v="3530"/>
    <x v="0"/>
    <x v="0"/>
    <x v="0"/>
    <n v="1405915140"/>
    <n v="1404140667"/>
    <b v="0"/>
    <n v="40"/>
    <b v="1"/>
    <x v="6"/>
    <n v="101"/>
    <n v="88.25"/>
  </r>
  <r>
    <x v="3672"/>
    <x v="3668"/>
    <x v="3670"/>
    <x v="9"/>
    <n v="3046"/>
    <x v="0"/>
    <x v="1"/>
    <x v="1"/>
    <n v="1411771384"/>
    <n v="1409179384"/>
    <b v="0"/>
    <n v="57"/>
    <b v="1"/>
    <x v="6"/>
    <n v="102"/>
    <n v="53.44"/>
  </r>
  <r>
    <x v="3673"/>
    <x v="3669"/>
    <x v="3671"/>
    <x v="23"/>
    <n v="4545"/>
    <x v="0"/>
    <x v="1"/>
    <x v="1"/>
    <n v="1415191920"/>
    <n v="1412233497"/>
    <b v="0"/>
    <n v="114"/>
    <b v="1"/>
    <x v="6"/>
    <n v="114"/>
    <n v="39.869999999999997"/>
  </r>
  <r>
    <x v="3674"/>
    <x v="3670"/>
    <x v="3672"/>
    <x v="37"/>
    <n v="4500"/>
    <x v="0"/>
    <x v="12"/>
    <x v="3"/>
    <n v="1472936229"/>
    <n v="1467752229"/>
    <b v="0"/>
    <n v="31"/>
    <b v="1"/>
    <x v="6"/>
    <n v="100"/>
    <n v="145.16"/>
  </r>
  <r>
    <x v="3675"/>
    <x v="3671"/>
    <x v="3673"/>
    <x v="45"/>
    <n v="70"/>
    <x v="0"/>
    <x v="1"/>
    <x v="1"/>
    <n v="1463353200"/>
    <n v="1462285182"/>
    <b v="0"/>
    <n v="3"/>
    <b v="1"/>
    <x v="6"/>
    <n v="140"/>
    <n v="23.33"/>
  </r>
  <r>
    <x v="3676"/>
    <x v="3672"/>
    <x v="3674"/>
    <x v="134"/>
    <n v="1030"/>
    <x v="0"/>
    <x v="0"/>
    <x v="0"/>
    <n v="1410550484"/>
    <n v="1408995284"/>
    <b v="0"/>
    <n v="16"/>
    <b v="1"/>
    <x v="6"/>
    <n v="129"/>
    <n v="64.38"/>
  </r>
  <r>
    <x v="3677"/>
    <x v="3673"/>
    <x v="3675"/>
    <x v="14"/>
    <n v="12348.5"/>
    <x v="0"/>
    <x v="0"/>
    <x v="0"/>
    <n v="1404359940"/>
    <n v="1402580818"/>
    <b v="0"/>
    <n v="199"/>
    <b v="1"/>
    <x v="6"/>
    <n v="103"/>
    <n v="62.05"/>
  </r>
  <r>
    <x v="3678"/>
    <x v="3674"/>
    <x v="3676"/>
    <x v="13"/>
    <n v="2050"/>
    <x v="0"/>
    <x v="1"/>
    <x v="1"/>
    <n v="1433076298"/>
    <n v="1430052298"/>
    <b v="0"/>
    <n v="31"/>
    <b v="1"/>
    <x v="6"/>
    <n v="103"/>
    <n v="66.13"/>
  </r>
  <r>
    <x v="3679"/>
    <x v="3675"/>
    <x v="3677"/>
    <x v="13"/>
    <n v="2202"/>
    <x v="0"/>
    <x v="0"/>
    <x v="0"/>
    <n v="1404190740"/>
    <n v="1401214581"/>
    <b v="0"/>
    <n v="30"/>
    <b v="1"/>
    <x v="6"/>
    <n v="110"/>
    <n v="73.400000000000006"/>
  </r>
  <r>
    <x v="3680"/>
    <x v="3676"/>
    <x v="3678"/>
    <x v="9"/>
    <n v="3383"/>
    <x v="0"/>
    <x v="0"/>
    <x v="0"/>
    <n v="1475664834"/>
    <n v="1473850434"/>
    <b v="0"/>
    <n v="34"/>
    <b v="1"/>
    <x v="6"/>
    <n v="113"/>
    <n v="99.5"/>
  </r>
  <r>
    <x v="3681"/>
    <x v="3677"/>
    <x v="3679"/>
    <x v="28"/>
    <n v="1119"/>
    <x v="0"/>
    <x v="0"/>
    <x v="0"/>
    <n v="1452872290"/>
    <n v="1452008290"/>
    <b v="0"/>
    <n v="18"/>
    <b v="1"/>
    <x v="6"/>
    <n v="112"/>
    <n v="62.17"/>
  </r>
  <r>
    <x v="3682"/>
    <x v="3678"/>
    <x v="3680"/>
    <x v="9"/>
    <n v="4176"/>
    <x v="0"/>
    <x v="0"/>
    <x v="0"/>
    <n v="1402901940"/>
    <n v="1399998418"/>
    <b v="0"/>
    <n v="67"/>
    <b v="1"/>
    <x v="6"/>
    <n v="139"/>
    <n v="62.33"/>
  </r>
  <r>
    <x v="3683"/>
    <x v="3679"/>
    <x v="3681"/>
    <x v="8"/>
    <n v="3880"/>
    <x v="0"/>
    <x v="0"/>
    <x v="0"/>
    <n v="1476931696"/>
    <n v="1474339696"/>
    <b v="0"/>
    <n v="66"/>
    <b v="1"/>
    <x v="6"/>
    <n v="111"/>
    <n v="58.79"/>
  </r>
  <r>
    <x v="3684"/>
    <x v="3680"/>
    <x v="3682"/>
    <x v="47"/>
    <n v="1043"/>
    <x v="0"/>
    <x v="0"/>
    <x v="0"/>
    <n v="1441167586"/>
    <n v="1438575586"/>
    <b v="0"/>
    <n v="23"/>
    <b v="1"/>
    <x v="6"/>
    <n v="139"/>
    <n v="45.35"/>
  </r>
  <r>
    <x v="3685"/>
    <x v="3681"/>
    <x v="3683"/>
    <x v="10"/>
    <n v="5285"/>
    <x v="0"/>
    <x v="0"/>
    <x v="0"/>
    <n v="1400533200"/>
    <n v="1398348859"/>
    <b v="0"/>
    <n v="126"/>
    <b v="1"/>
    <x v="6"/>
    <n v="106"/>
    <n v="41.94"/>
  </r>
  <r>
    <x v="3686"/>
    <x v="3682"/>
    <x v="3684"/>
    <x v="18"/>
    <n v="355"/>
    <x v="0"/>
    <x v="0"/>
    <x v="0"/>
    <n v="1440820740"/>
    <n v="1439567660"/>
    <b v="0"/>
    <n v="6"/>
    <b v="1"/>
    <x v="6"/>
    <n v="101"/>
    <n v="59.17"/>
  </r>
  <r>
    <x v="3687"/>
    <x v="3683"/>
    <x v="3685"/>
    <x v="10"/>
    <n v="5012.25"/>
    <x v="0"/>
    <x v="0"/>
    <x v="0"/>
    <n v="1403846055"/>
    <n v="1401254055"/>
    <b v="0"/>
    <n v="25"/>
    <b v="1"/>
    <x v="6"/>
    <n v="100"/>
    <n v="200.49"/>
  </r>
  <r>
    <x v="3688"/>
    <x v="3684"/>
    <x v="3686"/>
    <x v="9"/>
    <n v="3275"/>
    <x v="0"/>
    <x v="1"/>
    <x v="1"/>
    <n v="1407524004"/>
    <n v="1404932004"/>
    <b v="0"/>
    <n v="39"/>
    <b v="1"/>
    <x v="6"/>
    <n v="109"/>
    <n v="83.97"/>
  </r>
  <r>
    <x v="3689"/>
    <x v="3685"/>
    <x v="3687"/>
    <x v="9"/>
    <n v="3550"/>
    <x v="0"/>
    <x v="0"/>
    <x v="0"/>
    <n v="1434925500"/>
    <n v="1432410639"/>
    <b v="0"/>
    <n v="62"/>
    <b v="1"/>
    <x v="6"/>
    <n v="118"/>
    <n v="57.26"/>
  </r>
  <r>
    <x v="3690"/>
    <x v="3686"/>
    <x v="3688"/>
    <x v="15"/>
    <n v="1800"/>
    <x v="0"/>
    <x v="0"/>
    <x v="0"/>
    <n v="1417101683"/>
    <n v="1414506083"/>
    <b v="0"/>
    <n v="31"/>
    <b v="1"/>
    <x v="6"/>
    <n v="120"/>
    <n v="58.06"/>
  </r>
  <r>
    <x v="3691"/>
    <x v="3687"/>
    <x v="3689"/>
    <x v="79"/>
    <n v="51184"/>
    <x v="0"/>
    <x v="0"/>
    <x v="0"/>
    <n v="1425272340"/>
    <n v="1421426929"/>
    <b v="0"/>
    <n v="274"/>
    <b v="1"/>
    <x v="6"/>
    <n v="128"/>
    <n v="186.8"/>
  </r>
  <r>
    <x v="3692"/>
    <x v="3688"/>
    <x v="3690"/>
    <x v="28"/>
    <n v="1260"/>
    <x v="0"/>
    <x v="0"/>
    <x v="0"/>
    <n v="1411084800"/>
    <n v="1410304179"/>
    <b v="0"/>
    <n v="17"/>
    <b v="1"/>
    <x v="6"/>
    <n v="126"/>
    <n v="74.12"/>
  </r>
  <r>
    <x v="3693"/>
    <x v="3689"/>
    <x v="3691"/>
    <x v="422"/>
    <n v="430"/>
    <x v="0"/>
    <x v="1"/>
    <x v="1"/>
    <n v="1448922600"/>
    <n v="1446352529"/>
    <b v="0"/>
    <n v="14"/>
    <b v="1"/>
    <x v="6"/>
    <n v="129"/>
    <n v="30.71"/>
  </r>
  <r>
    <x v="3694"/>
    <x v="3690"/>
    <x v="3692"/>
    <x v="8"/>
    <n v="3760"/>
    <x v="0"/>
    <x v="0"/>
    <x v="0"/>
    <n v="1465178400"/>
    <n v="1461985967"/>
    <b v="0"/>
    <n v="60"/>
    <b v="1"/>
    <x v="6"/>
    <n v="107"/>
    <n v="62.67"/>
  </r>
  <r>
    <x v="3695"/>
    <x v="3691"/>
    <x v="3693"/>
    <x v="23"/>
    <n v="4005"/>
    <x v="0"/>
    <x v="0"/>
    <x v="0"/>
    <n v="1421009610"/>
    <n v="1419281610"/>
    <b v="0"/>
    <n v="33"/>
    <b v="1"/>
    <x v="6"/>
    <n v="100"/>
    <n v="121.36"/>
  </r>
  <r>
    <x v="3696"/>
    <x v="3692"/>
    <x v="3694"/>
    <x v="13"/>
    <n v="3100"/>
    <x v="0"/>
    <x v="1"/>
    <x v="1"/>
    <n v="1423838916"/>
    <n v="1418654916"/>
    <b v="0"/>
    <n v="78"/>
    <b v="1"/>
    <x v="6"/>
    <n v="155"/>
    <n v="39.74"/>
  </r>
  <r>
    <x v="3697"/>
    <x v="3693"/>
    <x v="3695"/>
    <x v="13"/>
    <n v="2160"/>
    <x v="0"/>
    <x v="1"/>
    <x v="1"/>
    <n v="1462878648"/>
    <n v="1461064248"/>
    <b v="0"/>
    <n v="30"/>
    <b v="1"/>
    <x v="6"/>
    <n v="108"/>
    <n v="72"/>
  </r>
  <r>
    <x v="3698"/>
    <x v="3694"/>
    <x v="3696"/>
    <x v="10"/>
    <n v="5526"/>
    <x v="0"/>
    <x v="0"/>
    <x v="0"/>
    <n v="1456946487"/>
    <n v="1454354487"/>
    <b v="0"/>
    <n v="136"/>
    <b v="1"/>
    <x v="6"/>
    <n v="111"/>
    <n v="40.630000000000003"/>
  </r>
  <r>
    <x v="3699"/>
    <x v="3695"/>
    <x v="3697"/>
    <x v="30"/>
    <n v="2520"/>
    <x v="0"/>
    <x v="0"/>
    <x v="0"/>
    <n v="1413383216"/>
    <n v="1410791216"/>
    <b v="0"/>
    <n v="40"/>
    <b v="1"/>
    <x v="6"/>
    <n v="101"/>
    <n v="63"/>
  </r>
  <r>
    <x v="3700"/>
    <x v="3696"/>
    <x v="3698"/>
    <x v="2"/>
    <n v="606"/>
    <x v="0"/>
    <x v="0"/>
    <x v="0"/>
    <n v="1412092800"/>
    <n v="1409493800"/>
    <b v="0"/>
    <n v="18"/>
    <b v="1"/>
    <x v="6"/>
    <n v="121"/>
    <n v="33.67"/>
  </r>
  <r>
    <x v="3701"/>
    <x v="3697"/>
    <x v="3699"/>
    <x v="15"/>
    <n v="1505"/>
    <x v="0"/>
    <x v="1"/>
    <x v="1"/>
    <n v="1433422793"/>
    <n v="1430830793"/>
    <b v="0"/>
    <n v="39"/>
    <b v="1"/>
    <x v="6"/>
    <n v="100"/>
    <n v="38.590000000000003"/>
  </r>
  <r>
    <x v="3702"/>
    <x v="3698"/>
    <x v="3700"/>
    <x v="9"/>
    <n v="3275"/>
    <x v="0"/>
    <x v="1"/>
    <x v="1"/>
    <n v="1468191540"/>
    <n v="1464958484"/>
    <b v="0"/>
    <n v="21"/>
    <b v="1"/>
    <x v="6"/>
    <n v="109"/>
    <n v="155.94999999999999"/>
  </r>
  <r>
    <x v="3703"/>
    <x v="3699"/>
    <x v="3701"/>
    <x v="405"/>
    <n v="1296"/>
    <x v="0"/>
    <x v="0"/>
    <x v="0"/>
    <n v="1471071540"/>
    <n v="1467720388"/>
    <b v="0"/>
    <n v="30"/>
    <b v="1"/>
    <x v="6"/>
    <n v="123"/>
    <n v="43.2"/>
  </r>
  <r>
    <x v="3704"/>
    <x v="3700"/>
    <x v="3702"/>
    <x v="43"/>
    <n v="409.01"/>
    <x v="0"/>
    <x v="1"/>
    <x v="1"/>
    <n v="1464712394"/>
    <n v="1459528394"/>
    <b v="0"/>
    <n v="27"/>
    <b v="1"/>
    <x v="6"/>
    <n v="136"/>
    <n v="15.15"/>
  </r>
  <r>
    <x v="3705"/>
    <x v="3701"/>
    <x v="3703"/>
    <x v="423"/>
    <n v="2925"/>
    <x v="0"/>
    <x v="0"/>
    <x v="0"/>
    <n v="1403546400"/>
    <n v="1401714114"/>
    <b v="0"/>
    <n v="35"/>
    <b v="1"/>
    <x v="6"/>
    <n v="103"/>
    <n v="83.57"/>
  </r>
  <r>
    <x v="3706"/>
    <x v="3702"/>
    <x v="3704"/>
    <x v="15"/>
    <n v="1820"/>
    <x v="0"/>
    <x v="0"/>
    <x v="0"/>
    <n v="1410558949"/>
    <n v="1409262949"/>
    <b v="0"/>
    <n v="13"/>
    <b v="1"/>
    <x v="6"/>
    <n v="121"/>
    <n v="140"/>
  </r>
  <r>
    <x v="3707"/>
    <x v="3703"/>
    <x v="3705"/>
    <x v="28"/>
    <n v="1860"/>
    <x v="0"/>
    <x v="0"/>
    <x v="0"/>
    <n v="1469165160"/>
    <n v="1467335378"/>
    <b v="0"/>
    <n v="23"/>
    <b v="1"/>
    <x v="6"/>
    <n v="186"/>
    <n v="80.87"/>
  </r>
  <r>
    <x v="3708"/>
    <x v="3704"/>
    <x v="3706"/>
    <x v="176"/>
    <n v="2100"/>
    <x v="0"/>
    <x v="0"/>
    <x v="0"/>
    <n v="1404444286"/>
    <n v="1403234686"/>
    <b v="0"/>
    <n v="39"/>
    <b v="1"/>
    <x v="6"/>
    <n v="300"/>
    <n v="53.85"/>
  </r>
  <r>
    <x v="3709"/>
    <x v="3705"/>
    <x v="3707"/>
    <x v="28"/>
    <n v="1082.5"/>
    <x v="0"/>
    <x v="1"/>
    <x v="1"/>
    <n v="1403715546"/>
    <n v="1401123546"/>
    <b v="0"/>
    <n v="35"/>
    <b v="1"/>
    <x v="6"/>
    <n v="108"/>
    <n v="30.93"/>
  </r>
  <r>
    <x v="3710"/>
    <x v="3706"/>
    <x v="3708"/>
    <x v="46"/>
    <n v="1835"/>
    <x v="0"/>
    <x v="0"/>
    <x v="0"/>
    <n v="1428068988"/>
    <n v="1425908988"/>
    <b v="0"/>
    <n v="27"/>
    <b v="1"/>
    <x v="6"/>
    <n v="141"/>
    <n v="67.959999999999994"/>
  </r>
  <r>
    <x v="3711"/>
    <x v="3707"/>
    <x v="3709"/>
    <x v="2"/>
    <n v="570"/>
    <x v="0"/>
    <x v="0"/>
    <x v="0"/>
    <n v="1402848000"/>
    <n v="1400606573"/>
    <b v="0"/>
    <n v="21"/>
    <b v="1"/>
    <x v="6"/>
    <n v="114"/>
    <n v="27.14"/>
  </r>
  <r>
    <x v="3712"/>
    <x v="3708"/>
    <x v="3710"/>
    <x v="51"/>
    <n v="11530"/>
    <x v="0"/>
    <x v="0"/>
    <x v="0"/>
    <n v="1433055540"/>
    <n v="1431230867"/>
    <b v="0"/>
    <n v="104"/>
    <b v="1"/>
    <x v="6"/>
    <n v="154"/>
    <n v="110.87"/>
  </r>
  <r>
    <x v="3713"/>
    <x v="3709"/>
    <x v="3711"/>
    <x v="13"/>
    <n v="2030"/>
    <x v="0"/>
    <x v="0"/>
    <x v="0"/>
    <n v="1465062166"/>
    <n v="1463334166"/>
    <b v="0"/>
    <n v="19"/>
    <b v="1"/>
    <x v="6"/>
    <n v="102"/>
    <n v="106.84"/>
  </r>
  <r>
    <x v="3714"/>
    <x v="3710"/>
    <x v="3712"/>
    <x v="3"/>
    <n v="10235"/>
    <x v="0"/>
    <x v="0"/>
    <x v="0"/>
    <n v="1432612740"/>
    <n v="1429881667"/>
    <b v="0"/>
    <n v="97"/>
    <b v="1"/>
    <x v="6"/>
    <n v="102"/>
    <n v="105.52"/>
  </r>
  <r>
    <x v="3715"/>
    <x v="3711"/>
    <x v="3713"/>
    <x v="8"/>
    <n v="3590"/>
    <x v="0"/>
    <x v="1"/>
    <x v="1"/>
    <n v="1427806320"/>
    <n v="1422834819"/>
    <b v="0"/>
    <n v="27"/>
    <b v="1"/>
    <x v="6"/>
    <n v="103"/>
    <n v="132.96"/>
  </r>
  <r>
    <x v="3716"/>
    <x v="3712"/>
    <x v="3714"/>
    <x v="134"/>
    <n v="1246"/>
    <x v="0"/>
    <x v="0"/>
    <x v="0"/>
    <n v="1453411109"/>
    <n v="1450819109"/>
    <b v="0"/>
    <n v="24"/>
    <b v="1"/>
    <x v="6"/>
    <n v="156"/>
    <n v="51.92"/>
  </r>
  <r>
    <x v="3717"/>
    <x v="3713"/>
    <x v="3715"/>
    <x v="23"/>
    <n v="4030"/>
    <x v="0"/>
    <x v="1"/>
    <x v="1"/>
    <n v="1431204449"/>
    <n v="1428526049"/>
    <b v="0"/>
    <n v="13"/>
    <b v="1"/>
    <x v="6"/>
    <n v="101"/>
    <n v="310"/>
  </r>
  <r>
    <x v="3718"/>
    <x v="3714"/>
    <x v="3716"/>
    <x v="2"/>
    <n v="1197"/>
    <x v="0"/>
    <x v="1"/>
    <x v="1"/>
    <n v="1425057075"/>
    <n v="1422465075"/>
    <b v="0"/>
    <n v="46"/>
    <b v="1"/>
    <x v="6"/>
    <n v="239"/>
    <n v="26.02"/>
  </r>
  <r>
    <x v="3719"/>
    <x v="3715"/>
    <x v="3717"/>
    <x v="48"/>
    <n v="420"/>
    <x v="0"/>
    <x v="1"/>
    <x v="1"/>
    <n v="1434994266"/>
    <n v="1432402266"/>
    <b v="0"/>
    <n v="4"/>
    <b v="1"/>
    <x v="6"/>
    <n v="210"/>
    <n v="105"/>
  </r>
  <r>
    <x v="3720"/>
    <x v="3716"/>
    <x v="3718"/>
    <x v="126"/>
    <n v="3449"/>
    <x v="0"/>
    <x v="0"/>
    <x v="0"/>
    <n v="1435881006"/>
    <n v="1433980206"/>
    <b v="0"/>
    <n v="40"/>
    <b v="1"/>
    <x v="6"/>
    <n v="105"/>
    <n v="86.23"/>
  </r>
  <r>
    <x v="3721"/>
    <x v="3717"/>
    <x v="3719"/>
    <x v="10"/>
    <n v="5040"/>
    <x v="0"/>
    <x v="0"/>
    <x v="0"/>
    <n v="1415230084"/>
    <n v="1413412084"/>
    <b v="0"/>
    <n v="44"/>
    <b v="1"/>
    <x v="6"/>
    <n v="101"/>
    <n v="114.55"/>
  </r>
  <r>
    <x v="3722"/>
    <x v="3718"/>
    <x v="3720"/>
    <x v="15"/>
    <n v="1668"/>
    <x v="0"/>
    <x v="5"/>
    <x v="5"/>
    <n v="1455231540"/>
    <n v="1452614847"/>
    <b v="0"/>
    <n v="35"/>
    <b v="1"/>
    <x v="6"/>
    <n v="111"/>
    <n v="47.66"/>
  </r>
  <r>
    <x v="3723"/>
    <x v="3719"/>
    <x v="3721"/>
    <x v="37"/>
    <n v="4592"/>
    <x v="0"/>
    <x v="1"/>
    <x v="1"/>
    <n v="1417374262"/>
    <n v="1414778662"/>
    <b v="0"/>
    <n v="63"/>
    <b v="1"/>
    <x v="6"/>
    <n v="102"/>
    <n v="72.89"/>
  </r>
  <r>
    <x v="3724"/>
    <x v="3720"/>
    <x v="3722"/>
    <x v="270"/>
    <n v="4409.55"/>
    <x v="0"/>
    <x v="1"/>
    <x v="1"/>
    <n v="1462402800"/>
    <n v="1459856860"/>
    <b v="0"/>
    <n v="89"/>
    <b v="1"/>
    <x v="6"/>
    <n v="103"/>
    <n v="49.55"/>
  </r>
  <r>
    <x v="3725"/>
    <x v="3721"/>
    <x v="3723"/>
    <x v="43"/>
    <n v="381"/>
    <x v="0"/>
    <x v="1"/>
    <x v="1"/>
    <n v="1455831000"/>
    <n v="1454366467"/>
    <b v="0"/>
    <n v="15"/>
    <b v="1"/>
    <x v="6"/>
    <n v="127"/>
    <n v="25.4"/>
  </r>
  <r>
    <x v="3726"/>
    <x v="3722"/>
    <x v="3724"/>
    <x v="16"/>
    <n v="2879"/>
    <x v="0"/>
    <x v="0"/>
    <x v="0"/>
    <n v="1461963600"/>
    <n v="1459567371"/>
    <b v="0"/>
    <n v="46"/>
    <b v="1"/>
    <x v="6"/>
    <n v="339"/>
    <n v="62.59"/>
  </r>
  <r>
    <x v="3727"/>
    <x v="3723"/>
    <x v="3725"/>
    <x v="13"/>
    <n v="2015"/>
    <x v="0"/>
    <x v="0"/>
    <x v="0"/>
    <n v="1476939300"/>
    <n v="1474273294"/>
    <b v="0"/>
    <n v="33"/>
    <b v="1"/>
    <x v="6"/>
    <n v="101"/>
    <n v="61.06"/>
  </r>
  <r>
    <x v="3728"/>
    <x v="3724"/>
    <x v="3726"/>
    <x v="22"/>
    <n v="1862"/>
    <x v="2"/>
    <x v="0"/>
    <x v="0"/>
    <n v="1439957176"/>
    <n v="1437365176"/>
    <b v="0"/>
    <n v="31"/>
    <b v="0"/>
    <x v="6"/>
    <n v="9"/>
    <n v="60.06"/>
  </r>
  <r>
    <x v="3729"/>
    <x v="3725"/>
    <x v="3727"/>
    <x v="10"/>
    <n v="362"/>
    <x v="2"/>
    <x v="0"/>
    <x v="0"/>
    <n v="1427082912"/>
    <n v="1423198512"/>
    <b v="0"/>
    <n v="5"/>
    <b v="0"/>
    <x v="6"/>
    <n v="7"/>
    <n v="72.400000000000006"/>
  </r>
  <r>
    <x v="3730"/>
    <x v="3726"/>
    <x v="3728"/>
    <x v="28"/>
    <n v="100"/>
    <x v="2"/>
    <x v="0"/>
    <x v="0"/>
    <n v="1439828159"/>
    <n v="1437236159"/>
    <b v="0"/>
    <n v="1"/>
    <b v="0"/>
    <x v="6"/>
    <n v="10"/>
    <n v="100"/>
  </r>
  <r>
    <x v="3731"/>
    <x v="3727"/>
    <x v="3729"/>
    <x v="62"/>
    <n v="620"/>
    <x v="2"/>
    <x v="0"/>
    <x v="0"/>
    <n v="1420860180"/>
    <n v="1418234646"/>
    <b v="0"/>
    <n v="12"/>
    <b v="0"/>
    <x v="6"/>
    <n v="11"/>
    <n v="51.67"/>
  </r>
  <r>
    <x v="3732"/>
    <x v="3728"/>
    <x v="3730"/>
    <x v="16"/>
    <n v="131"/>
    <x v="2"/>
    <x v="9"/>
    <x v="3"/>
    <n v="1422100800"/>
    <n v="1416932133"/>
    <b v="0"/>
    <n v="4"/>
    <b v="0"/>
    <x v="6"/>
    <n v="15"/>
    <n v="32.75"/>
  </r>
  <r>
    <x v="3733"/>
    <x v="3729"/>
    <x v="3731"/>
    <x v="15"/>
    <n v="0"/>
    <x v="2"/>
    <x v="0"/>
    <x v="0"/>
    <n v="1429396200"/>
    <n v="1428539708"/>
    <b v="0"/>
    <n v="0"/>
    <b v="0"/>
    <x v="6"/>
    <n v="0"/>
    <s v="N/A"/>
  </r>
  <r>
    <x v="3734"/>
    <x v="3730"/>
    <x v="3732"/>
    <x v="15"/>
    <n v="427"/>
    <x v="2"/>
    <x v="0"/>
    <x v="0"/>
    <n v="1432589896"/>
    <n v="1427405896"/>
    <b v="0"/>
    <n v="7"/>
    <b v="0"/>
    <x v="6"/>
    <n v="28"/>
    <n v="61"/>
  </r>
  <r>
    <x v="3735"/>
    <x v="3731"/>
    <x v="3733"/>
    <x v="325"/>
    <n v="20"/>
    <x v="2"/>
    <x v="1"/>
    <x v="1"/>
    <n v="1432831089"/>
    <n v="1430239089"/>
    <b v="0"/>
    <n v="2"/>
    <b v="0"/>
    <x v="6"/>
    <n v="13"/>
    <n v="10"/>
  </r>
  <r>
    <x v="3736"/>
    <x v="3732"/>
    <x v="3734"/>
    <x v="15"/>
    <n v="10"/>
    <x v="2"/>
    <x v="1"/>
    <x v="1"/>
    <n v="1427133600"/>
    <n v="1423847093"/>
    <b v="0"/>
    <n v="1"/>
    <b v="0"/>
    <x v="6"/>
    <n v="1"/>
    <n v="10"/>
  </r>
  <r>
    <x v="3737"/>
    <x v="3476"/>
    <x v="3735"/>
    <x v="176"/>
    <n v="150"/>
    <x v="2"/>
    <x v="0"/>
    <x v="0"/>
    <n v="1447311540"/>
    <n v="1445358903"/>
    <b v="0"/>
    <n v="4"/>
    <b v="0"/>
    <x v="6"/>
    <n v="21"/>
    <n v="37.5"/>
  </r>
  <r>
    <x v="3738"/>
    <x v="3733"/>
    <x v="3736"/>
    <x v="15"/>
    <n v="270"/>
    <x v="2"/>
    <x v="1"/>
    <x v="1"/>
    <n v="1405461600"/>
    <n v="1403562705"/>
    <b v="0"/>
    <n v="6"/>
    <b v="0"/>
    <x v="6"/>
    <n v="18"/>
    <n v="45"/>
  </r>
  <r>
    <x v="3739"/>
    <x v="3734"/>
    <x v="3737"/>
    <x v="23"/>
    <n v="805"/>
    <x v="2"/>
    <x v="1"/>
    <x v="1"/>
    <n v="1468752468"/>
    <n v="1467024468"/>
    <b v="0"/>
    <n v="8"/>
    <b v="0"/>
    <x v="6"/>
    <n v="20"/>
    <n v="100.63"/>
  </r>
  <r>
    <x v="3740"/>
    <x v="3735"/>
    <x v="3738"/>
    <x v="13"/>
    <n v="358"/>
    <x v="2"/>
    <x v="0"/>
    <x v="0"/>
    <n v="1407808438"/>
    <n v="1405217355"/>
    <b v="0"/>
    <n v="14"/>
    <b v="0"/>
    <x v="6"/>
    <n v="18"/>
    <n v="25.57"/>
  </r>
  <r>
    <x v="3741"/>
    <x v="3736"/>
    <x v="3739"/>
    <x v="22"/>
    <n v="0"/>
    <x v="2"/>
    <x v="0"/>
    <x v="0"/>
    <n v="1450389950"/>
    <n v="1447797950"/>
    <b v="0"/>
    <n v="0"/>
    <b v="0"/>
    <x v="6"/>
    <n v="0"/>
    <s v="N/A"/>
  </r>
  <r>
    <x v="3742"/>
    <x v="3737"/>
    <x v="3740"/>
    <x v="10"/>
    <n v="100"/>
    <x v="2"/>
    <x v="0"/>
    <x v="0"/>
    <n v="1409980144"/>
    <n v="1407388144"/>
    <b v="0"/>
    <n v="4"/>
    <b v="0"/>
    <x v="6"/>
    <n v="2"/>
    <n v="25"/>
  </r>
  <r>
    <x v="3743"/>
    <x v="3738"/>
    <x v="3741"/>
    <x v="41"/>
    <n v="0"/>
    <x v="2"/>
    <x v="0"/>
    <x v="0"/>
    <n v="1404406964"/>
    <n v="1401814964"/>
    <b v="0"/>
    <n v="0"/>
    <b v="0"/>
    <x v="6"/>
    <n v="0"/>
    <s v="N/A"/>
  </r>
  <r>
    <x v="3744"/>
    <x v="3739"/>
    <x v="3742"/>
    <x v="38"/>
    <n v="0"/>
    <x v="2"/>
    <x v="0"/>
    <x v="0"/>
    <n v="1404532740"/>
    <n v="1401823952"/>
    <b v="0"/>
    <n v="0"/>
    <b v="0"/>
    <x v="6"/>
    <n v="0"/>
    <s v="N/A"/>
  </r>
  <r>
    <x v="3745"/>
    <x v="3740"/>
    <x v="3743"/>
    <x v="213"/>
    <n v="10"/>
    <x v="2"/>
    <x v="0"/>
    <x v="0"/>
    <n v="1407689102"/>
    <n v="1405097102"/>
    <b v="0"/>
    <n v="1"/>
    <b v="0"/>
    <x v="6"/>
    <n v="10"/>
    <n v="10"/>
  </r>
  <r>
    <x v="3746"/>
    <x v="3741"/>
    <x v="3744"/>
    <x v="0"/>
    <n v="202"/>
    <x v="2"/>
    <x v="0"/>
    <x v="0"/>
    <n v="1475918439"/>
    <n v="1473326439"/>
    <b v="0"/>
    <n v="1"/>
    <b v="0"/>
    <x v="6"/>
    <n v="2"/>
    <n v="202"/>
  </r>
  <r>
    <x v="3747"/>
    <x v="3742"/>
    <x v="3745"/>
    <x v="30"/>
    <n v="25"/>
    <x v="2"/>
    <x v="1"/>
    <x v="1"/>
    <n v="1436137140"/>
    <n v="1433833896"/>
    <b v="0"/>
    <n v="1"/>
    <b v="0"/>
    <x v="6"/>
    <n v="1"/>
    <n v="25"/>
  </r>
  <r>
    <x v="3748"/>
    <x v="3743"/>
    <x v="3746"/>
    <x v="10"/>
    <n v="5176"/>
    <x v="0"/>
    <x v="0"/>
    <x v="0"/>
    <n v="1455602340"/>
    <n v="1453827436"/>
    <b v="0"/>
    <n v="52"/>
    <b v="1"/>
    <x v="40"/>
    <n v="104"/>
    <n v="99.54"/>
  </r>
  <r>
    <x v="3749"/>
    <x v="3744"/>
    <x v="3747"/>
    <x v="2"/>
    <n v="525"/>
    <x v="0"/>
    <x v="0"/>
    <x v="0"/>
    <n v="1461902340"/>
    <n v="1459220588"/>
    <b v="0"/>
    <n v="7"/>
    <b v="1"/>
    <x v="40"/>
    <n v="105"/>
    <n v="75"/>
  </r>
  <r>
    <x v="3750"/>
    <x v="3745"/>
    <x v="3748"/>
    <x v="12"/>
    <n v="6027"/>
    <x v="0"/>
    <x v="0"/>
    <x v="0"/>
    <n v="1423555140"/>
    <n v="1421105608"/>
    <b v="0"/>
    <n v="28"/>
    <b v="1"/>
    <x v="40"/>
    <n v="100"/>
    <n v="215.25"/>
  </r>
  <r>
    <x v="3751"/>
    <x v="3746"/>
    <x v="3749"/>
    <x v="28"/>
    <n v="1326"/>
    <x v="0"/>
    <x v="0"/>
    <x v="0"/>
    <n v="1459641073"/>
    <n v="1454460673"/>
    <b v="0"/>
    <n v="11"/>
    <b v="1"/>
    <x v="40"/>
    <n v="133"/>
    <n v="120.55"/>
  </r>
  <r>
    <x v="3752"/>
    <x v="3747"/>
    <x v="3750"/>
    <x v="2"/>
    <n v="565"/>
    <x v="0"/>
    <x v="1"/>
    <x v="1"/>
    <n v="1476651600"/>
    <n v="1473189335"/>
    <b v="0"/>
    <n v="15"/>
    <b v="1"/>
    <x v="40"/>
    <n v="113"/>
    <n v="37.67"/>
  </r>
  <r>
    <x v="3753"/>
    <x v="3748"/>
    <x v="3751"/>
    <x v="10"/>
    <n v="5167"/>
    <x v="0"/>
    <x v="0"/>
    <x v="0"/>
    <n v="1433289600"/>
    <n v="1430768800"/>
    <b v="0"/>
    <n v="30"/>
    <b v="1"/>
    <x v="40"/>
    <n v="103"/>
    <n v="172.23"/>
  </r>
  <r>
    <x v="3754"/>
    <x v="3749"/>
    <x v="3752"/>
    <x v="30"/>
    <n v="3000"/>
    <x v="0"/>
    <x v="0"/>
    <x v="0"/>
    <n v="1406350740"/>
    <n v="1403125737"/>
    <b v="0"/>
    <n v="27"/>
    <b v="1"/>
    <x v="40"/>
    <n v="120"/>
    <n v="111.11"/>
  </r>
  <r>
    <x v="3755"/>
    <x v="3750"/>
    <x v="3753"/>
    <x v="131"/>
    <n v="713"/>
    <x v="0"/>
    <x v="1"/>
    <x v="1"/>
    <n v="1460753307"/>
    <n v="1458161307"/>
    <b v="0"/>
    <n v="28"/>
    <b v="1"/>
    <x v="40"/>
    <n v="130"/>
    <n v="25.46"/>
  </r>
  <r>
    <x v="3756"/>
    <x v="3751"/>
    <x v="3754"/>
    <x v="37"/>
    <n v="4550"/>
    <x v="0"/>
    <x v="0"/>
    <x v="0"/>
    <n v="1402515198"/>
    <n v="1399923198"/>
    <b v="0"/>
    <n v="17"/>
    <b v="1"/>
    <x v="40"/>
    <n v="101"/>
    <n v="267.64999999999998"/>
  </r>
  <r>
    <x v="3757"/>
    <x v="3752"/>
    <x v="3755"/>
    <x v="8"/>
    <n v="3798"/>
    <x v="0"/>
    <x v="0"/>
    <x v="0"/>
    <n v="1417465515"/>
    <n v="1415737515"/>
    <b v="0"/>
    <n v="50"/>
    <b v="1"/>
    <x v="40"/>
    <n v="109"/>
    <n v="75.959999999999994"/>
  </r>
  <r>
    <x v="3758"/>
    <x v="3753"/>
    <x v="3756"/>
    <x v="15"/>
    <n v="1535"/>
    <x v="0"/>
    <x v="0"/>
    <x v="0"/>
    <n v="1400475600"/>
    <n v="1397819938"/>
    <b v="0"/>
    <n v="26"/>
    <b v="1"/>
    <x v="40"/>
    <n v="102"/>
    <n v="59.04"/>
  </r>
  <r>
    <x v="3759"/>
    <x v="3754"/>
    <x v="3757"/>
    <x v="23"/>
    <n v="4409.7700000000004"/>
    <x v="0"/>
    <x v="0"/>
    <x v="0"/>
    <n v="1440556553"/>
    <n v="1435372553"/>
    <b v="0"/>
    <n v="88"/>
    <b v="1"/>
    <x v="40"/>
    <n v="110"/>
    <n v="50.11"/>
  </r>
  <r>
    <x v="3760"/>
    <x v="3755"/>
    <x v="3758"/>
    <x v="10"/>
    <n v="5050.7700000000004"/>
    <x v="0"/>
    <x v="0"/>
    <x v="0"/>
    <n v="1399293386"/>
    <n v="1397133386"/>
    <b v="0"/>
    <n v="91"/>
    <b v="1"/>
    <x v="40"/>
    <n v="101"/>
    <n v="55.5"/>
  </r>
  <r>
    <x v="3761"/>
    <x v="3756"/>
    <x v="3759"/>
    <x v="2"/>
    <n v="500"/>
    <x v="0"/>
    <x v="1"/>
    <x v="1"/>
    <n v="1439247600"/>
    <n v="1434625937"/>
    <b v="0"/>
    <n v="3"/>
    <b v="1"/>
    <x v="40"/>
    <n v="100"/>
    <n v="166.67"/>
  </r>
  <r>
    <x v="3762"/>
    <x v="3757"/>
    <x v="3760"/>
    <x v="21"/>
    <n v="1328"/>
    <x v="0"/>
    <x v="1"/>
    <x v="1"/>
    <n v="1438543889"/>
    <n v="1436383889"/>
    <b v="0"/>
    <n v="28"/>
    <b v="1"/>
    <x v="40"/>
    <n v="106"/>
    <n v="47.43"/>
  </r>
  <r>
    <x v="3763"/>
    <x v="3758"/>
    <x v="3761"/>
    <x v="10"/>
    <n v="5000"/>
    <x v="0"/>
    <x v="0"/>
    <x v="0"/>
    <n v="1427907626"/>
    <n v="1425319226"/>
    <b v="0"/>
    <n v="77"/>
    <b v="1"/>
    <x v="40"/>
    <n v="100"/>
    <n v="64.94"/>
  </r>
  <r>
    <x v="3764"/>
    <x v="3759"/>
    <x v="3762"/>
    <x v="15"/>
    <n v="1500"/>
    <x v="0"/>
    <x v="0"/>
    <x v="0"/>
    <n v="1464482160"/>
    <n v="1462824832"/>
    <b v="0"/>
    <n v="27"/>
    <b v="1"/>
    <x v="40"/>
    <n v="100"/>
    <n v="55.56"/>
  </r>
  <r>
    <x v="3765"/>
    <x v="3760"/>
    <x v="3763"/>
    <x v="39"/>
    <n v="7942"/>
    <x v="0"/>
    <x v="0"/>
    <x v="0"/>
    <n v="1406745482"/>
    <n v="1404153482"/>
    <b v="0"/>
    <n v="107"/>
    <b v="1"/>
    <x v="40"/>
    <n v="113"/>
    <n v="74.22"/>
  </r>
  <r>
    <x v="3766"/>
    <x v="3761"/>
    <x v="3764"/>
    <x v="3"/>
    <n v="10265.01"/>
    <x v="0"/>
    <x v="0"/>
    <x v="0"/>
    <n v="1404360045"/>
    <n v="1401336045"/>
    <b v="0"/>
    <n v="96"/>
    <b v="1"/>
    <x v="40"/>
    <n v="103"/>
    <n v="106.93"/>
  </r>
  <r>
    <x v="3767"/>
    <x v="3762"/>
    <x v="3765"/>
    <x v="13"/>
    <n v="2335"/>
    <x v="0"/>
    <x v="0"/>
    <x v="0"/>
    <n v="1425185940"/>
    <n v="1423960097"/>
    <b v="0"/>
    <n v="56"/>
    <b v="1"/>
    <x v="40"/>
    <n v="117"/>
    <n v="41.7"/>
  </r>
  <r>
    <x v="3768"/>
    <x v="3763"/>
    <x v="3766"/>
    <x v="23"/>
    <n v="4306.1099999999997"/>
    <x v="0"/>
    <x v="0"/>
    <x v="0"/>
    <n v="1402594090"/>
    <n v="1400002090"/>
    <b v="0"/>
    <n v="58"/>
    <b v="1"/>
    <x v="40"/>
    <n v="108"/>
    <n v="74.239999999999995"/>
  </r>
  <r>
    <x v="3769"/>
    <x v="3764"/>
    <x v="3767"/>
    <x v="184"/>
    <n v="1100"/>
    <x v="0"/>
    <x v="0"/>
    <x v="0"/>
    <n v="1460730079"/>
    <n v="1458138079"/>
    <b v="0"/>
    <n v="15"/>
    <b v="1"/>
    <x v="40"/>
    <n v="100"/>
    <n v="73.33"/>
  </r>
  <r>
    <x v="3770"/>
    <x v="3765"/>
    <x v="3768"/>
    <x v="13"/>
    <n v="2000"/>
    <x v="0"/>
    <x v="1"/>
    <x v="1"/>
    <n v="1434234010"/>
    <n v="1431642010"/>
    <b v="0"/>
    <n v="20"/>
    <b v="1"/>
    <x v="40"/>
    <n v="100"/>
    <n v="100"/>
  </r>
  <r>
    <x v="3771"/>
    <x v="3766"/>
    <x v="3769"/>
    <x v="28"/>
    <n v="1460"/>
    <x v="0"/>
    <x v="0"/>
    <x v="0"/>
    <n v="1463529600"/>
    <n v="1462307652"/>
    <b v="0"/>
    <n v="38"/>
    <b v="1"/>
    <x v="40"/>
    <n v="146"/>
    <n v="38.42"/>
  </r>
  <r>
    <x v="3772"/>
    <x v="3767"/>
    <x v="3770"/>
    <x v="10"/>
    <n v="5510"/>
    <x v="0"/>
    <x v="0"/>
    <x v="0"/>
    <n v="1480399200"/>
    <n v="1478616506"/>
    <b v="0"/>
    <n v="33"/>
    <b v="1"/>
    <x v="40"/>
    <n v="110"/>
    <n v="166.97"/>
  </r>
  <r>
    <x v="3773"/>
    <x v="3768"/>
    <x v="3771"/>
    <x v="10"/>
    <n v="5410"/>
    <x v="0"/>
    <x v="0"/>
    <x v="0"/>
    <n v="1479175680"/>
    <n v="1476317247"/>
    <b v="0"/>
    <n v="57"/>
    <b v="1"/>
    <x v="40"/>
    <n v="108"/>
    <n v="94.91"/>
  </r>
  <r>
    <x v="3774"/>
    <x v="3769"/>
    <x v="3772"/>
    <x v="30"/>
    <n v="2500"/>
    <x v="0"/>
    <x v="5"/>
    <x v="5"/>
    <n v="1428606055"/>
    <n v="1427223655"/>
    <b v="0"/>
    <n v="25"/>
    <b v="1"/>
    <x v="40"/>
    <n v="100"/>
    <n v="100"/>
  </r>
  <r>
    <x v="3775"/>
    <x v="3770"/>
    <x v="3773"/>
    <x v="13"/>
    <n v="2005"/>
    <x v="0"/>
    <x v="0"/>
    <x v="0"/>
    <n v="1428552000"/>
    <n v="1426199843"/>
    <b v="0"/>
    <n v="14"/>
    <b v="1"/>
    <x v="40"/>
    <n v="100"/>
    <n v="143.21"/>
  </r>
  <r>
    <x v="3776"/>
    <x v="3771"/>
    <x v="3774"/>
    <x v="6"/>
    <n v="8537"/>
    <x v="0"/>
    <x v="0"/>
    <x v="0"/>
    <n v="1406854800"/>
    <n v="1403599778"/>
    <b v="0"/>
    <n v="94"/>
    <b v="1"/>
    <x v="40"/>
    <n v="107"/>
    <n v="90.82"/>
  </r>
  <r>
    <x v="3777"/>
    <x v="3772"/>
    <x v="3775"/>
    <x v="13"/>
    <n v="2864"/>
    <x v="0"/>
    <x v="0"/>
    <x v="0"/>
    <n v="1411790400"/>
    <n v="1409884821"/>
    <b v="0"/>
    <n v="59"/>
    <b v="1"/>
    <x v="40"/>
    <n v="143"/>
    <n v="48.54"/>
  </r>
  <r>
    <x v="3778"/>
    <x v="3773"/>
    <x v="3776"/>
    <x v="262"/>
    <n v="2521"/>
    <x v="0"/>
    <x v="0"/>
    <x v="0"/>
    <n v="1423942780"/>
    <n v="1418758780"/>
    <b v="0"/>
    <n v="36"/>
    <b v="1"/>
    <x v="40"/>
    <n v="105"/>
    <n v="70.03"/>
  </r>
  <r>
    <x v="3779"/>
    <x v="3774"/>
    <x v="3777"/>
    <x v="36"/>
    <n v="15597"/>
    <x v="0"/>
    <x v="0"/>
    <x v="0"/>
    <n v="1459010340"/>
    <n v="1456421940"/>
    <b v="0"/>
    <n v="115"/>
    <b v="1"/>
    <x v="40"/>
    <n v="104"/>
    <n v="135.63"/>
  </r>
  <r>
    <x v="3780"/>
    <x v="3775"/>
    <x v="3778"/>
    <x v="30"/>
    <n v="3000"/>
    <x v="0"/>
    <x v="0"/>
    <x v="0"/>
    <n v="1436817960"/>
    <n v="1433999785"/>
    <b v="0"/>
    <n v="30"/>
    <b v="1"/>
    <x v="40"/>
    <n v="120"/>
    <n v="100"/>
  </r>
  <r>
    <x v="3781"/>
    <x v="3776"/>
    <x v="3779"/>
    <x v="37"/>
    <n v="4935"/>
    <x v="0"/>
    <x v="0"/>
    <x v="0"/>
    <n v="1410210685"/>
    <n v="1408050685"/>
    <b v="0"/>
    <n v="52"/>
    <b v="1"/>
    <x v="40"/>
    <n v="110"/>
    <n v="94.9"/>
  </r>
  <r>
    <x v="3782"/>
    <x v="3777"/>
    <x v="3780"/>
    <x v="13"/>
    <n v="2035"/>
    <x v="0"/>
    <x v="1"/>
    <x v="1"/>
    <n v="1469401200"/>
    <n v="1466887297"/>
    <b v="0"/>
    <n v="27"/>
    <b v="1"/>
    <x v="40"/>
    <n v="102"/>
    <n v="75.37"/>
  </r>
  <r>
    <x v="3783"/>
    <x v="3778"/>
    <x v="3781"/>
    <x v="38"/>
    <n v="1547"/>
    <x v="0"/>
    <x v="0"/>
    <x v="0"/>
    <n v="1458057600"/>
    <n v="1455938520"/>
    <b v="0"/>
    <n v="24"/>
    <b v="1"/>
    <x v="40"/>
    <n v="129"/>
    <n v="64.459999999999994"/>
  </r>
  <r>
    <x v="3784"/>
    <x v="3779"/>
    <x v="3782"/>
    <x v="28"/>
    <n v="1150"/>
    <x v="0"/>
    <x v="5"/>
    <x v="5"/>
    <n v="1468193532"/>
    <n v="1465601532"/>
    <b v="0"/>
    <n v="10"/>
    <b v="1"/>
    <x v="40"/>
    <n v="115"/>
    <n v="115"/>
  </r>
  <r>
    <x v="3785"/>
    <x v="3780"/>
    <x v="3783"/>
    <x v="13"/>
    <n v="3015"/>
    <x v="0"/>
    <x v="1"/>
    <x v="1"/>
    <n v="1470132180"/>
    <n v="1467040769"/>
    <b v="0"/>
    <n v="30"/>
    <b v="1"/>
    <x v="40"/>
    <n v="151"/>
    <n v="100.5"/>
  </r>
  <r>
    <x v="3786"/>
    <x v="3781"/>
    <x v="3784"/>
    <x v="12"/>
    <n v="6658"/>
    <x v="0"/>
    <x v="0"/>
    <x v="0"/>
    <n v="1464310475"/>
    <n v="1461718475"/>
    <b v="0"/>
    <n v="71"/>
    <b v="1"/>
    <x v="40"/>
    <n v="111"/>
    <n v="93.77"/>
  </r>
  <r>
    <x v="3787"/>
    <x v="3782"/>
    <x v="3785"/>
    <x v="18"/>
    <n v="351"/>
    <x v="0"/>
    <x v="0"/>
    <x v="0"/>
    <n v="1436587140"/>
    <n v="1434113406"/>
    <b v="0"/>
    <n v="10"/>
    <b v="1"/>
    <x v="40"/>
    <n v="100"/>
    <n v="35.1"/>
  </r>
  <r>
    <x v="3788"/>
    <x v="3783"/>
    <x v="3786"/>
    <x v="96"/>
    <n v="500"/>
    <x v="2"/>
    <x v="0"/>
    <x v="0"/>
    <n v="1450887480"/>
    <n v="1448469719"/>
    <b v="0"/>
    <n v="1"/>
    <b v="0"/>
    <x v="40"/>
    <n v="1"/>
    <n v="500"/>
  </r>
  <r>
    <x v="3789"/>
    <x v="3784"/>
    <x v="3787"/>
    <x v="424"/>
    <n v="116"/>
    <x v="2"/>
    <x v="1"/>
    <x v="1"/>
    <n v="1434395418"/>
    <n v="1431630618"/>
    <b v="0"/>
    <n v="4"/>
    <b v="0"/>
    <x v="40"/>
    <n v="3"/>
    <n v="29"/>
  </r>
  <r>
    <x v="3790"/>
    <x v="3785"/>
    <x v="3788"/>
    <x v="36"/>
    <n v="0"/>
    <x v="2"/>
    <x v="0"/>
    <x v="0"/>
    <n v="1479834023"/>
    <n v="1477238423"/>
    <b v="0"/>
    <n v="0"/>
    <b v="0"/>
    <x v="40"/>
    <n v="0"/>
    <s v="N/A"/>
  </r>
  <r>
    <x v="3791"/>
    <x v="3786"/>
    <x v="3789"/>
    <x v="15"/>
    <n v="0"/>
    <x v="2"/>
    <x v="0"/>
    <x v="0"/>
    <n v="1404664592"/>
    <n v="1399480592"/>
    <b v="0"/>
    <n v="0"/>
    <b v="0"/>
    <x v="40"/>
    <n v="0"/>
    <s v="N/A"/>
  </r>
  <r>
    <x v="3792"/>
    <x v="3787"/>
    <x v="3790"/>
    <x v="78"/>
    <n v="35"/>
    <x v="2"/>
    <x v="0"/>
    <x v="0"/>
    <n v="1436957022"/>
    <n v="1434365022"/>
    <b v="0"/>
    <n v="2"/>
    <b v="0"/>
    <x v="40"/>
    <n v="0"/>
    <n v="17.5"/>
  </r>
  <r>
    <x v="3793"/>
    <x v="3788"/>
    <x v="3791"/>
    <x v="39"/>
    <n v="4176"/>
    <x v="2"/>
    <x v="0"/>
    <x v="0"/>
    <n v="1418769129"/>
    <n v="1416954729"/>
    <b v="0"/>
    <n v="24"/>
    <b v="0"/>
    <x v="40"/>
    <n v="60"/>
    <n v="174"/>
  </r>
  <r>
    <x v="3794"/>
    <x v="3789"/>
    <x v="3792"/>
    <x v="10"/>
    <n v="50"/>
    <x v="2"/>
    <x v="1"/>
    <x v="1"/>
    <n v="1433685354"/>
    <n v="1431093354"/>
    <b v="0"/>
    <n v="1"/>
    <b v="0"/>
    <x v="40"/>
    <n v="1"/>
    <n v="50"/>
  </r>
  <r>
    <x v="3795"/>
    <x v="3790"/>
    <x v="3793"/>
    <x v="20"/>
    <n v="10"/>
    <x v="2"/>
    <x v="1"/>
    <x v="1"/>
    <n v="1440801000"/>
    <n v="1437042490"/>
    <b v="0"/>
    <n v="2"/>
    <b v="0"/>
    <x v="40"/>
    <n v="2"/>
    <n v="5"/>
  </r>
  <r>
    <x v="3796"/>
    <x v="3791"/>
    <x v="3794"/>
    <x v="290"/>
    <n v="1"/>
    <x v="2"/>
    <x v="0"/>
    <x v="0"/>
    <n v="1484354556"/>
    <n v="1479170556"/>
    <b v="0"/>
    <n v="1"/>
    <b v="0"/>
    <x v="40"/>
    <n v="0"/>
    <n v="1"/>
  </r>
  <r>
    <x v="3797"/>
    <x v="3792"/>
    <x v="3795"/>
    <x v="12"/>
    <n v="5380"/>
    <x v="2"/>
    <x v="0"/>
    <x v="0"/>
    <n v="1429564165"/>
    <n v="1426972165"/>
    <b v="0"/>
    <n v="37"/>
    <b v="0"/>
    <x v="40"/>
    <n v="90"/>
    <n v="145.41"/>
  </r>
  <r>
    <x v="3798"/>
    <x v="3793"/>
    <x v="3796"/>
    <x v="54"/>
    <n v="1025"/>
    <x v="2"/>
    <x v="0"/>
    <x v="0"/>
    <n v="1407691248"/>
    <n v="1405099248"/>
    <b v="0"/>
    <n v="5"/>
    <b v="0"/>
    <x v="40"/>
    <n v="1"/>
    <n v="205"/>
  </r>
  <r>
    <x v="3799"/>
    <x v="3794"/>
    <x v="3797"/>
    <x v="3"/>
    <n v="402"/>
    <x v="2"/>
    <x v="0"/>
    <x v="0"/>
    <n v="1457734843"/>
    <n v="1455142843"/>
    <b v="0"/>
    <n v="4"/>
    <b v="0"/>
    <x v="40"/>
    <n v="4"/>
    <n v="100.5"/>
  </r>
  <r>
    <x v="3800"/>
    <x v="3795"/>
    <x v="3798"/>
    <x v="29"/>
    <n v="881"/>
    <x v="2"/>
    <x v="0"/>
    <x v="0"/>
    <n v="1420952340"/>
    <n v="1418146883"/>
    <b v="0"/>
    <n v="16"/>
    <b v="0"/>
    <x v="40"/>
    <n v="4"/>
    <n v="55.06"/>
  </r>
  <r>
    <x v="3801"/>
    <x v="3796"/>
    <x v="3799"/>
    <x v="10"/>
    <n v="426"/>
    <x v="2"/>
    <x v="0"/>
    <x v="0"/>
    <n v="1420215216"/>
    <n v="1417536816"/>
    <b v="0"/>
    <n v="9"/>
    <b v="0"/>
    <x v="40"/>
    <n v="9"/>
    <n v="47.33"/>
  </r>
  <r>
    <x v="3802"/>
    <x v="3797"/>
    <x v="3800"/>
    <x v="9"/>
    <n v="0"/>
    <x v="2"/>
    <x v="0"/>
    <x v="0"/>
    <n v="1445482906"/>
    <n v="1442890906"/>
    <b v="0"/>
    <n v="0"/>
    <b v="0"/>
    <x v="40"/>
    <n v="0"/>
    <s v="N/A"/>
  </r>
  <r>
    <x v="3803"/>
    <x v="3798"/>
    <x v="3801"/>
    <x v="14"/>
    <n v="2358"/>
    <x v="2"/>
    <x v="0"/>
    <x v="0"/>
    <n v="1457133568"/>
    <n v="1454541568"/>
    <b v="0"/>
    <n v="40"/>
    <b v="0"/>
    <x v="40"/>
    <n v="20"/>
    <n v="58.95"/>
  </r>
  <r>
    <x v="3804"/>
    <x v="3799"/>
    <x v="3802"/>
    <x v="6"/>
    <n v="0"/>
    <x v="2"/>
    <x v="0"/>
    <x v="0"/>
    <n v="1469948400"/>
    <n v="1465172024"/>
    <b v="0"/>
    <n v="0"/>
    <b v="0"/>
    <x v="40"/>
    <n v="0"/>
    <s v="N/A"/>
  </r>
  <r>
    <x v="3805"/>
    <x v="3800"/>
    <x v="3803"/>
    <x v="60"/>
    <n v="3"/>
    <x v="2"/>
    <x v="0"/>
    <x v="0"/>
    <n v="1411852640"/>
    <n v="1406668640"/>
    <b v="0"/>
    <n v="2"/>
    <b v="0"/>
    <x v="40"/>
    <n v="0"/>
    <n v="1.5"/>
  </r>
  <r>
    <x v="3806"/>
    <x v="3801"/>
    <x v="3804"/>
    <x v="51"/>
    <n v="5"/>
    <x v="2"/>
    <x v="2"/>
    <x v="2"/>
    <n v="1404022381"/>
    <n v="1402294381"/>
    <b v="0"/>
    <n v="1"/>
    <b v="0"/>
    <x v="40"/>
    <n v="0"/>
    <n v="5"/>
  </r>
  <r>
    <x v="3807"/>
    <x v="3802"/>
    <x v="3805"/>
    <x v="15"/>
    <n v="455"/>
    <x v="2"/>
    <x v="0"/>
    <x v="0"/>
    <n v="1428097739"/>
    <n v="1427492939"/>
    <b v="0"/>
    <n v="9"/>
    <b v="0"/>
    <x v="40"/>
    <n v="30"/>
    <n v="50.56"/>
  </r>
  <r>
    <x v="3808"/>
    <x v="3803"/>
    <x v="3806"/>
    <x v="28"/>
    <n v="1000"/>
    <x v="0"/>
    <x v="1"/>
    <x v="1"/>
    <n v="1429955619"/>
    <n v="1424775219"/>
    <b v="0"/>
    <n v="24"/>
    <b v="1"/>
    <x v="6"/>
    <n v="100"/>
    <n v="41.67"/>
  </r>
  <r>
    <x v="3809"/>
    <x v="3804"/>
    <x v="3807"/>
    <x v="13"/>
    <n v="2025"/>
    <x v="0"/>
    <x v="1"/>
    <x v="1"/>
    <n v="1406761200"/>
    <n v="1402403907"/>
    <b v="0"/>
    <n v="38"/>
    <b v="1"/>
    <x v="6"/>
    <n v="101"/>
    <n v="53.29"/>
  </r>
  <r>
    <x v="3810"/>
    <x v="3805"/>
    <x v="3808"/>
    <x v="15"/>
    <n v="1826"/>
    <x v="0"/>
    <x v="0"/>
    <x v="0"/>
    <n v="1426965758"/>
    <n v="1424377358"/>
    <b v="0"/>
    <n v="26"/>
    <b v="1"/>
    <x v="6"/>
    <n v="122"/>
    <n v="70.23"/>
  </r>
  <r>
    <x v="3811"/>
    <x v="3806"/>
    <x v="3809"/>
    <x v="49"/>
    <n v="825"/>
    <x v="0"/>
    <x v="1"/>
    <x v="1"/>
    <n v="1464692400"/>
    <n v="1461769373"/>
    <b v="0"/>
    <n v="19"/>
    <b v="1"/>
    <x v="6"/>
    <n v="330"/>
    <n v="43.42"/>
  </r>
  <r>
    <x v="3812"/>
    <x v="3807"/>
    <x v="3810"/>
    <x v="13"/>
    <n v="2191"/>
    <x v="0"/>
    <x v="5"/>
    <x v="5"/>
    <n v="1433131140"/>
    <n v="1429120908"/>
    <b v="0"/>
    <n v="11"/>
    <b v="1"/>
    <x v="6"/>
    <n v="110"/>
    <n v="199.18"/>
  </r>
  <r>
    <x v="3813"/>
    <x v="3808"/>
    <x v="3811"/>
    <x v="190"/>
    <n v="2119.9899999999998"/>
    <x v="0"/>
    <x v="0"/>
    <x v="0"/>
    <n v="1465940580"/>
    <n v="1462603021"/>
    <b v="0"/>
    <n v="27"/>
    <b v="1"/>
    <x v="6"/>
    <n v="101"/>
    <n v="78.52"/>
  </r>
  <r>
    <x v="3814"/>
    <x v="3809"/>
    <x v="3812"/>
    <x v="15"/>
    <n v="2102"/>
    <x v="0"/>
    <x v="0"/>
    <x v="0"/>
    <n v="1427860740"/>
    <n v="1424727712"/>
    <b v="0"/>
    <n v="34"/>
    <b v="1"/>
    <x v="6"/>
    <n v="140"/>
    <n v="61.82"/>
  </r>
  <r>
    <x v="3815"/>
    <x v="3810"/>
    <x v="3813"/>
    <x v="28"/>
    <n v="1000.01"/>
    <x v="0"/>
    <x v="1"/>
    <x v="1"/>
    <n v="1440111600"/>
    <n v="1437545657"/>
    <b v="0"/>
    <n v="20"/>
    <b v="1"/>
    <x v="6"/>
    <n v="100"/>
    <n v="50"/>
  </r>
  <r>
    <x v="3816"/>
    <x v="3811"/>
    <x v="3814"/>
    <x v="15"/>
    <n v="1788.57"/>
    <x v="0"/>
    <x v="0"/>
    <x v="0"/>
    <n v="1405614823"/>
    <n v="1403022823"/>
    <b v="0"/>
    <n v="37"/>
    <b v="1"/>
    <x v="6"/>
    <n v="119"/>
    <n v="48.34"/>
  </r>
  <r>
    <x v="3817"/>
    <x v="3812"/>
    <x v="3815"/>
    <x v="13"/>
    <n v="2145"/>
    <x v="0"/>
    <x v="0"/>
    <x v="0"/>
    <n v="1445659140"/>
    <n v="1444236216"/>
    <b v="0"/>
    <n v="20"/>
    <b v="1"/>
    <x v="6"/>
    <n v="107"/>
    <n v="107.25"/>
  </r>
  <r>
    <x v="3818"/>
    <x v="3813"/>
    <x v="3816"/>
    <x v="49"/>
    <n v="570"/>
    <x v="0"/>
    <x v="0"/>
    <x v="0"/>
    <n v="1426187582"/>
    <n v="1423599182"/>
    <b v="0"/>
    <n v="10"/>
    <b v="1"/>
    <x v="6"/>
    <n v="228"/>
    <n v="57"/>
  </r>
  <r>
    <x v="3819"/>
    <x v="3814"/>
    <x v="3705"/>
    <x v="28"/>
    <n v="1064"/>
    <x v="0"/>
    <x v="0"/>
    <x v="0"/>
    <n v="1437166920"/>
    <n v="1435554104"/>
    <b v="0"/>
    <n v="26"/>
    <b v="1"/>
    <x v="6"/>
    <n v="106"/>
    <n v="40.92"/>
  </r>
  <r>
    <x v="3820"/>
    <x v="3815"/>
    <x v="3817"/>
    <x v="43"/>
    <n v="430"/>
    <x v="0"/>
    <x v="1"/>
    <x v="1"/>
    <n v="1436110717"/>
    <n v="1433518717"/>
    <b v="0"/>
    <n v="20"/>
    <b v="1"/>
    <x v="6"/>
    <n v="143"/>
    <n v="21.5"/>
  </r>
  <r>
    <x v="3821"/>
    <x v="3816"/>
    <x v="3818"/>
    <x v="8"/>
    <n v="3659"/>
    <x v="0"/>
    <x v="0"/>
    <x v="0"/>
    <n v="1451881207"/>
    <n v="1449116407"/>
    <b v="0"/>
    <n v="46"/>
    <b v="1"/>
    <x v="6"/>
    <n v="105"/>
    <n v="79.540000000000006"/>
  </r>
  <r>
    <x v="3822"/>
    <x v="3817"/>
    <x v="3819"/>
    <x v="10"/>
    <n v="5501"/>
    <x v="0"/>
    <x v="12"/>
    <x v="3"/>
    <n v="1453244340"/>
    <n v="1448136417"/>
    <b v="0"/>
    <n v="76"/>
    <b v="1"/>
    <x v="6"/>
    <n v="110"/>
    <n v="72.38"/>
  </r>
  <r>
    <x v="3823"/>
    <x v="3818"/>
    <x v="3820"/>
    <x v="30"/>
    <n v="2650"/>
    <x v="0"/>
    <x v="0"/>
    <x v="0"/>
    <n v="1437364740"/>
    <n v="1434405044"/>
    <b v="0"/>
    <n v="41"/>
    <b v="1"/>
    <x v="6"/>
    <n v="106"/>
    <n v="64.63"/>
  </r>
  <r>
    <x v="3824"/>
    <x v="3819"/>
    <x v="3821"/>
    <x v="49"/>
    <n v="270"/>
    <x v="0"/>
    <x v="1"/>
    <x v="1"/>
    <n v="1470058860"/>
    <n v="1469026903"/>
    <b v="0"/>
    <n v="7"/>
    <b v="1"/>
    <x v="6"/>
    <n v="108"/>
    <n v="38.57"/>
  </r>
  <r>
    <x v="3825"/>
    <x v="3820"/>
    <x v="3822"/>
    <x v="10"/>
    <n v="5271"/>
    <x v="0"/>
    <x v="0"/>
    <x v="0"/>
    <n v="1434505214"/>
    <n v="1432690814"/>
    <b v="0"/>
    <n v="49"/>
    <b v="1"/>
    <x v="6"/>
    <n v="105"/>
    <n v="107.57"/>
  </r>
  <r>
    <x v="3826"/>
    <x v="3821"/>
    <x v="3823"/>
    <x v="20"/>
    <n v="715"/>
    <x v="0"/>
    <x v="1"/>
    <x v="1"/>
    <n v="1430993394"/>
    <n v="1428401394"/>
    <b v="0"/>
    <n v="26"/>
    <b v="1"/>
    <x v="6"/>
    <n v="119"/>
    <n v="27.5"/>
  </r>
  <r>
    <x v="3827"/>
    <x v="3822"/>
    <x v="3824"/>
    <x v="9"/>
    <n v="4580"/>
    <x v="0"/>
    <x v="1"/>
    <x v="1"/>
    <n v="1427414400"/>
    <n v="1422656201"/>
    <b v="0"/>
    <n v="65"/>
    <b v="1"/>
    <x v="6"/>
    <n v="153"/>
    <n v="70.459999999999994"/>
  </r>
  <r>
    <x v="3828"/>
    <x v="3823"/>
    <x v="3825"/>
    <x v="10"/>
    <n v="5000"/>
    <x v="0"/>
    <x v="0"/>
    <x v="0"/>
    <n v="1420033187"/>
    <n v="1414845587"/>
    <b v="0"/>
    <n v="28"/>
    <b v="1"/>
    <x v="6"/>
    <n v="100"/>
    <n v="178.57"/>
  </r>
  <r>
    <x v="3829"/>
    <x v="3824"/>
    <x v="3826"/>
    <x v="2"/>
    <n v="501"/>
    <x v="0"/>
    <x v="0"/>
    <x v="0"/>
    <n v="1472676371"/>
    <n v="1470948371"/>
    <b v="0"/>
    <n v="8"/>
    <b v="1"/>
    <x v="6"/>
    <n v="100"/>
    <n v="62.63"/>
  </r>
  <r>
    <x v="3830"/>
    <x v="3825"/>
    <x v="3827"/>
    <x v="213"/>
    <n v="225"/>
    <x v="0"/>
    <x v="0"/>
    <x v="0"/>
    <n v="1464371211"/>
    <n v="1463161611"/>
    <b v="0"/>
    <n v="3"/>
    <b v="1"/>
    <x v="6"/>
    <n v="225"/>
    <n v="75"/>
  </r>
  <r>
    <x v="3831"/>
    <x v="3826"/>
    <x v="3828"/>
    <x v="2"/>
    <n v="530.11"/>
    <x v="0"/>
    <x v="0"/>
    <x v="0"/>
    <n v="1415222545"/>
    <n v="1413404545"/>
    <b v="0"/>
    <n v="9"/>
    <b v="1"/>
    <x v="6"/>
    <n v="106"/>
    <n v="58.9"/>
  </r>
  <r>
    <x v="3832"/>
    <x v="3827"/>
    <x v="3829"/>
    <x v="38"/>
    <n v="1256"/>
    <x v="0"/>
    <x v="0"/>
    <x v="0"/>
    <n v="1455936335"/>
    <n v="1452048335"/>
    <b v="0"/>
    <n v="9"/>
    <b v="1"/>
    <x v="6"/>
    <n v="105"/>
    <n v="139.56"/>
  </r>
  <r>
    <x v="3833"/>
    <x v="3828"/>
    <x v="3830"/>
    <x v="38"/>
    <n v="1400"/>
    <x v="0"/>
    <x v="5"/>
    <x v="5"/>
    <n v="1417460940"/>
    <n v="1416516972"/>
    <b v="0"/>
    <n v="20"/>
    <b v="1"/>
    <x v="6"/>
    <n v="117"/>
    <n v="70"/>
  </r>
  <r>
    <x v="3834"/>
    <x v="3829"/>
    <x v="3831"/>
    <x v="9"/>
    <n v="3271"/>
    <x v="0"/>
    <x v="1"/>
    <x v="1"/>
    <n v="1434624067"/>
    <n v="1432032067"/>
    <b v="0"/>
    <n v="57"/>
    <b v="1"/>
    <x v="6"/>
    <n v="109"/>
    <n v="57.39"/>
  </r>
  <r>
    <x v="3835"/>
    <x v="3830"/>
    <x v="3832"/>
    <x v="48"/>
    <n v="320"/>
    <x v="0"/>
    <x v="1"/>
    <x v="1"/>
    <n v="1461278208"/>
    <n v="1459463808"/>
    <b v="0"/>
    <n v="8"/>
    <b v="1"/>
    <x v="6"/>
    <n v="160"/>
    <n v="40"/>
  </r>
  <r>
    <x v="3836"/>
    <x v="3831"/>
    <x v="3833"/>
    <x v="134"/>
    <n v="900"/>
    <x v="0"/>
    <x v="0"/>
    <x v="0"/>
    <n v="1470197340"/>
    <n v="1467497652"/>
    <b v="0"/>
    <n v="14"/>
    <b v="1"/>
    <x v="6"/>
    <n v="113"/>
    <n v="64.290000000000006"/>
  </r>
  <r>
    <x v="3837"/>
    <x v="3832"/>
    <x v="3834"/>
    <x v="13"/>
    <n v="2042"/>
    <x v="0"/>
    <x v="1"/>
    <x v="1"/>
    <n v="1435947758"/>
    <n v="1432837358"/>
    <b v="0"/>
    <n v="17"/>
    <b v="1"/>
    <x v="6"/>
    <n v="102"/>
    <n v="120.12"/>
  </r>
  <r>
    <x v="3838"/>
    <x v="3833"/>
    <x v="3835"/>
    <x v="57"/>
    <n v="100824"/>
    <x v="0"/>
    <x v="11"/>
    <x v="9"/>
    <n v="1432314209"/>
    <n v="1429722209"/>
    <b v="0"/>
    <n v="100"/>
    <b v="1"/>
    <x v="6"/>
    <n v="101"/>
    <n v="1008.24"/>
  </r>
  <r>
    <x v="3839"/>
    <x v="3834"/>
    <x v="3836"/>
    <x v="13"/>
    <n v="2025"/>
    <x v="0"/>
    <x v="0"/>
    <x v="0"/>
    <n v="1438226724"/>
    <n v="1433042724"/>
    <b v="0"/>
    <n v="32"/>
    <b v="1"/>
    <x v="6"/>
    <n v="101"/>
    <n v="63.28"/>
  </r>
  <r>
    <x v="3840"/>
    <x v="3835"/>
    <x v="3837"/>
    <x v="332"/>
    <n v="65"/>
    <x v="0"/>
    <x v="1"/>
    <x v="1"/>
    <n v="1459180229"/>
    <n v="1457023829"/>
    <b v="0"/>
    <n v="3"/>
    <b v="1"/>
    <x v="6"/>
    <n v="6500"/>
    <n v="21.67"/>
  </r>
  <r>
    <x v="3841"/>
    <x v="3836"/>
    <x v="3838"/>
    <x v="3"/>
    <n v="872"/>
    <x v="2"/>
    <x v="0"/>
    <x v="0"/>
    <n v="1405882287"/>
    <n v="1400698287"/>
    <b v="1"/>
    <n v="34"/>
    <b v="0"/>
    <x v="6"/>
    <n v="9"/>
    <n v="25.65"/>
  </r>
  <r>
    <x v="3842"/>
    <x v="3837"/>
    <x v="3839"/>
    <x v="10"/>
    <n v="1097"/>
    <x v="2"/>
    <x v="1"/>
    <x v="1"/>
    <n v="1399809052"/>
    <n v="1397217052"/>
    <b v="1"/>
    <n v="23"/>
    <b v="0"/>
    <x v="6"/>
    <n v="22"/>
    <n v="47.7"/>
  </r>
  <r>
    <x v="3843"/>
    <x v="3838"/>
    <x v="3840"/>
    <x v="10"/>
    <n v="1065"/>
    <x v="2"/>
    <x v="0"/>
    <x v="0"/>
    <n v="1401587064"/>
    <n v="1399427064"/>
    <b v="1"/>
    <n v="19"/>
    <b v="0"/>
    <x v="6"/>
    <n v="21"/>
    <n v="56.05"/>
  </r>
  <r>
    <x v="3844"/>
    <x v="3839"/>
    <x v="3841"/>
    <x v="336"/>
    <n v="4066"/>
    <x v="2"/>
    <x v="0"/>
    <x v="0"/>
    <n v="1401778740"/>
    <n v="1399474134"/>
    <b v="1"/>
    <n v="50"/>
    <b v="0"/>
    <x v="6"/>
    <n v="41"/>
    <n v="81.319999999999993"/>
  </r>
  <r>
    <x v="3845"/>
    <x v="3840"/>
    <x v="3842"/>
    <x v="79"/>
    <n v="842"/>
    <x v="2"/>
    <x v="0"/>
    <x v="0"/>
    <n v="1443711774"/>
    <n v="1441119774"/>
    <b v="1"/>
    <n v="12"/>
    <b v="0"/>
    <x v="6"/>
    <n v="2"/>
    <n v="70.17"/>
  </r>
  <r>
    <x v="3846"/>
    <x v="3841"/>
    <x v="3843"/>
    <x v="39"/>
    <n v="189"/>
    <x v="2"/>
    <x v="0"/>
    <x v="0"/>
    <n v="1412405940"/>
    <n v="1409721542"/>
    <b v="1"/>
    <n v="8"/>
    <b v="0"/>
    <x v="6"/>
    <n v="3"/>
    <n v="23.63"/>
  </r>
  <r>
    <x v="3847"/>
    <x v="3842"/>
    <x v="3844"/>
    <x v="124"/>
    <n v="1697"/>
    <x v="2"/>
    <x v="0"/>
    <x v="0"/>
    <n v="1437283391"/>
    <n v="1433395391"/>
    <b v="1"/>
    <n v="9"/>
    <b v="0"/>
    <x v="6"/>
    <n v="16"/>
    <n v="188.56"/>
  </r>
  <r>
    <x v="3848"/>
    <x v="3843"/>
    <x v="3845"/>
    <x v="93"/>
    <n v="2129"/>
    <x v="2"/>
    <x v="0"/>
    <x v="0"/>
    <n v="1445196989"/>
    <n v="1442604989"/>
    <b v="1"/>
    <n v="43"/>
    <b v="0"/>
    <x v="6"/>
    <n v="16"/>
    <n v="49.51"/>
  </r>
  <r>
    <x v="3849"/>
    <x v="3844"/>
    <x v="3846"/>
    <x v="11"/>
    <n v="2113"/>
    <x v="2"/>
    <x v="12"/>
    <x v="3"/>
    <n v="1434047084"/>
    <n v="1431455084"/>
    <b v="1"/>
    <n v="28"/>
    <b v="0"/>
    <x v="6"/>
    <n v="7"/>
    <n v="75.459999999999994"/>
  </r>
  <r>
    <x v="3850"/>
    <x v="3845"/>
    <x v="3847"/>
    <x v="28"/>
    <n v="38"/>
    <x v="2"/>
    <x v="0"/>
    <x v="0"/>
    <n v="1420081143"/>
    <n v="1417489143"/>
    <b v="1"/>
    <n v="4"/>
    <b v="0"/>
    <x v="6"/>
    <n v="4"/>
    <n v="9.5"/>
  </r>
  <r>
    <x v="3851"/>
    <x v="3846"/>
    <x v="3848"/>
    <x v="30"/>
    <n v="852"/>
    <x v="2"/>
    <x v="1"/>
    <x v="1"/>
    <n v="1437129179"/>
    <n v="1434537179"/>
    <b v="1"/>
    <n v="24"/>
    <b v="0"/>
    <x v="6"/>
    <n v="34"/>
    <n v="35.5"/>
  </r>
  <r>
    <x v="3852"/>
    <x v="3847"/>
    <x v="3849"/>
    <x v="3"/>
    <n v="20"/>
    <x v="2"/>
    <x v="0"/>
    <x v="0"/>
    <n v="1427427276"/>
    <n v="1425270876"/>
    <b v="0"/>
    <n v="2"/>
    <b v="0"/>
    <x v="6"/>
    <n v="0"/>
    <n v="10"/>
  </r>
  <r>
    <x v="3853"/>
    <x v="3848"/>
    <x v="3850"/>
    <x v="57"/>
    <n v="26"/>
    <x v="2"/>
    <x v="0"/>
    <x v="0"/>
    <n v="1409602178"/>
    <n v="1406578178"/>
    <b v="0"/>
    <n v="2"/>
    <b v="0"/>
    <x v="6"/>
    <n v="0"/>
    <n v="13"/>
  </r>
  <r>
    <x v="3854"/>
    <x v="3849"/>
    <x v="3851"/>
    <x v="34"/>
    <n v="1788"/>
    <x v="2"/>
    <x v="0"/>
    <x v="0"/>
    <n v="1431206058"/>
    <n v="1428614058"/>
    <b v="0"/>
    <n v="20"/>
    <b v="0"/>
    <x v="6"/>
    <n v="16"/>
    <n v="89.4"/>
  </r>
  <r>
    <x v="3855"/>
    <x v="3850"/>
    <x v="3852"/>
    <x v="28"/>
    <n v="25"/>
    <x v="2"/>
    <x v="0"/>
    <x v="0"/>
    <n v="1427408271"/>
    <n v="1424819871"/>
    <b v="0"/>
    <n v="1"/>
    <b v="0"/>
    <x v="6"/>
    <n v="3"/>
    <n v="25"/>
  </r>
  <r>
    <x v="3856"/>
    <x v="3851"/>
    <x v="3853"/>
    <x v="10"/>
    <n v="1"/>
    <x v="2"/>
    <x v="0"/>
    <x v="0"/>
    <n v="1425833403"/>
    <n v="1423245003"/>
    <b v="0"/>
    <n v="1"/>
    <b v="0"/>
    <x v="6"/>
    <n v="0"/>
    <n v="1"/>
  </r>
  <r>
    <x v="3857"/>
    <x v="3852"/>
    <x v="3854"/>
    <x v="10"/>
    <n v="260"/>
    <x v="2"/>
    <x v="0"/>
    <x v="0"/>
    <n v="1406913120"/>
    <n v="1404927690"/>
    <b v="0"/>
    <n v="4"/>
    <b v="0"/>
    <x v="6"/>
    <n v="5"/>
    <n v="65"/>
  </r>
  <r>
    <x v="3858"/>
    <x v="3853"/>
    <x v="3855"/>
    <x v="2"/>
    <n v="10"/>
    <x v="2"/>
    <x v="1"/>
    <x v="1"/>
    <n v="1432328400"/>
    <n v="1430734844"/>
    <b v="0"/>
    <n v="1"/>
    <b v="0"/>
    <x v="6"/>
    <n v="2"/>
    <n v="10"/>
  </r>
  <r>
    <x v="3859"/>
    <x v="3854"/>
    <x v="3856"/>
    <x v="30"/>
    <n v="1"/>
    <x v="2"/>
    <x v="0"/>
    <x v="0"/>
    <n v="1403730000"/>
    <n v="1401485207"/>
    <b v="0"/>
    <n v="1"/>
    <b v="0"/>
    <x v="6"/>
    <n v="0"/>
    <n v="1"/>
  </r>
  <r>
    <x v="3860"/>
    <x v="3855"/>
    <x v="3857"/>
    <x v="12"/>
    <n v="1060"/>
    <x v="2"/>
    <x v="0"/>
    <x v="0"/>
    <n v="1407858710"/>
    <n v="1405266710"/>
    <b v="0"/>
    <n v="13"/>
    <b v="0"/>
    <x v="6"/>
    <n v="18"/>
    <n v="81.540000000000006"/>
  </r>
  <r>
    <x v="3861"/>
    <x v="3856"/>
    <x v="3858"/>
    <x v="13"/>
    <n v="100"/>
    <x v="2"/>
    <x v="0"/>
    <x v="0"/>
    <n v="1415828820"/>
    <n v="1412258977"/>
    <b v="0"/>
    <n v="1"/>
    <b v="0"/>
    <x v="6"/>
    <n v="5"/>
    <n v="100"/>
  </r>
  <r>
    <x v="3862"/>
    <x v="3857"/>
    <x v="3859"/>
    <x v="51"/>
    <n v="1"/>
    <x v="2"/>
    <x v="0"/>
    <x v="0"/>
    <n v="1473699540"/>
    <n v="1472451356"/>
    <b v="0"/>
    <n v="1"/>
    <b v="0"/>
    <x v="6"/>
    <n v="0"/>
    <n v="1"/>
  </r>
  <r>
    <x v="3863"/>
    <x v="3858"/>
    <x v="3860"/>
    <x v="12"/>
    <n v="0"/>
    <x v="2"/>
    <x v="0"/>
    <x v="0"/>
    <n v="1446739905"/>
    <n v="1441552305"/>
    <b v="0"/>
    <n v="0"/>
    <b v="0"/>
    <x v="6"/>
    <n v="0"/>
    <s v="N/A"/>
  </r>
  <r>
    <x v="3864"/>
    <x v="3859"/>
    <x v="3861"/>
    <x v="10"/>
    <n v="60"/>
    <x v="2"/>
    <x v="0"/>
    <x v="0"/>
    <n v="1447799054"/>
    <n v="1445203454"/>
    <b v="0"/>
    <n v="3"/>
    <b v="0"/>
    <x v="6"/>
    <n v="1"/>
    <n v="20"/>
  </r>
  <r>
    <x v="3865"/>
    <x v="3860"/>
    <x v="3862"/>
    <x v="425"/>
    <n v="650"/>
    <x v="2"/>
    <x v="5"/>
    <x v="5"/>
    <n v="1409376600"/>
    <n v="1405957098"/>
    <b v="0"/>
    <n v="14"/>
    <b v="0"/>
    <x v="6"/>
    <n v="27"/>
    <n v="46.43"/>
  </r>
  <r>
    <x v="3866"/>
    <x v="3861"/>
    <x v="3863"/>
    <x v="13"/>
    <n v="11"/>
    <x v="2"/>
    <x v="0"/>
    <x v="0"/>
    <n v="1458703740"/>
    <n v="1454453021"/>
    <b v="0"/>
    <n v="2"/>
    <b v="0"/>
    <x v="6"/>
    <n v="1"/>
    <n v="5.5"/>
  </r>
  <r>
    <x v="3867"/>
    <x v="3862"/>
    <x v="3864"/>
    <x v="13"/>
    <n v="251"/>
    <x v="2"/>
    <x v="0"/>
    <x v="0"/>
    <n v="1466278339"/>
    <n v="1463686339"/>
    <b v="0"/>
    <n v="5"/>
    <b v="0"/>
    <x v="6"/>
    <n v="13"/>
    <n v="50.2"/>
  </r>
  <r>
    <x v="3868"/>
    <x v="3863"/>
    <x v="3865"/>
    <x v="10"/>
    <n v="10"/>
    <x v="1"/>
    <x v="1"/>
    <x v="1"/>
    <n v="1410191405"/>
    <n v="1408031405"/>
    <b v="0"/>
    <n v="1"/>
    <b v="0"/>
    <x v="40"/>
    <n v="0"/>
    <n v="10"/>
  </r>
  <r>
    <x v="3869"/>
    <x v="3864"/>
    <x v="3866"/>
    <x v="426"/>
    <n v="452"/>
    <x v="1"/>
    <x v="0"/>
    <x v="0"/>
    <n v="1426302660"/>
    <n v="1423761792"/>
    <b v="0"/>
    <n v="15"/>
    <b v="0"/>
    <x v="40"/>
    <n v="3"/>
    <n v="30.13"/>
  </r>
  <r>
    <x v="3870"/>
    <x v="3865"/>
    <x v="3867"/>
    <x v="3"/>
    <n v="1500"/>
    <x v="1"/>
    <x v="0"/>
    <x v="0"/>
    <n v="1404360478"/>
    <n v="1401768478"/>
    <b v="0"/>
    <n v="10"/>
    <b v="0"/>
    <x v="40"/>
    <n v="15"/>
    <n v="150"/>
  </r>
  <r>
    <x v="3871"/>
    <x v="3866"/>
    <x v="3868"/>
    <x v="15"/>
    <n v="40"/>
    <x v="1"/>
    <x v="0"/>
    <x v="0"/>
    <n v="1490809450"/>
    <n v="1485629050"/>
    <b v="0"/>
    <n v="3"/>
    <b v="0"/>
    <x v="40"/>
    <n v="3"/>
    <n v="13.33"/>
  </r>
  <r>
    <x v="3872"/>
    <x v="3867"/>
    <x v="3869"/>
    <x v="36"/>
    <n v="0"/>
    <x v="1"/>
    <x v="0"/>
    <x v="0"/>
    <n v="1439522996"/>
    <n v="1435202996"/>
    <b v="0"/>
    <n v="0"/>
    <b v="0"/>
    <x v="40"/>
    <n v="0"/>
    <s v="N/A"/>
  </r>
  <r>
    <x v="3873"/>
    <x v="3868"/>
    <x v="3870"/>
    <x v="62"/>
    <n v="0"/>
    <x v="1"/>
    <x v="0"/>
    <x v="0"/>
    <n v="1444322535"/>
    <n v="1441730535"/>
    <b v="0"/>
    <n v="0"/>
    <b v="0"/>
    <x v="40"/>
    <n v="0"/>
    <s v="N/A"/>
  </r>
  <r>
    <x v="3874"/>
    <x v="3869"/>
    <x v="3871"/>
    <x v="420"/>
    <n v="0"/>
    <x v="1"/>
    <x v="4"/>
    <x v="4"/>
    <n v="1422061200"/>
    <n v="1420244622"/>
    <b v="0"/>
    <n v="0"/>
    <b v="0"/>
    <x v="40"/>
    <n v="0"/>
    <s v="N/A"/>
  </r>
  <r>
    <x v="3875"/>
    <x v="3870"/>
    <x v="3872"/>
    <x v="11"/>
    <n v="0"/>
    <x v="1"/>
    <x v="8"/>
    <x v="7"/>
    <n v="1472896800"/>
    <n v="1472804365"/>
    <b v="0"/>
    <n v="0"/>
    <b v="0"/>
    <x v="40"/>
    <n v="0"/>
    <s v="N/A"/>
  </r>
  <r>
    <x v="3876"/>
    <x v="3871"/>
    <x v="3873"/>
    <x v="195"/>
    <n v="2059"/>
    <x v="1"/>
    <x v="1"/>
    <x v="1"/>
    <n v="1454425128"/>
    <n v="1451833128"/>
    <b v="0"/>
    <n v="46"/>
    <b v="0"/>
    <x v="40"/>
    <n v="53"/>
    <n v="44.76"/>
  </r>
  <r>
    <x v="3877"/>
    <x v="3872"/>
    <x v="3874"/>
    <x v="31"/>
    <n v="1241"/>
    <x v="1"/>
    <x v="0"/>
    <x v="0"/>
    <n v="1481213752"/>
    <n v="1478621752"/>
    <b v="0"/>
    <n v="14"/>
    <b v="0"/>
    <x v="40"/>
    <n v="5"/>
    <n v="88.64"/>
  </r>
  <r>
    <x v="3878"/>
    <x v="3873"/>
    <x v="3875"/>
    <x v="102"/>
    <n v="10"/>
    <x v="1"/>
    <x v="0"/>
    <x v="0"/>
    <n v="1435636740"/>
    <n v="1433014746"/>
    <b v="0"/>
    <n v="1"/>
    <b v="0"/>
    <x v="40"/>
    <n v="0"/>
    <n v="10"/>
  </r>
  <r>
    <x v="3879"/>
    <x v="3874"/>
    <x v="3876"/>
    <x v="36"/>
    <n v="0"/>
    <x v="1"/>
    <x v="1"/>
    <x v="1"/>
    <n v="1422218396"/>
    <n v="1419626396"/>
    <b v="0"/>
    <n v="0"/>
    <b v="0"/>
    <x v="40"/>
    <n v="0"/>
    <s v="N/A"/>
  </r>
  <r>
    <x v="3880"/>
    <x v="3875"/>
    <x v="3877"/>
    <x v="51"/>
    <n v="980"/>
    <x v="1"/>
    <x v="1"/>
    <x v="1"/>
    <n v="1406761200"/>
    <n v="1403724820"/>
    <b v="0"/>
    <n v="17"/>
    <b v="0"/>
    <x v="40"/>
    <n v="13"/>
    <n v="57.65"/>
  </r>
  <r>
    <x v="3881"/>
    <x v="3876"/>
    <x v="3878"/>
    <x v="2"/>
    <n v="25"/>
    <x v="1"/>
    <x v="0"/>
    <x v="0"/>
    <n v="1487550399"/>
    <n v="1484958399"/>
    <b v="0"/>
    <n v="1"/>
    <b v="0"/>
    <x v="40"/>
    <n v="5"/>
    <n v="25"/>
  </r>
  <r>
    <x v="3882"/>
    <x v="3877"/>
    <x v="3879"/>
    <x v="11"/>
    <n v="0"/>
    <x v="1"/>
    <x v="2"/>
    <x v="2"/>
    <n v="1454281380"/>
    <n v="1451950570"/>
    <b v="0"/>
    <n v="0"/>
    <b v="0"/>
    <x v="40"/>
    <n v="0"/>
    <s v="N/A"/>
  </r>
  <r>
    <x v="3883"/>
    <x v="3878"/>
    <x v="3880"/>
    <x v="36"/>
    <n v="0"/>
    <x v="1"/>
    <x v="1"/>
    <x v="1"/>
    <n v="1409668069"/>
    <n v="1407076069"/>
    <b v="0"/>
    <n v="0"/>
    <b v="0"/>
    <x v="40"/>
    <n v="0"/>
    <s v="N/A"/>
  </r>
  <r>
    <x v="3884"/>
    <x v="3879"/>
    <x v="3881"/>
    <x v="3"/>
    <n v="0"/>
    <x v="1"/>
    <x v="0"/>
    <x v="0"/>
    <n v="1427479192"/>
    <n v="1425322792"/>
    <b v="0"/>
    <n v="0"/>
    <b v="0"/>
    <x v="40"/>
    <n v="0"/>
    <s v="N/A"/>
  </r>
  <r>
    <x v="3885"/>
    <x v="3880"/>
    <x v="3882"/>
    <x v="427"/>
    <n v="0"/>
    <x v="1"/>
    <x v="0"/>
    <x v="0"/>
    <n v="1462834191"/>
    <n v="1460242191"/>
    <b v="0"/>
    <n v="0"/>
    <b v="0"/>
    <x v="40"/>
    <n v="0"/>
    <s v="N/A"/>
  </r>
  <r>
    <x v="3886"/>
    <x v="3881"/>
    <x v="3883"/>
    <x v="3"/>
    <n v="0"/>
    <x v="1"/>
    <x v="2"/>
    <x v="2"/>
    <n v="1418275702"/>
    <n v="1415683702"/>
    <b v="0"/>
    <n v="0"/>
    <b v="0"/>
    <x v="40"/>
    <n v="0"/>
    <s v="N/A"/>
  </r>
  <r>
    <x v="3887"/>
    <x v="3882"/>
    <x v="3884"/>
    <x v="13"/>
    <n v="35"/>
    <x v="1"/>
    <x v="0"/>
    <x v="0"/>
    <n v="1430517600"/>
    <n v="1426538129"/>
    <b v="0"/>
    <n v="2"/>
    <b v="0"/>
    <x v="40"/>
    <n v="2"/>
    <n v="17.5"/>
  </r>
  <r>
    <x v="3888"/>
    <x v="3883"/>
    <x v="3885"/>
    <x v="13"/>
    <n v="542"/>
    <x v="2"/>
    <x v="1"/>
    <x v="1"/>
    <n v="1488114358"/>
    <n v="1485522358"/>
    <b v="0"/>
    <n v="14"/>
    <b v="0"/>
    <x v="6"/>
    <n v="27"/>
    <n v="38.71"/>
  </r>
  <r>
    <x v="3889"/>
    <x v="3884"/>
    <x v="3886"/>
    <x v="6"/>
    <n v="118"/>
    <x v="2"/>
    <x v="0"/>
    <x v="0"/>
    <n v="1420413960"/>
    <n v="1417651630"/>
    <b v="0"/>
    <n v="9"/>
    <b v="0"/>
    <x v="6"/>
    <n v="1"/>
    <n v="13.11"/>
  </r>
  <r>
    <x v="3890"/>
    <x v="3885"/>
    <x v="3887"/>
    <x v="36"/>
    <n v="2524"/>
    <x v="2"/>
    <x v="0"/>
    <x v="0"/>
    <n v="1439662344"/>
    <n v="1434478344"/>
    <b v="0"/>
    <n v="8"/>
    <b v="0"/>
    <x v="6"/>
    <n v="17"/>
    <n v="315.5"/>
  </r>
  <r>
    <x v="3891"/>
    <x v="3886"/>
    <x v="3888"/>
    <x v="134"/>
    <n v="260"/>
    <x v="2"/>
    <x v="0"/>
    <x v="0"/>
    <n v="1427086740"/>
    <n v="1424488244"/>
    <b v="0"/>
    <n v="7"/>
    <b v="0"/>
    <x v="6"/>
    <n v="33"/>
    <n v="37.14"/>
  </r>
  <r>
    <x v="3892"/>
    <x v="3887"/>
    <x v="3889"/>
    <x v="28"/>
    <n v="0"/>
    <x v="2"/>
    <x v="0"/>
    <x v="0"/>
    <n v="1408863600"/>
    <n v="1408203557"/>
    <b v="0"/>
    <n v="0"/>
    <b v="0"/>
    <x v="6"/>
    <n v="0"/>
    <s v="N/A"/>
  </r>
  <r>
    <x v="3893"/>
    <x v="3888"/>
    <x v="3890"/>
    <x v="63"/>
    <n v="10775"/>
    <x v="2"/>
    <x v="0"/>
    <x v="0"/>
    <n v="1404194400"/>
    <n v="1400600840"/>
    <b v="0"/>
    <n v="84"/>
    <b v="0"/>
    <x v="6"/>
    <n v="22"/>
    <n v="128.27000000000001"/>
  </r>
  <r>
    <x v="3894"/>
    <x v="3889"/>
    <x v="3891"/>
    <x v="36"/>
    <n v="520"/>
    <x v="2"/>
    <x v="0"/>
    <x v="0"/>
    <n v="1481000340"/>
    <n v="1478386812"/>
    <b v="0"/>
    <n v="11"/>
    <b v="0"/>
    <x v="6"/>
    <n v="3"/>
    <n v="47.27"/>
  </r>
  <r>
    <x v="3895"/>
    <x v="3890"/>
    <x v="3892"/>
    <x v="28"/>
    <n v="50"/>
    <x v="2"/>
    <x v="0"/>
    <x v="0"/>
    <n v="1425103218"/>
    <n v="1422424818"/>
    <b v="0"/>
    <n v="1"/>
    <b v="0"/>
    <x v="6"/>
    <n v="5"/>
    <n v="50"/>
  </r>
  <r>
    <x v="3896"/>
    <x v="3891"/>
    <x v="3893"/>
    <x v="183"/>
    <n v="170"/>
    <x v="2"/>
    <x v="0"/>
    <x v="0"/>
    <n v="1402979778"/>
    <n v="1401770178"/>
    <b v="0"/>
    <n v="4"/>
    <b v="0"/>
    <x v="6"/>
    <n v="11"/>
    <n v="42.5"/>
  </r>
  <r>
    <x v="3897"/>
    <x v="3892"/>
    <x v="3894"/>
    <x v="30"/>
    <n v="440"/>
    <x v="2"/>
    <x v="4"/>
    <x v="4"/>
    <n v="1420750683"/>
    <n v="1418158683"/>
    <b v="0"/>
    <n v="10"/>
    <b v="0"/>
    <x v="6"/>
    <n v="18"/>
    <n v="44"/>
  </r>
  <r>
    <x v="3898"/>
    <x v="3893"/>
    <x v="3895"/>
    <x v="30"/>
    <n v="814"/>
    <x v="2"/>
    <x v="1"/>
    <x v="1"/>
    <n v="1439827200"/>
    <n v="1436355270"/>
    <b v="0"/>
    <n v="16"/>
    <b v="0"/>
    <x v="6"/>
    <n v="33"/>
    <n v="50.88"/>
  </r>
  <r>
    <x v="3899"/>
    <x v="3894"/>
    <x v="3896"/>
    <x v="3"/>
    <n v="125"/>
    <x v="2"/>
    <x v="0"/>
    <x v="0"/>
    <n v="1407868561"/>
    <n v="1406140561"/>
    <b v="0"/>
    <n v="2"/>
    <b v="0"/>
    <x v="6"/>
    <n v="1"/>
    <n v="62.5"/>
  </r>
  <r>
    <x v="3900"/>
    <x v="3895"/>
    <x v="3897"/>
    <x v="30"/>
    <n v="135"/>
    <x v="2"/>
    <x v="0"/>
    <x v="0"/>
    <n v="1433988791"/>
    <n v="1431396791"/>
    <b v="0"/>
    <n v="5"/>
    <b v="0"/>
    <x v="6"/>
    <n v="5"/>
    <n v="27"/>
  </r>
  <r>
    <x v="3901"/>
    <x v="3896"/>
    <x v="3898"/>
    <x v="9"/>
    <n v="25"/>
    <x v="2"/>
    <x v="0"/>
    <x v="0"/>
    <n v="1450554599"/>
    <n v="1447098599"/>
    <b v="0"/>
    <n v="1"/>
    <b v="0"/>
    <x v="6"/>
    <n v="1"/>
    <n v="25"/>
  </r>
  <r>
    <x v="3902"/>
    <x v="3897"/>
    <x v="3899"/>
    <x v="9"/>
    <n v="1465"/>
    <x v="2"/>
    <x v="1"/>
    <x v="1"/>
    <n v="1479125642"/>
    <n v="1476962042"/>
    <b v="0"/>
    <n v="31"/>
    <b v="0"/>
    <x v="6"/>
    <n v="49"/>
    <n v="47.26"/>
  </r>
  <r>
    <x v="3903"/>
    <x v="3898"/>
    <x v="3900"/>
    <x v="15"/>
    <n v="0"/>
    <x v="2"/>
    <x v="0"/>
    <x v="0"/>
    <n v="1439581080"/>
    <n v="1435709765"/>
    <b v="0"/>
    <n v="0"/>
    <b v="0"/>
    <x v="6"/>
    <n v="0"/>
    <s v="N/A"/>
  </r>
  <r>
    <x v="3904"/>
    <x v="3899"/>
    <x v="3901"/>
    <x v="3"/>
    <n v="3"/>
    <x v="2"/>
    <x v="0"/>
    <x v="0"/>
    <n v="1429074240"/>
    <n v="1427866200"/>
    <b v="0"/>
    <n v="2"/>
    <b v="0"/>
    <x v="6"/>
    <n v="0"/>
    <n v="1.5"/>
  </r>
  <r>
    <x v="3905"/>
    <x v="3900"/>
    <x v="3902"/>
    <x v="15"/>
    <n v="173"/>
    <x v="2"/>
    <x v="1"/>
    <x v="1"/>
    <n v="1434063600"/>
    <n v="1430405903"/>
    <b v="0"/>
    <n v="7"/>
    <b v="0"/>
    <x v="6"/>
    <n v="12"/>
    <n v="24.71"/>
  </r>
  <r>
    <x v="3906"/>
    <x v="3901"/>
    <x v="3903"/>
    <x v="15"/>
    <n v="1010"/>
    <x v="2"/>
    <x v="1"/>
    <x v="1"/>
    <n v="1435325100"/>
    <n v="1432072893"/>
    <b v="0"/>
    <n v="16"/>
    <b v="0"/>
    <x v="6"/>
    <n v="67"/>
    <n v="63.13"/>
  </r>
  <r>
    <x v="3907"/>
    <x v="3902"/>
    <x v="3904"/>
    <x v="28"/>
    <n v="153"/>
    <x v="2"/>
    <x v="0"/>
    <x v="0"/>
    <n v="1414354080"/>
    <n v="1411587606"/>
    <b v="0"/>
    <n v="4"/>
    <b v="0"/>
    <x v="6"/>
    <n v="15"/>
    <n v="38.25"/>
  </r>
  <r>
    <x v="3908"/>
    <x v="3903"/>
    <x v="3905"/>
    <x v="47"/>
    <n v="65"/>
    <x v="2"/>
    <x v="0"/>
    <x v="0"/>
    <n v="1406603696"/>
    <n v="1405307696"/>
    <b v="0"/>
    <n v="4"/>
    <b v="0"/>
    <x v="6"/>
    <n v="9"/>
    <n v="16.25"/>
  </r>
  <r>
    <x v="3909"/>
    <x v="3904"/>
    <x v="3906"/>
    <x v="127"/>
    <n v="135"/>
    <x v="2"/>
    <x v="0"/>
    <x v="0"/>
    <n v="1410424642"/>
    <n v="1407832642"/>
    <b v="0"/>
    <n v="4"/>
    <b v="0"/>
    <x v="6"/>
    <n v="0"/>
    <n v="33.75"/>
  </r>
  <r>
    <x v="3910"/>
    <x v="3905"/>
    <x v="3907"/>
    <x v="12"/>
    <n v="185"/>
    <x v="2"/>
    <x v="0"/>
    <x v="0"/>
    <n v="1441649397"/>
    <n v="1439057397"/>
    <b v="0"/>
    <n v="3"/>
    <b v="0"/>
    <x v="6"/>
    <n v="3"/>
    <n v="61.67"/>
  </r>
  <r>
    <x v="3911"/>
    <x v="3906"/>
    <x v="3908"/>
    <x v="6"/>
    <n v="2993"/>
    <x v="2"/>
    <x v="0"/>
    <x v="0"/>
    <n v="1417033777"/>
    <n v="1414438177"/>
    <b v="0"/>
    <n v="36"/>
    <b v="0"/>
    <x v="6"/>
    <n v="37"/>
    <n v="83.14"/>
  </r>
  <r>
    <x v="3912"/>
    <x v="3907"/>
    <x v="3909"/>
    <x v="36"/>
    <n v="1"/>
    <x v="2"/>
    <x v="0"/>
    <x v="0"/>
    <n v="1429936500"/>
    <n v="1424759330"/>
    <b v="0"/>
    <n v="1"/>
    <b v="0"/>
    <x v="6"/>
    <n v="0"/>
    <n v="1"/>
  </r>
  <r>
    <x v="3913"/>
    <x v="3908"/>
    <x v="3910"/>
    <x v="3"/>
    <n v="1000"/>
    <x v="2"/>
    <x v="0"/>
    <x v="0"/>
    <n v="1448863449"/>
    <n v="1446267849"/>
    <b v="0"/>
    <n v="7"/>
    <b v="0"/>
    <x v="6"/>
    <n v="10"/>
    <n v="142.86000000000001"/>
  </r>
  <r>
    <x v="3914"/>
    <x v="3909"/>
    <x v="3911"/>
    <x v="30"/>
    <n v="909"/>
    <x v="2"/>
    <x v="1"/>
    <x v="1"/>
    <n v="1431298740"/>
    <n v="1429558756"/>
    <b v="0"/>
    <n v="27"/>
    <b v="0"/>
    <x v="6"/>
    <n v="36"/>
    <n v="33.67"/>
  </r>
  <r>
    <x v="3915"/>
    <x v="3910"/>
    <x v="3912"/>
    <x v="15"/>
    <n v="5"/>
    <x v="2"/>
    <x v="1"/>
    <x v="1"/>
    <n v="1464824309"/>
    <n v="1462232309"/>
    <b v="0"/>
    <n v="1"/>
    <b v="0"/>
    <x v="6"/>
    <n v="0"/>
    <n v="5"/>
  </r>
  <r>
    <x v="3916"/>
    <x v="3911"/>
    <x v="3913"/>
    <x v="13"/>
    <n v="0"/>
    <x v="2"/>
    <x v="8"/>
    <x v="7"/>
    <n v="1464952752"/>
    <n v="1462360752"/>
    <b v="0"/>
    <n v="0"/>
    <b v="0"/>
    <x v="6"/>
    <n v="0"/>
    <s v="N/A"/>
  </r>
  <r>
    <x v="3917"/>
    <x v="3912"/>
    <x v="3914"/>
    <x v="8"/>
    <n v="10"/>
    <x v="2"/>
    <x v="1"/>
    <x v="1"/>
    <n v="1410439161"/>
    <n v="1407847161"/>
    <b v="0"/>
    <n v="1"/>
    <b v="0"/>
    <x v="6"/>
    <n v="0"/>
    <n v="10"/>
  </r>
  <r>
    <x v="3918"/>
    <x v="3913"/>
    <x v="3915"/>
    <x v="127"/>
    <n v="120"/>
    <x v="2"/>
    <x v="1"/>
    <x v="1"/>
    <n v="1407168000"/>
    <n v="1406131023"/>
    <b v="0"/>
    <n v="3"/>
    <b v="0"/>
    <x v="6"/>
    <n v="0"/>
    <n v="40"/>
  </r>
  <r>
    <x v="3919"/>
    <x v="3914"/>
    <x v="3916"/>
    <x v="10"/>
    <n v="90"/>
    <x v="2"/>
    <x v="1"/>
    <x v="1"/>
    <n v="1453075200"/>
    <n v="1450628773"/>
    <b v="0"/>
    <n v="3"/>
    <b v="0"/>
    <x v="6"/>
    <n v="2"/>
    <n v="30"/>
  </r>
  <r>
    <x v="3920"/>
    <x v="3915"/>
    <x v="3917"/>
    <x v="30"/>
    <n v="135"/>
    <x v="2"/>
    <x v="1"/>
    <x v="1"/>
    <n v="1479032260"/>
    <n v="1476436660"/>
    <b v="0"/>
    <n v="3"/>
    <b v="0"/>
    <x v="6"/>
    <n v="5"/>
    <n v="45"/>
  </r>
  <r>
    <x v="3921"/>
    <x v="3916"/>
    <x v="3918"/>
    <x v="9"/>
    <n v="0"/>
    <x v="2"/>
    <x v="1"/>
    <x v="1"/>
    <n v="1414346400"/>
    <n v="1413291655"/>
    <b v="0"/>
    <n v="0"/>
    <b v="0"/>
    <x v="6"/>
    <n v="0"/>
    <s v="N/A"/>
  </r>
  <r>
    <x v="3922"/>
    <x v="3917"/>
    <x v="3919"/>
    <x v="47"/>
    <n v="61"/>
    <x v="2"/>
    <x v="0"/>
    <x v="0"/>
    <n v="1425337200"/>
    <n v="1421432810"/>
    <b v="0"/>
    <n v="6"/>
    <b v="0"/>
    <x v="6"/>
    <n v="8"/>
    <n v="10.17"/>
  </r>
  <r>
    <x v="3923"/>
    <x v="3918"/>
    <x v="3920"/>
    <x v="236"/>
    <n v="1384"/>
    <x v="2"/>
    <x v="1"/>
    <x v="1"/>
    <n v="1428622271"/>
    <n v="1426203071"/>
    <b v="0"/>
    <n v="17"/>
    <b v="0"/>
    <x v="6"/>
    <n v="12"/>
    <n v="81.41"/>
  </r>
  <r>
    <x v="3924"/>
    <x v="3919"/>
    <x v="3921"/>
    <x v="36"/>
    <n v="2290"/>
    <x v="2"/>
    <x v="0"/>
    <x v="0"/>
    <n v="1403823722"/>
    <n v="1401231722"/>
    <b v="0"/>
    <n v="40"/>
    <b v="0"/>
    <x v="6"/>
    <n v="15"/>
    <n v="57.25"/>
  </r>
  <r>
    <x v="3925"/>
    <x v="3920"/>
    <x v="3922"/>
    <x v="325"/>
    <n v="15"/>
    <x v="2"/>
    <x v="0"/>
    <x v="0"/>
    <n v="1406753639"/>
    <n v="1404161639"/>
    <b v="0"/>
    <n v="3"/>
    <b v="0"/>
    <x v="6"/>
    <n v="10"/>
    <n v="5"/>
  </r>
  <r>
    <x v="3926"/>
    <x v="3921"/>
    <x v="3923"/>
    <x v="10"/>
    <n v="15"/>
    <x v="2"/>
    <x v="2"/>
    <x v="2"/>
    <n v="1419645748"/>
    <n v="1417053748"/>
    <b v="0"/>
    <n v="1"/>
    <b v="0"/>
    <x v="6"/>
    <n v="0"/>
    <n v="15"/>
  </r>
  <r>
    <x v="3927"/>
    <x v="3922"/>
    <x v="3924"/>
    <x v="30"/>
    <n v="25"/>
    <x v="2"/>
    <x v="1"/>
    <x v="1"/>
    <n v="1407565504"/>
    <n v="1404973504"/>
    <b v="0"/>
    <n v="2"/>
    <b v="0"/>
    <x v="6"/>
    <n v="1"/>
    <n v="12.5"/>
  </r>
  <r>
    <x v="3928"/>
    <x v="3923"/>
    <x v="3925"/>
    <x v="10"/>
    <n v="651"/>
    <x v="2"/>
    <x v="0"/>
    <x v="0"/>
    <n v="1444971540"/>
    <n v="1442593427"/>
    <b v="0"/>
    <n v="7"/>
    <b v="0"/>
    <x v="6"/>
    <n v="13"/>
    <n v="93"/>
  </r>
  <r>
    <x v="3929"/>
    <x v="3924"/>
    <x v="3926"/>
    <x v="22"/>
    <n v="453"/>
    <x v="2"/>
    <x v="0"/>
    <x v="0"/>
    <n v="1474228265"/>
    <n v="1471636265"/>
    <b v="0"/>
    <n v="14"/>
    <b v="0"/>
    <x v="6"/>
    <n v="2"/>
    <n v="32.36"/>
  </r>
  <r>
    <x v="3930"/>
    <x v="3925"/>
    <x v="3927"/>
    <x v="3"/>
    <n v="0"/>
    <x v="2"/>
    <x v="2"/>
    <x v="2"/>
    <n v="1459490400"/>
    <n v="1457078868"/>
    <b v="0"/>
    <n v="0"/>
    <b v="0"/>
    <x v="6"/>
    <n v="0"/>
    <s v="N/A"/>
  </r>
  <r>
    <x v="3931"/>
    <x v="3926"/>
    <x v="3928"/>
    <x v="6"/>
    <n v="0"/>
    <x v="2"/>
    <x v="0"/>
    <x v="0"/>
    <n v="1441510707"/>
    <n v="1439350707"/>
    <b v="0"/>
    <n v="0"/>
    <b v="0"/>
    <x v="6"/>
    <n v="0"/>
    <s v="N/A"/>
  </r>
  <r>
    <x v="3932"/>
    <x v="3927"/>
    <x v="3929"/>
    <x v="14"/>
    <n v="1"/>
    <x v="2"/>
    <x v="0"/>
    <x v="0"/>
    <n v="1458097364"/>
    <n v="1455508964"/>
    <b v="0"/>
    <n v="1"/>
    <b v="0"/>
    <x v="6"/>
    <n v="0"/>
    <n v="1"/>
  </r>
  <r>
    <x v="3933"/>
    <x v="3928"/>
    <x v="3930"/>
    <x v="39"/>
    <n v="1102"/>
    <x v="2"/>
    <x v="0"/>
    <x v="0"/>
    <n v="1468716180"/>
    <n v="1466205262"/>
    <b v="0"/>
    <n v="12"/>
    <b v="0"/>
    <x v="6"/>
    <n v="16"/>
    <n v="91.83"/>
  </r>
  <r>
    <x v="3934"/>
    <x v="3929"/>
    <x v="3931"/>
    <x v="10"/>
    <n v="550"/>
    <x v="2"/>
    <x v="0"/>
    <x v="0"/>
    <n v="1443704400"/>
    <n v="1439827639"/>
    <b v="0"/>
    <n v="12"/>
    <b v="0"/>
    <x v="6"/>
    <n v="11"/>
    <n v="45.83"/>
  </r>
  <r>
    <x v="3935"/>
    <x v="3930"/>
    <x v="3932"/>
    <x v="9"/>
    <n v="1315"/>
    <x v="2"/>
    <x v="1"/>
    <x v="1"/>
    <n v="1443973546"/>
    <n v="1438789546"/>
    <b v="0"/>
    <n v="23"/>
    <b v="0"/>
    <x v="6"/>
    <n v="44"/>
    <n v="57.17"/>
  </r>
  <r>
    <x v="3936"/>
    <x v="3931"/>
    <x v="3933"/>
    <x v="22"/>
    <n v="0"/>
    <x v="2"/>
    <x v="0"/>
    <x v="0"/>
    <n v="1480576720"/>
    <n v="1477981120"/>
    <b v="0"/>
    <n v="0"/>
    <b v="0"/>
    <x v="6"/>
    <n v="0"/>
    <s v="N/A"/>
  </r>
  <r>
    <x v="3937"/>
    <x v="3932"/>
    <x v="3934"/>
    <x v="428"/>
    <n v="2485"/>
    <x v="2"/>
    <x v="0"/>
    <x v="0"/>
    <n v="1468249760"/>
    <n v="1465830560"/>
    <b v="0"/>
    <n v="10"/>
    <b v="0"/>
    <x v="6"/>
    <n v="86"/>
    <n v="248.5"/>
  </r>
  <r>
    <x v="3938"/>
    <x v="3933"/>
    <x v="3935"/>
    <x v="429"/>
    <n v="397"/>
    <x v="2"/>
    <x v="0"/>
    <x v="0"/>
    <n v="1435441454"/>
    <n v="1432763054"/>
    <b v="0"/>
    <n v="5"/>
    <b v="0"/>
    <x v="6"/>
    <n v="12"/>
    <n v="79.400000000000006"/>
  </r>
  <r>
    <x v="3939"/>
    <x v="3934"/>
    <x v="3936"/>
    <x v="10"/>
    <n v="5"/>
    <x v="2"/>
    <x v="2"/>
    <x v="2"/>
    <n v="1412656200"/>
    <n v="1412328979"/>
    <b v="0"/>
    <n v="1"/>
    <b v="0"/>
    <x v="6"/>
    <n v="0"/>
    <n v="5"/>
  </r>
  <r>
    <x v="3940"/>
    <x v="3935"/>
    <x v="3937"/>
    <x v="10"/>
    <n v="11"/>
    <x v="2"/>
    <x v="0"/>
    <x v="0"/>
    <n v="1420199351"/>
    <n v="1416311351"/>
    <b v="0"/>
    <n v="2"/>
    <b v="0"/>
    <x v="6"/>
    <n v="0"/>
    <n v="5.5"/>
  </r>
  <r>
    <x v="3941"/>
    <x v="3936"/>
    <x v="3938"/>
    <x v="62"/>
    <n v="50"/>
    <x v="2"/>
    <x v="0"/>
    <x v="0"/>
    <n v="1416877200"/>
    <n v="1414505137"/>
    <b v="0"/>
    <n v="2"/>
    <b v="0"/>
    <x v="6"/>
    <n v="1"/>
    <n v="25"/>
  </r>
  <r>
    <x v="3942"/>
    <x v="3937"/>
    <x v="3939"/>
    <x v="38"/>
    <n v="0"/>
    <x v="2"/>
    <x v="0"/>
    <x v="0"/>
    <n v="1434490914"/>
    <n v="1429306914"/>
    <b v="0"/>
    <n v="0"/>
    <b v="0"/>
    <x v="6"/>
    <n v="0"/>
    <s v="N/A"/>
  </r>
  <r>
    <x v="3943"/>
    <x v="3938"/>
    <x v="3940"/>
    <x v="10"/>
    <n v="1782"/>
    <x v="2"/>
    <x v="0"/>
    <x v="0"/>
    <n v="1446483000"/>
    <n v="1443811268"/>
    <b v="0"/>
    <n v="13"/>
    <b v="0"/>
    <x v="6"/>
    <n v="36"/>
    <n v="137.08000000000001"/>
  </r>
  <r>
    <x v="3944"/>
    <x v="3939"/>
    <x v="3941"/>
    <x v="10"/>
    <n v="0"/>
    <x v="2"/>
    <x v="0"/>
    <x v="0"/>
    <n v="1440690875"/>
    <n v="1438098875"/>
    <b v="0"/>
    <n v="0"/>
    <b v="0"/>
    <x v="6"/>
    <n v="0"/>
    <s v="N/A"/>
  </r>
  <r>
    <x v="3945"/>
    <x v="3940"/>
    <x v="3942"/>
    <x v="13"/>
    <n v="5"/>
    <x v="2"/>
    <x v="0"/>
    <x v="0"/>
    <n v="1431717268"/>
    <n v="1429125268"/>
    <b v="0"/>
    <n v="1"/>
    <b v="0"/>
    <x v="6"/>
    <n v="0"/>
    <n v="5"/>
  </r>
  <r>
    <x v="3946"/>
    <x v="3941"/>
    <x v="3943"/>
    <x v="12"/>
    <n v="195"/>
    <x v="2"/>
    <x v="0"/>
    <x v="0"/>
    <n v="1425110400"/>
    <n v="1422388822"/>
    <b v="0"/>
    <n v="5"/>
    <b v="0"/>
    <x v="6"/>
    <n v="3"/>
    <n v="39"/>
  </r>
  <r>
    <x v="3947"/>
    <x v="3942"/>
    <x v="3944"/>
    <x v="9"/>
    <n v="101"/>
    <x v="2"/>
    <x v="0"/>
    <x v="0"/>
    <n v="1475378744"/>
    <n v="1472786744"/>
    <b v="0"/>
    <n v="2"/>
    <b v="0"/>
    <x v="6"/>
    <n v="3"/>
    <n v="50.5"/>
  </r>
  <r>
    <x v="3948"/>
    <x v="3943"/>
    <x v="3945"/>
    <x v="11"/>
    <n v="0"/>
    <x v="2"/>
    <x v="2"/>
    <x v="2"/>
    <n v="1410076123"/>
    <n v="1404892123"/>
    <b v="0"/>
    <n v="0"/>
    <b v="0"/>
    <x v="6"/>
    <n v="0"/>
    <s v="N/A"/>
  </r>
  <r>
    <x v="3949"/>
    <x v="3944"/>
    <x v="3946"/>
    <x v="3"/>
    <n v="1577"/>
    <x v="2"/>
    <x v="2"/>
    <x v="2"/>
    <n v="1423623221"/>
    <n v="1421031221"/>
    <b v="0"/>
    <n v="32"/>
    <b v="0"/>
    <x v="6"/>
    <n v="16"/>
    <n v="49.28"/>
  </r>
  <r>
    <x v="3950"/>
    <x v="3945"/>
    <x v="3947"/>
    <x v="23"/>
    <n v="25"/>
    <x v="2"/>
    <x v="0"/>
    <x v="0"/>
    <n v="1460140500"/>
    <n v="1457628680"/>
    <b v="0"/>
    <n v="1"/>
    <b v="0"/>
    <x v="6"/>
    <n v="1"/>
    <n v="25"/>
  </r>
  <r>
    <x v="3951"/>
    <x v="3946"/>
    <x v="2849"/>
    <x v="61"/>
    <n v="1"/>
    <x v="2"/>
    <x v="17"/>
    <x v="3"/>
    <n v="1462301342"/>
    <n v="1457120942"/>
    <b v="0"/>
    <n v="1"/>
    <b v="0"/>
    <x v="6"/>
    <n v="0"/>
    <n v="1"/>
  </r>
  <r>
    <x v="3952"/>
    <x v="3947"/>
    <x v="3948"/>
    <x v="91"/>
    <n v="25"/>
    <x v="2"/>
    <x v="0"/>
    <x v="0"/>
    <n v="1445885890"/>
    <n v="1440701890"/>
    <b v="0"/>
    <n v="1"/>
    <b v="0"/>
    <x v="6"/>
    <n v="0"/>
    <n v="25"/>
  </r>
  <r>
    <x v="3953"/>
    <x v="3948"/>
    <x v="3949"/>
    <x v="430"/>
    <n v="0"/>
    <x v="2"/>
    <x v="0"/>
    <x v="0"/>
    <n v="1469834940"/>
    <n v="1467162586"/>
    <b v="0"/>
    <n v="0"/>
    <b v="0"/>
    <x v="6"/>
    <n v="0"/>
    <s v="N/A"/>
  </r>
  <r>
    <x v="3954"/>
    <x v="3949"/>
    <x v="3950"/>
    <x v="31"/>
    <n v="0"/>
    <x v="2"/>
    <x v="5"/>
    <x v="5"/>
    <n v="1405352264"/>
    <n v="1400168264"/>
    <b v="0"/>
    <n v="0"/>
    <b v="0"/>
    <x v="6"/>
    <n v="0"/>
    <s v="N/A"/>
  </r>
  <r>
    <x v="3955"/>
    <x v="3950"/>
    <x v="3951"/>
    <x v="257"/>
    <n v="425"/>
    <x v="2"/>
    <x v="0"/>
    <x v="0"/>
    <n v="1448745741"/>
    <n v="1446150141"/>
    <b v="0"/>
    <n v="8"/>
    <b v="0"/>
    <x v="6"/>
    <n v="24"/>
    <n v="53.13"/>
  </r>
  <r>
    <x v="3956"/>
    <x v="3951"/>
    <x v="3952"/>
    <x v="62"/>
    <n v="0"/>
    <x v="2"/>
    <x v="0"/>
    <x v="0"/>
    <n v="1461543600"/>
    <n v="1459203727"/>
    <b v="0"/>
    <n v="0"/>
    <b v="0"/>
    <x v="6"/>
    <n v="0"/>
    <s v="N/A"/>
  </r>
  <r>
    <x v="3957"/>
    <x v="3952"/>
    <x v="3953"/>
    <x v="89"/>
    <n v="7"/>
    <x v="2"/>
    <x v="0"/>
    <x v="0"/>
    <n v="1468020354"/>
    <n v="1464045954"/>
    <b v="0"/>
    <n v="1"/>
    <b v="0"/>
    <x v="6"/>
    <n v="0"/>
    <n v="7"/>
  </r>
  <r>
    <x v="3958"/>
    <x v="3953"/>
    <x v="3954"/>
    <x v="13"/>
    <n v="641"/>
    <x v="2"/>
    <x v="0"/>
    <x v="0"/>
    <n v="1406988000"/>
    <n v="1403822912"/>
    <b v="0"/>
    <n v="16"/>
    <b v="0"/>
    <x v="6"/>
    <n v="32"/>
    <n v="40.06"/>
  </r>
  <r>
    <x v="3959"/>
    <x v="3954"/>
    <x v="3955"/>
    <x v="38"/>
    <n v="292"/>
    <x v="2"/>
    <x v="0"/>
    <x v="0"/>
    <n v="1411930556"/>
    <n v="1409338556"/>
    <b v="0"/>
    <n v="12"/>
    <b v="0"/>
    <x v="6"/>
    <n v="24"/>
    <n v="24.33"/>
  </r>
  <r>
    <x v="3960"/>
    <x v="3955"/>
    <x v="3956"/>
    <x v="9"/>
    <n v="45"/>
    <x v="2"/>
    <x v="0"/>
    <x v="0"/>
    <n v="1451852256"/>
    <n v="1449260256"/>
    <b v="0"/>
    <n v="4"/>
    <b v="0"/>
    <x v="6"/>
    <n v="2"/>
    <n v="11.25"/>
  </r>
  <r>
    <x v="3961"/>
    <x v="3956"/>
    <x v="3957"/>
    <x v="10"/>
    <n v="21"/>
    <x v="2"/>
    <x v="1"/>
    <x v="1"/>
    <n v="1399584210"/>
    <n v="1397683410"/>
    <b v="0"/>
    <n v="2"/>
    <b v="0"/>
    <x v="6"/>
    <n v="0"/>
    <n v="10.5"/>
  </r>
  <r>
    <x v="3962"/>
    <x v="3957"/>
    <x v="3958"/>
    <x v="123"/>
    <n v="45"/>
    <x v="2"/>
    <x v="1"/>
    <x v="1"/>
    <n v="1448722494"/>
    <n v="1446562494"/>
    <b v="0"/>
    <n v="3"/>
    <b v="0"/>
    <x v="6"/>
    <n v="3"/>
    <n v="15"/>
  </r>
  <r>
    <x v="3963"/>
    <x v="3958"/>
    <x v="3959"/>
    <x v="3"/>
    <n v="0"/>
    <x v="2"/>
    <x v="5"/>
    <x v="5"/>
    <n v="1447821717"/>
    <n v="1445226117"/>
    <b v="0"/>
    <n v="0"/>
    <b v="0"/>
    <x v="6"/>
    <n v="0"/>
    <s v="N/A"/>
  </r>
  <r>
    <x v="3964"/>
    <x v="3959"/>
    <x v="3960"/>
    <x v="13"/>
    <n v="126"/>
    <x v="2"/>
    <x v="0"/>
    <x v="0"/>
    <n v="1429460386"/>
    <n v="1424279986"/>
    <b v="0"/>
    <n v="3"/>
    <b v="0"/>
    <x v="6"/>
    <n v="6"/>
    <n v="42"/>
  </r>
  <r>
    <x v="3965"/>
    <x v="3960"/>
    <x v="3961"/>
    <x v="13"/>
    <n v="285"/>
    <x v="2"/>
    <x v="0"/>
    <x v="0"/>
    <n v="1460608780"/>
    <n v="1455428380"/>
    <b v="0"/>
    <n v="4"/>
    <b v="0"/>
    <x v="6"/>
    <n v="14"/>
    <n v="71.25"/>
  </r>
  <r>
    <x v="3966"/>
    <x v="3961"/>
    <x v="3962"/>
    <x v="51"/>
    <n v="45"/>
    <x v="2"/>
    <x v="0"/>
    <x v="0"/>
    <n v="1406170740"/>
    <n v="1402506278"/>
    <b v="0"/>
    <n v="2"/>
    <b v="0"/>
    <x v="6"/>
    <n v="1"/>
    <n v="22.5"/>
  </r>
  <r>
    <x v="3967"/>
    <x v="3962"/>
    <x v="3963"/>
    <x v="180"/>
    <n v="410"/>
    <x v="2"/>
    <x v="0"/>
    <x v="0"/>
    <n v="1488783507"/>
    <n v="1486191507"/>
    <b v="0"/>
    <n v="10"/>
    <b v="0"/>
    <x v="6"/>
    <n v="24"/>
    <n v="41"/>
  </r>
  <r>
    <x v="3968"/>
    <x v="3963"/>
    <x v="3964"/>
    <x v="10"/>
    <n v="527"/>
    <x v="2"/>
    <x v="0"/>
    <x v="0"/>
    <n v="1463945673"/>
    <n v="1458761673"/>
    <b v="0"/>
    <n v="11"/>
    <b v="0"/>
    <x v="6"/>
    <n v="11"/>
    <n v="47.91"/>
  </r>
  <r>
    <x v="3969"/>
    <x v="3964"/>
    <x v="3965"/>
    <x v="431"/>
    <n v="211"/>
    <x v="2"/>
    <x v="0"/>
    <x v="0"/>
    <n v="1472442900"/>
    <n v="1471638646"/>
    <b v="0"/>
    <n v="6"/>
    <b v="0"/>
    <x v="6"/>
    <n v="7"/>
    <n v="35.17"/>
  </r>
  <r>
    <x v="3970"/>
    <x v="3965"/>
    <x v="3966"/>
    <x v="36"/>
    <n v="11"/>
    <x v="2"/>
    <x v="0"/>
    <x v="0"/>
    <n v="1460925811"/>
    <n v="1458333811"/>
    <b v="0"/>
    <n v="2"/>
    <b v="0"/>
    <x v="6"/>
    <n v="0"/>
    <n v="5.5"/>
  </r>
  <r>
    <x v="3971"/>
    <x v="3966"/>
    <x v="3967"/>
    <x v="32"/>
    <n v="136"/>
    <x v="2"/>
    <x v="0"/>
    <x v="0"/>
    <n v="1405947126"/>
    <n v="1403355126"/>
    <b v="0"/>
    <n v="6"/>
    <b v="0"/>
    <x v="6"/>
    <n v="1"/>
    <n v="22.67"/>
  </r>
  <r>
    <x v="3972"/>
    <x v="3967"/>
    <x v="3968"/>
    <x v="28"/>
    <n v="211"/>
    <x v="2"/>
    <x v="0"/>
    <x v="0"/>
    <n v="1423186634"/>
    <n v="1418002634"/>
    <b v="0"/>
    <n v="8"/>
    <b v="0"/>
    <x v="6"/>
    <n v="21"/>
    <n v="26.38"/>
  </r>
  <r>
    <x v="3973"/>
    <x v="3968"/>
    <x v="3969"/>
    <x v="10"/>
    <n v="3905"/>
    <x v="2"/>
    <x v="0"/>
    <x v="0"/>
    <n v="1462766400"/>
    <n v="1460219110"/>
    <b v="0"/>
    <n v="37"/>
    <b v="0"/>
    <x v="6"/>
    <n v="78"/>
    <n v="105.54"/>
  </r>
  <r>
    <x v="3974"/>
    <x v="3969"/>
    <x v="3970"/>
    <x v="28"/>
    <n v="320"/>
    <x v="2"/>
    <x v="1"/>
    <x v="1"/>
    <n v="1464872848"/>
    <n v="1462280848"/>
    <b v="0"/>
    <n v="11"/>
    <b v="0"/>
    <x v="6"/>
    <n v="32"/>
    <n v="29.09"/>
  </r>
  <r>
    <x v="3975"/>
    <x v="3970"/>
    <x v="3971"/>
    <x v="432"/>
    <n v="0"/>
    <x v="2"/>
    <x v="0"/>
    <x v="0"/>
    <n v="1468442898"/>
    <n v="1465850898"/>
    <b v="0"/>
    <n v="0"/>
    <b v="0"/>
    <x v="6"/>
    <n v="0"/>
    <s v="N/A"/>
  </r>
  <r>
    <x v="3976"/>
    <x v="3971"/>
    <x v="3972"/>
    <x v="46"/>
    <n v="620"/>
    <x v="2"/>
    <x v="0"/>
    <x v="0"/>
    <n v="1406876400"/>
    <n v="1405024561"/>
    <b v="0"/>
    <n v="10"/>
    <b v="0"/>
    <x v="6"/>
    <n v="48"/>
    <n v="62"/>
  </r>
  <r>
    <x v="3977"/>
    <x v="3972"/>
    <x v="3973"/>
    <x v="161"/>
    <n v="1305"/>
    <x v="2"/>
    <x v="0"/>
    <x v="0"/>
    <n v="1469213732"/>
    <n v="1466621732"/>
    <b v="0"/>
    <n v="6"/>
    <b v="0"/>
    <x v="6"/>
    <n v="1"/>
    <n v="217.5"/>
  </r>
  <r>
    <x v="3978"/>
    <x v="3973"/>
    <x v="3974"/>
    <x v="13"/>
    <n v="214"/>
    <x v="2"/>
    <x v="0"/>
    <x v="0"/>
    <n v="1422717953"/>
    <n v="1417533953"/>
    <b v="0"/>
    <n v="8"/>
    <b v="0"/>
    <x v="6"/>
    <n v="11"/>
    <n v="26.75"/>
  </r>
  <r>
    <x v="3979"/>
    <x v="3974"/>
    <x v="3975"/>
    <x v="12"/>
    <n v="110"/>
    <x v="2"/>
    <x v="1"/>
    <x v="1"/>
    <n v="1427659200"/>
    <n v="1425678057"/>
    <b v="0"/>
    <n v="6"/>
    <b v="0"/>
    <x v="6"/>
    <n v="2"/>
    <n v="18.329999999999998"/>
  </r>
  <r>
    <x v="3980"/>
    <x v="3975"/>
    <x v="3976"/>
    <x v="30"/>
    <n v="450"/>
    <x v="2"/>
    <x v="0"/>
    <x v="0"/>
    <n v="1404570147"/>
    <n v="1401978147"/>
    <b v="0"/>
    <n v="7"/>
    <b v="0"/>
    <x v="6"/>
    <n v="18"/>
    <n v="64.290000000000006"/>
  </r>
  <r>
    <x v="3981"/>
    <x v="3357"/>
    <x v="3357"/>
    <x v="11"/>
    <n v="1225"/>
    <x v="2"/>
    <x v="0"/>
    <x v="0"/>
    <n v="1468729149"/>
    <n v="1463545149"/>
    <b v="0"/>
    <n v="7"/>
    <b v="0"/>
    <x v="6"/>
    <n v="4"/>
    <n v="175"/>
  </r>
  <r>
    <x v="3982"/>
    <x v="3976"/>
    <x v="3977"/>
    <x v="16"/>
    <n v="170"/>
    <x v="2"/>
    <x v="1"/>
    <x v="1"/>
    <n v="1436297180"/>
    <n v="1431113180"/>
    <b v="0"/>
    <n v="5"/>
    <b v="0"/>
    <x v="6"/>
    <n v="20"/>
    <n v="34"/>
  </r>
  <r>
    <x v="3983"/>
    <x v="3977"/>
    <x v="3978"/>
    <x v="433"/>
    <n v="3877"/>
    <x v="2"/>
    <x v="0"/>
    <x v="0"/>
    <n v="1400569140"/>
    <n v="1397854356"/>
    <b v="0"/>
    <n v="46"/>
    <b v="0"/>
    <x v="6"/>
    <n v="35"/>
    <n v="84.28"/>
  </r>
  <r>
    <x v="3984"/>
    <x v="3978"/>
    <x v="3979"/>
    <x v="15"/>
    <n v="95"/>
    <x v="2"/>
    <x v="1"/>
    <x v="1"/>
    <n v="1415404800"/>
    <n v="1412809644"/>
    <b v="0"/>
    <n v="10"/>
    <b v="0"/>
    <x v="6"/>
    <n v="6"/>
    <n v="9.5"/>
  </r>
  <r>
    <x v="3985"/>
    <x v="3979"/>
    <x v="3980"/>
    <x v="13"/>
    <n v="641"/>
    <x v="2"/>
    <x v="0"/>
    <x v="0"/>
    <n v="1456002300"/>
    <n v="1454173120"/>
    <b v="0"/>
    <n v="19"/>
    <b v="0"/>
    <x v="6"/>
    <n v="32"/>
    <n v="33.74"/>
  </r>
  <r>
    <x v="3986"/>
    <x v="3980"/>
    <x v="3981"/>
    <x v="10"/>
    <n v="488"/>
    <x v="2"/>
    <x v="1"/>
    <x v="1"/>
    <n v="1462539840"/>
    <n v="1460034594"/>
    <b v="0"/>
    <n v="13"/>
    <b v="0"/>
    <x v="6"/>
    <n v="10"/>
    <n v="37.54"/>
  </r>
  <r>
    <x v="3987"/>
    <x v="3981"/>
    <x v="3982"/>
    <x v="44"/>
    <n v="151"/>
    <x v="2"/>
    <x v="1"/>
    <x v="1"/>
    <n v="1400278290"/>
    <n v="1399414290"/>
    <b v="0"/>
    <n v="13"/>
    <b v="0"/>
    <x v="6"/>
    <n v="38"/>
    <n v="11.62"/>
  </r>
  <r>
    <x v="3988"/>
    <x v="3982"/>
    <x v="3983"/>
    <x v="15"/>
    <n v="32"/>
    <x v="2"/>
    <x v="0"/>
    <x v="0"/>
    <n v="1440813413"/>
    <n v="1439517413"/>
    <b v="0"/>
    <n v="4"/>
    <b v="0"/>
    <x v="6"/>
    <n v="2"/>
    <n v="8"/>
  </r>
  <r>
    <x v="3989"/>
    <x v="3983"/>
    <x v="3984"/>
    <x v="9"/>
    <n v="0"/>
    <x v="2"/>
    <x v="0"/>
    <x v="0"/>
    <n v="1447009181"/>
    <n v="1444413581"/>
    <b v="0"/>
    <n v="0"/>
    <b v="0"/>
    <x v="6"/>
    <n v="0"/>
    <s v="N/A"/>
  </r>
  <r>
    <x v="3990"/>
    <x v="3984"/>
    <x v="3985"/>
    <x v="409"/>
    <n v="69"/>
    <x v="2"/>
    <x v="1"/>
    <x v="1"/>
    <n v="1456934893"/>
    <n v="1454342893"/>
    <b v="0"/>
    <n v="3"/>
    <b v="0"/>
    <x v="6"/>
    <n v="4"/>
    <n v="23"/>
  </r>
  <r>
    <x v="3991"/>
    <x v="3985"/>
    <x v="3986"/>
    <x v="2"/>
    <n v="100"/>
    <x v="2"/>
    <x v="0"/>
    <x v="0"/>
    <n v="1433086082"/>
    <n v="1430494082"/>
    <b v="0"/>
    <n v="1"/>
    <b v="0"/>
    <x v="6"/>
    <n v="20"/>
    <n v="100"/>
  </r>
  <r>
    <x v="3992"/>
    <x v="3986"/>
    <x v="3987"/>
    <x v="3"/>
    <n v="541"/>
    <x v="2"/>
    <x v="0"/>
    <x v="0"/>
    <n v="1449876859"/>
    <n v="1444689259"/>
    <b v="0"/>
    <n v="9"/>
    <b v="0"/>
    <x v="6"/>
    <n v="5"/>
    <n v="60.11"/>
  </r>
  <r>
    <x v="3993"/>
    <x v="3987"/>
    <x v="3988"/>
    <x v="63"/>
    <n v="3"/>
    <x v="2"/>
    <x v="0"/>
    <x v="0"/>
    <n v="1431549912"/>
    <n v="1428957912"/>
    <b v="0"/>
    <n v="1"/>
    <b v="0"/>
    <x v="6"/>
    <n v="0"/>
    <n v="3"/>
  </r>
  <r>
    <x v="3994"/>
    <x v="3988"/>
    <x v="3989"/>
    <x v="13"/>
    <n v="5"/>
    <x v="2"/>
    <x v="0"/>
    <x v="0"/>
    <n v="1405761690"/>
    <n v="1403169690"/>
    <b v="0"/>
    <n v="1"/>
    <b v="0"/>
    <x v="6"/>
    <n v="0"/>
    <n v="5"/>
  </r>
  <r>
    <x v="3995"/>
    <x v="3989"/>
    <x v="3990"/>
    <x v="48"/>
    <n v="70"/>
    <x v="2"/>
    <x v="1"/>
    <x v="1"/>
    <n v="1423913220"/>
    <n v="1421339077"/>
    <b v="0"/>
    <n v="4"/>
    <b v="0"/>
    <x v="6"/>
    <n v="35"/>
    <n v="17.5"/>
  </r>
  <r>
    <x v="3996"/>
    <x v="3990"/>
    <x v="3991"/>
    <x v="9"/>
    <n v="497"/>
    <x v="2"/>
    <x v="0"/>
    <x v="0"/>
    <n v="1416499440"/>
    <n v="1415341464"/>
    <b v="0"/>
    <n v="17"/>
    <b v="0"/>
    <x v="6"/>
    <n v="17"/>
    <n v="29.24"/>
  </r>
  <r>
    <x v="3997"/>
    <x v="3991"/>
    <x v="3992"/>
    <x v="9"/>
    <n v="0"/>
    <x v="2"/>
    <x v="1"/>
    <x v="1"/>
    <n v="1428222221"/>
    <n v="1425633821"/>
    <b v="0"/>
    <n v="0"/>
    <b v="0"/>
    <x v="6"/>
    <n v="0"/>
    <s v="N/A"/>
  </r>
  <r>
    <x v="3998"/>
    <x v="3992"/>
    <x v="3993"/>
    <x v="21"/>
    <n v="715"/>
    <x v="2"/>
    <x v="0"/>
    <x v="0"/>
    <n v="1427580426"/>
    <n v="1424992026"/>
    <b v="0"/>
    <n v="12"/>
    <b v="0"/>
    <x v="6"/>
    <n v="57"/>
    <n v="59.58"/>
  </r>
  <r>
    <x v="3999"/>
    <x v="3993"/>
    <x v="3994"/>
    <x v="39"/>
    <n v="1156"/>
    <x v="2"/>
    <x v="0"/>
    <x v="0"/>
    <n v="1409514709"/>
    <n v="1406058798"/>
    <b v="0"/>
    <n v="14"/>
    <b v="0"/>
    <x v="6"/>
    <n v="17"/>
    <n v="82.57"/>
  </r>
  <r>
    <x v="4000"/>
    <x v="3994"/>
    <x v="3995"/>
    <x v="6"/>
    <n v="10"/>
    <x v="2"/>
    <x v="0"/>
    <x v="0"/>
    <n v="1462631358"/>
    <n v="1457450958"/>
    <b v="0"/>
    <n v="1"/>
    <b v="0"/>
    <x v="6"/>
    <n v="0"/>
    <n v="10"/>
  </r>
  <r>
    <x v="4001"/>
    <x v="3995"/>
    <x v="3996"/>
    <x v="38"/>
    <n v="453"/>
    <x v="2"/>
    <x v="1"/>
    <x v="1"/>
    <n v="1488394800"/>
    <n v="1486681708"/>
    <b v="0"/>
    <n v="14"/>
    <b v="0"/>
    <x v="6"/>
    <n v="38"/>
    <n v="32.36"/>
  </r>
  <r>
    <x v="4002"/>
    <x v="3996"/>
    <x v="3997"/>
    <x v="21"/>
    <n v="23"/>
    <x v="2"/>
    <x v="0"/>
    <x v="0"/>
    <n v="1411779761"/>
    <n v="1409187761"/>
    <b v="0"/>
    <n v="4"/>
    <b v="0"/>
    <x v="6"/>
    <n v="2"/>
    <n v="5.75"/>
  </r>
  <r>
    <x v="4003"/>
    <x v="3997"/>
    <x v="3960"/>
    <x v="13"/>
    <n v="201"/>
    <x v="2"/>
    <x v="0"/>
    <x v="0"/>
    <n v="1424009147"/>
    <n v="1421417147"/>
    <b v="0"/>
    <n v="2"/>
    <b v="0"/>
    <x v="6"/>
    <n v="10"/>
    <n v="100.5"/>
  </r>
  <r>
    <x v="4004"/>
    <x v="3998"/>
    <x v="3998"/>
    <x v="2"/>
    <n v="1"/>
    <x v="2"/>
    <x v="0"/>
    <x v="0"/>
    <n v="1412740457"/>
    <n v="1410148457"/>
    <b v="0"/>
    <n v="1"/>
    <b v="0"/>
    <x v="6"/>
    <n v="0"/>
    <n v="1"/>
  </r>
  <r>
    <x v="4005"/>
    <x v="3999"/>
    <x v="3999"/>
    <x v="9"/>
    <n v="40"/>
    <x v="2"/>
    <x v="0"/>
    <x v="0"/>
    <n v="1413832985"/>
    <n v="1408648985"/>
    <b v="0"/>
    <n v="2"/>
    <b v="0"/>
    <x v="6"/>
    <n v="1"/>
    <n v="20"/>
  </r>
  <r>
    <x v="4006"/>
    <x v="4000"/>
    <x v="4000"/>
    <x v="11"/>
    <n v="2"/>
    <x v="2"/>
    <x v="0"/>
    <x v="0"/>
    <n v="1455647587"/>
    <n v="1453487587"/>
    <b v="0"/>
    <n v="1"/>
    <b v="0"/>
    <x v="6"/>
    <n v="0"/>
    <n v="2"/>
  </r>
  <r>
    <x v="4007"/>
    <x v="3988"/>
    <x v="4001"/>
    <x v="13"/>
    <n v="5"/>
    <x v="2"/>
    <x v="0"/>
    <x v="0"/>
    <n v="1409070480"/>
    <n v="1406572381"/>
    <b v="0"/>
    <n v="1"/>
    <b v="0"/>
    <x v="6"/>
    <n v="0"/>
    <n v="5"/>
  </r>
  <r>
    <x v="4008"/>
    <x v="4001"/>
    <x v="4002"/>
    <x v="28"/>
    <n v="60"/>
    <x v="2"/>
    <x v="1"/>
    <x v="1"/>
    <n v="1437606507"/>
    <n v="1435014507"/>
    <b v="0"/>
    <n v="4"/>
    <b v="0"/>
    <x v="6"/>
    <n v="6"/>
    <n v="15"/>
  </r>
  <r>
    <x v="4009"/>
    <x v="4002"/>
    <x v="4003"/>
    <x v="434"/>
    <n v="75"/>
    <x v="2"/>
    <x v="1"/>
    <x v="1"/>
    <n v="1410281360"/>
    <n v="1406825360"/>
    <b v="0"/>
    <n v="3"/>
    <b v="0"/>
    <x v="6"/>
    <n v="4"/>
    <n v="25"/>
  </r>
  <r>
    <x v="4010"/>
    <x v="4003"/>
    <x v="4004"/>
    <x v="312"/>
    <n v="1742"/>
    <x v="2"/>
    <x v="0"/>
    <x v="0"/>
    <n v="1414348166"/>
    <n v="1412879366"/>
    <b v="0"/>
    <n v="38"/>
    <b v="0"/>
    <x v="6"/>
    <n v="24"/>
    <n v="45.84"/>
  </r>
  <r>
    <x v="4011"/>
    <x v="4004"/>
    <x v="4005"/>
    <x v="49"/>
    <n v="19"/>
    <x v="2"/>
    <x v="1"/>
    <x v="1"/>
    <n v="1422450278"/>
    <n v="1419858278"/>
    <b v="0"/>
    <n v="4"/>
    <b v="0"/>
    <x v="6"/>
    <n v="8"/>
    <n v="4.75"/>
  </r>
  <r>
    <x v="4012"/>
    <x v="4005"/>
    <x v="4006"/>
    <x v="435"/>
    <n v="0"/>
    <x v="2"/>
    <x v="1"/>
    <x v="1"/>
    <n v="1430571849"/>
    <n v="1427979849"/>
    <b v="0"/>
    <n v="0"/>
    <b v="0"/>
    <x v="6"/>
    <n v="0"/>
    <s v="N/A"/>
  </r>
  <r>
    <x v="4013"/>
    <x v="4006"/>
    <x v="4007"/>
    <x v="13"/>
    <n v="26"/>
    <x v="2"/>
    <x v="0"/>
    <x v="0"/>
    <n v="1424070823"/>
    <n v="1421478823"/>
    <b v="0"/>
    <n v="2"/>
    <b v="0"/>
    <x v="6"/>
    <n v="1"/>
    <n v="13"/>
  </r>
  <r>
    <x v="4014"/>
    <x v="4007"/>
    <x v="4008"/>
    <x v="7"/>
    <n v="0"/>
    <x v="2"/>
    <x v="0"/>
    <x v="0"/>
    <n v="1457157269"/>
    <n v="1455861269"/>
    <b v="0"/>
    <n v="0"/>
    <b v="0"/>
    <x v="6"/>
    <n v="0"/>
    <s v="N/A"/>
  </r>
  <r>
    <x v="4015"/>
    <x v="4008"/>
    <x v="4009"/>
    <x v="39"/>
    <n v="1"/>
    <x v="2"/>
    <x v="0"/>
    <x v="0"/>
    <n v="1437331463"/>
    <n v="1434739463"/>
    <b v="0"/>
    <n v="1"/>
    <b v="0"/>
    <x v="6"/>
    <n v="0"/>
    <n v="1"/>
  </r>
  <r>
    <x v="4016"/>
    <x v="4009"/>
    <x v="4010"/>
    <x v="2"/>
    <n v="70"/>
    <x v="2"/>
    <x v="1"/>
    <x v="1"/>
    <n v="1410987400"/>
    <n v="1408395400"/>
    <b v="0"/>
    <n v="7"/>
    <b v="0"/>
    <x v="6"/>
    <n v="14"/>
    <n v="10"/>
  </r>
  <r>
    <x v="4017"/>
    <x v="4010"/>
    <x v="4011"/>
    <x v="3"/>
    <n v="105"/>
    <x v="2"/>
    <x v="0"/>
    <x v="0"/>
    <n v="1409846874"/>
    <n v="1407254874"/>
    <b v="0"/>
    <n v="2"/>
    <b v="0"/>
    <x v="6"/>
    <n v="1"/>
    <n v="52.5"/>
  </r>
  <r>
    <x v="4018"/>
    <x v="4011"/>
    <x v="4012"/>
    <x v="15"/>
    <n v="130"/>
    <x v="2"/>
    <x v="1"/>
    <x v="1"/>
    <n v="1475877108"/>
    <n v="1473285108"/>
    <b v="0"/>
    <n v="4"/>
    <b v="0"/>
    <x v="6"/>
    <n v="9"/>
    <n v="32.5"/>
  </r>
  <r>
    <x v="4019"/>
    <x v="4012"/>
    <x v="4013"/>
    <x v="8"/>
    <n v="29"/>
    <x v="2"/>
    <x v="0"/>
    <x v="0"/>
    <n v="1460737680"/>
    <n v="1455725596"/>
    <b v="0"/>
    <n v="4"/>
    <b v="0"/>
    <x v="6"/>
    <n v="1"/>
    <n v="7.25"/>
  </r>
  <r>
    <x v="4020"/>
    <x v="4013"/>
    <x v="4014"/>
    <x v="20"/>
    <n v="100"/>
    <x v="2"/>
    <x v="0"/>
    <x v="0"/>
    <n v="1427168099"/>
    <n v="1424579699"/>
    <b v="0"/>
    <n v="3"/>
    <b v="0"/>
    <x v="6"/>
    <n v="17"/>
    <n v="33.33"/>
  </r>
  <r>
    <x v="4021"/>
    <x v="4014"/>
    <x v="4015"/>
    <x v="36"/>
    <n v="125"/>
    <x v="2"/>
    <x v="0"/>
    <x v="0"/>
    <n v="1414360358"/>
    <n v="1409176358"/>
    <b v="0"/>
    <n v="2"/>
    <b v="0"/>
    <x v="6"/>
    <n v="1"/>
    <n v="62.5"/>
  </r>
  <r>
    <x v="4022"/>
    <x v="4015"/>
    <x v="4016"/>
    <x v="102"/>
    <n v="12521"/>
    <x v="2"/>
    <x v="0"/>
    <x v="0"/>
    <n v="1422759240"/>
    <n v="1418824867"/>
    <b v="0"/>
    <n v="197"/>
    <b v="0"/>
    <x v="6"/>
    <n v="70"/>
    <n v="63.56"/>
  </r>
  <r>
    <x v="4023"/>
    <x v="4016"/>
    <x v="4017"/>
    <x v="39"/>
    <n v="0"/>
    <x v="2"/>
    <x v="0"/>
    <x v="0"/>
    <n v="1458860363"/>
    <n v="1454975963"/>
    <b v="0"/>
    <n v="0"/>
    <b v="0"/>
    <x v="6"/>
    <n v="0"/>
    <s v="N/A"/>
  </r>
  <r>
    <x v="4024"/>
    <x v="4017"/>
    <x v="4018"/>
    <x v="134"/>
    <n v="10"/>
    <x v="2"/>
    <x v="0"/>
    <x v="0"/>
    <n v="1441037097"/>
    <n v="1438445097"/>
    <b v="0"/>
    <n v="1"/>
    <b v="0"/>
    <x v="6"/>
    <n v="1"/>
    <n v="10"/>
  </r>
  <r>
    <x v="4025"/>
    <x v="4018"/>
    <x v="4019"/>
    <x v="10"/>
    <n v="250"/>
    <x v="2"/>
    <x v="6"/>
    <x v="3"/>
    <n v="1437889336"/>
    <n v="1432705336"/>
    <b v="0"/>
    <n v="4"/>
    <b v="0"/>
    <x v="6"/>
    <n v="5"/>
    <n v="62.5"/>
  </r>
  <r>
    <x v="4026"/>
    <x v="4019"/>
    <x v="4020"/>
    <x v="23"/>
    <n v="0"/>
    <x v="2"/>
    <x v="0"/>
    <x v="0"/>
    <n v="1449247439"/>
    <n v="1444059839"/>
    <b v="0"/>
    <n v="0"/>
    <b v="0"/>
    <x v="6"/>
    <n v="0"/>
    <s v="N/A"/>
  </r>
  <r>
    <x v="4027"/>
    <x v="4020"/>
    <x v="4021"/>
    <x v="9"/>
    <n v="215"/>
    <x v="2"/>
    <x v="0"/>
    <x v="0"/>
    <n v="1487811600"/>
    <n v="1486077481"/>
    <b v="0"/>
    <n v="7"/>
    <b v="0"/>
    <x v="6"/>
    <n v="7"/>
    <n v="30.71"/>
  </r>
  <r>
    <x v="4028"/>
    <x v="4021"/>
    <x v="4022"/>
    <x v="13"/>
    <n v="561"/>
    <x v="2"/>
    <x v="0"/>
    <x v="0"/>
    <n v="1402007500"/>
    <n v="1399415500"/>
    <b v="0"/>
    <n v="11"/>
    <b v="0"/>
    <x v="6"/>
    <n v="28"/>
    <n v="51"/>
  </r>
  <r>
    <x v="4029"/>
    <x v="4022"/>
    <x v="4023"/>
    <x v="22"/>
    <n v="0"/>
    <x v="2"/>
    <x v="0"/>
    <x v="0"/>
    <n v="1450053370"/>
    <n v="1447461370"/>
    <b v="0"/>
    <n v="0"/>
    <b v="0"/>
    <x v="6"/>
    <n v="0"/>
    <s v="N/A"/>
  </r>
  <r>
    <x v="4030"/>
    <x v="4023"/>
    <x v="4024"/>
    <x v="30"/>
    <n v="400"/>
    <x v="2"/>
    <x v="0"/>
    <x v="0"/>
    <n v="1454525340"/>
    <n v="1452008599"/>
    <b v="0"/>
    <n v="6"/>
    <b v="0"/>
    <x v="6"/>
    <n v="16"/>
    <n v="66.67"/>
  </r>
  <r>
    <x v="4031"/>
    <x v="4024"/>
    <x v="4025"/>
    <x v="10"/>
    <n v="0"/>
    <x v="2"/>
    <x v="0"/>
    <x v="0"/>
    <n v="1418914964"/>
    <n v="1414591364"/>
    <b v="0"/>
    <n v="0"/>
    <b v="0"/>
    <x v="6"/>
    <n v="0"/>
    <s v="N/A"/>
  </r>
  <r>
    <x v="4032"/>
    <x v="4025"/>
    <x v="4026"/>
    <x v="436"/>
    <n v="413"/>
    <x v="2"/>
    <x v="0"/>
    <x v="0"/>
    <n v="1450211116"/>
    <n v="1445023516"/>
    <b v="0"/>
    <n v="7"/>
    <b v="0"/>
    <x v="6"/>
    <n v="7"/>
    <n v="59"/>
  </r>
  <r>
    <x v="4033"/>
    <x v="4026"/>
    <x v="4027"/>
    <x v="437"/>
    <n v="6141.99"/>
    <x v="2"/>
    <x v="1"/>
    <x v="1"/>
    <n v="1475398800"/>
    <n v="1472711224"/>
    <b v="0"/>
    <n v="94"/>
    <b v="0"/>
    <x v="6"/>
    <n v="26"/>
    <n v="65.34"/>
  </r>
  <r>
    <x v="4034"/>
    <x v="4027"/>
    <x v="4028"/>
    <x v="438"/>
    <n v="200"/>
    <x v="2"/>
    <x v="0"/>
    <x v="0"/>
    <n v="1428097450"/>
    <n v="1425509050"/>
    <b v="0"/>
    <n v="2"/>
    <b v="0"/>
    <x v="6"/>
    <n v="1"/>
    <n v="100"/>
  </r>
  <r>
    <x v="4035"/>
    <x v="4028"/>
    <x v="4029"/>
    <x v="3"/>
    <n v="3685"/>
    <x v="2"/>
    <x v="0"/>
    <x v="0"/>
    <n v="1413925887"/>
    <n v="1411333887"/>
    <b v="0"/>
    <n v="25"/>
    <b v="0"/>
    <x v="6"/>
    <n v="37"/>
    <n v="147.4"/>
  </r>
  <r>
    <x v="4036"/>
    <x v="4029"/>
    <x v="3326"/>
    <x v="12"/>
    <n v="2823"/>
    <x v="2"/>
    <x v="0"/>
    <x v="0"/>
    <n v="1404253800"/>
    <n v="1402784964"/>
    <b v="0"/>
    <n v="17"/>
    <b v="0"/>
    <x v="6"/>
    <n v="47"/>
    <n v="166.06"/>
  </r>
  <r>
    <x v="4037"/>
    <x v="4030"/>
    <x v="4030"/>
    <x v="176"/>
    <n v="80"/>
    <x v="2"/>
    <x v="0"/>
    <x v="0"/>
    <n v="1464099900"/>
    <n v="1462585315"/>
    <b v="0"/>
    <n v="2"/>
    <b v="0"/>
    <x v="6"/>
    <n v="11"/>
    <n v="40"/>
  </r>
  <r>
    <x v="4038"/>
    <x v="4031"/>
    <x v="4031"/>
    <x v="30"/>
    <n v="301"/>
    <x v="2"/>
    <x v="0"/>
    <x v="0"/>
    <n v="1413573010"/>
    <n v="1408389010"/>
    <b v="0"/>
    <n v="4"/>
    <b v="0"/>
    <x v="6"/>
    <n v="12"/>
    <n v="75.25"/>
  </r>
  <r>
    <x v="4039"/>
    <x v="4032"/>
    <x v="4032"/>
    <x v="2"/>
    <n v="300"/>
    <x v="2"/>
    <x v="0"/>
    <x v="0"/>
    <n v="1448949540"/>
    <n v="1446048367"/>
    <b v="0"/>
    <n v="5"/>
    <b v="0"/>
    <x v="6"/>
    <n v="60"/>
    <n v="60"/>
  </r>
  <r>
    <x v="4040"/>
    <x v="4033"/>
    <x v="4033"/>
    <x v="6"/>
    <n v="2500"/>
    <x v="2"/>
    <x v="0"/>
    <x v="0"/>
    <n v="1437188400"/>
    <n v="1432100004"/>
    <b v="0"/>
    <n v="2"/>
    <b v="0"/>
    <x v="6"/>
    <n v="31"/>
    <n v="1250"/>
  </r>
  <r>
    <x v="4041"/>
    <x v="4034"/>
    <x v="4034"/>
    <x v="10"/>
    <n v="21"/>
    <x v="2"/>
    <x v="1"/>
    <x v="1"/>
    <n v="1473160954"/>
    <n v="1467976954"/>
    <b v="0"/>
    <n v="2"/>
    <b v="0"/>
    <x v="6"/>
    <n v="0"/>
    <n v="10.5"/>
  </r>
  <r>
    <x v="4042"/>
    <x v="4035"/>
    <x v="4035"/>
    <x v="3"/>
    <n v="21"/>
    <x v="2"/>
    <x v="0"/>
    <x v="0"/>
    <n v="1421781360"/>
    <n v="1419213664"/>
    <b v="0"/>
    <n v="3"/>
    <b v="0"/>
    <x v="6"/>
    <n v="0"/>
    <n v="7"/>
  </r>
  <r>
    <x v="4043"/>
    <x v="4036"/>
    <x v="4036"/>
    <x v="43"/>
    <n v="0"/>
    <x v="2"/>
    <x v="5"/>
    <x v="5"/>
    <n v="1416524325"/>
    <n v="1415228325"/>
    <b v="0"/>
    <n v="0"/>
    <b v="0"/>
    <x v="6"/>
    <n v="0"/>
    <s v="N/A"/>
  </r>
  <r>
    <x v="4044"/>
    <x v="4037"/>
    <x v="4037"/>
    <x v="20"/>
    <n v="225"/>
    <x v="2"/>
    <x v="0"/>
    <x v="0"/>
    <n v="1428642000"/>
    <n v="1426050982"/>
    <b v="0"/>
    <n v="4"/>
    <b v="0"/>
    <x v="6"/>
    <n v="38"/>
    <n v="56.25"/>
  </r>
  <r>
    <x v="4045"/>
    <x v="4038"/>
    <x v="4038"/>
    <x v="10"/>
    <n v="1"/>
    <x v="2"/>
    <x v="2"/>
    <x v="2"/>
    <n v="1408596589"/>
    <n v="1406004589"/>
    <b v="0"/>
    <n v="1"/>
    <b v="0"/>
    <x v="6"/>
    <n v="0"/>
    <n v="1"/>
  </r>
  <r>
    <x v="4046"/>
    <x v="4039"/>
    <x v="4039"/>
    <x v="439"/>
    <n v="460"/>
    <x v="2"/>
    <x v="0"/>
    <x v="0"/>
    <n v="1413992210"/>
    <n v="1411400210"/>
    <b v="0"/>
    <n v="12"/>
    <b v="0"/>
    <x v="6"/>
    <n v="8"/>
    <n v="38.33"/>
  </r>
  <r>
    <x v="4047"/>
    <x v="4040"/>
    <x v="4040"/>
    <x v="10"/>
    <n v="110"/>
    <x v="2"/>
    <x v="0"/>
    <x v="0"/>
    <n v="1420938000"/>
    <n v="1418862743"/>
    <b v="0"/>
    <n v="4"/>
    <b v="0"/>
    <x v="6"/>
    <n v="2"/>
    <n v="27.5"/>
  </r>
  <r>
    <x v="4048"/>
    <x v="4041"/>
    <x v="4041"/>
    <x v="73"/>
    <n v="3001"/>
    <x v="2"/>
    <x v="1"/>
    <x v="1"/>
    <n v="1460373187"/>
    <n v="1457352787"/>
    <b v="0"/>
    <n v="91"/>
    <b v="0"/>
    <x v="6"/>
    <n v="18"/>
    <n v="32.979999999999997"/>
  </r>
  <r>
    <x v="4049"/>
    <x v="4042"/>
    <x v="4042"/>
    <x v="22"/>
    <n v="16"/>
    <x v="2"/>
    <x v="0"/>
    <x v="0"/>
    <n v="1436914815"/>
    <n v="1434322815"/>
    <b v="0"/>
    <n v="1"/>
    <b v="0"/>
    <x v="6"/>
    <n v="0"/>
    <n v="16"/>
  </r>
  <r>
    <x v="4050"/>
    <x v="4043"/>
    <x v="4043"/>
    <x v="15"/>
    <n v="1"/>
    <x v="2"/>
    <x v="0"/>
    <x v="0"/>
    <n v="1414077391"/>
    <n v="1411485391"/>
    <b v="0"/>
    <n v="1"/>
    <b v="0"/>
    <x v="6"/>
    <n v="0"/>
    <n v="1"/>
  </r>
  <r>
    <x v="4051"/>
    <x v="4044"/>
    <x v="4044"/>
    <x v="2"/>
    <n v="0"/>
    <x v="2"/>
    <x v="0"/>
    <x v="0"/>
    <n v="1399618380"/>
    <n v="1399058797"/>
    <b v="0"/>
    <n v="0"/>
    <b v="0"/>
    <x v="6"/>
    <n v="0"/>
    <s v="N/A"/>
  </r>
  <r>
    <x v="4052"/>
    <x v="4045"/>
    <x v="4045"/>
    <x v="9"/>
    <n v="1126"/>
    <x v="2"/>
    <x v="0"/>
    <x v="0"/>
    <n v="1413234316"/>
    <n v="1408050316"/>
    <b v="0"/>
    <n v="13"/>
    <b v="0"/>
    <x v="6"/>
    <n v="38"/>
    <n v="86.62"/>
  </r>
  <r>
    <x v="4053"/>
    <x v="4046"/>
    <x v="4046"/>
    <x v="2"/>
    <n v="110"/>
    <x v="2"/>
    <x v="1"/>
    <x v="1"/>
    <n v="1416081600"/>
    <n v="1413477228"/>
    <b v="0"/>
    <n v="2"/>
    <b v="0"/>
    <x v="6"/>
    <n v="22"/>
    <n v="55"/>
  </r>
  <r>
    <x v="4054"/>
    <x v="4047"/>
    <x v="4047"/>
    <x v="440"/>
    <n v="0"/>
    <x v="2"/>
    <x v="0"/>
    <x v="0"/>
    <n v="1475294400"/>
    <n v="1472674285"/>
    <b v="0"/>
    <n v="0"/>
    <b v="0"/>
    <x v="6"/>
    <n v="0"/>
    <s v="N/A"/>
  </r>
  <r>
    <x v="4055"/>
    <x v="4048"/>
    <x v="4048"/>
    <x v="10"/>
    <n v="881"/>
    <x v="2"/>
    <x v="1"/>
    <x v="1"/>
    <n v="1403192031"/>
    <n v="1400600031"/>
    <b v="0"/>
    <n v="21"/>
    <b v="0"/>
    <x v="6"/>
    <n v="18"/>
    <n v="41.95"/>
  </r>
  <r>
    <x v="4056"/>
    <x v="4049"/>
    <x v="4049"/>
    <x v="15"/>
    <n v="795"/>
    <x v="2"/>
    <x v="0"/>
    <x v="0"/>
    <n v="1467575940"/>
    <n v="1465856639"/>
    <b v="0"/>
    <n v="9"/>
    <b v="0"/>
    <x v="6"/>
    <n v="53"/>
    <n v="88.33"/>
  </r>
  <r>
    <x v="4057"/>
    <x v="4050"/>
    <x v="4050"/>
    <x v="8"/>
    <n v="775"/>
    <x v="2"/>
    <x v="1"/>
    <x v="1"/>
    <n v="1448492400"/>
    <n v="1446506080"/>
    <b v="0"/>
    <n v="6"/>
    <b v="0"/>
    <x v="6"/>
    <n v="22"/>
    <n v="129.16999999999999"/>
  </r>
  <r>
    <x v="4058"/>
    <x v="4051"/>
    <x v="4051"/>
    <x v="192"/>
    <n v="95"/>
    <x v="2"/>
    <x v="0"/>
    <x v="0"/>
    <n v="1459483140"/>
    <n v="1458178044"/>
    <b v="0"/>
    <n v="4"/>
    <b v="0"/>
    <x v="6"/>
    <n v="3"/>
    <n v="23.75"/>
  </r>
  <r>
    <x v="4059"/>
    <x v="4052"/>
    <x v="4052"/>
    <x v="3"/>
    <n v="250"/>
    <x v="2"/>
    <x v="5"/>
    <x v="5"/>
    <n v="1410836400"/>
    <n v="1408116152"/>
    <b v="0"/>
    <n v="7"/>
    <b v="0"/>
    <x v="6"/>
    <n v="3"/>
    <n v="35.71"/>
  </r>
  <r>
    <x v="4060"/>
    <x v="4053"/>
    <x v="4053"/>
    <x v="3"/>
    <n v="285"/>
    <x v="2"/>
    <x v="5"/>
    <x v="5"/>
    <n v="1403539200"/>
    <n v="1400604056"/>
    <b v="0"/>
    <n v="5"/>
    <b v="0"/>
    <x v="6"/>
    <n v="3"/>
    <n v="57"/>
  </r>
  <r>
    <x v="4061"/>
    <x v="4054"/>
    <x v="4054"/>
    <x v="441"/>
    <n v="0"/>
    <x v="2"/>
    <x v="0"/>
    <x v="0"/>
    <n v="1461205423"/>
    <n v="1456025023"/>
    <b v="0"/>
    <n v="0"/>
    <b v="0"/>
    <x v="6"/>
    <n v="0"/>
    <s v="N/A"/>
  </r>
  <r>
    <x v="4062"/>
    <x v="4055"/>
    <x v="4055"/>
    <x v="22"/>
    <n v="490"/>
    <x v="2"/>
    <x v="0"/>
    <x v="0"/>
    <n v="1467481468"/>
    <n v="1464889468"/>
    <b v="0"/>
    <n v="3"/>
    <b v="0"/>
    <x v="6"/>
    <n v="2"/>
    <n v="163.33000000000001"/>
  </r>
  <r>
    <x v="4063"/>
    <x v="4056"/>
    <x v="4056"/>
    <x v="196"/>
    <n v="135"/>
    <x v="2"/>
    <x v="1"/>
    <x v="1"/>
    <n v="1403886084"/>
    <n v="1401294084"/>
    <b v="0"/>
    <n v="9"/>
    <b v="0"/>
    <x v="6"/>
    <n v="1"/>
    <n v="15"/>
  </r>
  <r>
    <x v="4064"/>
    <x v="4057"/>
    <x v="4057"/>
    <x v="13"/>
    <n v="385"/>
    <x v="2"/>
    <x v="2"/>
    <x v="2"/>
    <n v="1430316426"/>
    <n v="1427724426"/>
    <b v="0"/>
    <n v="6"/>
    <b v="0"/>
    <x v="6"/>
    <n v="19"/>
    <n v="64.17"/>
  </r>
  <r>
    <x v="4065"/>
    <x v="4058"/>
    <x v="4058"/>
    <x v="23"/>
    <n v="27"/>
    <x v="2"/>
    <x v="0"/>
    <x v="0"/>
    <n v="1407883811"/>
    <n v="1405291811"/>
    <b v="0"/>
    <n v="4"/>
    <b v="0"/>
    <x v="6"/>
    <n v="1"/>
    <n v="6.75"/>
  </r>
  <r>
    <x v="4066"/>
    <x v="4059"/>
    <x v="4059"/>
    <x v="36"/>
    <n v="25"/>
    <x v="2"/>
    <x v="0"/>
    <x v="0"/>
    <n v="1463619388"/>
    <n v="1461027388"/>
    <b v="0"/>
    <n v="1"/>
    <b v="0"/>
    <x v="6"/>
    <n v="0"/>
    <n v="25"/>
  </r>
  <r>
    <x v="4067"/>
    <x v="4060"/>
    <x v="3887"/>
    <x v="10"/>
    <n v="3045"/>
    <x v="2"/>
    <x v="0"/>
    <x v="0"/>
    <n v="1443408550"/>
    <n v="1439952550"/>
    <b v="0"/>
    <n v="17"/>
    <b v="0"/>
    <x v="6"/>
    <n v="61"/>
    <n v="179.12"/>
  </r>
  <r>
    <x v="4068"/>
    <x v="4061"/>
    <x v="4060"/>
    <x v="442"/>
    <n v="34.950000000000003"/>
    <x v="2"/>
    <x v="0"/>
    <x v="0"/>
    <n v="1484348700"/>
    <n v="1481756855"/>
    <b v="0"/>
    <n v="1"/>
    <b v="0"/>
    <x v="6"/>
    <n v="1"/>
    <n v="34.950000000000003"/>
  </r>
  <r>
    <x v="4069"/>
    <x v="4062"/>
    <x v="4061"/>
    <x v="21"/>
    <n v="430"/>
    <x v="2"/>
    <x v="1"/>
    <x v="1"/>
    <n v="1425124800"/>
    <n v="1421596356"/>
    <b v="0"/>
    <n v="13"/>
    <b v="0"/>
    <x v="6"/>
    <n v="34"/>
    <n v="33.08"/>
  </r>
  <r>
    <x v="4070"/>
    <x v="4063"/>
    <x v="4062"/>
    <x v="28"/>
    <n v="165"/>
    <x v="2"/>
    <x v="0"/>
    <x v="0"/>
    <n v="1425178800"/>
    <n v="1422374420"/>
    <b v="0"/>
    <n v="6"/>
    <b v="0"/>
    <x v="6"/>
    <n v="17"/>
    <n v="27.5"/>
  </r>
  <r>
    <x v="4071"/>
    <x v="4064"/>
    <x v="4063"/>
    <x v="22"/>
    <n v="0"/>
    <x v="2"/>
    <x v="14"/>
    <x v="10"/>
    <n v="1482779931"/>
    <n v="1480187931"/>
    <b v="0"/>
    <n v="0"/>
    <b v="0"/>
    <x v="6"/>
    <n v="0"/>
    <s v="N/A"/>
  </r>
  <r>
    <x v="4072"/>
    <x v="4065"/>
    <x v="4064"/>
    <x v="28"/>
    <n v="4"/>
    <x v="2"/>
    <x v="1"/>
    <x v="1"/>
    <n v="1408646111"/>
    <n v="1403462111"/>
    <b v="0"/>
    <n v="2"/>
    <b v="0"/>
    <x v="6"/>
    <n v="0"/>
    <n v="2"/>
  </r>
  <r>
    <x v="4073"/>
    <x v="4066"/>
    <x v="4065"/>
    <x v="8"/>
    <n v="37"/>
    <x v="2"/>
    <x v="0"/>
    <x v="0"/>
    <n v="1431144000"/>
    <n v="1426407426"/>
    <b v="0"/>
    <n v="2"/>
    <b v="0"/>
    <x v="6"/>
    <n v="1"/>
    <n v="18.5"/>
  </r>
  <r>
    <x v="4074"/>
    <x v="4067"/>
    <x v="4066"/>
    <x v="181"/>
    <n v="735"/>
    <x v="2"/>
    <x v="1"/>
    <x v="1"/>
    <n v="1446732975"/>
    <n v="1444137375"/>
    <b v="0"/>
    <n v="21"/>
    <b v="0"/>
    <x v="6"/>
    <n v="27"/>
    <n v="35"/>
  </r>
  <r>
    <x v="4075"/>
    <x v="4068"/>
    <x v="4067"/>
    <x v="13"/>
    <n v="576"/>
    <x v="2"/>
    <x v="1"/>
    <x v="1"/>
    <n v="1404149280"/>
    <n v="1400547969"/>
    <b v="0"/>
    <n v="13"/>
    <b v="0"/>
    <x v="6"/>
    <n v="29"/>
    <n v="44.31"/>
  </r>
  <r>
    <x v="4076"/>
    <x v="4069"/>
    <x v="4068"/>
    <x v="176"/>
    <n v="0"/>
    <x v="2"/>
    <x v="0"/>
    <x v="0"/>
    <n v="1413921060"/>
    <n v="1411499149"/>
    <b v="0"/>
    <n v="0"/>
    <b v="0"/>
    <x v="6"/>
    <n v="0"/>
    <s v="N/A"/>
  </r>
  <r>
    <x v="4077"/>
    <x v="4070"/>
    <x v="4069"/>
    <x v="36"/>
    <n v="1335"/>
    <x v="2"/>
    <x v="0"/>
    <x v="0"/>
    <n v="1482339794"/>
    <n v="1479747794"/>
    <b v="0"/>
    <n v="6"/>
    <b v="0"/>
    <x v="6"/>
    <n v="9"/>
    <n v="222.5"/>
  </r>
  <r>
    <x v="4078"/>
    <x v="4071"/>
    <x v="4070"/>
    <x v="49"/>
    <n v="0"/>
    <x v="2"/>
    <x v="1"/>
    <x v="1"/>
    <n v="1485543242"/>
    <n v="1482951242"/>
    <b v="0"/>
    <n v="0"/>
    <b v="0"/>
    <x v="6"/>
    <n v="0"/>
    <s v="N/A"/>
  </r>
  <r>
    <x v="4079"/>
    <x v="4072"/>
    <x v="4071"/>
    <x v="9"/>
    <n v="5"/>
    <x v="2"/>
    <x v="0"/>
    <x v="0"/>
    <n v="1466375521"/>
    <n v="1463783521"/>
    <b v="0"/>
    <n v="1"/>
    <b v="0"/>
    <x v="6"/>
    <n v="0"/>
    <n v="5"/>
  </r>
  <r>
    <x v="4080"/>
    <x v="4073"/>
    <x v="4072"/>
    <x v="9"/>
    <n v="0"/>
    <x v="2"/>
    <x v="0"/>
    <x v="0"/>
    <n v="1465930440"/>
    <n v="1463849116"/>
    <b v="0"/>
    <n v="0"/>
    <b v="0"/>
    <x v="6"/>
    <n v="0"/>
    <s v="N/A"/>
  </r>
  <r>
    <x v="4081"/>
    <x v="4074"/>
    <x v="4073"/>
    <x v="443"/>
    <n v="350"/>
    <x v="2"/>
    <x v="0"/>
    <x v="0"/>
    <n v="1425819425"/>
    <n v="1423231025"/>
    <b v="0"/>
    <n v="12"/>
    <b v="0"/>
    <x v="6"/>
    <n v="16"/>
    <n v="29.17"/>
  </r>
  <r>
    <x v="4082"/>
    <x v="4075"/>
    <x v="4074"/>
    <x v="325"/>
    <n v="3"/>
    <x v="2"/>
    <x v="0"/>
    <x v="0"/>
    <n v="1447542000"/>
    <n v="1446179553"/>
    <b v="0"/>
    <n v="2"/>
    <b v="0"/>
    <x v="6"/>
    <n v="2"/>
    <n v="1.5"/>
  </r>
  <r>
    <x v="4083"/>
    <x v="4076"/>
    <x v="4075"/>
    <x v="8"/>
    <n v="759"/>
    <x v="2"/>
    <x v="0"/>
    <x v="0"/>
    <n v="1452795416"/>
    <n v="1450203416"/>
    <b v="0"/>
    <n v="6"/>
    <b v="0"/>
    <x v="6"/>
    <n v="22"/>
    <n v="126.5"/>
  </r>
  <r>
    <x v="4084"/>
    <x v="4077"/>
    <x v="4076"/>
    <x v="9"/>
    <n v="10"/>
    <x v="2"/>
    <x v="13"/>
    <x v="3"/>
    <n v="1476008906"/>
    <n v="1473416906"/>
    <b v="0"/>
    <n v="1"/>
    <b v="0"/>
    <x v="6"/>
    <n v="0"/>
    <n v="10"/>
  </r>
  <r>
    <x v="4085"/>
    <x v="4078"/>
    <x v="4077"/>
    <x v="8"/>
    <n v="10"/>
    <x v="2"/>
    <x v="0"/>
    <x v="0"/>
    <n v="1427169540"/>
    <n v="1424701775"/>
    <b v="0"/>
    <n v="1"/>
    <b v="0"/>
    <x v="6"/>
    <n v="0"/>
    <n v="10"/>
  </r>
  <r>
    <x v="4086"/>
    <x v="4079"/>
    <x v="4078"/>
    <x v="28"/>
    <n v="47"/>
    <x v="2"/>
    <x v="0"/>
    <x v="0"/>
    <n v="1448078400"/>
    <n v="1445985299"/>
    <b v="0"/>
    <n v="5"/>
    <b v="0"/>
    <x v="6"/>
    <n v="5"/>
    <n v="9.4"/>
  </r>
  <r>
    <x v="4087"/>
    <x v="4080"/>
    <x v="4079"/>
    <x v="376"/>
    <n v="0"/>
    <x v="2"/>
    <x v="0"/>
    <x v="0"/>
    <n v="1468777786"/>
    <n v="1466185786"/>
    <b v="0"/>
    <n v="0"/>
    <b v="0"/>
    <x v="6"/>
    <n v="0"/>
    <s v="N/A"/>
  </r>
  <r>
    <x v="4088"/>
    <x v="4081"/>
    <x v="4080"/>
    <x v="13"/>
    <n v="216"/>
    <x v="2"/>
    <x v="1"/>
    <x v="1"/>
    <n v="1421403960"/>
    <n v="1418827324"/>
    <b v="0"/>
    <n v="3"/>
    <b v="0"/>
    <x v="6"/>
    <n v="11"/>
    <n v="72"/>
  </r>
  <r>
    <x v="4089"/>
    <x v="4082"/>
    <x v="4081"/>
    <x v="10"/>
    <n v="240"/>
    <x v="2"/>
    <x v="0"/>
    <x v="0"/>
    <n v="1433093700"/>
    <n v="1430242488"/>
    <b v="0"/>
    <n v="8"/>
    <b v="0"/>
    <x v="6"/>
    <n v="5"/>
    <n v="30"/>
  </r>
  <r>
    <x v="4090"/>
    <x v="4083"/>
    <x v="4082"/>
    <x v="28"/>
    <n v="32"/>
    <x v="2"/>
    <x v="0"/>
    <x v="0"/>
    <n v="1438959600"/>
    <n v="1437754137"/>
    <b v="0"/>
    <n v="3"/>
    <b v="0"/>
    <x v="6"/>
    <n v="3"/>
    <n v="10.67"/>
  </r>
  <r>
    <x v="4091"/>
    <x v="4084"/>
    <x v="4083"/>
    <x v="183"/>
    <n v="204"/>
    <x v="2"/>
    <x v="0"/>
    <x v="0"/>
    <n v="1421410151"/>
    <n v="1418818151"/>
    <b v="0"/>
    <n v="8"/>
    <b v="0"/>
    <x v="6"/>
    <n v="13"/>
    <n v="25.5"/>
  </r>
  <r>
    <x v="4092"/>
    <x v="4085"/>
    <x v="4084"/>
    <x v="74"/>
    <n v="20"/>
    <x v="2"/>
    <x v="0"/>
    <x v="0"/>
    <n v="1428205247"/>
    <n v="1423024847"/>
    <b v="0"/>
    <n v="1"/>
    <b v="0"/>
    <x v="6"/>
    <n v="0"/>
    <n v="20"/>
  </r>
  <r>
    <x v="4093"/>
    <x v="4086"/>
    <x v="4085"/>
    <x v="30"/>
    <n v="60"/>
    <x v="2"/>
    <x v="1"/>
    <x v="1"/>
    <n v="1440272093"/>
    <n v="1435088093"/>
    <b v="0"/>
    <n v="4"/>
    <b v="0"/>
    <x v="6"/>
    <n v="2"/>
    <n v="15"/>
  </r>
  <r>
    <x v="4094"/>
    <x v="4087"/>
    <x v="4086"/>
    <x v="13"/>
    <n v="730"/>
    <x v="2"/>
    <x v="0"/>
    <x v="0"/>
    <n v="1413953940"/>
    <n v="1410141900"/>
    <b v="0"/>
    <n v="8"/>
    <b v="0"/>
    <x v="6"/>
    <n v="37"/>
    <n v="91.25"/>
  </r>
  <r>
    <x v="4095"/>
    <x v="4088"/>
    <x v="4087"/>
    <x v="11"/>
    <n v="800"/>
    <x v="2"/>
    <x v="14"/>
    <x v="10"/>
    <n v="1482108350"/>
    <n v="1479516350"/>
    <b v="0"/>
    <n v="1"/>
    <b v="0"/>
    <x v="6"/>
    <n v="3"/>
    <n v="800"/>
  </r>
  <r>
    <x v="4096"/>
    <x v="4089"/>
    <x v="4088"/>
    <x v="8"/>
    <n v="400"/>
    <x v="2"/>
    <x v="1"/>
    <x v="1"/>
    <n v="1488271860"/>
    <n v="1484484219"/>
    <b v="0"/>
    <n v="5"/>
    <b v="0"/>
    <x v="6"/>
    <n v="11"/>
    <n v="80"/>
  </r>
  <r>
    <x v="4097"/>
    <x v="4090"/>
    <x v="4089"/>
    <x v="3"/>
    <n v="0"/>
    <x v="2"/>
    <x v="1"/>
    <x v="1"/>
    <n v="1454284500"/>
    <n v="1449431237"/>
    <b v="0"/>
    <n v="0"/>
    <b v="0"/>
    <x v="6"/>
    <n v="0"/>
    <s v="N/A"/>
  </r>
  <r>
    <x v="4098"/>
    <x v="4091"/>
    <x v="4090"/>
    <x v="96"/>
    <n v="0"/>
    <x v="2"/>
    <x v="0"/>
    <x v="0"/>
    <n v="1465060797"/>
    <n v="1462468797"/>
    <b v="0"/>
    <n v="0"/>
    <b v="0"/>
    <x v="6"/>
    <n v="0"/>
    <s v="N/A"/>
  </r>
  <r>
    <x v="4099"/>
    <x v="4092"/>
    <x v="4091"/>
    <x v="37"/>
    <n v="50"/>
    <x v="2"/>
    <x v="0"/>
    <x v="0"/>
    <n v="1472847873"/>
    <n v="1468959873"/>
    <b v="0"/>
    <n v="1"/>
    <b v="0"/>
    <x v="6"/>
    <n v="1"/>
    <n v="50"/>
  </r>
  <r>
    <x v="4100"/>
    <x v="4093"/>
    <x v="4092"/>
    <x v="444"/>
    <n v="0"/>
    <x v="2"/>
    <x v="0"/>
    <x v="0"/>
    <n v="1414205990"/>
    <n v="1413341990"/>
    <b v="0"/>
    <n v="0"/>
    <b v="0"/>
    <x v="6"/>
    <n v="0"/>
    <s v="N/A"/>
  </r>
  <r>
    <x v="4101"/>
    <x v="4094"/>
    <x v="4093"/>
    <x v="20"/>
    <n v="0"/>
    <x v="2"/>
    <x v="0"/>
    <x v="0"/>
    <n v="1485380482"/>
    <n v="1482788482"/>
    <b v="0"/>
    <n v="0"/>
    <b v="0"/>
    <x v="6"/>
    <n v="0"/>
    <s v="N/A"/>
  </r>
  <r>
    <x v="4102"/>
    <x v="4095"/>
    <x v="4094"/>
    <x v="2"/>
    <n v="137"/>
    <x v="2"/>
    <x v="0"/>
    <x v="0"/>
    <n v="1463343673"/>
    <n v="1460751673"/>
    <b v="0"/>
    <n v="6"/>
    <b v="0"/>
    <x v="6"/>
    <n v="27"/>
    <n v="22.83"/>
  </r>
  <r>
    <x v="4103"/>
    <x v="4096"/>
    <x v="4095"/>
    <x v="28"/>
    <n v="100"/>
    <x v="2"/>
    <x v="0"/>
    <x v="0"/>
    <n v="1440613920"/>
    <n v="1435953566"/>
    <b v="0"/>
    <n v="6"/>
    <b v="0"/>
    <x v="6"/>
    <n v="10"/>
    <n v="16.670000000000002"/>
  </r>
  <r>
    <x v="4104"/>
    <x v="4097"/>
    <x v="4096"/>
    <x v="9"/>
    <n v="641"/>
    <x v="2"/>
    <x v="2"/>
    <x v="2"/>
    <n v="1477550434"/>
    <n v="1474958434"/>
    <b v="0"/>
    <n v="14"/>
    <b v="0"/>
    <x v="6"/>
    <n v="21"/>
    <n v="45.79"/>
  </r>
  <r>
    <x v="4105"/>
    <x v="4098"/>
    <x v="4097"/>
    <x v="287"/>
    <n v="2300"/>
    <x v="2"/>
    <x v="14"/>
    <x v="10"/>
    <n v="1482711309"/>
    <n v="1479860109"/>
    <b v="0"/>
    <n v="6"/>
    <b v="0"/>
    <x v="6"/>
    <n v="7"/>
    <n v="383.33"/>
  </r>
  <r>
    <x v="4106"/>
    <x v="4099"/>
    <x v="4098"/>
    <x v="10"/>
    <n v="3530"/>
    <x v="2"/>
    <x v="0"/>
    <x v="0"/>
    <n v="1427936400"/>
    <n v="1424221866"/>
    <b v="0"/>
    <n v="33"/>
    <b v="0"/>
    <x v="6"/>
    <n v="71"/>
    <n v="106.97"/>
  </r>
  <r>
    <x v="4107"/>
    <x v="4100"/>
    <x v="4099"/>
    <x v="13"/>
    <n v="41"/>
    <x v="2"/>
    <x v="0"/>
    <x v="0"/>
    <n v="1411596001"/>
    <n v="1409608801"/>
    <b v="0"/>
    <n v="4"/>
    <b v="0"/>
    <x v="6"/>
    <n v="2"/>
    <n v="10.25"/>
  </r>
  <r>
    <x v="4108"/>
    <x v="4101"/>
    <x v="4100"/>
    <x v="9"/>
    <n v="59"/>
    <x v="2"/>
    <x v="0"/>
    <x v="0"/>
    <n v="1488517200"/>
    <n v="1485909937"/>
    <b v="0"/>
    <n v="1"/>
    <b v="0"/>
    <x v="6"/>
    <n v="2"/>
    <n v="59"/>
  </r>
  <r>
    <x v="4109"/>
    <x v="4102"/>
    <x v="4101"/>
    <x v="2"/>
    <n v="0"/>
    <x v="2"/>
    <x v="1"/>
    <x v="1"/>
    <n v="1448805404"/>
    <n v="1446209804"/>
    <b v="0"/>
    <n v="0"/>
    <b v="0"/>
    <x v="6"/>
    <n v="0"/>
    <s v="N/A"/>
  </r>
  <r>
    <x v="4110"/>
    <x v="4103"/>
    <x v="4102"/>
    <x v="43"/>
    <n v="86"/>
    <x v="2"/>
    <x v="1"/>
    <x v="1"/>
    <n v="1469113351"/>
    <n v="1463929351"/>
    <b v="0"/>
    <n v="6"/>
    <b v="0"/>
    <x v="6"/>
    <n v="29"/>
    <n v="14.33"/>
  </r>
  <r>
    <x v="4111"/>
    <x v="4104"/>
    <x v="4103"/>
    <x v="9"/>
    <n v="94"/>
    <x v="2"/>
    <x v="0"/>
    <x v="0"/>
    <n v="1424747740"/>
    <n v="1422155740"/>
    <b v="0"/>
    <n v="6"/>
    <b v="0"/>
    <x v="6"/>
    <n v="3"/>
    <n v="15.67"/>
  </r>
  <r>
    <x v="4112"/>
    <x v="4105"/>
    <x v="2849"/>
    <x v="30"/>
    <n v="1"/>
    <x v="2"/>
    <x v="17"/>
    <x v="3"/>
    <n v="1456617600"/>
    <n v="1454280186"/>
    <b v="0"/>
    <n v="1"/>
    <b v="0"/>
    <x v="6"/>
    <n v="0"/>
    <n v="1"/>
  </r>
  <r>
    <x v="4113"/>
    <x v="4106"/>
    <x v="4104"/>
    <x v="15"/>
    <n v="3"/>
    <x v="2"/>
    <x v="0"/>
    <x v="0"/>
    <n v="1452234840"/>
    <n v="1450619123"/>
    <b v="0"/>
    <n v="3"/>
    <b v="0"/>
    <x v="6"/>
    <n v="0"/>
    <n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s v="no backers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s v="N/A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s v="N/A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s v="N/A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s v="N/A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s v="N/A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s v="N/A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s v="N/A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s v="N/A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s v="N/A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s v="N/A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s v="N/A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s v="N/A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s v="N/A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s v="N/A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s v="N/A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s v="N/A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s v="N/A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s v="N/A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s v="N/A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s v="N/A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s v="N/A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s v="N/A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s v="N/A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s v="N/A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s v="N/A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s v="N/A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s v="N/A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s v="N/A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s v="N/A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s v="N/A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s v="N/A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s v="N/A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s v="N/A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s v="N/A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s v="N/A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s v="N/A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s v="N/A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s v="N/A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s v="N/A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s v="N/A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s v="N/A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s v="N/A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s v="N/A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s v="N/A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s v="N/A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s v="N/A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s v="N/A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s v="N/A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s v="N/A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s v="N/A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s v="N/A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s v="N/A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s v="N/A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s v="N/A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s v="N/A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s v="N/A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s v="N/A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s v="N/A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s v="N/A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s v="N/A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s v="N/A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s v="N/A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s v="N/A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s v="N/A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s v="N/A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s v="N/A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s v="N/A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s v="N/A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s v="N/A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s v="N/A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s v="N/A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s v="N/A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s v="N/A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s v="N/A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s v="N/A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s v="N/A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s v="N/A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s v="N/A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s v="N/A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s v="N/A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s v="N/A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s v="N/A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s v="N/A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s v="N/A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s v="N/A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s v="N/A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s v="N/A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s v="N/A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s v="N/A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s v="N/A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s v="N/A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s v="N/A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s v="N/A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s v="N/A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s v="N/A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s v="N/A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s v="N/A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s v="N/A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s v="N/A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s v="N/A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s v="N/A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s v="N/A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s v="N/A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s v="N/A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s v="N/A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s v="N/A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s v="N/A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s v="N/A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s v="N/A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s v="N/A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s v="N/A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s v="N/A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s v="N/A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s v="N/A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s v="N/A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s v="N/A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s v="N/A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s v="N/A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s v="N/A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s v="N/A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s v="N/A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s v="N/A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s v="N/A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s v="N/A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s v="N/A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s v="N/A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s v="N/A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s v="N/A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s v="N/A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s v="N/A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s v="N/A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s v="N/A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s v="N/A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s v="N/A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s v="N/A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s v="N/A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s v="N/A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s v="N/A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s v="N/A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s v="N/A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s v="N/A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s v="N/A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s v="N/A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s v="N/A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s v="N/A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s v="N/A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s v="N/A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s v="N/A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s v="N/A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s v="N/A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s v="N/A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s v="N/A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s v="N/A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s v="N/A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s v="N/A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s v="N/A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s v="N/A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s v="N/A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s v="N/A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s v="N/A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s v="N/A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s v="N/A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s v="N/A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s v="N/A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s v="N/A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s v="N/A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s v="N/A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s v="N/A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s v="N/A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s v="N/A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s v="N/A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s v="N/A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s v="N/A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s v="N/A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s v="N/A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s v="N/A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s v="N/A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s v="N/A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s v="N/A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s v="N/A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s v="N/A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s v="N/A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s v="N/A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s v="N/A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s v="N/A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s v="N/A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s v="N/A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s v="N/A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s v="N/A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s v="N/A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s v="N/A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s v="N/A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s v="N/A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s v="N/A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s v="N/A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s v="N/A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s v="N/A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s v="N/A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s v="N/A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s v="N/A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s v="N/A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s v="N/A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s v="N/A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s v="N/A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s v="N/A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s v="N/A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s v="N/A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s v="N/A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s v="N/A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s v="N/A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s v="N/A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s v="N/A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s v="N/A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s v="N/A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s v="N/A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s v="N/A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s v="N/A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s v="N/A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s v="N/A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s v="N/A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s v="N/A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s v="N/A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s v="N/A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s v="N/A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s v="N/A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s v="N/A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s v="N/A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s v="N/A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s v="N/A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s v="N/A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s v="N/A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s v="N/A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s v="N/A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s v="N/A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s v="N/A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s v="N/A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s v="N/A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s v="N/A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s v="N/A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s v="N/A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s v="N/A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s v="N/A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s v="N/A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s v="N/A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s v="N/A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s v="N/A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s v="N/A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s v="N/A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s v="N/A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s v="N/A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s v="N/A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s v="N/A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s v="N/A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s v="N/A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s v="N/A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s v="N/A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s v="N/A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s v="N/A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s v="N/A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s v="N/A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s v="N/A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s v="N/A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s v="N/A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s v="N/A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s v="N/A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s v="N/A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s v="N/A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s v="N/A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s v="N/A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s v="N/A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s v="N/A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s v="N/A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s v="N/A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s v="N/A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s v="N/A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s v="N/A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s v="N/A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s v="N/A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s v="N/A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s v="N/A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s v="N/A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s v="N/A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s v="N/A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s v="N/A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s v="N/A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s v="N/A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s v="N/A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s v="N/A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s v="N/A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s v="N/A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s v="N/A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s v="N/A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s v="N/A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s v="N/A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s v="N/A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s v="N/A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s v="N/A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s v="N/A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s v="N/A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s v="N/A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s v="N/A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s v="N/A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s v="N/A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s v="N/A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s v="N/A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s v="N/A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s v="N/A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s v="N/A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s v="N/A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s v="N/A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s v="N/A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s v="N/A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s v="N/A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s v="N/A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s v="N/A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s v="N/A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s v="N/A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s v="N/A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s v="N/A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s v="N/A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s v="N/A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s v="N/A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s v="N/A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s v="N/A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s v="N/A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s v="N/A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s v="N/A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s v="N/A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s v="N/A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s v="N/A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s v="N/A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s v="N/A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s v="N/A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s v="N/A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s v="N/A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s v="N/A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s v="N/A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s v="N/A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s v="N/A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s v="N/A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s v="N/A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s v="N/A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s v="N/A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s v="N/A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s v="N/A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s v="N/A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s v="N/A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s v="N/A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s v="N/A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s v="N/A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s v="N/A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s v="N/A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s v="N/A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s v="N/A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s v="N/A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s v="N/A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s v="N/A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s v="N/A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s v="N/A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s v="N/A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s v="N/A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s v="N/A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s v="N/A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s v="N/A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s v="N/A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s v="N/A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s v="N/A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s v="N/A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s v="N/A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s v="N/A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s v="N/A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s v="N/A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s v="N/A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s v="N/A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s v="N/A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s v="N/A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s v="N/A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s v="N/A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s v="N/A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s v="N/A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s v="N/A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s v="N/A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s v="N/A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s v="N/A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s v="N/A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s v="N/A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s v="N/A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s v="N/A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s v="N/A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s v="N/A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s v="N/A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s v="N/A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s v="N/A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s v="N/A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s v="N/A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s v="N/A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s v="N/A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s v="N/A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s v="N/A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s v="N/A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s v="N/A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s v="N/A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s v="N/A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s v="N/A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s v="N/A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s v="N/A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s v="N/A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s v="N/A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s v="N/A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x v="0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x v="0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x v="0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x v="0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x v="0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x v="0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x v="0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x v="0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x v="0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x v="0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x v="0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x v="0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x v="0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x v="0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x v="0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x v="0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x v="1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x v="1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x v="1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x v="1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x v="1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x v="1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x v="1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x v="1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x v="1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x v="1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x v="1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x v="1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x v="1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x v="1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x v="2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s v="no backers"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s v="N/A"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x v="2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s v="N/A"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s v="N/A"/>
    <x v="0"/>
    <x v="2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s v="N/A"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x v="2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s v="N/A"/>
    <x v="0"/>
    <x v="2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s v="N/A"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s v="N/A"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s v="N/A"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x v="2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s v="N/A"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s v="N/A"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x v="2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s v="N/A"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x v="2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s v="N/A"/>
    <x v="0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s v="N/A"/>
    <x v="0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s v="N/A"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x v="3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s v="N/A"/>
    <x v="0"/>
    <x v="3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x v="3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x v="3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s v="N/A"/>
    <x v="0"/>
    <x v="3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s v="N/A"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s v="N/A"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s v="N/A"/>
    <x v="0"/>
    <x v="3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x v="3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s v="N/A"/>
    <x v="0"/>
    <x v="3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s v="N/A"/>
    <x v="0"/>
    <x v="3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x v="3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s v="N/A"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s v="N/A"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x v="3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s v="N/A"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s v="N/A"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s v="N/A"/>
    <x v="0"/>
    <x v="3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x v="3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s v="N/A"/>
    <x v="0"/>
    <x v="3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x v="3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s v="N/A"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s v="N/A"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s v="N/A"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x v="3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x v="3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x v="3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x v="3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s v="N/A"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s v="N/A"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s v="N/A"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s v="N/A"/>
    <x v="0"/>
    <x v="3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s v="N/A"/>
    <x v="0"/>
    <x v="3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s v="N/A"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s v="N/A"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s v="N/A"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s v="N/A"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s v="N/A"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s v="N/A"/>
    <x v="0"/>
    <x v="3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s v="N/A"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x v="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x v="4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x v="4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x v="4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x v="4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x v="4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x v="4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x v="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x v="4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x v="4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x v="4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x v="4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x v="4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x v="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x v="4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x v="4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x v="4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x v="4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x v="4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x v="4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x v="4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x v="4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x v="4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x v="4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x v="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x v="4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x v="4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x v="4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x v="4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x v="4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x v="4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x v="4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s v="N/A"/>
    <x v="0"/>
    <x v="5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s v="N/A"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s v="N/A"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x v="5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s v="N/A"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s v="N/A"/>
    <x v="0"/>
    <x v="5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s v="N/A"/>
    <x v="0"/>
    <x v="5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s v="N/A"/>
    <x v="0"/>
    <x v="5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x v="5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x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s v="N/A"/>
    <x v="0"/>
    <x v="5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s v="N/A"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x v="5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s v="N/A"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s v="N/A"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x v="5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s v="N/A"/>
    <x v="0"/>
    <x v="5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s v="N/A"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s v="N/A"/>
    <x v="0"/>
    <x v="5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s v="N/A"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s v="N/A"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s v="N/A"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s v="N/A"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x v="5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s v="N/A"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s v="N/A"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s v="N/A"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s v="N/A"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s v="N/A"/>
    <x v="0"/>
    <x v="5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x v="5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s v="N/A"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s v="N/A"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x v="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x v="5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s v="N/A"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s v="N/A"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x v="6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x v="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x v="6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x v="6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x v="6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x v="6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x v="7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s v="N/A"/>
    <x v="2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x v="7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s v="N/A"/>
    <x v="2"/>
    <x v="7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s v="N/A"/>
    <x v="2"/>
    <x v="7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s v="N/A"/>
    <x v="2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s v="N/A"/>
    <x v="2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x v="7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s v="N/A"/>
    <x v="2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s v="N/A"/>
    <x v="2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x v="7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x v="7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x v="7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s v="N/A"/>
    <x v="2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x v="7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x v="7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x v="7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x v="7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s v="N/A"/>
    <x v="2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s v="N/A"/>
    <x v="2"/>
    <x v="7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x v="7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x v="7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s v="N/A"/>
    <x v="2"/>
    <x v="7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x v="7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x v="7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x v="7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x v="7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x v="7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x v="7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x v="7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x v="7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s v="N/A"/>
    <x v="2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s v="N/A"/>
    <x v="2"/>
    <x v="7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s v="N/A"/>
    <x v="2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x v="7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s v="N/A"/>
    <x v="2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s v="N/A"/>
    <x v="2"/>
    <x v="7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s v="N/A"/>
    <x v="2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s v="N/A"/>
    <x v="2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s v="N/A"/>
    <x v="2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s v="N/A"/>
    <x v="2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s v="N/A"/>
    <x v="2"/>
    <x v="7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s v="N/A"/>
    <x v="2"/>
    <x v="7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s v="N/A"/>
    <x v="2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s v="N/A"/>
    <x v="2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s v="N/A"/>
    <x v="2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x v="7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x v="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s v="N/A"/>
    <x v="2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x v="7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x v="7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x v="7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s v="N/A"/>
    <x v="2"/>
    <x v="7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x v="7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x v="8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x v="8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x v="8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x v="8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x v="8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x v="8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x v="8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x v="8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x v="8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x v="8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x v="8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x v="8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s v="N/A"/>
    <x v="2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x v="8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x v="8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x v="8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x v="8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x v="8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s v="N/A"/>
    <x v="2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x v="8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x v="8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s v="N/A"/>
    <x v="2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x v="8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x v="8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x v="8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x v="9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x v="9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x v="9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x v="9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x v="9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x v="9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x v="9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x v="9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x v="9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x v="9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x v="9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x v="9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s v="N/A"/>
    <x v="3"/>
    <x v="1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s v="N/A"/>
    <x v="3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x v="10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s v="N/A"/>
    <x v="3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s v="N/A"/>
    <x v="3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s v="N/A"/>
    <x v="3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s v="N/A"/>
    <x v="3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x v="10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x v="10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x v="11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x v="1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x v="11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x v="11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x v="1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x v="11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x v="11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x v="11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x v="11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x v="11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x v="1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x v="11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x v="11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x v="11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x v="11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x v="1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x v="11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x v="1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x v="1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x v="11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x v="11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x v="11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x v="1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x v="11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x v="12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x v="12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x v="12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x v="12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x v="12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x v="12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x v="12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x v="12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x v="13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x v="13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s v="N/A"/>
    <x v="4"/>
    <x v="13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s v="N/A"/>
    <x v="4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s v="N/A"/>
    <x v="4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x v="14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x v="14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s v="N/A"/>
    <x v="4"/>
    <x v="13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x v="1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x v="13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s v="N/A"/>
    <x v="4"/>
    <x v="13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s v="N/A"/>
    <x v="4"/>
    <x v="13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s v="N/A"/>
    <x v="4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s v="N/A"/>
    <x v="4"/>
    <x v="13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x v="13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s v="N/A"/>
    <x v="4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s v="N/A"/>
    <x v="4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x v="13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s v="N/A"/>
    <x v="4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s v="N/A"/>
    <x v="4"/>
    <x v="13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s v="N/A"/>
    <x v="4"/>
    <x v="13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s v="N/A"/>
    <x v="4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x v="13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s v="N/A"/>
    <x v="4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x v="13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x v="8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x v="8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x v="8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s v="N/A"/>
    <x v="2"/>
    <x v="8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x v="8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x v="8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x v="8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x v="8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x v="8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x v="8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x v="8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x v="8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x v="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x v="8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x v="8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x v="8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s v="N/A"/>
    <x v="2"/>
    <x v="8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x v="8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x v="8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x v="8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x v="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x v="8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x v="8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x v="8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x v="15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x v="15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x v="15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x v="15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x v="15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x v="15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x v="15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x v="16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s v="N/A"/>
    <x v="5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x v="16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s v="N/A"/>
    <x v="5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x v="16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s v="N/A"/>
    <x v="5"/>
    <x v="16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s v="N/A"/>
    <x v="5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s v="N/A"/>
    <x v="5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s v="N/A"/>
    <x v="5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s v="N/A"/>
    <x v="5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s v="N/A"/>
    <x v="5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s v="N/A"/>
    <x v="5"/>
    <x v="16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s v="N/A"/>
    <x v="5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s v="N/A"/>
    <x v="5"/>
    <x v="16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s v="N/A"/>
    <x v="5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x v="16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s v="N/A"/>
    <x v="5"/>
    <x v="16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s v="N/A"/>
    <x v="5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x v="17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x v="17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x v="17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s v="N/A"/>
    <x v="6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x v="17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x v="17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x v="1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x v="17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x v="17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x v="17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s v="N/A"/>
    <x v="6"/>
    <x v="17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x v="17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x v="17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s v="N/A"/>
    <x v="6"/>
    <x v="17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x v="17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x v="17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x v="17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x v="17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x v="17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x v="17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x v="17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x v="17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x v="17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s v="N/A"/>
    <x v="6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x v="17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x v="17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x v="17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s v="N/A"/>
    <x v="6"/>
    <x v="17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s v="N/A"/>
    <x v="6"/>
    <x v="17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s v="N/A"/>
    <x v="6"/>
    <x v="18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x v="18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x v="18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s v="N/A"/>
    <x v="6"/>
    <x v="18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x v="18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x v="18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s v="N/A"/>
    <x v="6"/>
    <x v="18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s v="N/A"/>
    <x v="6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s v="N/A"/>
    <x v="6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s v="N/A"/>
    <x v="7"/>
    <x v="19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x v="19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s v="N/A"/>
    <x v="7"/>
    <x v="19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x v="19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x v="19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s v="N/A"/>
    <x v="7"/>
    <x v="19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x v="19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x v="19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s v="N/A"/>
    <x v="7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s v="N/A"/>
    <x v="7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s v="N/A"/>
    <x v="7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s v="N/A"/>
    <x v="7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s v="N/A"/>
    <x v="7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x v="19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x v="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x v="19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x v="19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x v="19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s v="N/A"/>
    <x v="7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x v="19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s v="N/A"/>
    <x v="7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x v="19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x v="19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x v="20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x v="20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x v="20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x v="20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x v="20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x v="20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x v="20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x v="20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x v="20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x v="20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x v="20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x v="20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x v="20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x v="20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x v="20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x v="20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s v="N/A"/>
    <x v="4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s v="N/A"/>
    <x v="4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s v="N/A"/>
    <x v="4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s v="N/A"/>
    <x v="4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x v="21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s v="N/A"/>
    <x v="4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s v="N/A"/>
    <x v="4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x v="21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s v="N/A"/>
    <x v="4"/>
    <x v="21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x v="11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x v="11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x v="11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x v="1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x v="11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x v="11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x v="11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x v="11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x v="1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x v="11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x v="11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x v="11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x v="11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x v="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x v="6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x v="6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x v="6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x v="6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x v="6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x v="6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x v="6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x v="8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x v="8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x v="8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x v="8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x v="8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x v="8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x v="8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s v="N/A"/>
    <x v="2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s v="N/A"/>
    <x v="2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x v="8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x v="8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s v="N/A"/>
    <x v="2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x v="9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x v="9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x v="9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x v="9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x v="11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x v="11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x v="11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x v="11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x v="11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x v="11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x v="11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x v="11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x v="11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x v="11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x v="11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x v="11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x v="11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x v="11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x v="11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x v="11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x v="11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x v="22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x v="22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s v="N/A"/>
    <x v="3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x v="22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s v="N/A"/>
    <x v="3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x v="22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x v="22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s v="N/A"/>
    <x v="3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s v="N/A"/>
    <x v="3"/>
    <x v="22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x v="22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s v="N/A"/>
    <x v="3"/>
    <x v="22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s v="N/A"/>
    <x v="3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x v="22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s v="N/A"/>
    <x v="3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s v="N/A"/>
    <x v="3"/>
    <x v="22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s v="N/A"/>
    <x v="3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s v="N/A"/>
    <x v="3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s v="N/A"/>
    <x v="3"/>
    <x v="22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s v="N/A"/>
    <x v="3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s v="N/A"/>
    <x v="3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x v="22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s v="N/A"/>
    <x v="3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s v="N/A"/>
    <x v="3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x v="22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x v="22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s v="N/A"/>
    <x v="3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s v="N/A"/>
    <x v="3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s v="N/A"/>
    <x v="3"/>
    <x v="22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s v="N/A"/>
    <x v="3"/>
    <x v="22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x v="23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x v="23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x v="23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x v="23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x v="23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x v="23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x v="10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s v="N/A"/>
    <x v="3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x v="10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s v="N/A"/>
    <x v="3"/>
    <x v="1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s v="N/A"/>
    <x v="3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x v="10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x v="10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s v="N/A"/>
    <x v="3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x v="10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s v="N/A"/>
    <x v="3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s v="N/A"/>
    <x v="3"/>
    <x v="1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x v="10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x v="20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x v="20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x v="20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x v="20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x v="20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x v="20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x v="20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x v="20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x v="20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x v="20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x v="20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s v="N/A"/>
    <x v="8"/>
    <x v="24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x v="24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s v="N/A"/>
    <x v="8"/>
    <x v="24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x v="24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s v="N/A"/>
    <x v="8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s v="N/A"/>
    <x v="8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s v="N/A"/>
    <x v="8"/>
    <x v="24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s v="N/A"/>
    <x v="8"/>
    <x v="24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x v="24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x v="24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x v="24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s v="N/A"/>
    <x v="3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x v="25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s v="N/A"/>
    <x v="3"/>
    <x v="25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x v="25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s v="N/A"/>
    <x v="3"/>
    <x v="25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x v="26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s v="N/A"/>
    <x v="8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x v="26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s v="N/A"/>
    <x v="8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x v="26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s v="N/A"/>
    <x v="8"/>
    <x v="26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s v="N/A"/>
    <x v="8"/>
    <x v="26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x v="26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s v="N/A"/>
    <x v="8"/>
    <x v="26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x v="26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x v="26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x v="26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s v="N/A"/>
    <x v="8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x v="26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s v="N/A"/>
    <x v="8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x v="26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x v="11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x v="11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x v="11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x v="11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x v="11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x v="11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x v="11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x v="11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x v="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x v="11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x v="11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x v="11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x v="1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x v="11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x v="11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x v="27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x v="27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x v="27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x v="27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x v="27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x v="27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x v="27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x v="27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x v="27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x v="27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s v="N/A"/>
    <x v="4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x v="28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x v="28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x v="28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s v="N/A"/>
    <x v="4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s v="N/A"/>
    <x v="4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x v="28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x v="28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x v="28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x v="28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s v="N/A"/>
    <x v="4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s v="N/A"/>
    <x v="4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s v="N/A"/>
    <x v="4"/>
    <x v="28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x v="28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s v="N/A"/>
    <x v="4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x v="28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x v="28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s v="N/A"/>
    <x v="4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x v="28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x v="28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s v="N/A"/>
    <x v="4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s v="N/A"/>
    <x v="4"/>
    <x v="28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s v="N/A"/>
    <x v="4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s v="N/A"/>
    <x v="4"/>
    <x v="28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s v="N/A"/>
    <x v="4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x v="28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x v="28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x v="28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s v="N/A"/>
    <x v="4"/>
    <x v="28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x v="20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x v="20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x v="20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x v="20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x v="20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x v="20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x v="20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x v="20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x v="20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s v="N/A"/>
    <x v="8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x v="20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x v="20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x v="20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x v="20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x v="20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x v="20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x v="20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x v="20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x v="20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x v="20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x v="20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x v="20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x v="20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x v="20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x v="20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x v="20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s v="N/A"/>
    <x v="8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s v="N/A"/>
    <x v="8"/>
    <x v="2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x v="20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x v="20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s v="N/A"/>
    <x v="8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x v="20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x v="11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x v="11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x v="11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x v="11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x v="11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x v="11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x v="11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x v="11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x v="1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x v="11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x v="11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s v="N/A"/>
    <x v="6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x v="18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s v="N/A"/>
    <x v="6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x v="18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s v="N/A"/>
    <x v="6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s v="N/A"/>
    <x v="6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s v="N/A"/>
    <x v="6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x v="18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x v="14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x v="1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x v="29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x v="29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x v="29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x v="29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x v="29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x v="29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x v="1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x v="1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x v="14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x v="14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x v="14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x v="14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x v="30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x v="30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x v="30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x v="30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x v="30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x v="30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x v="30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x v="30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x v="30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x v="30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x v="30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x v="30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s v="N/A"/>
    <x v="8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x v="31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x v="31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x v="31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x v="31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x v="31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s v="N/A"/>
    <x v="8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s v="N/A"/>
    <x v="8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s v="N/A"/>
    <x v="8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s v="N/A"/>
    <x v="8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x v="31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x v="31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x v="30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x v="30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x v="30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x v="30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x v="30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x v="30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x v="30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x v="30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x v="30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x v="30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x v="30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x v="30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x v="30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x v="30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x v="30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x v="30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x v="14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x v="14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x v="14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x v="14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x v="14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x v="14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x v="14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x v="14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x v="14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x v="14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x v="14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x v="17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x v="17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x v="17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x v="17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x v="17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x v="17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x v="17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x v="17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x v="1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s v="N/A"/>
    <x v="6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x v="17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x v="17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x v="17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s v="N/A"/>
    <x v="6"/>
    <x v="17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x v="17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x v="17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x v="17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x v="17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x v="17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x v="17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x v="17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x v="17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x v="11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x v="11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x v="11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x v="11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x v="1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x v="11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x v="11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x v="32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x v="32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x v="32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x v="32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x v="32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x v="32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x v="15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x v="15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x v="15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x v="15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x v="32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x v="32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x v="32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x v="3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x v="32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x v="32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x v="32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x v="32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x v="32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x v="32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x v="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x v="32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x v="32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x v="32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x v="32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x v="32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x v="32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x v="32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x v="32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x v="11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x v="11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x v="11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x v="11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x v="11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x v="11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x v="14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x v="14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x v="14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x v="1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x v="33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x v="33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x v="3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x v="33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x v="33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s v="N/A"/>
    <x v="2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s v="N/A"/>
    <x v="2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s v="N/A"/>
    <x v="2"/>
    <x v="7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s v="N/A"/>
    <x v="2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s v="N/A"/>
    <x v="2"/>
    <x v="7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s v="N/A"/>
    <x v="2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s v="N/A"/>
    <x v="2"/>
    <x v="7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x v="7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s v="N/A"/>
    <x v="2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s v="N/A"/>
    <x v="2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s v="N/A"/>
    <x v="2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x v="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s v="N/A"/>
    <x v="2"/>
    <x v="7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s v="N/A"/>
    <x v="2"/>
    <x v="7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s v="N/A"/>
    <x v="2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s v="N/A"/>
    <x v="2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s v="N/A"/>
    <x v="2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s v="N/A"/>
    <x v="2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x v="7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s v="N/A"/>
    <x v="2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s v="N/A"/>
    <x v="2"/>
    <x v="7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s v="N/A"/>
    <x v="2"/>
    <x v="7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s v="N/A"/>
    <x v="2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x v="7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x v="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s v="N/A"/>
    <x v="2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s v="N/A"/>
    <x v="2"/>
    <x v="7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s v="N/A"/>
    <x v="2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x v="7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s v="N/A"/>
    <x v="2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s v="N/A"/>
    <x v="2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s v="N/A"/>
    <x v="2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s v="N/A"/>
    <x v="2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s v="N/A"/>
    <x v="2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x v="19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s v="N/A"/>
    <x v="7"/>
    <x v="19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x v="1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s v="N/A"/>
    <x v="7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s v="N/A"/>
    <x v="7"/>
    <x v="19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s v="N/A"/>
    <x v="7"/>
    <x v="19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s v="N/A"/>
    <x v="7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x v="19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x v="19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x v="19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x v="19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s v="N/A"/>
    <x v="7"/>
    <x v="19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x v="19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x v="19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x v="19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s v="N/A"/>
    <x v="7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x v="19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s v="N/A"/>
    <x v="7"/>
    <x v="19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s v="N/A"/>
    <x v="7"/>
    <x v="19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x v="19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x v="3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x v="33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x v="33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x v="3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x v="33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x v="14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x v="14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x v="14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x v="14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x v="14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x v="14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x v="14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x v="14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x v="14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x v="14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x v="14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s v="N/A"/>
    <x v="7"/>
    <x v="34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s v="N/A"/>
    <x v="7"/>
    <x v="34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s v="N/A"/>
    <x v="7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x v="34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s v="N/A"/>
    <x v="7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s v="N/A"/>
    <x v="7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x v="34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s v="N/A"/>
    <x v="7"/>
    <x v="34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s v="N/A"/>
    <x v="7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s v="N/A"/>
    <x v="7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x v="34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s v="N/A"/>
    <x v="7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s v="N/A"/>
    <x v="7"/>
    <x v="34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s v="N/A"/>
    <x v="7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x v="3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x v="35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x v="35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x v="35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x v="35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x v="35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x v="35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x v="35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x v="35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x v="35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x v="35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s v="N/A"/>
    <x v="7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x v="19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s v="N/A"/>
    <x v="7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s v="N/A"/>
    <x v="7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s v="N/A"/>
    <x v="7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x v="19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s v="N/A"/>
    <x v="7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s v="N/A"/>
    <x v="7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s v="N/A"/>
    <x v="7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s v="N/A"/>
    <x v="7"/>
    <x v="19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s v="N/A"/>
    <x v="7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s v="N/A"/>
    <x v="7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s v="N/A"/>
    <x v="7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x v="19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x v="19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x v="19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x v="19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s v="N/A"/>
    <x v="7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x v="19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s v="N/A"/>
    <x v="7"/>
    <x v="19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s v="N/A"/>
    <x v="7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x v="19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x v="19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x v="19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x v="36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x v="36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x v="36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x v="36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x v="36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x v="36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x v="36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x v="36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x v="36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x v="36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x v="3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x v="3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x v="36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s v="N/A"/>
    <x v="2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x v="36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x v="36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x v="36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x v="36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x v="36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x v="37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x v="37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x v="37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x v="19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x v="19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s v="N/A"/>
    <x v="7"/>
    <x v="19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s v="N/A"/>
    <x v="7"/>
    <x v="19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x v="19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x v="19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x v="19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x v="19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s v="N/A"/>
    <x v="7"/>
    <x v="19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x v="38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x v="38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x v="38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x v="38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x v="38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x v="38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x v="30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x v="30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x v="30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x v="30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x v="30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x v="30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x v="39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s v="N/A"/>
    <x v="3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x v="39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x v="39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x v="39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s v="N/A"/>
    <x v="3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s v="N/A"/>
    <x v="3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s v="N/A"/>
    <x v="3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x v="39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s v="N/A"/>
    <x v="3"/>
    <x v="39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x v="39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s v="N/A"/>
    <x v="3"/>
    <x v="39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x v="39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s v="N/A"/>
    <x v="3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s v="N/A"/>
    <x v="3"/>
    <x v="39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x v="39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s v="N/A"/>
    <x v="3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x v="6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x v="6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x v="6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x v="6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x v="6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x v="6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x v="6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x v="6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x v="6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x v="6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x v="6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x v="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x v="6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x v="6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x v="6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x v="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x v="6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x v="6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x v="6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x v="6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s v="N/A"/>
    <x v="1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s v="N/A"/>
    <x v="1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s v="N/A"/>
    <x v="1"/>
    <x v="6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s v="N/A"/>
    <x v="1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x v="6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s v="N/A"/>
    <x v="1"/>
    <x v="6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s v="N/A"/>
    <x v="1"/>
    <x v="6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s v="N/A"/>
    <x v="1"/>
    <x v="6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x v="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x v="6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x v="6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x v="6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s v="N/A"/>
    <x v="1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x v="6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s v="N/A"/>
    <x v="1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s v="N/A"/>
    <x v="1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s v="N/A"/>
    <x v="1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x v="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x v="6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s v="N/A"/>
    <x v="1"/>
    <x v="6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x v="6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x v="6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x v="6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s v="N/A"/>
    <x v="1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x v="6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s v="N/A"/>
    <x v="1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x v="6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x v="6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x v="6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x v="6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x v="6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x v="40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x v="40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x v="40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x v="40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s v="N/A"/>
    <x v="1"/>
    <x v="38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s v="N/A"/>
    <x v="1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s v="N/A"/>
    <x v="1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s v="N/A"/>
    <x v="1"/>
    <x v="38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x v="38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s v="N/A"/>
    <x v="1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s v="N/A"/>
    <x v="1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s v="N/A"/>
    <x v="1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x v="6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x v="6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x v="6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x v="6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x v="6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x v="38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x v="38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x v="38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x v="38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x v="38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x v="38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x v="38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x v="38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x v="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x v="38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x v="38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x v="38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x v="38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x v="38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x v="38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x v="38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x v="38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x v="38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x v="38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x v="38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x v="38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s v="N/A"/>
    <x v="1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s v="N/A"/>
    <x v="1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s v="N/A"/>
    <x v="1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x v="38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x v="38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s v="N/A"/>
    <x v="1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x v="38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x v="38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x v="38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x v="3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x v="38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x v="38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s v="N/A"/>
    <x v="1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x v="38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x v="38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x v="38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x v="38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x v="3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x v="38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s v="N/A"/>
    <x v="1"/>
    <x v="38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x v="38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x v="38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x v="38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x v="38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x v="3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x v="38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x v="3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x v="38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s v="N/A"/>
    <x v="1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s v="N/A"/>
    <x v="1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x v="6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x v="6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x v="6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x v="6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s v="N/A"/>
    <x v="1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s v="N/A"/>
    <x v="1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x v="6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s v="N/A"/>
    <x v="1"/>
    <x v="6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x v="6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x v="6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x v="6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x v="6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x v="6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x v="6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x v="6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x v="6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x v="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x v="6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x v="6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x v="6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x v="6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x v="6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x v="6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x v="6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x v="40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s v="N/A"/>
    <x v="1"/>
    <x v="4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x v="40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s v="N/A"/>
    <x v="1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x v="40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x v="4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s v="N/A"/>
    <x v="1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s v="N/A"/>
    <x v="1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x v="6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x v="6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x v="6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x v="6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x v="6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x v="6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x v="6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x v="6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x v="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x v="6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x v="6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x v="6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x v="6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x v="6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x v="6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x v="6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x v="6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x v="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x v="6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x v="6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x v="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x v="6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x v="6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x v="6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x v="6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x v="6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x v="6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x v="6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x v="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x v="6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x v="6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x v="6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x v="6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x v="6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x v="6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x v="6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x v="6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x v="6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x v="6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x v="6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x v="6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x v="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x v="6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x v="6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x v="6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x v="6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x v="6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x v="6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x v="6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x v="6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x v="6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x v="6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x v="6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x v="6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x v="6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x v="6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x v="6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x v="6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x v="6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x v="6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x v="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x v="6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x v="6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x v="6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x v="6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x v="6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x v="6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x v="6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x v="6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x v="6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x v="6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x v="6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x v="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x v="6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x v="6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x v="6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x v="6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x v="6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x v="6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x v="6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x v="6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x v="6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x v="6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x v="6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x v="6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x v="6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x v="6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x v="6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x v="6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x v="6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x v="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x v="6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x v="6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x v="6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x v="6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x v="6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x v="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x v="6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x v="6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x v="6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x v="6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x v="6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x v="6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x v="6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x v="6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x v="6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x v="6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x v="6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x v="6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x v="6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x v="6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x v="6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x v="6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x v="6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x v="6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x v="6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x v="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x v="6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x v="6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x v="6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x v="6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x v="6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x v="6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x v="6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x v="6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x v="6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x v="6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x v="6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x v="6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x v="6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x v="6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x v="6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x v="6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x v="6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x v="6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s v="N/A"/>
    <x v="1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x v="4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x v="40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x v="40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s v="N/A"/>
    <x v="1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x v="40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x v="40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s v="N/A"/>
    <x v="1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s v="N/A"/>
    <x v="1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x v="40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x v="40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x v="40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x v="6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x v="6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x v="6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x v="6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x v="6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x v="6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x v="6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x v="6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x v="6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x v="6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x v="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x v="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x v="6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x v="6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x v="6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x v="6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x v="6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x v="6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x v="6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x v="6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x v="6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x v="6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x v="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x v="6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x v="6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s v="N/A"/>
    <x v="1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x v="6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x v="6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x v="6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x v="6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s v="N/A"/>
    <x v="1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x v="6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s v="N/A"/>
    <x v="1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s v="N/A"/>
    <x v="1"/>
    <x v="6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x v="6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x v="6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x v="40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x v="40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x v="40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x v="40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x v="40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x v="40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x v="40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x v="40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x v="40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x v="40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x v="40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x v="40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x v="4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s v="N/A"/>
    <x v="1"/>
    <x v="40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s v="N/A"/>
    <x v="1"/>
    <x v="40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x v="4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x v="40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s v="N/A"/>
    <x v="1"/>
    <x v="40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s v="N/A"/>
    <x v="1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x v="6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x v="6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x v="6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x v="6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x v="6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x v="6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x v="6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x v="6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x v="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x v="6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x v="6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x v="6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x v="6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x v="6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x v="6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x v="6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x v="6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x v="6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x v="6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s v="N/A"/>
    <x v="1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x v="6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x v="6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x v="4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x v="4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s v="N/A"/>
    <x v="1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s v="N/A"/>
    <x v="1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s v="N/A"/>
    <x v="1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s v="N/A"/>
    <x v="1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s v="N/A"/>
    <x v="1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x v="40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s v="N/A"/>
    <x v="1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s v="N/A"/>
    <x v="1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s v="N/A"/>
    <x v="1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s v="N/A"/>
    <x v="1"/>
    <x v="40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s v="N/A"/>
    <x v="1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x v="6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s v="N/A"/>
    <x v="1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x v="6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x v="6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x v="6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s v="N/A"/>
    <x v="1"/>
    <x v="6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x v="6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x v="6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x v="6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x v="6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x v="6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s v="N/A"/>
    <x v="1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x v="6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s v="N/A"/>
    <x v="1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x v="6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x v="6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s v="N/A"/>
    <x v="1"/>
    <x v="6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s v="N/A"/>
    <x v="1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s v="N/A"/>
    <x v="1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x v="6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x v="6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s v="N/A"/>
    <x v="1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s v="N/A"/>
    <x v="1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x v="6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s v="N/A"/>
    <x v="1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x v="6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s v="N/A"/>
    <x v="1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s v="N/A"/>
    <x v="1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s v="N/A"/>
    <x v="1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s v="N/A"/>
    <x v="1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x v="6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s v="N/A"/>
    <x v="1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x v="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x v="6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x v="6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s v="N/A"/>
    <x v="1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x v="6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x v="6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s v="N/A"/>
    <x v="1"/>
    <x v="6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x v="6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x v="6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x v="6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x v="6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s v="N/A"/>
    <x v="1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s v="N/A"/>
    <x v="1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x v="6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x v="6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x v="6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x v="6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x v="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s v="N/A"/>
    <x v="1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s v="N/A"/>
    <x v="1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x v="6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s v="N/A"/>
    <x v="1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s v="N/A"/>
    <x v="1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x v="6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x v="6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x v="6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x v="6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x v="6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s v="N/A"/>
    <x v="1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x v="6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x v="6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s v="N/A"/>
    <x v="1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s v="N/A"/>
    <x v="1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x v="6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x v="6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x v="6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s v="N/A"/>
    <x v="1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x v="6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x v="6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x v="6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x v="6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s v="N/A"/>
    <x v="1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s v="N/A"/>
    <x v="1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x v="6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s v="N/A"/>
    <x v="1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s v="N/A"/>
    <x v="1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x v="6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s v="N/A"/>
    <x v="1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x v="6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s v="N/A"/>
    <x v="1"/>
    <x v="6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s v="N/A"/>
    <x v="1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x v="6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s v="N/A"/>
    <x v="1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s v="N/A"/>
    <x v="1"/>
    <x v="6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x v="6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x v="6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x v="6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s v="N/A"/>
    <x v="1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x v="6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x v="6"/>
    <x v="4113"/>
    <d v="2016-01-08T06:34:00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x v="0"/>
    <n v="8500"/>
    <n v="11633"/>
    <x v="0"/>
    <x v="0"/>
    <x v="0"/>
    <n v="1437620400"/>
    <x v="0"/>
    <x v="0"/>
    <n v="182"/>
    <x v="0"/>
    <x v="0"/>
    <n v="137"/>
    <x v="0"/>
    <x v="0"/>
    <x v="0"/>
    <x v="0"/>
    <x v="0"/>
    <x v="0"/>
  </r>
  <r>
    <n v="1"/>
    <x v="1"/>
    <x v="1"/>
    <n v="10275"/>
    <n v="14653"/>
    <x v="0"/>
    <x v="0"/>
    <x v="0"/>
    <n v="1488464683"/>
    <x v="1"/>
    <x v="0"/>
    <n v="79"/>
    <x v="0"/>
    <x v="0"/>
    <n v="143"/>
    <x v="1"/>
    <x v="0"/>
    <x v="0"/>
    <x v="1"/>
    <x v="1"/>
    <x v="1"/>
  </r>
  <r>
    <n v="2"/>
    <x v="2"/>
    <x v="2"/>
    <n v="500"/>
    <n v="525"/>
    <x v="0"/>
    <x v="1"/>
    <x v="1"/>
    <n v="1455555083"/>
    <x v="2"/>
    <x v="0"/>
    <n v="35"/>
    <x v="0"/>
    <x v="0"/>
    <n v="105"/>
    <x v="2"/>
    <x v="0"/>
    <x v="0"/>
    <x v="2"/>
    <x v="2"/>
    <x v="2"/>
  </r>
  <r>
    <n v="3"/>
    <x v="3"/>
    <x v="3"/>
    <n v="10000"/>
    <n v="10390"/>
    <x v="0"/>
    <x v="0"/>
    <x v="0"/>
    <n v="1407414107"/>
    <x v="3"/>
    <x v="0"/>
    <n v="150"/>
    <x v="0"/>
    <x v="0"/>
    <n v="104"/>
    <x v="3"/>
    <x v="0"/>
    <x v="0"/>
    <x v="3"/>
    <x v="3"/>
    <x v="3"/>
  </r>
  <r>
    <n v="4"/>
    <x v="4"/>
    <x v="4"/>
    <n v="44000"/>
    <n v="54116.28"/>
    <x v="0"/>
    <x v="0"/>
    <x v="0"/>
    <n v="1450555279"/>
    <x v="4"/>
    <x v="0"/>
    <n v="284"/>
    <x v="0"/>
    <x v="0"/>
    <n v="123"/>
    <x v="4"/>
    <x v="0"/>
    <x v="0"/>
    <x v="4"/>
    <x v="4"/>
    <x v="0"/>
  </r>
  <r>
    <n v="5"/>
    <x v="5"/>
    <x v="5"/>
    <n v="3999"/>
    <n v="4390"/>
    <x v="0"/>
    <x v="0"/>
    <x v="0"/>
    <n v="1469770500"/>
    <x v="5"/>
    <x v="0"/>
    <n v="47"/>
    <x v="0"/>
    <x v="0"/>
    <n v="110"/>
    <x v="5"/>
    <x v="0"/>
    <x v="0"/>
    <x v="5"/>
    <x v="5"/>
    <x v="2"/>
  </r>
  <r>
    <n v="6"/>
    <x v="6"/>
    <x v="6"/>
    <n v="8000"/>
    <n v="8519"/>
    <x v="0"/>
    <x v="0"/>
    <x v="0"/>
    <n v="1402710250"/>
    <x v="6"/>
    <x v="0"/>
    <n v="58"/>
    <x v="0"/>
    <x v="0"/>
    <n v="106"/>
    <x v="6"/>
    <x v="0"/>
    <x v="0"/>
    <x v="6"/>
    <x v="6"/>
    <x v="3"/>
  </r>
  <r>
    <n v="7"/>
    <x v="7"/>
    <x v="7"/>
    <n v="9000"/>
    <n v="9110"/>
    <x v="0"/>
    <x v="0"/>
    <x v="0"/>
    <n v="1467680867"/>
    <x v="7"/>
    <x v="0"/>
    <n v="57"/>
    <x v="0"/>
    <x v="0"/>
    <n v="101"/>
    <x v="7"/>
    <x v="0"/>
    <x v="0"/>
    <x v="7"/>
    <x v="7"/>
    <x v="2"/>
  </r>
  <r>
    <n v="8"/>
    <x v="8"/>
    <x v="8"/>
    <n v="3500"/>
    <n v="3501.52"/>
    <x v="0"/>
    <x v="0"/>
    <x v="0"/>
    <n v="1460754000"/>
    <x v="8"/>
    <x v="0"/>
    <n v="12"/>
    <x v="0"/>
    <x v="0"/>
    <n v="100"/>
    <x v="8"/>
    <x v="0"/>
    <x v="0"/>
    <x v="8"/>
    <x v="8"/>
    <x v="2"/>
  </r>
  <r>
    <n v="9"/>
    <x v="9"/>
    <x v="9"/>
    <n v="500"/>
    <n v="629.99"/>
    <x v="0"/>
    <x v="0"/>
    <x v="0"/>
    <n v="1460860144"/>
    <x v="9"/>
    <x v="0"/>
    <n v="20"/>
    <x v="0"/>
    <x v="0"/>
    <n v="126"/>
    <x v="9"/>
    <x v="0"/>
    <x v="0"/>
    <x v="9"/>
    <x v="9"/>
    <x v="2"/>
  </r>
  <r>
    <n v="10"/>
    <x v="10"/>
    <x v="10"/>
    <n v="3000"/>
    <n v="3015"/>
    <x v="0"/>
    <x v="0"/>
    <x v="0"/>
    <n v="1403660279"/>
    <x v="10"/>
    <x v="0"/>
    <n v="19"/>
    <x v="0"/>
    <x v="0"/>
    <n v="101"/>
    <x v="10"/>
    <x v="0"/>
    <x v="0"/>
    <x v="10"/>
    <x v="10"/>
    <x v="3"/>
  </r>
  <r>
    <n v="11"/>
    <x v="11"/>
    <x v="11"/>
    <n v="5000"/>
    <n v="6025"/>
    <x v="0"/>
    <x v="0"/>
    <x v="0"/>
    <n v="1471834800"/>
    <x v="11"/>
    <x v="0"/>
    <n v="75"/>
    <x v="0"/>
    <x v="0"/>
    <n v="121"/>
    <x v="11"/>
    <x v="0"/>
    <x v="0"/>
    <x v="11"/>
    <x v="11"/>
    <x v="2"/>
  </r>
  <r>
    <n v="12"/>
    <x v="12"/>
    <x v="12"/>
    <n v="30000"/>
    <n v="49588"/>
    <x v="0"/>
    <x v="0"/>
    <x v="0"/>
    <n v="1405479600"/>
    <x v="12"/>
    <x v="0"/>
    <n v="827"/>
    <x v="0"/>
    <x v="0"/>
    <n v="165"/>
    <x v="12"/>
    <x v="0"/>
    <x v="0"/>
    <x v="12"/>
    <x v="12"/>
    <x v="3"/>
  </r>
  <r>
    <n v="13"/>
    <x v="13"/>
    <x v="13"/>
    <n v="3500"/>
    <n v="5599"/>
    <x v="0"/>
    <x v="0"/>
    <x v="0"/>
    <n v="1466713620"/>
    <x v="13"/>
    <x v="0"/>
    <n v="51"/>
    <x v="0"/>
    <x v="0"/>
    <n v="160"/>
    <x v="13"/>
    <x v="0"/>
    <x v="0"/>
    <x v="13"/>
    <x v="13"/>
    <x v="2"/>
  </r>
  <r>
    <n v="14"/>
    <x v="14"/>
    <x v="14"/>
    <n v="6000"/>
    <n v="6056"/>
    <x v="0"/>
    <x v="2"/>
    <x v="2"/>
    <n v="1405259940"/>
    <x v="14"/>
    <x v="0"/>
    <n v="41"/>
    <x v="0"/>
    <x v="0"/>
    <n v="101"/>
    <x v="14"/>
    <x v="0"/>
    <x v="0"/>
    <x v="14"/>
    <x v="14"/>
    <x v="3"/>
  </r>
  <r>
    <n v="15"/>
    <x v="15"/>
    <x v="15"/>
    <n v="2000"/>
    <n v="2132"/>
    <x v="0"/>
    <x v="3"/>
    <x v="3"/>
    <n v="1443384840"/>
    <x v="15"/>
    <x v="0"/>
    <n v="98"/>
    <x v="0"/>
    <x v="0"/>
    <n v="107"/>
    <x v="15"/>
    <x v="0"/>
    <x v="0"/>
    <x v="15"/>
    <x v="15"/>
    <x v="0"/>
  </r>
  <r>
    <n v="16"/>
    <x v="16"/>
    <x v="16"/>
    <n v="12000"/>
    <n v="12029"/>
    <x v="0"/>
    <x v="0"/>
    <x v="0"/>
    <n v="1402896600"/>
    <x v="16"/>
    <x v="0"/>
    <n v="70"/>
    <x v="0"/>
    <x v="0"/>
    <n v="100"/>
    <x v="16"/>
    <x v="0"/>
    <x v="0"/>
    <x v="16"/>
    <x v="16"/>
    <x v="3"/>
  </r>
  <r>
    <n v="17"/>
    <x v="17"/>
    <x v="17"/>
    <n v="1500"/>
    <n v="1510"/>
    <x v="0"/>
    <x v="1"/>
    <x v="1"/>
    <n v="1415126022"/>
    <x v="17"/>
    <x v="0"/>
    <n v="36"/>
    <x v="0"/>
    <x v="0"/>
    <n v="101"/>
    <x v="17"/>
    <x v="0"/>
    <x v="0"/>
    <x v="17"/>
    <x v="17"/>
    <x v="3"/>
  </r>
  <r>
    <n v="18"/>
    <x v="18"/>
    <x v="18"/>
    <n v="30000"/>
    <n v="31896.33"/>
    <x v="0"/>
    <x v="0"/>
    <x v="0"/>
    <n v="1410958856"/>
    <x v="18"/>
    <x v="0"/>
    <n v="342"/>
    <x v="0"/>
    <x v="0"/>
    <n v="106"/>
    <x v="18"/>
    <x v="0"/>
    <x v="0"/>
    <x v="18"/>
    <x v="18"/>
    <x v="3"/>
  </r>
  <r>
    <n v="19"/>
    <x v="19"/>
    <x v="19"/>
    <n v="850"/>
    <n v="1235"/>
    <x v="0"/>
    <x v="0"/>
    <x v="0"/>
    <n v="1437420934"/>
    <x v="19"/>
    <x v="0"/>
    <n v="22"/>
    <x v="0"/>
    <x v="0"/>
    <n v="145"/>
    <x v="19"/>
    <x v="0"/>
    <x v="0"/>
    <x v="19"/>
    <x v="19"/>
    <x v="0"/>
  </r>
  <r>
    <n v="20"/>
    <x v="20"/>
    <x v="20"/>
    <n v="2000"/>
    <n v="2004"/>
    <x v="0"/>
    <x v="0"/>
    <x v="0"/>
    <n v="1442167912"/>
    <x v="20"/>
    <x v="0"/>
    <n v="25"/>
    <x v="0"/>
    <x v="0"/>
    <n v="100"/>
    <x v="20"/>
    <x v="0"/>
    <x v="0"/>
    <x v="20"/>
    <x v="20"/>
    <x v="0"/>
  </r>
  <r>
    <n v="21"/>
    <x v="21"/>
    <x v="21"/>
    <n v="18500"/>
    <n v="20190"/>
    <x v="0"/>
    <x v="0"/>
    <x v="0"/>
    <n v="1411743789"/>
    <x v="21"/>
    <x v="0"/>
    <n v="101"/>
    <x v="0"/>
    <x v="0"/>
    <n v="109"/>
    <x v="21"/>
    <x v="0"/>
    <x v="0"/>
    <x v="21"/>
    <x v="21"/>
    <x v="3"/>
  </r>
  <r>
    <n v="22"/>
    <x v="22"/>
    <x v="22"/>
    <n v="350"/>
    <n v="410"/>
    <x v="0"/>
    <x v="0"/>
    <x v="0"/>
    <n v="1420099140"/>
    <x v="22"/>
    <x v="0"/>
    <n v="8"/>
    <x v="0"/>
    <x v="0"/>
    <n v="117"/>
    <x v="22"/>
    <x v="0"/>
    <x v="0"/>
    <x v="22"/>
    <x v="22"/>
    <x v="3"/>
  </r>
  <r>
    <n v="23"/>
    <x v="23"/>
    <x v="23"/>
    <n v="2000"/>
    <n v="2370"/>
    <x v="0"/>
    <x v="0"/>
    <x v="0"/>
    <n v="1430407200"/>
    <x v="23"/>
    <x v="0"/>
    <n v="23"/>
    <x v="0"/>
    <x v="0"/>
    <n v="119"/>
    <x v="23"/>
    <x v="0"/>
    <x v="0"/>
    <x v="23"/>
    <x v="23"/>
    <x v="0"/>
  </r>
  <r>
    <n v="24"/>
    <x v="24"/>
    <x v="24"/>
    <n v="35000"/>
    <n v="38082.69"/>
    <x v="0"/>
    <x v="0"/>
    <x v="0"/>
    <n v="1442345940"/>
    <x v="24"/>
    <x v="0"/>
    <n v="574"/>
    <x v="0"/>
    <x v="0"/>
    <n v="109"/>
    <x v="24"/>
    <x v="0"/>
    <x v="0"/>
    <x v="24"/>
    <x v="24"/>
    <x v="0"/>
  </r>
  <r>
    <n v="25"/>
    <x v="25"/>
    <x v="25"/>
    <n v="600"/>
    <n v="800"/>
    <x v="0"/>
    <x v="0"/>
    <x v="0"/>
    <n v="1452299761"/>
    <x v="25"/>
    <x v="0"/>
    <n v="14"/>
    <x v="0"/>
    <x v="0"/>
    <n v="133"/>
    <x v="25"/>
    <x v="0"/>
    <x v="0"/>
    <x v="25"/>
    <x v="25"/>
    <x v="0"/>
  </r>
  <r>
    <n v="26"/>
    <x v="26"/>
    <x v="26"/>
    <n v="1250"/>
    <n v="1940"/>
    <x v="0"/>
    <x v="0"/>
    <x v="0"/>
    <n v="1408278144"/>
    <x v="26"/>
    <x v="0"/>
    <n v="19"/>
    <x v="0"/>
    <x v="0"/>
    <n v="155"/>
    <x v="26"/>
    <x v="0"/>
    <x v="0"/>
    <x v="26"/>
    <x v="26"/>
    <x v="3"/>
  </r>
  <r>
    <n v="27"/>
    <x v="27"/>
    <x v="27"/>
    <n v="20000"/>
    <n v="22345"/>
    <x v="0"/>
    <x v="4"/>
    <x v="4"/>
    <n v="1416113833"/>
    <x v="27"/>
    <x v="0"/>
    <n v="150"/>
    <x v="0"/>
    <x v="0"/>
    <n v="112"/>
    <x v="27"/>
    <x v="0"/>
    <x v="0"/>
    <x v="27"/>
    <x v="27"/>
    <x v="3"/>
  </r>
  <r>
    <n v="28"/>
    <x v="28"/>
    <x v="28"/>
    <n v="12000"/>
    <n v="12042"/>
    <x v="0"/>
    <x v="0"/>
    <x v="0"/>
    <n v="1450307284"/>
    <x v="28"/>
    <x v="0"/>
    <n v="71"/>
    <x v="0"/>
    <x v="0"/>
    <n v="100"/>
    <x v="28"/>
    <x v="0"/>
    <x v="0"/>
    <x v="28"/>
    <x v="28"/>
    <x v="0"/>
  </r>
  <r>
    <n v="29"/>
    <x v="29"/>
    <x v="29"/>
    <n v="3000"/>
    <n v="3700"/>
    <x v="0"/>
    <x v="1"/>
    <x v="1"/>
    <n v="1406045368"/>
    <x v="29"/>
    <x v="0"/>
    <n v="117"/>
    <x v="0"/>
    <x v="0"/>
    <n v="123"/>
    <x v="29"/>
    <x v="0"/>
    <x v="0"/>
    <x v="29"/>
    <x v="29"/>
    <x v="3"/>
  </r>
  <r>
    <n v="30"/>
    <x v="30"/>
    <x v="30"/>
    <n v="4000"/>
    <n v="4051.99"/>
    <x v="0"/>
    <x v="0"/>
    <x v="0"/>
    <n v="1408604515"/>
    <x v="30"/>
    <x v="0"/>
    <n v="53"/>
    <x v="0"/>
    <x v="0"/>
    <n v="101"/>
    <x v="30"/>
    <x v="0"/>
    <x v="0"/>
    <x v="30"/>
    <x v="30"/>
    <x v="3"/>
  </r>
  <r>
    <n v="31"/>
    <x v="31"/>
    <x v="31"/>
    <n v="13"/>
    <n v="13"/>
    <x v="0"/>
    <x v="0"/>
    <x v="0"/>
    <n v="1453748434"/>
    <x v="31"/>
    <x v="0"/>
    <n v="1"/>
    <x v="0"/>
    <x v="0"/>
    <n v="100"/>
    <x v="31"/>
    <x v="0"/>
    <x v="0"/>
    <x v="31"/>
    <x v="31"/>
    <x v="2"/>
  </r>
  <r>
    <n v="32"/>
    <x v="32"/>
    <x v="32"/>
    <n v="28450"/>
    <n v="28520"/>
    <x v="0"/>
    <x v="0"/>
    <x v="0"/>
    <n v="1463111940"/>
    <x v="32"/>
    <x v="0"/>
    <n v="89"/>
    <x v="0"/>
    <x v="0"/>
    <n v="100"/>
    <x v="32"/>
    <x v="0"/>
    <x v="0"/>
    <x v="32"/>
    <x v="32"/>
    <x v="2"/>
  </r>
  <r>
    <n v="33"/>
    <x v="33"/>
    <x v="33"/>
    <n v="5250"/>
    <n v="5360"/>
    <x v="0"/>
    <x v="0"/>
    <x v="0"/>
    <n v="1447001501"/>
    <x v="33"/>
    <x v="0"/>
    <n v="64"/>
    <x v="0"/>
    <x v="0"/>
    <n v="102"/>
    <x v="33"/>
    <x v="0"/>
    <x v="0"/>
    <x v="33"/>
    <x v="33"/>
    <x v="0"/>
  </r>
  <r>
    <n v="34"/>
    <x v="34"/>
    <x v="34"/>
    <n v="2600"/>
    <n v="3392"/>
    <x v="0"/>
    <x v="0"/>
    <x v="0"/>
    <n v="1407224601"/>
    <x v="34"/>
    <x v="0"/>
    <n v="68"/>
    <x v="0"/>
    <x v="0"/>
    <n v="130"/>
    <x v="34"/>
    <x v="0"/>
    <x v="0"/>
    <x v="34"/>
    <x v="34"/>
    <x v="3"/>
  </r>
  <r>
    <n v="35"/>
    <x v="35"/>
    <x v="35"/>
    <n v="1000"/>
    <n v="1665"/>
    <x v="0"/>
    <x v="0"/>
    <x v="0"/>
    <n v="1430179200"/>
    <x v="35"/>
    <x v="0"/>
    <n v="28"/>
    <x v="0"/>
    <x v="0"/>
    <n v="167"/>
    <x v="35"/>
    <x v="0"/>
    <x v="0"/>
    <x v="35"/>
    <x v="35"/>
    <x v="0"/>
  </r>
  <r>
    <n v="36"/>
    <x v="36"/>
    <x v="36"/>
    <n v="6000"/>
    <n v="8529"/>
    <x v="0"/>
    <x v="0"/>
    <x v="0"/>
    <n v="1428128525"/>
    <x v="36"/>
    <x v="0"/>
    <n v="44"/>
    <x v="0"/>
    <x v="0"/>
    <n v="142"/>
    <x v="36"/>
    <x v="0"/>
    <x v="0"/>
    <x v="36"/>
    <x v="36"/>
    <x v="0"/>
  </r>
  <r>
    <n v="37"/>
    <x v="37"/>
    <x v="37"/>
    <n v="22000"/>
    <n v="40357"/>
    <x v="0"/>
    <x v="0"/>
    <x v="0"/>
    <n v="1425055079"/>
    <x v="37"/>
    <x v="0"/>
    <n v="253"/>
    <x v="0"/>
    <x v="0"/>
    <n v="183"/>
    <x v="37"/>
    <x v="0"/>
    <x v="0"/>
    <x v="37"/>
    <x v="37"/>
    <x v="0"/>
  </r>
  <r>
    <n v="38"/>
    <x v="38"/>
    <x v="38"/>
    <n v="2500"/>
    <n v="2751"/>
    <x v="0"/>
    <x v="0"/>
    <x v="0"/>
    <n v="1368235344"/>
    <x v="38"/>
    <x v="0"/>
    <n v="66"/>
    <x v="0"/>
    <x v="0"/>
    <n v="110"/>
    <x v="38"/>
    <x v="0"/>
    <x v="0"/>
    <x v="38"/>
    <x v="38"/>
    <x v="4"/>
  </r>
  <r>
    <n v="39"/>
    <x v="39"/>
    <x v="39"/>
    <n v="25000"/>
    <n v="32745"/>
    <x v="0"/>
    <x v="1"/>
    <x v="1"/>
    <n v="1401058740"/>
    <x v="39"/>
    <x v="0"/>
    <n v="217"/>
    <x v="0"/>
    <x v="0"/>
    <n v="131"/>
    <x v="39"/>
    <x v="0"/>
    <x v="0"/>
    <x v="39"/>
    <x v="39"/>
    <x v="3"/>
  </r>
  <r>
    <n v="40"/>
    <x v="40"/>
    <x v="40"/>
    <n v="2000"/>
    <n v="2027"/>
    <x v="0"/>
    <x v="0"/>
    <x v="0"/>
    <n v="1403150400"/>
    <x v="40"/>
    <x v="0"/>
    <n v="16"/>
    <x v="0"/>
    <x v="0"/>
    <n v="101"/>
    <x v="40"/>
    <x v="0"/>
    <x v="0"/>
    <x v="40"/>
    <x v="40"/>
    <x v="3"/>
  </r>
  <r>
    <n v="41"/>
    <x v="41"/>
    <x v="41"/>
    <n v="2000"/>
    <n v="2000"/>
    <x v="0"/>
    <x v="0"/>
    <x v="0"/>
    <n v="1412516354"/>
    <x v="41"/>
    <x v="0"/>
    <n v="19"/>
    <x v="0"/>
    <x v="0"/>
    <n v="100"/>
    <x v="41"/>
    <x v="0"/>
    <x v="0"/>
    <x v="41"/>
    <x v="41"/>
    <x v="3"/>
  </r>
  <r>
    <n v="42"/>
    <x v="42"/>
    <x v="42"/>
    <n v="14000"/>
    <n v="19860"/>
    <x v="0"/>
    <x v="0"/>
    <x v="0"/>
    <n v="1419780026"/>
    <x v="42"/>
    <x v="0"/>
    <n v="169"/>
    <x v="0"/>
    <x v="0"/>
    <n v="142"/>
    <x v="42"/>
    <x v="0"/>
    <x v="0"/>
    <x v="42"/>
    <x v="42"/>
    <x v="3"/>
  </r>
  <r>
    <n v="43"/>
    <x v="43"/>
    <x v="43"/>
    <n v="10000"/>
    <n v="30866"/>
    <x v="0"/>
    <x v="0"/>
    <x v="0"/>
    <n v="1405209600"/>
    <x v="43"/>
    <x v="0"/>
    <n v="263"/>
    <x v="0"/>
    <x v="0"/>
    <n v="309"/>
    <x v="43"/>
    <x v="0"/>
    <x v="0"/>
    <x v="43"/>
    <x v="43"/>
    <x v="3"/>
  </r>
  <r>
    <n v="44"/>
    <x v="44"/>
    <x v="44"/>
    <n v="2000"/>
    <n v="2000"/>
    <x v="0"/>
    <x v="0"/>
    <x v="0"/>
    <n v="1412648537"/>
    <x v="44"/>
    <x v="0"/>
    <n v="15"/>
    <x v="0"/>
    <x v="0"/>
    <n v="100"/>
    <x v="44"/>
    <x v="0"/>
    <x v="0"/>
    <x v="44"/>
    <x v="44"/>
    <x v="3"/>
  </r>
  <r>
    <n v="45"/>
    <x v="45"/>
    <x v="45"/>
    <n v="5000"/>
    <n v="6000"/>
    <x v="0"/>
    <x v="0"/>
    <x v="0"/>
    <n v="1461769107"/>
    <x v="45"/>
    <x v="0"/>
    <n v="61"/>
    <x v="0"/>
    <x v="0"/>
    <n v="120"/>
    <x v="45"/>
    <x v="0"/>
    <x v="0"/>
    <x v="45"/>
    <x v="45"/>
    <x v="2"/>
  </r>
  <r>
    <n v="46"/>
    <x v="46"/>
    <x v="46"/>
    <n v="8400"/>
    <n v="8750"/>
    <x v="0"/>
    <x v="2"/>
    <x v="2"/>
    <n v="1450220974"/>
    <x v="46"/>
    <x v="0"/>
    <n v="45"/>
    <x v="0"/>
    <x v="0"/>
    <n v="104"/>
    <x v="46"/>
    <x v="0"/>
    <x v="0"/>
    <x v="46"/>
    <x v="46"/>
    <x v="0"/>
  </r>
  <r>
    <n v="47"/>
    <x v="47"/>
    <x v="47"/>
    <n v="5000"/>
    <n v="5380.55"/>
    <x v="0"/>
    <x v="0"/>
    <x v="0"/>
    <n v="1419021607"/>
    <x v="47"/>
    <x v="0"/>
    <n v="70"/>
    <x v="0"/>
    <x v="0"/>
    <n v="108"/>
    <x v="47"/>
    <x v="0"/>
    <x v="0"/>
    <x v="47"/>
    <x v="47"/>
    <x v="3"/>
  </r>
  <r>
    <n v="48"/>
    <x v="48"/>
    <x v="48"/>
    <n v="2000"/>
    <n v="2159"/>
    <x v="0"/>
    <x v="1"/>
    <x v="1"/>
    <n v="1425211200"/>
    <x v="48"/>
    <x v="0"/>
    <n v="38"/>
    <x v="0"/>
    <x v="0"/>
    <n v="108"/>
    <x v="48"/>
    <x v="0"/>
    <x v="0"/>
    <x v="48"/>
    <x v="48"/>
    <x v="0"/>
  </r>
  <r>
    <n v="49"/>
    <x v="49"/>
    <x v="49"/>
    <n v="12000"/>
    <n v="12000"/>
    <x v="0"/>
    <x v="0"/>
    <x v="0"/>
    <n v="1445660045"/>
    <x v="49"/>
    <x v="0"/>
    <n v="87"/>
    <x v="0"/>
    <x v="0"/>
    <n v="100"/>
    <x v="49"/>
    <x v="0"/>
    <x v="0"/>
    <x v="49"/>
    <x v="49"/>
    <x v="0"/>
  </r>
  <r>
    <n v="50"/>
    <x v="50"/>
    <x v="50"/>
    <n v="600"/>
    <n v="600"/>
    <x v="0"/>
    <x v="1"/>
    <x v="1"/>
    <n v="1422637200"/>
    <x v="50"/>
    <x v="0"/>
    <n v="22"/>
    <x v="0"/>
    <x v="0"/>
    <n v="100"/>
    <x v="50"/>
    <x v="0"/>
    <x v="0"/>
    <x v="50"/>
    <x v="50"/>
    <x v="3"/>
  </r>
  <r>
    <n v="51"/>
    <x v="51"/>
    <x v="51"/>
    <n v="11000"/>
    <n v="14082"/>
    <x v="0"/>
    <x v="0"/>
    <x v="0"/>
    <n v="1439245037"/>
    <x v="51"/>
    <x v="0"/>
    <n v="119"/>
    <x v="0"/>
    <x v="0"/>
    <n v="128"/>
    <x v="51"/>
    <x v="0"/>
    <x v="0"/>
    <x v="51"/>
    <x v="51"/>
    <x v="0"/>
  </r>
  <r>
    <n v="52"/>
    <x v="52"/>
    <x v="52"/>
    <n v="10000"/>
    <n v="11621"/>
    <x v="0"/>
    <x v="0"/>
    <x v="0"/>
    <n v="1405615846"/>
    <x v="52"/>
    <x v="0"/>
    <n v="52"/>
    <x v="0"/>
    <x v="0"/>
    <n v="116"/>
    <x v="52"/>
    <x v="0"/>
    <x v="0"/>
    <x v="52"/>
    <x v="52"/>
    <x v="3"/>
  </r>
  <r>
    <n v="53"/>
    <x v="53"/>
    <x v="53"/>
    <n v="3000"/>
    <n v="3289"/>
    <x v="0"/>
    <x v="0"/>
    <x v="0"/>
    <n v="1396648800"/>
    <x v="53"/>
    <x v="0"/>
    <n v="117"/>
    <x v="0"/>
    <x v="0"/>
    <n v="110"/>
    <x v="53"/>
    <x v="0"/>
    <x v="0"/>
    <x v="53"/>
    <x v="53"/>
    <x v="3"/>
  </r>
  <r>
    <n v="54"/>
    <x v="54"/>
    <x v="54"/>
    <n v="10000"/>
    <n v="10100"/>
    <x v="0"/>
    <x v="0"/>
    <x v="0"/>
    <n v="1451063221"/>
    <x v="54"/>
    <x v="0"/>
    <n v="52"/>
    <x v="0"/>
    <x v="0"/>
    <n v="101"/>
    <x v="54"/>
    <x v="0"/>
    <x v="0"/>
    <x v="54"/>
    <x v="54"/>
    <x v="0"/>
  </r>
  <r>
    <n v="55"/>
    <x v="55"/>
    <x v="55"/>
    <n v="8600"/>
    <n v="11090"/>
    <x v="0"/>
    <x v="0"/>
    <x v="0"/>
    <n v="1464390916"/>
    <x v="55"/>
    <x v="0"/>
    <n v="86"/>
    <x v="0"/>
    <x v="0"/>
    <n v="129"/>
    <x v="55"/>
    <x v="0"/>
    <x v="0"/>
    <x v="55"/>
    <x v="55"/>
    <x v="2"/>
  </r>
  <r>
    <n v="56"/>
    <x v="56"/>
    <x v="56"/>
    <n v="8000"/>
    <n v="8581"/>
    <x v="0"/>
    <x v="1"/>
    <x v="1"/>
    <n v="1433779200"/>
    <x v="56"/>
    <x v="0"/>
    <n v="174"/>
    <x v="0"/>
    <x v="0"/>
    <n v="107"/>
    <x v="56"/>
    <x v="0"/>
    <x v="0"/>
    <x v="56"/>
    <x v="56"/>
    <x v="0"/>
  </r>
  <r>
    <n v="57"/>
    <x v="57"/>
    <x v="57"/>
    <n v="15000"/>
    <n v="15285"/>
    <x v="0"/>
    <x v="0"/>
    <x v="0"/>
    <n v="1429991962"/>
    <x v="57"/>
    <x v="0"/>
    <n v="69"/>
    <x v="0"/>
    <x v="0"/>
    <n v="102"/>
    <x v="57"/>
    <x v="0"/>
    <x v="0"/>
    <x v="57"/>
    <x v="57"/>
    <x v="0"/>
  </r>
  <r>
    <n v="58"/>
    <x v="58"/>
    <x v="58"/>
    <n v="10000"/>
    <n v="10291"/>
    <x v="0"/>
    <x v="0"/>
    <x v="0"/>
    <n v="1416423172"/>
    <x v="58"/>
    <x v="0"/>
    <n v="75"/>
    <x v="0"/>
    <x v="0"/>
    <n v="103"/>
    <x v="58"/>
    <x v="0"/>
    <x v="0"/>
    <x v="58"/>
    <x v="58"/>
    <x v="3"/>
  </r>
  <r>
    <n v="59"/>
    <x v="59"/>
    <x v="59"/>
    <n v="20000"/>
    <n v="20025.14"/>
    <x v="0"/>
    <x v="0"/>
    <x v="0"/>
    <n v="1442264400"/>
    <x v="59"/>
    <x v="0"/>
    <n v="33"/>
    <x v="0"/>
    <x v="0"/>
    <n v="100"/>
    <x v="59"/>
    <x v="0"/>
    <x v="0"/>
    <x v="59"/>
    <x v="59"/>
    <x v="0"/>
  </r>
  <r>
    <n v="60"/>
    <x v="60"/>
    <x v="60"/>
    <n v="4500"/>
    <n v="4648.33"/>
    <x v="0"/>
    <x v="1"/>
    <x v="1"/>
    <n v="1395532800"/>
    <x v="60"/>
    <x v="0"/>
    <n v="108"/>
    <x v="0"/>
    <x v="1"/>
    <n v="103"/>
    <x v="60"/>
    <x v="0"/>
    <x v="1"/>
    <x v="60"/>
    <x v="60"/>
    <x v="3"/>
  </r>
  <r>
    <n v="61"/>
    <x v="61"/>
    <x v="61"/>
    <n v="5000"/>
    <n v="7415"/>
    <x v="0"/>
    <x v="0"/>
    <x v="0"/>
    <n v="1370547157"/>
    <x v="61"/>
    <x v="0"/>
    <n v="23"/>
    <x v="0"/>
    <x v="1"/>
    <n v="148"/>
    <x v="61"/>
    <x v="0"/>
    <x v="1"/>
    <x v="61"/>
    <x v="61"/>
    <x v="4"/>
  </r>
  <r>
    <n v="62"/>
    <x v="62"/>
    <x v="62"/>
    <n v="3000"/>
    <n v="4642"/>
    <x v="0"/>
    <x v="0"/>
    <x v="0"/>
    <n v="1362337878"/>
    <x v="62"/>
    <x v="0"/>
    <n v="48"/>
    <x v="0"/>
    <x v="1"/>
    <n v="155"/>
    <x v="62"/>
    <x v="0"/>
    <x v="1"/>
    <x v="62"/>
    <x v="62"/>
    <x v="4"/>
  </r>
  <r>
    <n v="63"/>
    <x v="63"/>
    <x v="63"/>
    <n v="2000"/>
    <n v="2270.37"/>
    <x v="0"/>
    <x v="0"/>
    <x v="0"/>
    <n v="1388206740"/>
    <x v="63"/>
    <x v="0"/>
    <n v="64"/>
    <x v="0"/>
    <x v="1"/>
    <n v="114"/>
    <x v="63"/>
    <x v="0"/>
    <x v="1"/>
    <x v="63"/>
    <x v="63"/>
    <x v="4"/>
  </r>
  <r>
    <n v="64"/>
    <x v="64"/>
    <x v="64"/>
    <n v="1200"/>
    <n v="2080"/>
    <x v="0"/>
    <x v="0"/>
    <x v="0"/>
    <n v="1373243181"/>
    <x v="64"/>
    <x v="0"/>
    <n v="24"/>
    <x v="0"/>
    <x v="1"/>
    <n v="173"/>
    <x v="64"/>
    <x v="0"/>
    <x v="1"/>
    <x v="64"/>
    <x v="64"/>
    <x v="4"/>
  </r>
  <r>
    <n v="65"/>
    <x v="65"/>
    <x v="65"/>
    <n v="7000"/>
    <n v="7527"/>
    <x v="0"/>
    <x v="5"/>
    <x v="5"/>
    <n v="1407736740"/>
    <x v="65"/>
    <x v="0"/>
    <n v="57"/>
    <x v="0"/>
    <x v="1"/>
    <n v="108"/>
    <x v="65"/>
    <x v="0"/>
    <x v="1"/>
    <x v="65"/>
    <x v="65"/>
    <x v="3"/>
  </r>
  <r>
    <n v="66"/>
    <x v="66"/>
    <x v="66"/>
    <n v="2000"/>
    <n v="2372"/>
    <x v="0"/>
    <x v="0"/>
    <x v="0"/>
    <n v="1468873420"/>
    <x v="66"/>
    <x v="0"/>
    <n v="26"/>
    <x v="0"/>
    <x v="1"/>
    <n v="119"/>
    <x v="66"/>
    <x v="0"/>
    <x v="1"/>
    <x v="66"/>
    <x v="66"/>
    <x v="2"/>
  </r>
  <r>
    <n v="67"/>
    <x v="67"/>
    <x v="67"/>
    <n v="2000"/>
    <n v="2325"/>
    <x v="0"/>
    <x v="0"/>
    <x v="0"/>
    <n v="1342360804"/>
    <x v="67"/>
    <x v="0"/>
    <n v="20"/>
    <x v="0"/>
    <x v="1"/>
    <n v="116"/>
    <x v="67"/>
    <x v="0"/>
    <x v="1"/>
    <x v="67"/>
    <x v="67"/>
    <x v="5"/>
  </r>
  <r>
    <n v="68"/>
    <x v="68"/>
    <x v="68"/>
    <n v="600"/>
    <n v="763"/>
    <x v="0"/>
    <x v="1"/>
    <x v="1"/>
    <n v="1393162791"/>
    <x v="68"/>
    <x v="0"/>
    <n v="36"/>
    <x v="0"/>
    <x v="1"/>
    <n v="127"/>
    <x v="68"/>
    <x v="0"/>
    <x v="1"/>
    <x v="68"/>
    <x v="68"/>
    <x v="3"/>
  </r>
  <r>
    <n v="69"/>
    <x v="69"/>
    <x v="69"/>
    <n v="10000"/>
    <n v="11094.23"/>
    <x v="0"/>
    <x v="0"/>
    <x v="0"/>
    <n v="1317538740"/>
    <x v="69"/>
    <x v="0"/>
    <n v="178"/>
    <x v="0"/>
    <x v="1"/>
    <n v="111"/>
    <x v="69"/>
    <x v="0"/>
    <x v="1"/>
    <x v="69"/>
    <x v="69"/>
    <x v="6"/>
  </r>
  <r>
    <n v="70"/>
    <x v="70"/>
    <x v="70"/>
    <n v="500"/>
    <n v="636"/>
    <x v="0"/>
    <x v="0"/>
    <x v="0"/>
    <n v="1315171845"/>
    <x v="70"/>
    <x v="0"/>
    <n v="17"/>
    <x v="0"/>
    <x v="1"/>
    <n v="127"/>
    <x v="70"/>
    <x v="0"/>
    <x v="1"/>
    <x v="70"/>
    <x v="70"/>
    <x v="6"/>
  </r>
  <r>
    <n v="71"/>
    <x v="71"/>
    <x v="71"/>
    <n v="1800"/>
    <n v="2231"/>
    <x v="0"/>
    <x v="0"/>
    <x v="0"/>
    <n v="1338186657"/>
    <x v="71"/>
    <x v="0"/>
    <n v="32"/>
    <x v="0"/>
    <x v="1"/>
    <n v="124"/>
    <x v="71"/>
    <x v="0"/>
    <x v="1"/>
    <x v="71"/>
    <x v="71"/>
    <x v="5"/>
  </r>
  <r>
    <n v="72"/>
    <x v="72"/>
    <x v="72"/>
    <n v="2200"/>
    <n v="2385"/>
    <x v="0"/>
    <x v="0"/>
    <x v="0"/>
    <n v="1352937600"/>
    <x v="72"/>
    <x v="0"/>
    <n v="41"/>
    <x v="0"/>
    <x v="1"/>
    <n v="108"/>
    <x v="72"/>
    <x v="0"/>
    <x v="1"/>
    <x v="72"/>
    <x v="72"/>
    <x v="5"/>
  </r>
  <r>
    <n v="73"/>
    <x v="73"/>
    <x v="73"/>
    <n v="900"/>
    <n v="900"/>
    <x v="0"/>
    <x v="0"/>
    <x v="0"/>
    <n v="1304395140"/>
    <x v="73"/>
    <x v="0"/>
    <n v="18"/>
    <x v="0"/>
    <x v="1"/>
    <n v="100"/>
    <x v="73"/>
    <x v="0"/>
    <x v="1"/>
    <x v="73"/>
    <x v="73"/>
    <x v="6"/>
  </r>
  <r>
    <n v="74"/>
    <x v="74"/>
    <x v="74"/>
    <n v="500"/>
    <n v="564.66"/>
    <x v="0"/>
    <x v="6"/>
    <x v="3"/>
    <n v="1453376495"/>
    <x v="74"/>
    <x v="0"/>
    <n v="29"/>
    <x v="0"/>
    <x v="1"/>
    <n v="113"/>
    <x v="74"/>
    <x v="0"/>
    <x v="1"/>
    <x v="74"/>
    <x v="74"/>
    <x v="0"/>
  </r>
  <r>
    <n v="75"/>
    <x v="75"/>
    <x v="75"/>
    <n v="3500"/>
    <n v="4040"/>
    <x v="0"/>
    <x v="0"/>
    <x v="0"/>
    <n v="1366693272"/>
    <x v="75"/>
    <x v="0"/>
    <n v="47"/>
    <x v="0"/>
    <x v="1"/>
    <n v="115"/>
    <x v="75"/>
    <x v="0"/>
    <x v="1"/>
    <x v="75"/>
    <x v="75"/>
    <x v="4"/>
  </r>
  <r>
    <n v="76"/>
    <x v="76"/>
    <x v="76"/>
    <n v="300"/>
    <n v="460"/>
    <x v="0"/>
    <x v="0"/>
    <x v="0"/>
    <n v="1325007358"/>
    <x v="76"/>
    <x v="0"/>
    <n v="15"/>
    <x v="0"/>
    <x v="1"/>
    <n v="153"/>
    <x v="76"/>
    <x v="0"/>
    <x v="1"/>
    <x v="76"/>
    <x v="76"/>
    <x v="6"/>
  </r>
  <r>
    <n v="77"/>
    <x v="77"/>
    <x v="77"/>
    <n v="400"/>
    <n v="1570"/>
    <x v="0"/>
    <x v="0"/>
    <x v="0"/>
    <n v="1337569140"/>
    <x v="77"/>
    <x v="0"/>
    <n v="26"/>
    <x v="0"/>
    <x v="1"/>
    <n v="393"/>
    <x v="77"/>
    <x v="0"/>
    <x v="1"/>
    <x v="77"/>
    <x v="77"/>
    <x v="5"/>
  </r>
  <r>
    <n v="78"/>
    <x v="78"/>
    <x v="78"/>
    <n v="50"/>
    <n v="1351"/>
    <x v="0"/>
    <x v="6"/>
    <x v="3"/>
    <n v="1472751121"/>
    <x v="78"/>
    <x v="0"/>
    <n v="35"/>
    <x v="0"/>
    <x v="1"/>
    <n v="2702"/>
    <x v="78"/>
    <x v="0"/>
    <x v="1"/>
    <x v="78"/>
    <x v="78"/>
    <x v="2"/>
  </r>
  <r>
    <n v="79"/>
    <x v="79"/>
    <x v="79"/>
    <n v="1300"/>
    <n v="1651"/>
    <x v="0"/>
    <x v="1"/>
    <x v="1"/>
    <n v="1398451093"/>
    <x v="79"/>
    <x v="0"/>
    <n v="41"/>
    <x v="0"/>
    <x v="1"/>
    <n v="127"/>
    <x v="79"/>
    <x v="0"/>
    <x v="1"/>
    <x v="79"/>
    <x v="79"/>
    <x v="3"/>
  </r>
  <r>
    <n v="80"/>
    <x v="80"/>
    <x v="80"/>
    <n v="12000"/>
    <n v="12870"/>
    <x v="0"/>
    <x v="0"/>
    <x v="0"/>
    <n v="1386640856"/>
    <x v="80"/>
    <x v="0"/>
    <n v="47"/>
    <x v="0"/>
    <x v="1"/>
    <n v="107"/>
    <x v="80"/>
    <x v="0"/>
    <x v="1"/>
    <x v="80"/>
    <x v="80"/>
    <x v="4"/>
  </r>
  <r>
    <n v="81"/>
    <x v="81"/>
    <x v="81"/>
    <n v="750"/>
    <n v="1485"/>
    <x v="0"/>
    <x v="0"/>
    <x v="0"/>
    <n v="1342234920"/>
    <x v="81"/>
    <x v="0"/>
    <n v="28"/>
    <x v="0"/>
    <x v="1"/>
    <n v="198"/>
    <x v="81"/>
    <x v="0"/>
    <x v="1"/>
    <x v="81"/>
    <x v="81"/>
    <x v="5"/>
  </r>
  <r>
    <n v="82"/>
    <x v="82"/>
    <x v="82"/>
    <n v="4000"/>
    <n v="4000.5"/>
    <x v="0"/>
    <x v="0"/>
    <x v="0"/>
    <n v="1318189261"/>
    <x v="82"/>
    <x v="0"/>
    <n v="100"/>
    <x v="0"/>
    <x v="1"/>
    <n v="100"/>
    <x v="82"/>
    <x v="0"/>
    <x v="1"/>
    <x v="82"/>
    <x v="82"/>
    <x v="6"/>
  </r>
  <r>
    <n v="83"/>
    <x v="83"/>
    <x v="83"/>
    <n v="200"/>
    <n v="205"/>
    <x v="0"/>
    <x v="1"/>
    <x v="1"/>
    <n v="1424604600"/>
    <x v="83"/>
    <x v="0"/>
    <n v="13"/>
    <x v="0"/>
    <x v="1"/>
    <n v="103"/>
    <x v="83"/>
    <x v="0"/>
    <x v="1"/>
    <x v="83"/>
    <x v="83"/>
    <x v="0"/>
  </r>
  <r>
    <n v="84"/>
    <x v="84"/>
    <x v="84"/>
    <n v="500"/>
    <n v="500"/>
    <x v="0"/>
    <x v="0"/>
    <x v="0"/>
    <n v="1305483086"/>
    <x v="84"/>
    <x v="0"/>
    <n v="7"/>
    <x v="0"/>
    <x v="1"/>
    <n v="100"/>
    <x v="84"/>
    <x v="0"/>
    <x v="1"/>
    <x v="84"/>
    <x v="84"/>
    <x v="6"/>
  </r>
  <r>
    <n v="85"/>
    <x v="85"/>
    <x v="85"/>
    <n v="1200"/>
    <n v="1506"/>
    <x v="0"/>
    <x v="0"/>
    <x v="0"/>
    <n v="1316746837"/>
    <x v="85"/>
    <x v="0"/>
    <n v="21"/>
    <x v="0"/>
    <x v="1"/>
    <n v="126"/>
    <x v="85"/>
    <x v="0"/>
    <x v="1"/>
    <x v="85"/>
    <x v="85"/>
    <x v="6"/>
  </r>
  <r>
    <n v="86"/>
    <x v="86"/>
    <x v="86"/>
    <n v="6000"/>
    <n v="6388"/>
    <x v="0"/>
    <x v="6"/>
    <x v="3"/>
    <n v="1451226045"/>
    <x v="86"/>
    <x v="0"/>
    <n v="17"/>
    <x v="0"/>
    <x v="1"/>
    <n v="106"/>
    <x v="86"/>
    <x v="0"/>
    <x v="1"/>
    <x v="86"/>
    <x v="86"/>
    <x v="0"/>
  </r>
  <r>
    <n v="87"/>
    <x v="87"/>
    <x v="87"/>
    <n v="2500"/>
    <n v="2615"/>
    <x v="0"/>
    <x v="0"/>
    <x v="0"/>
    <n v="1275529260"/>
    <x v="87"/>
    <x v="0"/>
    <n v="25"/>
    <x v="0"/>
    <x v="1"/>
    <n v="105"/>
    <x v="87"/>
    <x v="0"/>
    <x v="1"/>
    <x v="87"/>
    <x v="87"/>
    <x v="7"/>
  </r>
  <r>
    <n v="88"/>
    <x v="88"/>
    <x v="88"/>
    <n v="3500"/>
    <n v="3600"/>
    <x v="0"/>
    <x v="0"/>
    <x v="0"/>
    <n v="1403452131"/>
    <x v="88"/>
    <x v="0"/>
    <n v="60"/>
    <x v="0"/>
    <x v="1"/>
    <n v="103"/>
    <x v="88"/>
    <x v="0"/>
    <x v="1"/>
    <x v="88"/>
    <x v="88"/>
    <x v="3"/>
  </r>
  <r>
    <n v="89"/>
    <x v="89"/>
    <x v="89"/>
    <n v="6000"/>
    <n v="6904"/>
    <x v="0"/>
    <x v="0"/>
    <x v="0"/>
    <n v="1370196192"/>
    <x v="89"/>
    <x v="0"/>
    <n v="56"/>
    <x v="0"/>
    <x v="1"/>
    <n v="115"/>
    <x v="89"/>
    <x v="0"/>
    <x v="1"/>
    <x v="89"/>
    <x v="89"/>
    <x v="4"/>
  </r>
  <r>
    <n v="90"/>
    <x v="90"/>
    <x v="90"/>
    <n v="500"/>
    <n v="502"/>
    <x v="0"/>
    <x v="0"/>
    <x v="0"/>
    <n v="1310454499"/>
    <x v="90"/>
    <x v="0"/>
    <n v="16"/>
    <x v="0"/>
    <x v="1"/>
    <n v="100"/>
    <x v="90"/>
    <x v="0"/>
    <x v="1"/>
    <x v="90"/>
    <x v="90"/>
    <x v="6"/>
  </r>
  <r>
    <n v="91"/>
    <x v="91"/>
    <x v="91"/>
    <n v="3000"/>
    <n v="3600"/>
    <x v="0"/>
    <x v="0"/>
    <x v="0"/>
    <n v="1305625164"/>
    <x v="91"/>
    <x v="0"/>
    <n v="46"/>
    <x v="0"/>
    <x v="1"/>
    <n v="120"/>
    <x v="91"/>
    <x v="0"/>
    <x v="1"/>
    <x v="91"/>
    <x v="91"/>
    <x v="6"/>
  </r>
  <r>
    <n v="92"/>
    <x v="92"/>
    <x v="92"/>
    <n v="5000"/>
    <n v="5260"/>
    <x v="0"/>
    <x v="5"/>
    <x v="5"/>
    <n v="1485936000"/>
    <x v="92"/>
    <x v="0"/>
    <n v="43"/>
    <x v="0"/>
    <x v="1"/>
    <n v="105"/>
    <x v="92"/>
    <x v="0"/>
    <x v="1"/>
    <x v="92"/>
    <x v="92"/>
    <x v="2"/>
  </r>
  <r>
    <n v="93"/>
    <x v="93"/>
    <x v="93"/>
    <n v="1000"/>
    <n v="1106"/>
    <x v="0"/>
    <x v="0"/>
    <x v="0"/>
    <n v="1341349200"/>
    <x v="93"/>
    <x v="0"/>
    <n v="15"/>
    <x v="0"/>
    <x v="1"/>
    <n v="111"/>
    <x v="93"/>
    <x v="0"/>
    <x v="1"/>
    <x v="93"/>
    <x v="93"/>
    <x v="5"/>
  </r>
  <r>
    <n v="94"/>
    <x v="94"/>
    <x v="94"/>
    <n v="250"/>
    <n v="260"/>
    <x v="0"/>
    <x v="1"/>
    <x v="1"/>
    <n v="1396890822"/>
    <x v="94"/>
    <x v="0"/>
    <n v="12"/>
    <x v="0"/>
    <x v="1"/>
    <n v="104"/>
    <x v="94"/>
    <x v="0"/>
    <x v="1"/>
    <x v="94"/>
    <x v="94"/>
    <x v="3"/>
  </r>
  <r>
    <n v="95"/>
    <x v="95"/>
    <x v="95"/>
    <n v="350"/>
    <n v="460"/>
    <x v="0"/>
    <x v="0"/>
    <x v="0"/>
    <n v="1330214841"/>
    <x v="95"/>
    <x v="0"/>
    <n v="21"/>
    <x v="0"/>
    <x v="1"/>
    <n v="131"/>
    <x v="95"/>
    <x v="0"/>
    <x v="1"/>
    <x v="95"/>
    <x v="95"/>
    <x v="5"/>
  </r>
  <r>
    <n v="96"/>
    <x v="96"/>
    <x v="96"/>
    <n v="1500"/>
    <n v="1720"/>
    <x v="0"/>
    <x v="0"/>
    <x v="0"/>
    <n v="1280631600"/>
    <x v="96"/>
    <x v="0"/>
    <n v="34"/>
    <x v="0"/>
    <x v="1"/>
    <n v="115"/>
    <x v="96"/>
    <x v="0"/>
    <x v="1"/>
    <x v="96"/>
    <x v="96"/>
    <x v="7"/>
  </r>
  <r>
    <n v="97"/>
    <x v="97"/>
    <x v="97"/>
    <n v="400"/>
    <n v="425"/>
    <x v="0"/>
    <x v="0"/>
    <x v="0"/>
    <n v="1310440482"/>
    <x v="97"/>
    <x v="0"/>
    <n v="8"/>
    <x v="0"/>
    <x v="1"/>
    <n v="106"/>
    <x v="97"/>
    <x v="0"/>
    <x v="1"/>
    <x v="97"/>
    <x v="97"/>
    <x v="6"/>
  </r>
  <r>
    <n v="98"/>
    <x v="98"/>
    <x v="98"/>
    <n v="3200"/>
    <n v="3400"/>
    <x v="0"/>
    <x v="0"/>
    <x v="0"/>
    <n v="1354923000"/>
    <x v="98"/>
    <x v="0"/>
    <n v="60"/>
    <x v="0"/>
    <x v="1"/>
    <n v="106"/>
    <x v="98"/>
    <x v="0"/>
    <x v="1"/>
    <x v="98"/>
    <x v="98"/>
    <x v="5"/>
  </r>
  <r>
    <n v="99"/>
    <x v="99"/>
    <x v="99"/>
    <n v="1500"/>
    <n v="1590.29"/>
    <x v="0"/>
    <x v="0"/>
    <x v="0"/>
    <n v="1390426799"/>
    <x v="99"/>
    <x v="0"/>
    <n v="39"/>
    <x v="0"/>
    <x v="1"/>
    <n v="106"/>
    <x v="99"/>
    <x v="0"/>
    <x v="1"/>
    <x v="99"/>
    <x v="99"/>
    <x v="4"/>
  </r>
  <r>
    <n v="100"/>
    <x v="100"/>
    <x v="100"/>
    <n v="5000"/>
    <n v="5000"/>
    <x v="0"/>
    <x v="0"/>
    <x v="0"/>
    <n v="1352055886"/>
    <x v="100"/>
    <x v="0"/>
    <n v="26"/>
    <x v="0"/>
    <x v="1"/>
    <n v="100"/>
    <x v="100"/>
    <x v="0"/>
    <x v="1"/>
    <x v="100"/>
    <x v="100"/>
    <x v="5"/>
  </r>
  <r>
    <n v="101"/>
    <x v="101"/>
    <x v="101"/>
    <n v="3500"/>
    <n v="3500"/>
    <x v="0"/>
    <x v="0"/>
    <x v="0"/>
    <n v="1359052710"/>
    <x v="101"/>
    <x v="0"/>
    <n v="35"/>
    <x v="0"/>
    <x v="1"/>
    <n v="100"/>
    <x v="101"/>
    <x v="0"/>
    <x v="1"/>
    <x v="101"/>
    <x v="101"/>
    <x v="5"/>
  </r>
  <r>
    <n v="102"/>
    <x v="102"/>
    <x v="102"/>
    <n v="6000"/>
    <n v="7665"/>
    <x v="0"/>
    <x v="0"/>
    <x v="0"/>
    <n v="1293073733"/>
    <x v="102"/>
    <x v="0"/>
    <n v="65"/>
    <x v="0"/>
    <x v="1"/>
    <n v="128"/>
    <x v="102"/>
    <x v="0"/>
    <x v="1"/>
    <x v="102"/>
    <x v="102"/>
    <x v="7"/>
  </r>
  <r>
    <n v="103"/>
    <x v="103"/>
    <x v="103"/>
    <n v="1300"/>
    <n v="1367"/>
    <x v="0"/>
    <x v="1"/>
    <x v="1"/>
    <n v="1394220030"/>
    <x v="103"/>
    <x v="0"/>
    <n v="49"/>
    <x v="0"/>
    <x v="1"/>
    <n v="105"/>
    <x v="103"/>
    <x v="0"/>
    <x v="1"/>
    <x v="103"/>
    <x v="103"/>
    <x v="3"/>
  </r>
  <r>
    <n v="104"/>
    <x v="104"/>
    <x v="104"/>
    <n v="500"/>
    <n v="600"/>
    <x v="0"/>
    <x v="0"/>
    <x v="0"/>
    <n v="1301792400"/>
    <x v="104"/>
    <x v="0"/>
    <n v="10"/>
    <x v="0"/>
    <x v="1"/>
    <n v="120"/>
    <x v="88"/>
    <x v="0"/>
    <x v="1"/>
    <x v="104"/>
    <x v="104"/>
    <x v="6"/>
  </r>
  <r>
    <n v="105"/>
    <x v="105"/>
    <x v="105"/>
    <n v="2200"/>
    <n v="2363"/>
    <x v="0"/>
    <x v="0"/>
    <x v="0"/>
    <n v="1463184000"/>
    <x v="105"/>
    <x v="0"/>
    <n v="60"/>
    <x v="0"/>
    <x v="1"/>
    <n v="107"/>
    <x v="104"/>
    <x v="0"/>
    <x v="1"/>
    <x v="105"/>
    <x v="105"/>
    <x v="2"/>
  </r>
  <r>
    <n v="106"/>
    <x v="106"/>
    <x v="106"/>
    <n v="5000"/>
    <n v="5025"/>
    <x v="0"/>
    <x v="0"/>
    <x v="0"/>
    <n v="1333391901"/>
    <x v="106"/>
    <x v="0"/>
    <n v="27"/>
    <x v="0"/>
    <x v="1"/>
    <n v="101"/>
    <x v="105"/>
    <x v="0"/>
    <x v="1"/>
    <x v="106"/>
    <x v="106"/>
    <x v="5"/>
  </r>
  <r>
    <n v="107"/>
    <x v="107"/>
    <x v="107"/>
    <n v="7500"/>
    <n v="7685"/>
    <x v="0"/>
    <x v="0"/>
    <x v="0"/>
    <n v="1303688087"/>
    <x v="107"/>
    <x v="0"/>
    <n v="69"/>
    <x v="0"/>
    <x v="1"/>
    <n v="102"/>
    <x v="106"/>
    <x v="0"/>
    <x v="1"/>
    <x v="107"/>
    <x v="107"/>
    <x v="6"/>
  </r>
  <r>
    <n v="108"/>
    <x v="108"/>
    <x v="108"/>
    <n v="1500"/>
    <n v="3700"/>
    <x v="0"/>
    <x v="0"/>
    <x v="0"/>
    <n v="1370011370"/>
    <x v="108"/>
    <x v="0"/>
    <n v="47"/>
    <x v="0"/>
    <x v="1"/>
    <n v="247"/>
    <x v="107"/>
    <x v="0"/>
    <x v="1"/>
    <x v="108"/>
    <x v="108"/>
    <x v="4"/>
  </r>
  <r>
    <n v="109"/>
    <x v="109"/>
    <x v="109"/>
    <n v="1000"/>
    <n v="2195"/>
    <x v="0"/>
    <x v="0"/>
    <x v="0"/>
    <n v="1298680630"/>
    <x v="109"/>
    <x v="0"/>
    <n v="47"/>
    <x v="0"/>
    <x v="1"/>
    <n v="220"/>
    <x v="108"/>
    <x v="0"/>
    <x v="1"/>
    <x v="109"/>
    <x v="109"/>
    <x v="6"/>
  </r>
  <r>
    <n v="110"/>
    <x v="110"/>
    <x v="110"/>
    <n v="1300"/>
    <n v="1700"/>
    <x v="0"/>
    <x v="0"/>
    <x v="0"/>
    <n v="1384408740"/>
    <x v="110"/>
    <x v="0"/>
    <n v="26"/>
    <x v="0"/>
    <x v="1"/>
    <n v="131"/>
    <x v="109"/>
    <x v="0"/>
    <x v="1"/>
    <x v="110"/>
    <x v="110"/>
    <x v="4"/>
  </r>
  <r>
    <n v="111"/>
    <x v="111"/>
    <x v="111"/>
    <n v="3500"/>
    <n v="5410"/>
    <x v="0"/>
    <x v="2"/>
    <x v="2"/>
    <n v="1433059187"/>
    <x v="111"/>
    <x v="0"/>
    <n v="53"/>
    <x v="0"/>
    <x v="1"/>
    <n v="155"/>
    <x v="110"/>
    <x v="0"/>
    <x v="1"/>
    <x v="111"/>
    <x v="111"/>
    <x v="0"/>
  </r>
  <r>
    <n v="112"/>
    <x v="112"/>
    <x v="112"/>
    <n v="5000"/>
    <n v="5200"/>
    <x v="0"/>
    <x v="0"/>
    <x v="0"/>
    <n v="1397354400"/>
    <x v="112"/>
    <x v="0"/>
    <n v="81"/>
    <x v="0"/>
    <x v="1"/>
    <n v="104"/>
    <x v="111"/>
    <x v="0"/>
    <x v="1"/>
    <x v="112"/>
    <x v="112"/>
    <x v="3"/>
  </r>
  <r>
    <n v="113"/>
    <x v="113"/>
    <x v="113"/>
    <n v="5000"/>
    <n v="7050"/>
    <x v="0"/>
    <x v="0"/>
    <x v="0"/>
    <n v="1312642800"/>
    <x v="113"/>
    <x v="0"/>
    <n v="78"/>
    <x v="0"/>
    <x v="1"/>
    <n v="141"/>
    <x v="112"/>
    <x v="0"/>
    <x v="1"/>
    <x v="113"/>
    <x v="113"/>
    <x v="6"/>
  </r>
  <r>
    <n v="114"/>
    <x v="114"/>
    <x v="114"/>
    <n v="3000"/>
    <n v="3100"/>
    <x v="0"/>
    <x v="0"/>
    <x v="0"/>
    <n v="1326436488"/>
    <x v="114"/>
    <x v="0"/>
    <n v="35"/>
    <x v="0"/>
    <x v="1"/>
    <n v="103"/>
    <x v="113"/>
    <x v="0"/>
    <x v="1"/>
    <x v="114"/>
    <x v="114"/>
    <x v="6"/>
  </r>
  <r>
    <n v="115"/>
    <x v="115"/>
    <x v="115"/>
    <n v="450"/>
    <n v="632"/>
    <x v="0"/>
    <x v="0"/>
    <x v="0"/>
    <n v="1328377444"/>
    <x v="115"/>
    <x v="0"/>
    <n v="22"/>
    <x v="0"/>
    <x v="1"/>
    <n v="140"/>
    <x v="114"/>
    <x v="0"/>
    <x v="1"/>
    <x v="115"/>
    <x v="115"/>
    <x v="5"/>
  </r>
  <r>
    <n v="116"/>
    <x v="116"/>
    <x v="116"/>
    <n v="3500"/>
    <n v="3978"/>
    <x v="0"/>
    <x v="0"/>
    <x v="0"/>
    <n v="1302260155"/>
    <x v="116"/>
    <x v="0"/>
    <n v="57"/>
    <x v="0"/>
    <x v="1"/>
    <n v="114"/>
    <x v="115"/>
    <x v="0"/>
    <x v="1"/>
    <x v="116"/>
    <x v="116"/>
    <x v="6"/>
  </r>
  <r>
    <n v="117"/>
    <x v="117"/>
    <x v="117"/>
    <n v="4500"/>
    <n v="4522.22"/>
    <x v="0"/>
    <x v="0"/>
    <x v="0"/>
    <n v="1276110000"/>
    <x v="117"/>
    <x v="0"/>
    <n v="27"/>
    <x v="0"/>
    <x v="1"/>
    <n v="100"/>
    <x v="116"/>
    <x v="0"/>
    <x v="1"/>
    <x v="117"/>
    <x v="117"/>
    <x v="7"/>
  </r>
  <r>
    <n v="118"/>
    <x v="118"/>
    <x v="118"/>
    <n v="5000"/>
    <n v="5651.58"/>
    <x v="0"/>
    <x v="0"/>
    <x v="0"/>
    <n v="1311902236"/>
    <x v="118"/>
    <x v="0"/>
    <n v="39"/>
    <x v="0"/>
    <x v="1"/>
    <n v="113"/>
    <x v="117"/>
    <x v="0"/>
    <x v="1"/>
    <x v="118"/>
    <x v="118"/>
    <x v="6"/>
  </r>
  <r>
    <n v="119"/>
    <x v="119"/>
    <x v="119"/>
    <n v="3250"/>
    <n v="3398.1"/>
    <x v="0"/>
    <x v="0"/>
    <x v="0"/>
    <n v="1313276400"/>
    <x v="119"/>
    <x v="0"/>
    <n v="37"/>
    <x v="0"/>
    <x v="1"/>
    <n v="105"/>
    <x v="118"/>
    <x v="0"/>
    <x v="1"/>
    <x v="119"/>
    <x v="119"/>
    <x v="6"/>
  </r>
  <r>
    <n v="120"/>
    <x v="120"/>
    <x v="120"/>
    <n v="70000"/>
    <n v="10"/>
    <x v="1"/>
    <x v="7"/>
    <x v="6"/>
    <n v="1475457107"/>
    <x v="120"/>
    <x v="0"/>
    <n v="1"/>
    <x v="1"/>
    <x v="2"/>
    <n v="0"/>
    <x v="119"/>
    <x v="0"/>
    <x v="2"/>
    <x v="120"/>
    <x v="120"/>
    <x v="2"/>
  </r>
  <r>
    <n v="121"/>
    <x v="121"/>
    <x v="121"/>
    <n v="3000"/>
    <n v="1"/>
    <x v="1"/>
    <x v="0"/>
    <x v="0"/>
    <n v="1429352160"/>
    <x v="121"/>
    <x v="0"/>
    <n v="1"/>
    <x v="1"/>
    <x v="2"/>
    <n v="0"/>
    <x v="120"/>
    <x v="0"/>
    <x v="2"/>
    <x v="121"/>
    <x v="121"/>
    <x v="0"/>
  </r>
  <r>
    <n v="122"/>
    <x v="122"/>
    <x v="122"/>
    <n v="100000000"/>
    <n v="0"/>
    <x v="1"/>
    <x v="0"/>
    <x v="0"/>
    <n v="1476094907"/>
    <x v="122"/>
    <x v="0"/>
    <n v="0"/>
    <x v="1"/>
    <x v="2"/>
    <n v="0"/>
    <x v="121"/>
    <x v="0"/>
    <x v="2"/>
    <x v="122"/>
    <x v="122"/>
    <x v="2"/>
  </r>
  <r>
    <n v="123"/>
    <x v="123"/>
    <x v="123"/>
    <n v="55000"/>
    <n v="151"/>
    <x v="1"/>
    <x v="0"/>
    <x v="0"/>
    <n v="1414533600"/>
    <x v="123"/>
    <x v="0"/>
    <n v="6"/>
    <x v="1"/>
    <x v="2"/>
    <n v="0"/>
    <x v="122"/>
    <x v="0"/>
    <x v="2"/>
    <x v="123"/>
    <x v="123"/>
    <x v="3"/>
  </r>
  <r>
    <n v="124"/>
    <x v="124"/>
    <x v="124"/>
    <n v="4000"/>
    <n v="0"/>
    <x v="1"/>
    <x v="0"/>
    <x v="0"/>
    <n v="1431728242"/>
    <x v="124"/>
    <x v="0"/>
    <n v="0"/>
    <x v="1"/>
    <x v="2"/>
    <n v="0"/>
    <x v="123"/>
    <x v="0"/>
    <x v="2"/>
    <x v="124"/>
    <x v="124"/>
    <x v="0"/>
  </r>
  <r>
    <n v="125"/>
    <x v="125"/>
    <x v="125"/>
    <n v="500"/>
    <n v="70"/>
    <x v="1"/>
    <x v="5"/>
    <x v="5"/>
    <n v="1486165880"/>
    <x v="125"/>
    <x v="0"/>
    <n v="6"/>
    <x v="1"/>
    <x v="2"/>
    <n v="14"/>
    <x v="124"/>
    <x v="0"/>
    <x v="2"/>
    <x v="125"/>
    <x v="125"/>
    <x v="2"/>
  </r>
  <r>
    <n v="126"/>
    <x v="126"/>
    <x v="126"/>
    <n v="25000"/>
    <n v="1387"/>
    <x v="1"/>
    <x v="0"/>
    <x v="0"/>
    <n v="1433988000"/>
    <x v="126"/>
    <x v="0"/>
    <n v="13"/>
    <x v="1"/>
    <x v="2"/>
    <n v="6"/>
    <x v="125"/>
    <x v="0"/>
    <x v="2"/>
    <x v="126"/>
    <x v="126"/>
    <x v="0"/>
  </r>
  <r>
    <n v="127"/>
    <x v="127"/>
    <x v="127"/>
    <n v="8000"/>
    <n v="190"/>
    <x v="1"/>
    <x v="0"/>
    <x v="0"/>
    <n v="1428069541"/>
    <x v="127"/>
    <x v="0"/>
    <n v="4"/>
    <x v="1"/>
    <x v="2"/>
    <n v="2"/>
    <x v="126"/>
    <x v="0"/>
    <x v="2"/>
    <x v="127"/>
    <x v="127"/>
    <x v="0"/>
  </r>
  <r>
    <n v="128"/>
    <x v="128"/>
    <x v="128"/>
    <n v="100000"/>
    <n v="1867"/>
    <x v="1"/>
    <x v="0"/>
    <x v="0"/>
    <n v="1476941293"/>
    <x v="128"/>
    <x v="0"/>
    <n v="6"/>
    <x v="1"/>
    <x v="2"/>
    <n v="2"/>
    <x v="127"/>
    <x v="0"/>
    <x v="2"/>
    <x v="128"/>
    <x v="128"/>
    <x v="2"/>
  </r>
  <r>
    <n v="129"/>
    <x v="129"/>
    <x v="129"/>
    <n v="20000"/>
    <n v="0"/>
    <x v="1"/>
    <x v="0"/>
    <x v="0"/>
    <n v="1414708183"/>
    <x v="129"/>
    <x v="0"/>
    <n v="0"/>
    <x v="1"/>
    <x v="2"/>
    <n v="0"/>
    <x v="123"/>
    <x v="0"/>
    <x v="2"/>
    <x v="129"/>
    <x v="129"/>
    <x v="3"/>
  </r>
  <r>
    <n v="130"/>
    <x v="130"/>
    <x v="130"/>
    <n v="600"/>
    <n v="0"/>
    <x v="1"/>
    <x v="1"/>
    <x v="1"/>
    <n v="1402949760"/>
    <x v="130"/>
    <x v="0"/>
    <n v="0"/>
    <x v="1"/>
    <x v="2"/>
    <n v="0"/>
    <x v="123"/>
    <x v="0"/>
    <x v="2"/>
    <x v="130"/>
    <x v="130"/>
    <x v="3"/>
  </r>
  <r>
    <n v="131"/>
    <x v="131"/>
    <x v="131"/>
    <n v="1200"/>
    <n v="0"/>
    <x v="1"/>
    <x v="0"/>
    <x v="0"/>
    <n v="1467763200"/>
    <x v="131"/>
    <x v="0"/>
    <n v="0"/>
    <x v="1"/>
    <x v="2"/>
    <n v="0"/>
    <x v="123"/>
    <x v="0"/>
    <x v="2"/>
    <x v="131"/>
    <x v="131"/>
    <x v="2"/>
  </r>
  <r>
    <n v="132"/>
    <x v="132"/>
    <x v="132"/>
    <n v="80000"/>
    <n v="7655"/>
    <x v="1"/>
    <x v="0"/>
    <x v="0"/>
    <n v="1415392207"/>
    <x v="132"/>
    <x v="0"/>
    <n v="81"/>
    <x v="1"/>
    <x v="2"/>
    <n v="10"/>
    <x v="128"/>
    <x v="0"/>
    <x v="2"/>
    <x v="132"/>
    <x v="132"/>
    <x v="3"/>
  </r>
  <r>
    <n v="133"/>
    <x v="133"/>
    <x v="133"/>
    <n v="71764"/>
    <n v="0"/>
    <x v="1"/>
    <x v="0"/>
    <x v="0"/>
    <n v="1464715860"/>
    <x v="133"/>
    <x v="0"/>
    <n v="0"/>
    <x v="1"/>
    <x v="2"/>
    <n v="0"/>
    <x v="123"/>
    <x v="0"/>
    <x v="2"/>
    <x v="133"/>
    <x v="133"/>
    <x v="2"/>
  </r>
  <r>
    <n v="134"/>
    <x v="134"/>
    <x v="134"/>
    <n v="5000"/>
    <n v="0"/>
    <x v="1"/>
    <x v="0"/>
    <x v="0"/>
    <n v="1441386000"/>
    <x v="134"/>
    <x v="0"/>
    <n v="0"/>
    <x v="1"/>
    <x v="2"/>
    <n v="0"/>
    <x v="123"/>
    <x v="0"/>
    <x v="2"/>
    <x v="134"/>
    <x v="134"/>
    <x v="0"/>
  </r>
  <r>
    <n v="135"/>
    <x v="135"/>
    <x v="135"/>
    <n v="3000"/>
    <n v="403"/>
    <x v="1"/>
    <x v="0"/>
    <x v="0"/>
    <n v="1404241200"/>
    <x v="135"/>
    <x v="0"/>
    <n v="5"/>
    <x v="1"/>
    <x v="2"/>
    <n v="13"/>
    <x v="129"/>
    <x v="0"/>
    <x v="2"/>
    <x v="135"/>
    <x v="135"/>
    <x v="3"/>
  </r>
  <r>
    <n v="136"/>
    <x v="136"/>
    <x v="121"/>
    <n v="3000"/>
    <n v="0"/>
    <x v="1"/>
    <x v="0"/>
    <x v="0"/>
    <n v="1431771360"/>
    <x v="136"/>
    <x v="0"/>
    <n v="0"/>
    <x v="1"/>
    <x v="2"/>
    <n v="0"/>
    <x v="123"/>
    <x v="0"/>
    <x v="2"/>
    <x v="136"/>
    <x v="136"/>
    <x v="0"/>
  </r>
  <r>
    <n v="137"/>
    <x v="137"/>
    <x v="136"/>
    <n v="55000"/>
    <n v="0"/>
    <x v="1"/>
    <x v="8"/>
    <x v="7"/>
    <n v="1444657593"/>
    <x v="137"/>
    <x v="0"/>
    <n v="0"/>
    <x v="1"/>
    <x v="2"/>
    <n v="0"/>
    <x v="123"/>
    <x v="0"/>
    <x v="2"/>
    <x v="137"/>
    <x v="137"/>
    <x v="0"/>
  </r>
  <r>
    <n v="138"/>
    <x v="138"/>
    <x v="137"/>
    <n v="150000"/>
    <n v="4712"/>
    <x v="1"/>
    <x v="0"/>
    <x v="0"/>
    <n v="1438405140"/>
    <x v="138"/>
    <x v="0"/>
    <n v="58"/>
    <x v="1"/>
    <x v="2"/>
    <n v="3"/>
    <x v="130"/>
    <x v="0"/>
    <x v="2"/>
    <x v="138"/>
    <x v="138"/>
    <x v="0"/>
  </r>
  <r>
    <n v="139"/>
    <x v="139"/>
    <x v="138"/>
    <n v="500"/>
    <n v="500"/>
    <x v="1"/>
    <x v="0"/>
    <x v="0"/>
    <n v="1436738772"/>
    <x v="139"/>
    <x v="0"/>
    <n v="1"/>
    <x v="1"/>
    <x v="2"/>
    <n v="100"/>
    <x v="131"/>
    <x v="0"/>
    <x v="2"/>
    <x v="139"/>
    <x v="139"/>
    <x v="0"/>
  </r>
  <r>
    <n v="140"/>
    <x v="140"/>
    <x v="139"/>
    <n v="200000"/>
    <n v="0"/>
    <x v="1"/>
    <x v="0"/>
    <x v="0"/>
    <n v="1426823132"/>
    <x v="140"/>
    <x v="0"/>
    <n v="0"/>
    <x v="1"/>
    <x v="2"/>
    <n v="0"/>
    <x v="123"/>
    <x v="0"/>
    <x v="2"/>
    <x v="140"/>
    <x v="140"/>
    <x v="0"/>
  </r>
  <r>
    <n v="141"/>
    <x v="141"/>
    <x v="140"/>
    <n v="12000"/>
    <n v="1293"/>
    <x v="1"/>
    <x v="0"/>
    <x v="0"/>
    <n v="1433043623"/>
    <x v="141"/>
    <x v="0"/>
    <n v="28"/>
    <x v="1"/>
    <x v="2"/>
    <n v="11"/>
    <x v="132"/>
    <x v="0"/>
    <x v="2"/>
    <x v="141"/>
    <x v="141"/>
    <x v="0"/>
  </r>
  <r>
    <n v="142"/>
    <x v="142"/>
    <x v="141"/>
    <n v="3000"/>
    <n v="10"/>
    <x v="1"/>
    <x v="0"/>
    <x v="0"/>
    <n v="1416176778"/>
    <x v="142"/>
    <x v="0"/>
    <n v="1"/>
    <x v="1"/>
    <x v="2"/>
    <n v="0"/>
    <x v="119"/>
    <x v="0"/>
    <x v="2"/>
    <x v="142"/>
    <x v="142"/>
    <x v="3"/>
  </r>
  <r>
    <n v="143"/>
    <x v="143"/>
    <x v="142"/>
    <n v="5500"/>
    <n v="0"/>
    <x v="1"/>
    <x v="2"/>
    <x v="2"/>
    <n v="1472882100"/>
    <x v="143"/>
    <x v="0"/>
    <n v="0"/>
    <x v="1"/>
    <x v="2"/>
    <n v="0"/>
    <x v="123"/>
    <x v="0"/>
    <x v="2"/>
    <x v="143"/>
    <x v="143"/>
    <x v="2"/>
  </r>
  <r>
    <n v="144"/>
    <x v="144"/>
    <x v="143"/>
    <n v="7500"/>
    <n v="2070"/>
    <x v="1"/>
    <x v="5"/>
    <x v="5"/>
    <n v="1428945472"/>
    <x v="144"/>
    <x v="0"/>
    <n v="37"/>
    <x v="1"/>
    <x v="2"/>
    <n v="28"/>
    <x v="133"/>
    <x v="0"/>
    <x v="2"/>
    <x v="144"/>
    <x v="144"/>
    <x v="0"/>
  </r>
  <r>
    <n v="145"/>
    <x v="145"/>
    <x v="144"/>
    <n v="4500"/>
    <n v="338"/>
    <x v="1"/>
    <x v="0"/>
    <x v="0"/>
    <n v="1439298052"/>
    <x v="145"/>
    <x v="0"/>
    <n v="9"/>
    <x v="1"/>
    <x v="2"/>
    <n v="8"/>
    <x v="134"/>
    <x v="0"/>
    <x v="2"/>
    <x v="145"/>
    <x v="145"/>
    <x v="0"/>
  </r>
  <r>
    <n v="146"/>
    <x v="146"/>
    <x v="145"/>
    <n v="20000"/>
    <n v="115"/>
    <x v="1"/>
    <x v="0"/>
    <x v="0"/>
    <n v="1484698998"/>
    <x v="146"/>
    <x v="0"/>
    <n v="3"/>
    <x v="1"/>
    <x v="2"/>
    <n v="1"/>
    <x v="135"/>
    <x v="0"/>
    <x v="2"/>
    <x v="146"/>
    <x v="146"/>
    <x v="2"/>
  </r>
  <r>
    <n v="147"/>
    <x v="147"/>
    <x v="146"/>
    <n v="7000"/>
    <n v="0"/>
    <x v="1"/>
    <x v="1"/>
    <x v="1"/>
    <n v="1420741080"/>
    <x v="147"/>
    <x v="0"/>
    <n v="0"/>
    <x v="1"/>
    <x v="2"/>
    <n v="0"/>
    <x v="123"/>
    <x v="0"/>
    <x v="2"/>
    <x v="147"/>
    <x v="147"/>
    <x v="3"/>
  </r>
  <r>
    <n v="148"/>
    <x v="148"/>
    <x v="147"/>
    <n v="50000"/>
    <n v="40"/>
    <x v="1"/>
    <x v="0"/>
    <x v="0"/>
    <n v="1456555536"/>
    <x v="148"/>
    <x v="0"/>
    <n v="2"/>
    <x v="1"/>
    <x v="2"/>
    <n v="0"/>
    <x v="136"/>
    <x v="0"/>
    <x v="2"/>
    <x v="148"/>
    <x v="148"/>
    <x v="2"/>
  </r>
  <r>
    <n v="149"/>
    <x v="149"/>
    <x v="148"/>
    <n v="10000"/>
    <n v="92"/>
    <x v="1"/>
    <x v="0"/>
    <x v="0"/>
    <n v="1419494400"/>
    <x v="149"/>
    <x v="0"/>
    <n v="6"/>
    <x v="1"/>
    <x v="2"/>
    <n v="1"/>
    <x v="137"/>
    <x v="0"/>
    <x v="2"/>
    <x v="149"/>
    <x v="149"/>
    <x v="3"/>
  </r>
  <r>
    <n v="150"/>
    <x v="150"/>
    <x v="149"/>
    <n v="130000"/>
    <n v="30112"/>
    <x v="1"/>
    <x v="0"/>
    <x v="0"/>
    <n v="1432612382"/>
    <x v="150"/>
    <x v="0"/>
    <n v="67"/>
    <x v="1"/>
    <x v="2"/>
    <n v="23"/>
    <x v="138"/>
    <x v="0"/>
    <x v="2"/>
    <x v="150"/>
    <x v="150"/>
    <x v="0"/>
  </r>
  <r>
    <n v="151"/>
    <x v="151"/>
    <x v="150"/>
    <n v="250000"/>
    <n v="140"/>
    <x v="1"/>
    <x v="2"/>
    <x v="2"/>
    <n v="1434633191"/>
    <x v="151"/>
    <x v="0"/>
    <n v="5"/>
    <x v="1"/>
    <x v="2"/>
    <n v="0"/>
    <x v="139"/>
    <x v="0"/>
    <x v="2"/>
    <x v="151"/>
    <x v="151"/>
    <x v="0"/>
  </r>
  <r>
    <n v="152"/>
    <x v="152"/>
    <x v="151"/>
    <n v="380000"/>
    <n v="30"/>
    <x v="1"/>
    <x v="0"/>
    <x v="0"/>
    <n v="1411437100"/>
    <x v="152"/>
    <x v="0"/>
    <n v="2"/>
    <x v="1"/>
    <x v="2"/>
    <n v="0"/>
    <x v="2"/>
    <x v="0"/>
    <x v="2"/>
    <x v="152"/>
    <x v="152"/>
    <x v="3"/>
  </r>
  <r>
    <n v="153"/>
    <x v="153"/>
    <x v="152"/>
    <n v="50000"/>
    <n v="359"/>
    <x v="1"/>
    <x v="0"/>
    <x v="0"/>
    <n v="1417532644"/>
    <x v="153"/>
    <x v="0"/>
    <n v="10"/>
    <x v="1"/>
    <x v="2"/>
    <n v="1"/>
    <x v="140"/>
    <x v="0"/>
    <x v="2"/>
    <x v="153"/>
    <x v="153"/>
    <x v="3"/>
  </r>
  <r>
    <n v="154"/>
    <x v="154"/>
    <x v="153"/>
    <n v="1500"/>
    <n v="40"/>
    <x v="1"/>
    <x v="0"/>
    <x v="0"/>
    <n v="1433336895"/>
    <x v="154"/>
    <x v="0"/>
    <n v="3"/>
    <x v="1"/>
    <x v="2"/>
    <n v="3"/>
    <x v="141"/>
    <x v="0"/>
    <x v="2"/>
    <x v="154"/>
    <x v="154"/>
    <x v="0"/>
  </r>
  <r>
    <n v="155"/>
    <x v="155"/>
    <x v="154"/>
    <n v="1350000"/>
    <n v="81"/>
    <x v="1"/>
    <x v="0"/>
    <x v="0"/>
    <n v="1437657935"/>
    <x v="155"/>
    <x v="0"/>
    <n v="4"/>
    <x v="1"/>
    <x v="2"/>
    <n v="0"/>
    <x v="142"/>
    <x v="0"/>
    <x v="2"/>
    <x v="155"/>
    <x v="155"/>
    <x v="0"/>
  </r>
  <r>
    <n v="156"/>
    <x v="156"/>
    <x v="155"/>
    <n v="35000"/>
    <n v="1785"/>
    <x v="1"/>
    <x v="5"/>
    <x v="5"/>
    <n v="1407034796"/>
    <x v="156"/>
    <x v="0"/>
    <n v="15"/>
    <x v="1"/>
    <x v="2"/>
    <n v="5"/>
    <x v="143"/>
    <x v="0"/>
    <x v="2"/>
    <x v="156"/>
    <x v="156"/>
    <x v="3"/>
  </r>
  <r>
    <n v="157"/>
    <x v="157"/>
    <x v="156"/>
    <n v="2995"/>
    <n v="8"/>
    <x v="1"/>
    <x v="0"/>
    <x v="0"/>
    <n v="1456523572"/>
    <x v="157"/>
    <x v="0"/>
    <n v="2"/>
    <x v="1"/>
    <x v="2"/>
    <n v="0"/>
    <x v="144"/>
    <x v="0"/>
    <x v="2"/>
    <x v="157"/>
    <x v="157"/>
    <x v="2"/>
  </r>
  <r>
    <n v="158"/>
    <x v="158"/>
    <x v="157"/>
    <n v="5000"/>
    <n v="0"/>
    <x v="1"/>
    <x v="0"/>
    <x v="0"/>
    <n v="1413942628"/>
    <x v="158"/>
    <x v="0"/>
    <n v="0"/>
    <x v="1"/>
    <x v="2"/>
    <n v="0"/>
    <x v="123"/>
    <x v="0"/>
    <x v="2"/>
    <x v="158"/>
    <x v="158"/>
    <x v="3"/>
  </r>
  <r>
    <n v="159"/>
    <x v="159"/>
    <x v="158"/>
    <n v="500000"/>
    <n v="10"/>
    <x v="1"/>
    <x v="0"/>
    <x v="0"/>
    <n v="1467541545"/>
    <x v="159"/>
    <x v="0"/>
    <n v="1"/>
    <x v="1"/>
    <x v="2"/>
    <n v="0"/>
    <x v="119"/>
    <x v="0"/>
    <x v="2"/>
    <x v="159"/>
    <x v="159"/>
    <x v="2"/>
  </r>
  <r>
    <n v="160"/>
    <x v="160"/>
    <x v="159"/>
    <n v="5000"/>
    <n v="0"/>
    <x v="2"/>
    <x v="0"/>
    <x v="0"/>
    <n v="1439675691"/>
    <x v="160"/>
    <x v="0"/>
    <n v="0"/>
    <x v="1"/>
    <x v="3"/>
    <n v="0"/>
    <x v="123"/>
    <x v="0"/>
    <x v="3"/>
    <x v="160"/>
    <x v="160"/>
    <x v="0"/>
  </r>
  <r>
    <n v="161"/>
    <x v="161"/>
    <x v="160"/>
    <n v="50000"/>
    <n v="5"/>
    <x v="2"/>
    <x v="0"/>
    <x v="0"/>
    <n v="1404318595"/>
    <x v="161"/>
    <x v="0"/>
    <n v="1"/>
    <x v="1"/>
    <x v="3"/>
    <n v="0"/>
    <x v="145"/>
    <x v="0"/>
    <x v="3"/>
    <x v="161"/>
    <x v="161"/>
    <x v="3"/>
  </r>
  <r>
    <n v="162"/>
    <x v="162"/>
    <x v="161"/>
    <n v="2800"/>
    <n v="435"/>
    <x v="2"/>
    <x v="0"/>
    <x v="0"/>
    <n v="1408232520"/>
    <x v="162"/>
    <x v="0"/>
    <n v="10"/>
    <x v="1"/>
    <x v="3"/>
    <n v="16"/>
    <x v="146"/>
    <x v="0"/>
    <x v="3"/>
    <x v="162"/>
    <x v="162"/>
    <x v="3"/>
  </r>
  <r>
    <n v="163"/>
    <x v="163"/>
    <x v="162"/>
    <n v="2000000"/>
    <n v="0"/>
    <x v="2"/>
    <x v="0"/>
    <x v="0"/>
    <n v="1443657600"/>
    <x v="163"/>
    <x v="0"/>
    <n v="0"/>
    <x v="1"/>
    <x v="3"/>
    <n v="0"/>
    <x v="123"/>
    <x v="0"/>
    <x v="3"/>
    <x v="163"/>
    <x v="163"/>
    <x v="0"/>
  </r>
  <r>
    <n v="164"/>
    <x v="164"/>
    <x v="163"/>
    <n v="120000"/>
    <n v="640"/>
    <x v="2"/>
    <x v="0"/>
    <x v="0"/>
    <n v="1411150701"/>
    <x v="164"/>
    <x v="0"/>
    <n v="7"/>
    <x v="1"/>
    <x v="3"/>
    <n v="1"/>
    <x v="147"/>
    <x v="0"/>
    <x v="3"/>
    <x v="164"/>
    <x v="164"/>
    <x v="3"/>
  </r>
  <r>
    <n v="165"/>
    <x v="165"/>
    <x v="164"/>
    <n v="17000"/>
    <n v="0"/>
    <x v="2"/>
    <x v="1"/>
    <x v="1"/>
    <n v="1452613724"/>
    <x v="165"/>
    <x v="0"/>
    <n v="0"/>
    <x v="1"/>
    <x v="3"/>
    <n v="0"/>
    <x v="123"/>
    <x v="0"/>
    <x v="3"/>
    <x v="165"/>
    <x v="165"/>
    <x v="0"/>
  </r>
  <r>
    <n v="166"/>
    <x v="166"/>
    <x v="165"/>
    <n v="5000"/>
    <n v="3000"/>
    <x v="2"/>
    <x v="0"/>
    <x v="0"/>
    <n v="1484531362"/>
    <x v="166"/>
    <x v="0"/>
    <n v="1"/>
    <x v="1"/>
    <x v="3"/>
    <n v="60"/>
    <x v="148"/>
    <x v="0"/>
    <x v="3"/>
    <x v="166"/>
    <x v="166"/>
    <x v="2"/>
  </r>
  <r>
    <n v="167"/>
    <x v="167"/>
    <x v="166"/>
    <n v="110000"/>
    <n v="11"/>
    <x v="2"/>
    <x v="0"/>
    <x v="0"/>
    <n v="1438726535"/>
    <x v="167"/>
    <x v="0"/>
    <n v="2"/>
    <x v="1"/>
    <x v="3"/>
    <n v="0"/>
    <x v="149"/>
    <x v="0"/>
    <x v="3"/>
    <x v="167"/>
    <x v="167"/>
    <x v="0"/>
  </r>
  <r>
    <n v="168"/>
    <x v="168"/>
    <x v="167"/>
    <n v="8000"/>
    <n v="325"/>
    <x v="2"/>
    <x v="0"/>
    <x v="0"/>
    <n v="1426791770"/>
    <x v="168"/>
    <x v="0"/>
    <n v="3"/>
    <x v="1"/>
    <x v="3"/>
    <n v="4"/>
    <x v="150"/>
    <x v="0"/>
    <x v="3"/>
    <x v="168"/>
    <x v="168"/>
    <x v="0"/>
  </r>
  <r>
    <n v="169"/>
    <x v="169"/>
    <x v="168"/>
    <n v="2500"/>
    <n v="560"/>
    <x v="2"/>
    <x v="1"/>
    <x v="1"/>
    <n v="1413634059"/>
    <x v="169"/>
    <x v="0"/>
    <n v="10"/>
    <x v="1"/>
    <x v="3"/>
    <n v="22"/>
    <x v="151"/>
    <x v="0"/>
    <x v="3"/>
    <x v="169"/>
    <x v="169"/>
    <x v="3"/>
  </r>
  <r>
    <n v="170"/>
    <x v="170"/>
    <x v="169"/>
    <n v="10000"/>
    <n v="325"/>
    <x v="2"/>
    <x v="0"/>
    <x v="0"/>
    <n v="1440912480"/>
    <x v="170"/>
    <x v="0"/>
    <n v="10"/>
    <x v="1"/>
    <x v="3"/>
    <n v="3"/>
    <x v="152"/>
    <x v="0"/>
    <x v="3"/>
    <x v="170"/>
    <x v="170"/>
    <x v="0"/>
  </r>
  <r>
    <n v="171"/>
    <x v="171"/>
    <x v="170"/>
    <n v="50000"/>
    <n v="1"/>
    <x v="2"/>
    <x v="0"/>
    <x v="0"/>
    <n v="1470975614"/>
    <x v="171"/>
    <x v="0"/>
    <n v="1"/>
    <x v="1"/>
    <x v="3"/>
    <n v="0"/>
    <x v="120"/>
    <x v="0"/>
    <x v="3"/>
    <x v="171"/>
    <x v="171"/>
    <x v="2"/>
  </r>
  <r>
    <n v="172"/>
    <x v="172"/>
    <x v="171"/>
    <n v="95000"/>
    <n v="0"/>
    <x v="2"/>
    <x v="0"/>
    <x v="0"/>
    <n v="1426753723"/>
    <x v="172"/>
    <x v="0"/>
    <n v="0"/>
    <x v="1"/>
    <x v="3"/>
    <n v="0"/>
    <x v="123"/>
    <x v="0"/>
    <x v="3"/>
    <x v="172"/>
    <x v="172"/>
    <x v="0"/>
  </r>
  <r>
    <n v="173"/>
    <x v="173"/>
    <x v="172"/>
    <n v="1110"/>
    <n v="0"/>
    <x v="2"/>
    <x v="1"/>
    <x v="1"/>
    <n v="1425131108"/>
    <x v="173"/>
    <x v="0"/>
    <n v="0"/>
    <x v="1"/>
    <x v="3"/>
    <n v="0"/>
    <x v="123"/>
    <x v="0"/>
    <x v="3"/>
    <x v="173"/>
    <x v="173"/>
    <x v="0"/>
  </r>
  <r>
    <n v="174"/>
    <x v="174"/>
    <x v="173"/>
    <n v="6000"/>
    <n v="0"/>
    <x v="2"/>
    <x v="9"/>
    <x v="3"/>
    <n v="1431108776"/>
    <x v="174"/>
    <x v="0"/>
    <n v="0"/>
    <x v="1"/>
    <x v="3"/>
    <n v="0"/>
    <x v="123"/>
    <x v="0"/>
    <x v="3"/>
    <x v="174"/>
    <x v="174"/>
    <x v="0"/>
  </r>
  <r>
    <n v="175"/>
    <x v="175"/>
    <x v="174"/>
    <n v="20000"/>
    <n v="1297"/>
    <x v="2"/>
    <x v="1"/>
    <x v="1"/>
    <n v="1409337611"/>
    <x v="175"/>
    <x v="0"/>
    <n v="26"/>
    <x v="1"/>
    <x v="3"/>
    <n v="6"/>
    <x v="34"/>
    <x v="0"/>
    <x v="3"/>
    <x v="175"/>
    <x v="175"/>
    <x v="3"/>
  </r>
  <r>
    <n v="176"/>
    <x v="176"/>
    <x v="175"/>
    <n v="1500"/>
    <n v="0"/>
    <x v="2"/>
    <x v="0"/>
    <x v="0"/>
    <n v="1438803999"/>
    <x v="176"/>
    <x v="0"/>
    <n v="0"/>
    <x v="1"/>
    <x v="3"/>
    <n v="0"/>
    <x v="123"/>
    <x v="0"/>
    <x v="3"/>
    <x v="176"/>
    <x v="176"/>
    <x v="0"/>
  </r>
  <r>
    <n v="177"/>
    <x v="177"/>
    <x v="176"/>
    <n v="450"/>
    <n v="180"/>
    <x v="2"/>
    <x v="0"/>
    <x v="0"/>
    <n v="1427155726"/>
    <x v="177"/>
    <x v="0"/>
    <n v="7"/>
    <x v="1"/>
    <x v="3"/>
    <n v="40"/>
    <x v="153"/>
    <x v="0"/>
    <x v="3"/>
    <x v="177"/>
    <x v="177"/>
    <x v="0"/>
  </r>
  <r>
    <n v="178"/>
    <x v="178"/>
    <x v="177"/>
    <n v="500000"/>
    <n v="0"/>
    <x v="2"/>
    <x v="3"/>
    <x v="3"/>
    <n v="1448582145"/>
    <x v="178"/>
    <x v="0"/>
    <n v="0"/>
    <x v="1"/>
    <x v="3"/>
    <n v="0"/>
    <x v="123"/>
    <x v="0"/>
    <x v="3"/>
    <x v="178"/>
    <x v="178"/>
    <x v="0"/>
  </r>
  <r>
    <n v="179"/>
    <x v="179"/>
    <x v="178"/>
    <n v="1000"/>
    <n v="200"/>
    <x v="2"/>
    <x v="0"/>
    <x v="0"/>
    <n v="1457056555"/>
    <x v="179"/>
    <x v="0"/>
    <n v="2"/>
    <x v="1"/>
    <x v="3"/>
    <n v="20"/>
    <x v="101"/>
    <x v="0"/>
    <x v="3"/>
    <x v="179"/>
    <x v="179"/>
    <x v="2"/>
  </r>
  <r>
    <n v="180"/>
    <x v="180"/>
    <x v="179"/>
    <n v="1200"/>
    <n v="401"/>
    <x v="2"/>
    <x v="1"/>
    <x v="1"/>
    <n v="1428951600"/>
    <x v="180"/>
    <x v="0"/>
    <n v="13"/>
    <x v="1"/>
    <x v="3"/>
    <n v="33"/>
    <x v="154"/>
    <x v="0"/>
    <x v="3"/>
    <x v="180"/>
    <x v="180"/>
    <x v="0"/>
  </r>
  <r>
    <n v="181"/>
    <x v="181"/>
    <x v="180"/>
    <n v="3423"/>
    <n v="722"/>
    <x v="2"/>
    <x v="1"/>
    <x v="1"/>
    <n v="1434995295"/>
    <x v="181"/>
    <x v="0"/>
    <n v="4"/>
    <x v="1"/>
    <x v="3"/>
    <n v="21"/>
    <x v="155"/>
    <x v="0"/>
    <x v="3"/>
    <x v="181"/>
    <x v="181"/>
    <x v="0"/>
  </r>
  <r>
    <n v="182"/>
    <x v="182"/>
    <x v="181"/>
    <n v="1000"/>
    <n v="0"/>
    <x v="2"/>
    <x v="0"/>
    <x v="0"/>
    <n v="1483748232"/>
    <x v="182"/>
    <x v="0"/>
    <n v="0"/>
    <x v="1"/>
    <x v="3"/>
    <n v="0"/>
    <x v="123"/>
    <x v="0"/>
    <x v="3"/>
    <x v="182"/>
    <x v="182"/>
    <x v="2"/>
  </r>
  <r>
    <n v="183"/>
    <x v="183"/>
    <x v="182"/>
    <n v="12500"/>
    <n v="4482"/>
    <x v="2"/>
    <x v="1"/>
    <x v="1"/>
    <n v="1417033610"/>
    <x v="183"/>
    <x v="0"/>
    <n v="12"/>
    <x v="1"/>
    <x v="3"/>
    <n v="36"/>
    <x v="156"/>
    <x v="0"/>
    <x v="3"/>
    <x v="183"/>
    <x v="183"/>
    <x v="3"/>
  </r>
  <r>
    <n v="184"/>
    <x v="184"/>
    <x v="183"/>
    <n v="1500"/>
    <n v="51"/>
    <x v="2"/>
    <x v="5"/>
    <x v="5"/>
    <n v="1409543940"/>
    <x v="184"/>
    <x v="0"/>
    <n v="2"/>
    <x v="1"/>
    <x v="3"/>
    <n v="3"/>
    <x v="157"/>
    <x v="0"/>
    <x v="3"/>
    <x v="184"/>
    <x v="184"/>
    <x v="3"/>
  </r>
  <r>
    <n v="185"/>
    <x v="185"/>
    <x v="184"/>
    <n v="40000"/>
    <n v="2200"/>
    <x v="2"/>
    <x v="10"/>
    <x v="8"/>
    <n v="1471557139"/>
    <x v="185"/>
    <x v="0"/>
    <n v="10"/>
    <x v="1"/>
    <x v="3"/>
    <n v="6"/>
    <x v="158"/>
    <x v="0"/>
    <x v="3"/>
    <x v="185"/>
    <x v="185"/>
    <x v="2"/>
  </r>
  <r>
    <n v="186"/>
    <x v="186"/>
    <x v="185"/>
    <n v="5000"/>
    <n v="0"/>
    <x v="2"/>
    <x v="0"/>
    <x v="0"/>
    <n v="1488571200"/>
    <x v="186"/>
    <x v="0"/>
    <n v="0"/>
    <x v="1"/>
    <x v="3"/>
    <n v="0"/>
    <x v="123"/>
    <x v="0"/>
    <x v="3"/>
    <x v="186"/>
    <x v="186"/>
    <x v="1"/>
  </r>
  <r>
    <n v="187"/>
    <x v="187"/>
    <x v="186"/>
    <n v="5000"/>
    <n v="800"/>
    <x v="2"/>
    <x v="0"/>
    <x v="0"/>
    <n v="1437461940"/>
    <x v="187"/>
    <x v="0"/>
    <n v="5"/>
    <x v="1"/>
    <x v="3"/>
    <n v="16"/>
    <x v="159"/>
    <x v="0"/>
    <x v="3"/>
    <x v="187"/>
    <x v="187"/>
    <x v="0"/>
  </r>
  <r>
    <n v="188"/>
    <x v="188"/>
    <x v="187"/>
    <n v="1500"/>
    <n v="0"/>
    <x v="2"/>
    <x v="0"/>
    <x v="0"/>
    <n v="1409891015"/>
    <x v="188"/>
    <x v="0"/>
    <n v="0"/>
    <x v="1"/>
    <x v="3"/>
    <n v="0"/>
    <x v="123"/>
    <x v="0"/>
    <x v="3"/>
    <x v="188"/>
    <x v="188"/>
    <x v="3"/>
  </r>
  <r>
    <n v="189"/>
    <x v="189"/>
    <x v="188"/>
    <n v="500000"/>
    <n v="345"/>
    <x v="2"/>
    <x v="0"/>
    <x v="0"/>
    <n v="1472920477"/>
    <x v="189"/>
    <x v="0"/>
    <n v="5"/>
    <x v="1"/>
    <x v="3"/>
    <n v="0"/>
    <x v="160"/>
    <x v="0"/>
    <x v="3"/>
    <x v="189"/>
    <x v="189"/>
    <x v="2"/>
  </r>
  <r>
    <n v="190"/>
    <x v="190"/>
    <x v="189"/>
    <n v="12000"/>
    <n v="50"/>
    <x v="2"/>
    <x v="0"/>
    <x v="0"/>
    <n v="1466091446"/>
    <x v="190"/>
    <x v="0"/>
    <n v="1"/>
    <x v="1"/>
    <x v="3"/>
    <n v="0"/>
    <x v="73"/>
    <x v="0"/>
    <x v="3"/>
    <x v="190"/>
    <x v="190"/>
    <x v="2"/>
  </r>
  <r>
    <n v="191"/>
    <x v="191"/>
    <x v="190"/>
    <n v="5000"/>
    <n v="250"/>
    <x v="2"/>
    <x v="2"/>
    <x v="2"/>
    <n v="1443782138"/>
    <x v="191"/>
    <x v="0"/>
    <n v="3"/>
    <x v="1"/>
    <x v="3"/>
    <n v="5"/>
    <x v="161"/>
    <x v="0"/>
    <x v="3"/>
    <x v="191"/>
    <x v="191"/>
    <x v="0"/>
  </r>
  <r>
    <n v="192"/>
    <x v="192"/>
    <x v="191"/>
    <n v="1000000"/>
    <n v="17"/>
    <x v="2"/>
    <x v="0"/>
    <x v="0"/>
    <n v="1413572432"/>
    <x v="192"/>
    <x v="0"/>
    <n v="3"/>
    <x v="1"/>
    <x v="3"/>
    <n v="0"/>
    <x v="162"/>
    <x v="0"/>
    <x v="3"/>
    <x v="192"/>
    <x v="192"/>
    <x v="3"/>
  </r>
  <r>
    <n v="193"/>
    <x v="193"/>
    <x v="192"/>
    <n v="1000"/>
    <n v="0"/>
    <x v="2"/>
    <x v="1"/>
    <x v="1"/>
    <n v="1417217166"/>
    <x v="193"/>
    <x v="0"/>
    <n v="0"/>
    <x v="1"/>
    <x v="3"/>
    <n v="0"/>
    <x v="123"/>
    <x v="0"/>
    <x v="3"/>
    <x v="193"/>
    <x v="193"/>
    <x v="3"/>
  </r>
  <r>
    <n v="194"/>
    <x v="194"/>
    <x v="193"/>
    <n v="2500"/>
    <n v="3"/>
    <x v="2"/>
    <x v="1"/>
    <x v="1"/>
    <n v="1457308531"/>
    <x v="194"/>
    <x v="0"/>
    <n v="3"/>
    <x v="1"/>
    <x v="3"/>
    <n v="0"/>
    <x v="120"/>
    <x v="0"/>
    <x v="3"/>
    <x v="194"/>
    <x v="194"/>
    <x v="2"/>
  </r>
  <r>
    <n v="195"/>
    <x v="195"/>
    <x v="194"/>
    <n v="2000000"/>
    <n v="0"/>
    <x v="2"/>
    <x v="0"/>
    <x v="0"/>
    <n v="1436544332"/>
    <x v="195"/>
    <x v="0"/>
    <n v="0"/>
    <x v="1"/>
    <x v="3"/>
    <n v="0"/>
    <x v="123"/>
    <x v="0"/>
    <x v="3"/>
    <x v="195"/>
    <x v="195"/>
    <x v="0"/>
  </r>
  <r>
    <n v="196"/>
    <x v="196"/>
    <x v="195"/>
    <n v="3500"/>
    <n v="1465"/>
    <x v="2"/>
    <x v="1"/>
    <x v="1"/>
    <n v="1444510800"/>
    <x v="196"/>
    <x v="0"/>
    <n v="19"/>
    <x v="1"/>
    <x v="3"/>
    <n v="42"/>
    <x v="163"/>
    <x v="0"/>
    <x v="3"/>
    <x v="196"/>
    <x v="196"/>
    <x v="0"/>
  </r>
  <r>
    <n v="197"/>
    <x v="197"/>
    <x v="196"/>
    <n v="2500"/>
    <n v="262"/>
    <x v="2"/>
    <x v="1"/>
    <x v="1"/>
    <n v="1487365200"/>
    <x v="197"/>
    <x v="0"/>
    <n v="8"/>
    <x v="1"/>
    <x v="3"/>
    <n v="10"/>
    <x v="164"/>
    <x v="0"/>
    <x v="3"/>
    <x v="197"/>
    <x v="197"/>
    <x v="1"/>
  </r>
  <r>
    <n v="198"/>
    <x v="198"/>
    <x v="197"/>
    <n v="25000"/>
    <n v="279"/>
    <x v="2"/>
    <x v="0"/>
    <x v="0"/>
    <n v="1412500322"/>
    <x v="198"/>
    <x v="0"/>
    <n v="6"/>
    <x v="1"/>
    <x v="3"/>
    <n v="1"/>
    <x v="165"/>
    <x v="0"/>
    <x v="3"/>
    <x v="198"/>
    <x v="198"/>
    <x v="3"/>
  </r>
  <r>
    <n v="199"/>
    <x v="199"/>
    <x v="198"/>
    <n v="10000"/>
    <n v="0"/>
    <x v="2"/>
    <x v="0"/>
    <x v="0"/>
    <n v="1472698702"/>
    <x v="199"/>
    <x v="0"/>
    <n v="0"/>
    <x v="1"/>
    <x v="3"/>
    <n v="0"/>
    <x v="123"/>
    <x v="0"/>
    <x v="3"/>
    <x v="199"/>
    <x v="199"/>
    <x v="2"/>
  </r>
  <r>
    <n v="200"/>
    <x v="200"/>
    <x v="199"/>
    <n v="6000"/>
    <n v="1571.55"/>
    <x v="2"/>
    <x v="0"/>
    <x v="0"/>
    <n v="1410746403"/>
    <x v="200"/>
    <x v="0"/>
    <n v="18"/>
    <x v="1"/>
    <x v="3"/>
    <n v="26"/>
    <x v="166"/>
    <x v="0"/>
    <x v="3"/>
    <x v="200"/>
    <x v="200"/>
    <x v="3"/>
  </r>
  <r>
    <n v="201"/>
    <x v="201"/>
    <x v="200"/>
    <n v="650"/>
    <n v="380"/>
    <x v="2"/>
    <x v="0"/>
    <x v="0"/>
    <n v="1423424329"/>
    <x v="201"/>
    <x v="0"/>
    <n v="7"/>
    <x v="1"/>
    <x v="3"/>
    <n v="58"/>
    <x v="167"/>
    <x v="0"/>
    <x v="3"/>
    <x v="201"/>
    <x v="201"/>
    <x v="0"/>
  </r>
  <r>
    <n v="202"/>
    <x v="202"/>
    <x v="201"/>
    <n v="6000"/>
    <n v="0"/>
    <x v="2"/>
    <x v="0"/>
    <x v="0"/>
    <n v="1444337940"/>
    <x v="202"/>
    <x v="0"/>
    <n v="0"/>
    <x v="1"/>
    <x v="3"/>
    <n v="0"/>
    <x v="123"/>
    <x v="0"/>
    <x v="3"/>
    <x v="202"/>
    <x v="202"/>
    <x v="0"/>
  </r>
  <r>
    <n v="203"/>
    <x v="203"/>
    <x v="202"/>
    <n v="2500"/>
    <n v="746"/>
    <x v="2"/>
    <x v="1"/>
    <x v="1"/>
    <n v="1422562864"/>
    <x v="203"/>
    <x v="0"/>
    <n v="8"/>
    <x v="1"/>
    <x v="3"/>
    <n v="30"/>
    <x v="168"/>
    <x v="0"/>
    <x v="3"/>
    <x v="203"/>
    <x v="203"/>
    <x v="3"/>
  </r>
  <r>
    <n v="204"/>
    <x v="204"/>
    <x v="203"/>
    <n v="300000"/>
    <n v="152165"/>
    <x v="2"/>
    <x v="2"/>
    <x v="2"/>
    <n v="1470319203"/>
    <x v="204"/>
    <x v="0"/>
    <n v="1293"/>
    <x v="1"/>
    <x v="3"/>
    <n v="51"/>
    <x v="169"/>
    <x v="0"/>
    <x v="3"/>
    <x v="204"/>
    <x v="204"/>
    <x v="2"/>
  </r>
  <r>
    <n v="205"/>
    <x v="205"/>
    <x v="204"/>
    <n v="8000"/>
    <n v="1300"/>
    <x v="2"/>
    <x v="0"/>
    <x v="0"/>
    <n v="1444144222"/>
    <x v="205"/>
    <x v="0"/>
    <n v="17"/>
    <x v="1"/>
    <x v="3"/>
    <n v="16"/>
    <x v="170"/>
    <x v="0"/>
    <x v="3"/>
    <x v="205"/>
    <x v="205"/>
    <x v="0"/>
  </r>
  <r>
    <n v="206"/>
    <x v="206"/>
    <x v="205"/>
    <n v="12700"/>
    <n v="0"/>
    <x v="2"/>
    <x v="0"/>
    <x v="0"/>
    <n v="1470441983"/>
    <x v="206"/>
    <x v="0"/>
    <n v="0"/>
    <x v="1"/>
    <x v="3"/>
    <n v="0"/>
    <x v="123"/>
    <x v="0"/>
    <x v="3"/>
    <x v="206"/>
    <x v="206"/>
    <x v="2"/>
  </r>
  <r>
    <n v="207"/>
    <x v="207"/>
    <x v="206"/>
    <n v="14000"/>
    <n v="2130"/>
    <x v="2"/>
    <x v="5"/>
    <x v="5"/>
    <n v="1420346638"/>
    <x v="207"/>
    <x v="0"/>
    <n v="13"/>
    <x v="1"/>
    <x v="3"/>
    <n v="15"/>
    <x v="171"/>
    <x v="0"/>
    <x v="3"/>
    <x v="207"/>
    <x v="207"/>
    <x v="3"/>
  </r>
  <r>
    <n v="208"/>
    <x v="208"/>
    <x v="207"/>
    <n v="50000"/>
    <n v="0"/>
    <x v="2"/>
    <x v="2"/>
    <x v="2"/>
    <n v="1418719967"/>
    <x v="208"/>
    <x v="0"/>
    <n v="0"/>
    <x v="1"/>
    <x v="3"/>
    <n v="0"/>
    <x v="123"/>
    <x v="0"/>
    <x v="3"/>
    <x v="208"/>
    <x v="208"/>
    <x v="3"/>
  </r>
  <r>
    <n v="209"/>
    <x v="209"/>
    <x v="208"/>
    <n v="25000"/>
    <n v="0"/>
    <x v="2"/>
    <x v="0"/>
    <x v="0"/>
    <n v="1436566135"/>
    <x v="209"/>
    <x v="0"/>
    <n v="0"/>
    <x v="1"/>
    <x v="3"/>
    <n v="0"/>
    <x v="123"/>
    <x v="0"/>
    <x v="3"/>
    <x v="209"/>
    <x v="209"/>
    <x v="0"/>
  </r>
  <r>
    <n v="210"/>
    <x v="210"/>
    <x v="209"/>
    <n v="12000"/>
    <n v="3030"/>
    <x v="2"/>
    <x v="0"/>
    <x v="0"/>
    <n v="1443675600"/>
    <x v="210"/>
    <x v="0"/>
    <n v="33"/>
    <x v="1"/>
    <x v="3"/>
    <n v="25"/>
    <x v="172"/>
    <x v="0"/>
    <x v="3"/>
    <x v="210"/>
    <x v="210"/>
    <x v="0"/>
  </r>
  <r>
    <n v="211"/>
    <x v="211"/>
    <x v="210"/>
    <n v="5000"/>
    <n v="2230"/>
    <x v="2"/>
    <x v="0"/>
    <x v="0"/>
    <n v="1442634617"/>
    <x v="211"/>
    <x v="0"/>
    <n v="12"/>
    <x v="1"/>
    <x v="3"/>
    <n v="45"/>
    <x v="173"/>
    <x v="0"/>
    <x v="3"/>
    <x v="211"/>
    <x v="211"/>
    <x v="0"/>
  </r>
  <r>
    <n v="212"/>
    <x v="212"/>
    <x v="211"/>
    <n v="6300"/>
    <n v="1"/>
    <x v="2"/>
    <x v="0"/>
    <x v="0"/>
    <n v="1460837320"/>
    <x v="212"/>
    <x v="0"/>
    <n v="1"/>
    <x v="1"/>
    <x v="3"/>
    <n v="0"/>
    <x v="120"/>
    <x v="0"/>
    <x v="3"/>
    <x v="212"/>
    <x v="212"/>
    <x v="2"/>
  </r>
  <r>
    <n v="213"/>
    <x v="213"/>
    <x v="212"/>
    <n v="50000"/>
    <n v="20"/>
    <x v="2"/>
    <x v="0"/>
    <x v="0"/>
    <n v="1439734001"/>
    <x v="213"/>
    <x v="0"/>
    <n v="1"/>
    <x v="1"/>
    <x v="3"/>
    <n v="0"/>
    <x v="136"/>
    <x v="0"/>
    <x v="3"/>
    <x v="213"/>
    <x v="213"/>
    <x v="0"/>
  </r>
  <r>
    <n v="214"/>
    <x v="214"/>
    <x v="213"/>
    <n v="12500"/>
    <n v="1"/>
    <x v="2"/>
    <x v="0"/>
    <x v="0"/>
    <n v="1425655349"/>
    <x v="214"/>
    <x v="0"/>
    <n v="1"/>
    <x v="1"/>
    <x v="3"/>
    <n v="0"/>
    <x v="120"/>
    <x v="0"/>
    <x v="3"/>
    <x v="214"/>
    <x v="214"/>
    <x v="0"/>
  </r>
  <r>
    <n v="215"/>
    <x v="215"/>
    <x v="214"/>
    <n v="4400"/>
    <n v="10"/>
    <x v="2"/>
    <x v="1"/>
    <x v="1"/>
    <n v="1455753540"/>
    <x v="215"/>
    <x v="0"/>
    <n v="1"/>
    <x v="1"/>
    <x v="3"/>
    <n v="0"/>
    <x v="119"/>
    <x v="0"/>
    <x v="3"/>
    <x v="215"/>
    <x v="215"/>
    <x v="2"/>
  </r>
  <r>
    <n v="216"/>
    <x v="216"/>
    <x v="215"/>
    <n v="50000"/>
    <n v="27849.22"/>
    <x v="2"/>
    <x v="0"/>
    <x v="0"/>
    <n v="1429740037"/>
    <x v="216"/>
    <x v="0"/>
    <n v="84"/>
    <x v="1"/>
    <x v="3"/>
    <n v="56"/>
    <x v="174"/>
    <x v="0"/>
    <x v="3"/>
    <x v="216"/>
    <x v="216"/>
    <x v="0"/>
  </r>
  <r>
    <n v="217"/>
    <x v="217"/>
    <x v="216"/>
    <n v="100000"/>
    <n v="11943"/>
    <x v="2"/>
    <x v="11"/>
    <x v="9"/>
    <n v="1419780149"/>
    <x v="217"/>
    <x v="0"/>
    <n v="38"/>
    <x v="1"/>
    <x v="3"/>
    <n v="12"/>
    <x v="175"/>
    <x v="0"/>
    <x v="3"/>
    <x v="217"/>
    <x v="217"/>
    <x v="3"/>
  </r>
  <r>
    <n v="218"/>
    <x v="218"/>
    <x v="217"/>
    <n v="5000"/>
    <n v="100"/>
    <x v="2"/>
    <x v="0"/>
    <x v="0"/>
    <n v="1431702289"/>
    <x v="218"/>
    <x v="0"/>
    <n v="1"/>
    <x v="1"/>
    <x v="3"/>
    <n v="2"/>
    <x v="101"/>
    <x v="0"/>
    <x v="3"/>
    <x v="218"/>
    <x v="218"/>
    <x v="0"/>
  </r>
  <r>
    <n v="219"/>
    <x v="219"/>
    <x v="218"/>
    <n v="50000"/>
    <n v="8815"/>
    <x v="2"/>
    <x v="0"/>
    <x v="0"/>
    <n v="1459493940"/>
    <x v="219"/>
    <x v="0"/>
    <n v="76"/>
    <x v="1"/>
    <x v="3"/>
    <n v="18"/>
    <x v="176"/>
    <x v="0"/>
    <x v="3"/>
    <x v="219"/>
    <x v="219"/>
    <x v="2"/>
  </r>
  <r>
    <n v="220"/>
    <x v="220"/>
    <x v="219"/>
    <n v="50000"/>
    <n v="360"/>
    <x v="2"/>
    <x v="0"/>
    <x v="0"/>
    <n v="1440101160"/>
    <x v="220"/>
    <x v="0"/>
    <n v="3"/>
    <x v="1"/>
    <x v="3"/>
    <n v="1"/>
    <x v="177"/>
    <x v="0"/>
    <x v="3"/>
    <x v="220"/>
    <x v="220"/>
    <x v="0"/>
  </r>
  <r>
    <n v="221"/>
    <x v="221"/>
    <x v="220"/>
    <n v="50000"/>
    <n v="0"/>
    <x v="2"/>
    <x v="0"/>
    <x v="0"/>
    <n v="1427569564"/>
    <x v="221"/>
    <x v="0"/>
    <n v="0"/>
    <x v="1"/>
    <x v="3"/>
    <n v="0"/>
    <x v="123"/>
    <x v="0"/>
    <x v="3"/>
    <x v="221"/>
    <x v="221"/>
    <x v="0"/>
  </r>
  <r>
    <n v="222"/>
    <x v="222"/>
    <x v="221"/>
    <n v="1000"/>
    <n v="130"/>
    <x v="2"/>
    <x v="0"/>
    <x v="0"/>
    <n v="1427423940"/>
    <x v="222"/>
    <x v="0"/>
    <n v="2"/>
    <x v="1"/>
    <x v="3"/>
    <n v="13"/>
    <x v="178"/>
    <x v="0"/>
    <x v="3"/>
    <x v="222"/>
    <x v="222"/>
    <x v="0"/>
  </r>
  <r>
    <n v="223"/>
    <x v="223"/>
    <x v="222"/>
    <n v="1500000"/>
    <n v="0"/>
    <x v="2"/>
    <x v="0"/>
    <x v="0"/>
    <n v="1463879100"/>
    <x v="223"/>
    <x v="0"/>
    <n v="0"/>
    <x v="1"/>
    <x v="3"/>
    <n v="0"/>
    <x v="123"/>
    <x v="0"/>
    <x v="3"/>
    <x v="223"/>
    <x v="223"/>
    <x v="2"/>
  </r>
  <r>
    <n v="224"/>
    <x v="224"/>
    <x v="223"/>
    <n v="6000000"/>
    <n v="0"/>
    <x v="2"/>
    <x v="2"/>
    <x v="2"/>
    <n v="1436506726"/>
    <x v="224"/>
    <x v="0"/>
    <n v="0"/>
    <x v="1"/>
    <x v="3"/>
    <n v="0"/>
    <x v="123"/>
    <x v="0"/>
    <x v="3"/>
    <x v="224"/>
    <x v="224"/>
    <x v="0"/>
  </r>
  <r>
    <n v="225"/>
    <x v="225"/>
    <x v="224"/>
    <n v="200"/>
    <n v="0"/>
    <x v="2"/>
    <x v="0"/>
    <x v="0"/>
    <n v="1460153054"/>
    <x v="225"/>
    <x v="0"/>
    <n v="0"/>
    <x v="1"/>
    <x v="3"/>
    <n v="0"/>
    <x v="123"/>
    <x v="0"/>
    <x v="3"/>
    <x v="225"/>
    <x v="225"/>
    <x v="2"/>
  </r>
  <r>
    <n v="226"/>
    <x v="226"/>
    <x v="225"/>
    <n v="29000"/>
    <n v="250"/>
    <x v="2"/>
    <x v="1"/>
    <x v="1"/>
    <n v="1433064540"/>
    <x v="226"/>
    <x v="0"/>
    <n v="2"/>
    <x v="1"/>
    <x v="3"/>
    <n v="1"/>
    <x v="179"/>
    <x v="0"/>
    <x v="3"/>
    <x v="226"/>
    <x v="226"/>
    <x v="0"/>
  </r>
  <r>
    <n v="227"/>
    <x v="227"/>
    <x v="226"/>
    <n v="28000"/>
    <n v="0"/>
    <x v="2"/>
    <x v="0"/>
    <x v="0"/>
    <n v="1436477241"/>
    <x v="227"/>
    <x v="0"/>
    <n v="0"/>
    <x v="1"/>
    <x v="3"/>
    <n v="0"/>
    <x v="123"/>
    <x v="0"/>
    <x v="3"/>
    <x v="227"/>
    <x v="227"/>
    <x v="0"/>
  </r>
  <r>
    <n v="228"/>
    <x v="228"/>
    <x v="227"/>
    <n v="8000"/>
    <n v="0"/>
    <x v="2"/>
    <x v="1"/>
    <x v="1"/>
    <n v="1433176105"/>
    <x v="228"/>
    <x v="0"/>
    <n v="0"/>
    <x v="1"/>
    <x v="3"/>
    <n v="0"/>
    <x v="123"/>
    <x v="0"/>
    <x v="3"/>
    <x v="228"/>
    <x v="228"/>
    <x v="0"/>
  </r>
  <r>
    <n v="229"/>
    <x v="229"/>
    <x v="228"/>
    <n v="3000"/>
    <n v="0"/>
    <x v="2"/>
    <x v="12"/>
    <x v="3"/>
    <n v="1455402297"/>
    <x v="229"/>
    <x v="0"/>
    <n v="0"/>
    <x v="1"/>
    <x v="3"/>
    <n v="0"/>
    <x v="123"/>
    <x v="0"/>
    <x v="3"/>
    <x v="229"/>
    <x v="229"/>
    <x v="2"/>
  </r>
  <r>
    <n v="230"/>
    <x v="230"/>
    <x v="229"/>
    <n v="15000"/>
    <n v="60"/>
    <x v="2"/>
    <x v="0"/>
    <x v="0"/>
    <n v="1433443151"/>
    <x v="230"/>
    <x v="0"/>
    <n v="2"/>
    <x v="1"/>
    <x v="3"/>
    <n v="0"/>
    <x v="180"/>
    <x v="0"/>
    <x v="3"/>
    <x v="230"/>
    <x v="230"/>
    <x v="0"/>
  </r>
  <r>
    <n v="231"/>
    <x v="231"/>
    <x v="230"/>
    <n v="1500000"/>
    <n v="0"/>
    <x v="2"/>
    <x v="0"/>
    <x v="0"/>
    <n v="1451775651"/>
    <x v="231"/>
    <x v="0"/>
    <n v="0"/>
    <x v="1"/>
    <x v="3"/>
    <n v="0"/>
    <x v="123"/>
    <x v="0"/>
    <x v="3"/>
    <x v="231"/>
    <x v="231"/>
    <x v="0"/>
  </r>
  <r>
    <n v="232"/>
    <x v="232"/>
    <x v="231"/>
    <n v="4000"/>
    <n v="110"/>
    <x v="2"/>
    <x v="1"/>
    <x v="1"/>
    <n v="1425066546"/>
    <x v="232"/>
    <x v="0"/>
    <n v="7"/>
    <x v="1"/>
    <x v="3"/>
    <n v="3"/>
    <x v="181"/>
    <x v="0"/>
    <x v="3"/>
    <x v="232"/>
    <x v="232"/>
    <x v="0"/>
  </r>
  <r>
    <n v="233"/>
    <x v="233"/>
    <x v="232"/>
    <n v="350000"/>
    <n v="0"/>
    <x v="2"/>
    <x v="0"/>
    <x v="0"/>
    <n v="1475185972"/>
    <x v="233"/>
    <x v="0"/>
    <n v="0"/>
    <x v="1"/>
    <x v="3"/>
    <n v="0"/>
    <x v="123"/>
    <x v="0"/>
    <x v="3"/>
    <x v="233"/>
    <x v="233"/>
    <x v="2"/>
  </r>
  <r>
    <n v="234"/>
    <x v="234"/>
    <x v="233"/>
    <n v="1000"/>
    <n v="401"/>
    <x v="2"/>
    <x v="0"/>
    <x v="0"/>
    <n v="1434847859"/>
    <x v="234"/>
    <x v="0"/>
    <n v="5"/>
    <x v="1"/>
    <x v="3"/>
    <n v="40"/>
    <x v="182"/>
    <x v="0"/>
    <x v="3"/>
    <x v="234"/>
    <x v="234"/>
    <x v="0"/>
  </r>
  <r>
    <n v="235"/>
    <x v="235"/>
    <x v="234"/>
    <n v="10000"/>
    <n v="0"/>
    <x v="2"/>
    <x v="0"/>
    <x v="0"/>
    <n v="1436478497"/>
    <x v="235"/>
    <x v="0"/>
    <n v="0"/>
    <x v="1"/>
    <x v="3"/>
    <n v="0"/>
    <x v="123"/>
    <x v="0"/>
    <x v="3"/>
    <x v="235"/>
    <x v="235"/>
    <x v="0"/>
  </r>
  <r>
    <n v="236"/>
    <x v="236"/>
    <x v="235"/>
    <n v="150000"/>
    <n v="0"/>
    <x v="2"/>
    <x v="0"/>
    <x v="0"/>
    <n v="1451952000"/>
    <x v="236"/>
    <x v="0"/>
    <n v="0"/>
    <x v="1"/>
    <x v="3"/>
    <n v="0"/>
    <x v="123"/>
    <x v="0"/>
    <x v="3"/>
    <x v="236"/>
    <x v="236"/>
    <x v="0"/>
  </r>
  <r>
    <n v="237"/>
    <x v="237"/>
    <x v="236"/>
    <n v="15000"/>
    <n v="50"/>
    <x v="2"/>
    <x v="0"/>
    <x v="0"/>
    <n v="1457445069"/>
    <x v="237"/>
    <x v="0"/>
    <n v="1"/>
    <x v="1"/>
    <x v="3"/>
    <n v="0"/>
    <x v="73"/>
    <x v="0"/>
    <x v="3"/>
    <x v="237"/>
    <x v="237"/>
    <x v="2"/>
  </r>
  <r>
    <n v="238"/>
    <x v="238"/>
    <x v="237"/>
    <n v="26000"/>
    <n v="0"/>
    <x v="2"/>
    <x v="0"/>
    <x v="0"/>
    <n v="1483088400"/>
    <x v="238"/>
    <x v="0"/>
    <n v="0"/>
    <x v="1"/>
    <x v="3"/>
    <n v="0"/>
    <x v="123"/>
    <x v="0"/>
    <x v="3"/>
    <x v="238"/>
    <x v="238"/>
    <x v="2"/>
  </r>
  <r>
    <n v="239"/>
    <x v="239"/>
    <x v="238"/>
    <n v="1000"/>
    <n v="250"/>
    <x v="2"/>
    <x v="2"/>
    <x v="2"/>
    <n v="1446984000"/>
    <x v="239"/>
    <x v="0"/>
    <n v="5"/>
    <x v="1"/>
    <x v="3"/>
    <n v="25"/>
    <x v="73"/>
    <x v="0"/>
    <x v="3"/>
    <x v="239"/>
    <x v="239"/>
    <x v="0"/>
  </r>
  <r>
    <n v="240"/>
    <x v="240"/>
    <x v="239"/>
    <n v="15000"/>
    <n v="16145.12"/>
    <x v="0"/>
    <x v="0"/>
    <x v="0"/>
    <n v="1367773211"/>
    <x v="240"/>
    <x v="1"/>
    <n v="137"/>
    <x v="0"/>
    <x v="4"/>
    <n v="108"/>
    <x v="183"/>
    <x v="0"/>
    <x v="4"/>
    <x v="240"/>
    <x v="240"/>
    <x v="4"/>
  </r>
  <r>
    <n v="241"/>
    <x v="241"/>
    <x v="240"/>
    <n v="36400"/>
    <n v="41000"/>
    <x v="0"/>
    <x v="0"/>
    <x v="0"/>
    <n v="1419180304"/>
    <x v="241"/>
    <x v="1"/>
    <n v="376"/>
    <x v="0"/>
    <x v="4"/>
    <n v="113"/>
    <x v="184"/>
    <x v="0"/>
    <x v="4"/>
    <x v="241"/>
    <x v="241"/>
    <x v="3"/>
  </r>
  <r>
    <n v="242"/>
    <x v="242"/>
    <x v="241"/>
    <n v="13000"/>
    <n v="14750"/>
    <x v="0"/>
    <x v="0"/>
    <x v="0"/>
    <n v="1324381790"/>
    <x v="242"/>
    <x v="1"/>
    <n v="202"/>
    <x v="0"/>
    <x v="4"/>
    <n v="113"/>
    <x v="185"/>
    <x v="0"/>
    <x v="4"/>
    <x v="242"/>
    <x v="242"/>
    <x v="6"/>
  </r>
  <r>
    <n v="243"/>
    <x v="243"/>
    <x v="242"/>
    <n v="25000"/>
    <n v="25648"/>
    <x v="0"/>
    <x v="0"/>
    <x v="0"/>
    <n v="1393031304"/>
    <x v="243"/>
    <x v="1"/>
    <n v="328"/>
    <x v="0"/>
    <x v="4"/>
    <n v="103"/>
    <x v="186"/>
    <x v="0"/>
    <x v="4"/>
    <x v="243"/>
    <x v="243"/>
    <x v="3"/>
  </r>
  <r>
    <n v="244"/>
    <x v="244"/>
    <x v="243"/>
    <n v="3500"/>
    <n v="3981.5"/>
    <x v="0"/>
    <x v="0"/>
    <x v="0"/>
    <n v="1268723160"/>
    <x v="244"/>
    <x v="1"/>
    <n v="84"/>
    <x v="0"/>
    <x v="4"/>
    <n v="114"/>
    <x v="187"/>
    <x v="0"/>
    <x v="4"/>
    <x v="244"/>
    <x v="244"/>
    <x v="7"/>
  </r>
  <r>
    <n v="245"/>
    <x v="245"/>
    <x v="244"/>
    <n v="5000"/>
    <n v="5186"/>
    <x v="0"/>
    <x v="0"/>
    <x v="0"/>
    <n v="1345079785"/>
    <x v="245"/>
    <x v="1"/>
    <n v="96"/>
    <x v="0"/>
    <x v="4"/>
    <n v="104"/>
    <x v="188"/>
    <x v="0"/>
    <x v="4"/>
    <x v="245"/>
    <x v="245"/>
    <x v="5"/>
  </r>
  <r>
    <n v="246"/>
    <x v="246"/>
    <x v="245"/>
    <n v="5000"/>
    <n v="15273"/>
    <x v="0"/>
    <x v="0"/>
    <x v="0"/>
    <n v="1292665405"/>
    <x v="246"/>
    <x v="1"/>
    <n v="223"/>
    <x v="0"/>
    <x v="4"/>
    <n v="305"/>
    <x v="189"/>
    <x v="0"/>
    <x v="4"/>
    <x v="246"/>
    <x v="246"/>
    <x v="7"/>
  </r>
  <r>
    <n v="247"/>
    <x v="247"/>
    <x v="246"/>
    <n v="5000"/>
    <n v="6705"/>
    <x v="0"/>
    <x v="0"/>
    <x v="0"/>
    <n v="1287200340"/>
    <x v="247"/>
    <x v="1"/>
    <n v="62"/>
    <x v="0"/>
    <x v="4"/>
    <n v="134"/>
    <x v="190"/>
    <x v="0"/>
    <x v="4"/>
    <x v="247"/>
    <x v="247"/>
    <x v="7"/>
  </r>
  <r>
    <n v="248"/>
    <x v="248"/>
    <x v="247"/>
    <n v="85000"/>
    <n v="86133"/>
    <x v="0"/>
    <x v="0"/>
    <x v="0"/>
    <n v="1325961309"/>
    <x v="248"/>
    <x v="1"/>
    <n v="146"/>
    <x v="0"/>
    <x v="4"/>
    <n v="101"/>
    <x v="191"/>
    <x v="0"/>
    <x v="4"/>
    <x v="248"/>
    <x v="248"/>
    <x v="6"/>
  </r>
  <r>
    <n v="249"/>
    <x v="249"/>
    <x v="248"/>
    <n v="10000"/>
    <n v="11292"/>
    <x v="0"/>
    <x v="0"/>
    <x v="0"/>
    <n v="1282498800"/>
    <x v="249"/>
    <x v="1"/>
    <n v="235"/>
    <x v="0"/>
    <x v="4"/>
    <n v="113"/>
    <x v="192"/>
    <x v="0"/>
    <x v="4"/>
    <x v="249"/>
    <x v="249"/>
    <x v="7"/>
  </r>
  <r>
    <n v="250"/>
    <x v="250"/>
    <x v="249"/>
    <n v="30000"/>
    <n v="31675"/>
    <x v="0"/>
    <x v="0"/>
    <x v="0"/>
    <n v="1370525691"/>
    <x v="250"/>
    <x v="1"/>
    <n v="437"/>
    <x v="0"/>
    <x v="4"/>
    <n v="106"/>
    <x v="193"/>
    <x v="0"/>
    <x v="4"/>
    <x v="250"/>
    <x v="250"/>
    <x v="4"/>
  </r>
  <r>
    <n v="251"/>
    <x v="251"/>
    <x v="250"/>
    <n v="3500"/>
    <n v="4395"/>
    <x v="0"/>
    <x v="0"/>
    <x v="0"/>
    <n v="1337194800"/>
    <x v="251"/>
    <x v="1"/>
    <n v="77"/>
    <x v="0"/>
    <x v="4"/>
    <n v="126"/>
    <x v="194"/>
    <x v="0"/>
    <x v="4"/>
    <x v="251"/>
    <x v="251"/>
    <x v="5"/>
  </r>
  <r>
    <n v="252"/>
    <x v="252"/>
    <x v="251"/>
    <n v="5000"/>
    <n v="9228"/>
    <x v="0"/>
    <x v="0"/>
    <x v="0"/>
    <n v="1275364740"/>
    <x v="252"/>
    <x v="1"/>
    <n v="108"/>
    <x v="0"/>
    <x v="4"/>
    <n v="185"/>
    <x v="195"/>
    <x v="0"/>
    <x v="4"/>
    <x v="252"/>
    <x v="252"/>
    <x v="7"/>
  </r>
  <r>
    <n v="253"/>
    <x v="253"/>
    <x v="252"/>
    <n v="1500"/>
    <n v="1511"/>
    <x v="0"/>
    <x v="0"/>
    <x v="0"/>
    <n v="1329320235"/>
    <x v="253"/>
    <x v="1"/>
    <n v="7"/>
    <x v="0"/>
    <x v="4"/>
    <n v="101"/>
    <x v="196"/>
    <x v="0"/>
    <x v="4"/>
    <x v="253"/>
    <x v="253"/>
    <x v="5"/>
  </r>
  <r>
    <n v="254"/>
    <x v="254"/>
    <x v="253"/>
    <n v="24000"/>
    <n v="28067.34"/>
    <x v="0"/>
    <x v="0"/>
    <x v="0"/>
    <n v="1445047200"/>
    <x v="254"/>
    <x v="1"/>
    <n v="314"/>
    <x v="0"/>
    <x v="4"/>
    <n v="117"/>
    <x v="197"/>
    <x v="0"/>
    <x v="4"/>
    <x v="254"/>
    <x v="254"/>
    <x v="0"/>
  </r>
  <r>
    <n v="255"/>
    <x v="255"/>
    <x v="254"/>
    <n v="8000"/>
    <n v="8538.66"/>
    <x v="0"/>
    <x v="0"/>
    <x v="0"/>
    <n v="1300275482"/>
    <x v="255"/>
    <x v="1"/>
    <n v="188"/>
    <x v="0"/>
    <x v="4"/>
    <n v="107"/>
    <x v="198"/>
    <x v="0"/>
    <x v="4"/>
    <x v="255"/>
    <x v="255"/>
    <x v="6"/>
  </r>
  <r>
    <n v="256"/>
    <x v="256"/>
    <x v="255"/>
    <n v="13000"/>
    <n v="18083"/>
    <x v="0"/>
    <x v="0"/>
    <x v="0"/>
    <n v="1363458467"/>
    <x v="256"/>
    <x v="1"/>
    <n v="275"/>
    <x v="0"/>
    <x v="4"/>
    <n v="139"/>
    <x v="199"/>
    <x v="0"/>
    <x v="4"/>
    <x v="256"/>
    <x v="256"/>
    <x v="4"/>
  </r>
  <r>
    <n v="257"/>
    <x v="257"/>
    <x v="256"/>
    <n v="35000"/>
    <n v="37354.269999999997"/>
    <x v="0"/>
    <x v="0"/>
    <x v="0"/>
    <n v="1463670162"/>
    <x v="257"/>
    <x v="1"/>
    <n v="560"/>
    <x v="0"/>
    <x v="4"/>
    <n v="107"/>
    <x v="200"/>
    <x v="0"/>
    <x v="4"/>
    <x v="257"/>
    <x v="257"/>
    <x v="2"/>
  </r>
  <r>
    <n v="258"/>
    <x v="258"/>
    <x v="257"/>
    <n v="30000"/>
    <n v="57342"/>
    <x v="0"/>
    <x v="0"/>
    <x v="0"/>
    <n v="1308359666"/>
    <x v="258"/>
    <x v="1"/>
    <n v="688"/>
    <x v="0"/>
    <x v="4"/>
    <n v="191"/>
    <x v="201"/>
    <x v="0"/>
    <x v="4"/>
    <x v="258"/>
    <x v="258"/>
    <x v="6"/>
  </r>
  <r>
    <n v="259"/>
    <x v="259"/>
    <x v="258"/>
    <n v="75000"/>
    <n v="98953.42"/>
    <x v="0"/>
    <x v="0"/>
    <x v="0"/>
    <n v="1428514969"/>
    <x v="259"/>
    <x v="1"/>
    <n v="942"/>
    <x v="0"/>
    <x v="4"/>
    <n v="132"/>
    <x v="202"/>
    <x v="0"/>
    <x v="4"/>
    <x v="259"/>
    <x v="259"/>
    <x v="0"/>
  </r>
  <r>
    <n v="260"/>
    <x v="260"/>
    <x v="259"/>
    <n v="10000"/>
    <n v="10640"/>
    <x v="0"/>
    <x v="0"/>
    <x v="0"/>
    <n v="1279360740"/>
    <x v="260"/>
    <x v="1"/>
    <n v="88"/>
    <x v="0"/>
    <x v="4"/>
    <n v="106"/>
    <x v="203"/>
    <x v="0"/>
    <x v="4"/>
    <x v="260"/>
    <x v="260"/>
    <x v="7"/>
  </r>
  <r>
    <n v="261"/>
    <x v="261"/>
    <x v="260"/>
    <n v="20000"/>
    <n v="21480"/>
    <x v="0"/>
    <x v="0"/>
    <x v="0"/>
    <n v="1339080900"/>
    <x v="261"/>
    <x v="1"/>
    <n v="220"/>
    <x v="0"/>
    <x v="4"/>
    <n v="107"/>
    <x v="204"/>
    <x v="0"/>
    <x v="4"/>
    <x v="261"/>
    <x v="261"/>
    <x v="5"/>
  </r>
  <r>
    <n v="262"/>
    <x v="262"/>
    <x v="261"/>
    <n v="2500"/>
    <n v="6000"/>
    <x v="0"/>
    <x v="0"/>
    <x v="0"/>
    <n v="1298699828"/>
    <x v="262"/>
    <x v="1"/>
    <n v="145"/>
    <x v="0"/>
    <x v="4"/>
    <n v="240"/>
    <x v="205"/>
    <x v="0"/>
    <x v="4"/>
    <x v="262"/>
    <x v="262"/>
    <x v="6"/>
  </r>
  <r>
    <n v="263"/>
    <x v="263"/>
    <x v="262"/>
    <n v="25000"/>
    <n v="29520.27"/>
    <x v="0"/>
    <x v="0"/>
    <x v="0"/>
    <n v="1348786494"/>
    <x v="263"/>
    <x v="1"/>
    <n v="963"/>
    <x v="0"/>
    <x v="4"/>
    <n v="118"/>
    <x v="206"/>
    <x v="0"/>
    <x v="4"/>
    <x v="263"/>
    <x v="263"/>
    <x v="5"/>
  </r>
  <r>
    <n v="264"/>
    <x v="264"/>
    <x v="263"/>
    <n v="5000"/>
    <n v="5910"/>
    <x v="0"/>
    <x v="0"/>
    <x v="0"/>
    <n v="1336747995"/>
    <x v="264"/>
    <x v="1"/>
    <n v="91"/>
    <x v="0"/>
    <x v="4"/>
    <n v="118"/>
    <x v="207"/>
    <x v="0"/>
    <x v="4"/>
    <x v="264"/>
    <x v="264"/>
    <x v="5"/>
  </r>
  <r>
    <n v="265"/>
    <x v="265"/>
    <x v="264"/>
    <n v="5000"/>
    <n v="5555"/>
    <x v="0"/>
    <x v="0"/>
    <x v="0"/>
    <n v="1273522560"/>
    <x v="265"/>
    <x v="1"/>
    <n v="58"/>
    <x v="0"/>
    <x v="4"/>
    <n v="111"/>
    <x v="208"/>
    <x v="0"/>
    <x v="4"/>
    <x v="265"/>
    <x v="265"/>
    <x v="7"/>
  </r>
  <r>
    <n v="266"/>
    <x v="266"/>
    <x v="265"/>
    <n v="1000"/>
    <n v="1455"/>
    <x v="0"/>
    <x v="0"/>
    <x v="0"/>
    <n v="1271994660"/>
    <x v="266"/>
    <x v="1"/>
    <n v="36"/>
    <x v="0"/>
    <x v="4"/>
    <n v="146"/>
    <x v="209"/>
    <x v="0"/>
    <x v="4"/>
    <x v="266"/>
    <x v="266"/>
    <x v="7"/>
  </r>
  <r>
    <n v="267"/>
    <x v="267"/>
    <x v="266"/>
    <n v="9850"/>
    <n v="12965.44"/>
    <x v="0"/>
    <x v="1"/>
    <x v="1"/>
    <n v="1403693499"/>
    <x v="267"/>
    <x v="1"/>
    <n v="165"/>
    <x v="0"/>
    <x v="4"/>
    <n v="132"/>
    <x v="210"/>
    <x v="0"/>
    <x v="4"/>
    <x v="267"/>
    <x v="267"/>
    <x v="3"/>
  </r>
  <r>
    <n v="268"/>
    <x v="268"/>
    <x v="267"/>
    <n v="5000"/>
    <n v="5570"/>
    <x v="0"/>
    <x v="0"/>
    <x v="0"/>
    <n v="1320640778"/>
    <x v="268"/>
    <x v="1"/>
    <n v="111"/>
    <x v="0"/>
    <x v="4"/>
    <n v="111"/>
    <x v="211"/>
    <x v="0"/>
    <x v="4"/>
    <x v="268"/>
    <x v="268"/>
    <x v="6"/>
  </r>
  <r>
    <n v="269"/>
    <x v="269"/>
    <x v="268"/>
    <n v="100000"/>
    <n v="147233.76999999999"/>
    <x v="0"/>
    <x v="2"/>
    <x v="2"/>
    <n v="1487738622"/>
    <x v="269"/>
    <x v="1"/>
    <n v="1596"/>
    <x v="0"/>
    <x v="4"/>
    <n v="147"/>
    <x v="212"/>
    <x v="0"/>
    <x v="4"/>
    <x v="269"/>
    <x v="269"/>
    <x v="1"/>
  </r>
  <r>
    <n v="270"/>
    <x v="270"/>
    <x v="269"/>
    <n v="2300"/>
    <n v="3510"/>
    <x v="0"/>
    <x v="0"/>
    <x v="0"/>
    <n v="1306296000"/>
    <x v="270"/>
    <x v="1"/>
    <n v="61"/>
    <x v="0"/>
    <x v="4"/>
    <n v="153"/>
    <x v="213"/>
    <x v="0"/>
    <x v="4"/>
    <x v="270"/>
    <x v="270"/>
    <x v="6"/>
  </r>
  <r>
    <n v="271"/>
    <x v="271"/>
    <x v="270"/>
    <n v="30000"/>
    <n v="31404"/>
    <x v="0"/>
    <x v="0"/>
    <x v="0"/>
    <n v="1388649600"/>
    <x v="271"/>
    <x v="1"/>
    <n v="287"/>
    <x v="0"/>
    <x v="4"/>
    <n v="105"/>
    <x v="214"/>
    <x v="0"/>
    <x v="4"/>
    <x v="271"/>
    <x v="271"/>
    <x v="4"/>
  </r>
  <r>
    <n v="272"/>
    <x v="272"/>
    <x v="271"/>
    <n v="3000"/>
    <n v="5323.01"/>
    <x v="0"/>
    <x v="0"/>
    <x v="0"/>
    <n v="1272480540"/>
    <x v="272"/>
    <x v="1"/>
    <n v="65"/>
    <x v="0"/>
    <x v="4"/>
    <n v="177"/>
    <x v="215"/>
    <x v="0"/>
    <x v="4"/>
    <x v="272"/>
    <x v="272"/>
    <x v="7"/>
  </r>
  <r>
    <n v="273"/>
    <x v="273"/>
    <x v="272"/>
    <n v="5000"/>
    <n v="5388.79"/>
    <x v="0"/>
    <x v="0"/>
    <x v="0"/>
    <n v="1309694266"/>
    <x v="273"/>
    <x v="1"/>
    <n v="118"/>
    <x v="0"/>
    <x v="4"/>
    <n v="108"/>
    <x v="216"/>
    <x v="0"/>
    <x v="4"/>
    <x v="273"/>
    <x v="273"/>
    <x v="6"/>
  </r>
  <r>
    <n v="274"/>
    <x v="274"/>
    <x v="273"/>
    <n v="4000"/>
    <n v="6240"/>
    <x v="0"/>
    <x v="0"/>
    <x v="0"/>
    <n v="1333609140"/>
    <x v="274"/>
    <x v="1"/>
    <n v="113"/>
    <x v="0"/>
    <x v="4"/>
    <n v="156"/>
    <x v="217"/>
    <x v="0"/>
    <x v="4"/>
    <x v="274"/>
    <x v="274"/>
    <x v="5"/>
  </r>
  <r>
    <n v="275"/>
    <x v="275"/>
    <x v="274"/>
    <n v="20000"/>
    <n v="21679"/>
    <x v="0"/>
    <x v="0"/>
    <x v="0"/>
    <n v="1352511966"/>
    <x v="275"/>
    <x v="1"/>
    <n v="332"/>
    <x v="0"/>
    <x v="4"/>
    <n v="108"/>
    <x v="218"/>
    <x v="0"/>
    <x v="4"/>
    <x v="275"/>
    <x v="275"/>
    <x v="5"/>
  </r>
  <r>
    <n v="276"/>
    <x v="276"/>
    <x v="275"/>
    <n v="4000"/>
    <n v="5904"/>
    <x v="0"/>
    <x v="0"/>
    <x v="0"/>
    <n v="1335574674"/>
    <x v="276"/>
    <x v="1"/>
    <n v="62"/>
    <x v="0"/>
    <x v="4"/>
    <n v="148"/>
    <x v="219"/>
    <x v="0"/>
    <x v="4"/>
    <x v="276"/>
    <x v="276"/>
    <x v="5"/>
  </r>
  <r>
    <n v="277"/>
    <x v="277"/>
    <x v="276"/>
    <n v="65000"/>
    <n v="71748"/>
    <x v="0"/>
    <x v="0"/>
    <x v="0"/>
    <n v="1432416219"/>
    <x v="277"/>
    <x v="1"/>
    <n v="951"/>
    <x v="0"/>
    <x v="4"/>
    <n v="110"/>
    <x v="220"/>
    <x v="0"/>
    <x v="4"/>
    <x v="277"/>
    <x v="277"/>
    <x v="0"/>
  </r>
  <r>
    <n v="278"/>
    <x v="278"/>
    <x v="277"/>
    <n v="27000"/>
    <n v="40594"/>
    <x v="0"/>
    <x v="0"/>
    <x v="0"/>
    <n v="1350003539"/>
    <x v="278"/>
    <x v="1"/>
    <n v="415"/>
    <x v="0"/>
    <x v="4"/>
    <n v="150"/>
    <x v="221"/>
    <x v="0"/>
    <x v="4"/>
    <x v="278"/>
    <x v="278"/>
    <x v="5"/>
  </r>
  <r>
    <n v="279"/>
    <x v="279"/>
    <x v="278"/>
    <n v="17000"/>
    <n v="26744.11"/>
    <x v="0"/>
    <x v="0"/>
    <x v="0"/>
    <n v="1488160860"/>
    <x v="279"/>
    <x v="1"/>
    <n v="305"/>
    <x v="0"/>
    <x v="4"/>
    <n v="157"/>
    <x v="222"/>
    <x v="0"/>
    <x v="4"/>
    <x v="279"/>
    <x v="279"/>
    <x v="1"/>
  </r>
  <r>
    <n v="280"/>
    <x v="280"/>
    <x v="279"/>
    <n v="75000"/>
    <n v="117108"/>
    <x v="0"/>
    <x v="0"/>
    <x v="0"/>
    <n v="1401459035"/>
    <x v="280"/>
    <x v="1"/>
    <n v="2139"/>
    <x v="0"/>
    <x v="4"/>
    <n v="156"/>
    <x v="223"/>
    <x v="0"/>
    <x v="4"/>
    <x v="280"/>
    <x v="280"/>
    <x v="3"/>
  </r>
  <r>
    <n v="281"/>
    <x v="281"/>
    <x v="280"/>
    <n v="5500"/>
    <n v="6632.32"/>
    <x v="0"/>
    <x v="0"/>
    <x v="0"/>
    <n v="1249932360"/>
    <x v="281"/>
    <x v="1"/>
    <n v="79"/>
    <x v="0"/>
    <x v="4"/>
    <n v="121"/>
    <x v="224"/>
    <x v="0"/>
    <x v="4"/>
    <x v="281"/>
    <x v="281"/>
    <x v="8"/>
  </r>
  <r>
    <n v="282"/>
    <x v="282"/>
    <x v="281"/>
    <n v="45000"/>
    <n v="45535"/>
    <x v="0"/>
    <x v="0"/>
    <x v="0"/>
    <n v="1266876000"/>
    <x v="282"/>
    <x v="1"/>
    <n v="179"/>
    <x v="0"/>
    <x v="4"/>
    <n v="101"/>
    <x v="225"/>
    <x v="0"/>
    <x v="4"/>
    <x v="282"/>
    <x v="282"/>
    <x v="7"/>
  </r>
  <r>
    <n v="283"/>
    <x v="283"/>
    <x v="282"/>
    <n v="18000"/>
    <n v="20569.05"/>
    <x v="0"/>
    <x v="0"/>
    <x v="0"/>
    <n v="1306904340"/>
    <x v="283"/>
    <x v="1"/>
    <n v="202"/>
    <x v="0"/>
    <x v="4"/>
    <n v="114"/>
    <x v="226"/>
    <x v="0"/>
    <x v="4"/>
    <x v="283"/>
    <x v="283"/>
    <x v="6"/>
  </r>
  <r>
    <n v="284"/>
    <x v="284"/>
    <x v="283"/>
    <n v="40000"/>
    <n v="41850.46"/>
    <x v="0"/>
    <x v="0"/>
    <x v="0"/>
    <n v="1327167780"/>
    <x v="284"/>
    <x v="1"/>
    <n v="760"/>
    <x v="0"/>
    <x v="4"/>
    <n v="105"/>
    <x v="227"/>
    <x v="0"/>
    <x v="4"/>
    <x v="284"/>
    <x v="284"/>
    <x v="6"/>
  </r>
  <r>
    <n v="285"/>
    <x v="285"/>
    <x v="284"/>
    <n v="14000"/>
    <n v="32035.51"/>
    <x v="0"/>
    <x v="0"/>
    <x v="0"/>
    <n v="1379614128"/>
    <x v="285"/>
    <x v="1"/>
    <n v="563"/>
    <x v="0"/>
    <x v="4"/>
    <n v="229"/>
    <x v="228"/>
    <x v="0"/>
    <x v="4"/>
    <x v="285"/>
    <x v="285"/>
    <x v="4"/>
  </r>
  <r>
    <n v="286"/>
    <x v="286"/>
    <x v="285"/>
    <n v="15000"/>
    <n v="16373"/>
    <x v="0"/>
    <x v="0"/>
    <x v="0"/>
    <n v="1364236524"/>
    <x v="286"/>
    <x v="1"/>
    <n v="135"/>
    <x v="0"/>
    <x v="4"/>
    <n v="109"/>
    <x v="229"/>
    <x v="0"/>
    <x v="4"/>
    <x v="286"/>
    <x v="286"/>
    <x v="4"/>
  </r>
  <r>
    <n v="287"/>
    <x v="287"/>
    <x v="286"/>
    <n v="15000"/>
    <n v="26445"/>
    <x v="0"/>
    <x v="0"/>
    <x v="0"/>
    <n v="1351828800"/>
    <x v="287"/>
    <x v="1"/>
    <n v="290"/>
    <x v="0"/>
    <x v="4"/>
    <n v="176"/>
    <x v="230"/>
    <x v="0"/>
    <x v="4"/>
    <x v="287"/>
    <x v="287"/>
    <x v="5"/>
  </r>
  <r>
    <n v="288"/>
    <x v="288"/>
    <x v="287"/>
    <n v="50000"/>
    <n v="51605.31"/>
    <x v="0"/>
    <x v="0"/>
    <x v="0"/>
    <n v="1340683393"/>
    <x v="288"/>
    <x v="1"/>
    <n v="447"/>
    <x v="0"/>
    <x v="4"/>
    <n v="103"/>
    <x v="231"/>
    <x v="0"/>
    <x v="4"/>
    <x v="288"/>
    <x v="288"/>
    <x v="5"/>
  </r>
  <r>
    <n v="289"/>
    <x v="289"/>
    <x v="288"/>
    <n v="15000"/>
    <n v="15723"/>
    <x v="0"/>
    <x v="1"/>
    <x v="1"/>
    <n v="1383389834"/>
    <x v="289"/>
    <x v="1"/>
    <n v="232"/>
    <x v="0"/>
    <x v="4"/>
    <n v="105"/>
    <x v="232"/>
    <x v="0"/>
    <x v="4"/>
    <x v="289"/>
    <x v="289"/>
    <x v="4"/>
  </r>
  <r>
    <n v="290"/>
    <x v="290"/>
    <x v="289"/>
    <n v="4500"/>
    <n v="4800.8"/>
    <x v="0"/>
    <x v="0"/>
    <x v="0"/>
    <n v="1296633540"/>
    <x v="290"/>
    <x v="1"/>
    <n v="168"/>
    <x v="0"/>
    <x v="4"/>
    <n v="107"/>
    <x v="233"/>
    <x v="0"/>
    <x v="4"/>
    <x v="290"/>
    <x v="290"/>
    <x v="7"/>
  </r>
  <r>
    <n v="291"/>
    <x v="291"/>
    <x v="290"/>
    <n v="5000"/>
    <n v="6001"/>
    <x v="0"/>
    <x v="0"/>
    <x v="0"/>
    <n v="1367366460"/>
    <x v="291"/>
    <x v="1"/>
    <n v="128"/>
    <x v="0"/>
    <x v="4"/>
    <n v="120"/>
    <x v="234"/>
    <x v="0"/>
    <x v="4"/>
    <x v="291"/>
    <x v="291"/>
    <x v="4"/>
  </r>
  <r>
    <n v="292"/>
    <x v="292"/>
    <x v="291"/>
    <n v="75000"/>
    <n v="76130.2"/>
    <x v="0"/>
    <x v="0"/>
    <x v="0"/>
    <n v="1319860740"/>
    <x v="292"/>
    <x v="1"/>
    <n v="493"/>
    <x v="0"/>
    <x v="4"/>
    <n v="102"/>
    <x v="235"/>
    <x v="0"/>
    <x v="4"/>
    <x v="292"/>
    <x v="292"/>
    <x v="6"/>
  </r>
  <r>
    <n v="293"/>
    <x v="293"/>
    <x v="292"/>
    <n v="26000"/>
    <n v="26360"/>
    <x v="0"/>
    <x v="0"/>
    <x v="0"/>
    <n v="1398009714"/>
    <x v="293"/>
    <x v="1"/>
    <n v="131"/>
    <x v="0"/>
    <x v="4"/>
    <n v="101"/>
    <x v="236"/>
    <x v="0"/>
    <x v="4"/>
    <x v="293"/>
    <x v="293"/>
    <x v="3"/>
  </r>
  <r>
    <n v="294"/>
    <x v="294"/>
    <x v="293"/>
    <n v="5000"/>
    <n v="5000"/>
    <x v="0"/>
    <x v="0"/>
    <x v="0"/>
    <n v="1279555200"/>
    <x v="294"/>
    <x v="1"/>
    <n v="50"/>
    <x v="0"/>
    <x v="4"/>
    <n v="100"/>
    <x v="101"/>
    <x v="0"/>
    <x v="4"/>
    <x v="294"/>
    <x v="294"/>
    <x v="7"/>
  </r>
  <r>
    <n v="295"/>
    <x v="295"/>
    <x v="294"/>
    <n v="50000"/>
    <n v="66554.559999999998"/>
    <x v="0"/>
    <x v="0"/>
    <x v="0"/>
    <n v="1383264000"/>
    <x v="295"/>
    <x v="1"/>
    <n v="665"/>
    <x v="0"/>
    <x v="4"/>
    <n v="133"/>
    <x v="237"/>
    <x v="0"/>
    <x v="4"/>
    <x v="295"/>
    <x v="295"/>
    <x v="4"/>
  </r>
  <r>
    <n v="296"/>
    <x v="296"/>
    <x v="295"/>
    <n v="25000"/>
    <n v="29681.55"/>
    <x v="0"/>
    <x v="0"/>
    <x v="0"/>
    <n v="1347017083"/>
    <x v="296"/>
    <x v="1"/>
    <n v="129"/>
    <x v="0"/>
    <x v="4"/>
    <n v="119"/>
    <x v="238"/>
    <x v="0"/>
    <x v="4"/>
    <x v="296"/>
    <x v="296"/>
    <x v="5"/>
  </r>
  <r>
    <n v="297"/>
    <x v="297"/>
    <x v="296"/>
    <n v="20000"/>
    <n v="20128"/>
    <x v="0"/>
    <x v="0"/>
    <x v="0"/>
    <n v="1430452740"/>
    <x v="297"/>
    <x v="1"/>
    <n v="142"/>
    <x v="0"/>
    <x v="4"/>
    <n v="101"/>
    <x v="239"/>
    <x v="0"/>
    <x v="4"/>
    <x v="297"/>
    <x v="297"/>
    <x v="0"/>
  </r>
  <r>
    <n v="298"/>
    <x v="298"/>
    <x v="297"/>
    <n v="126000"/>
    <n v="137254.84"/>
    <x v="0"/>
    <x v="0"/>
    <x v="0"/>
    <n v="1399669200"/>
    <x v="298"/>
    <x v="1"/>
    <n v="2436"/>
    <x v="0"/>
    <x v="4"/>
    <n v="109"/>
    <x v="240"/>
    <x v="0"/>
    <x v="4"/>
    <x v="298"/>
    <x v="298"/>
    <x v="3"/>
  </r>
  <r>
    <n v="299"/>
    <x v="299"/>
    <x v="298"/>
    <n v="10000"/>
    <n v="17895.25"/>
    <x v="0"/>
    <x v="0"/>
    <x v="0"/>
    <n v="1289975060"/>
    <x v="299"/>
    <x v="1"/>
    <n v="244"/>
    <x v="0"/>
    <x v="4"/>
    <n v="179"/>
    <x v="241"/>
    <x v="0"/>
    <x v="4"/>
    <x v="299"/>
    <x v="299"/>
    <x v="7"/>
  </r>
  <r>
    <n v="300"/>
    <x v="300"/>
    <x v="299"/>
    <n v="25000"/>
    <n v="25430.66"/>
    <x v="0"/>
    <x v="0"/>
    <x v="0"/>
    <n v="1303686138"/>
    <x v="300"/>
    <x v="1"/>
    <n v="298"/>
    <x v="0"/>
    <x v="4"/>
    <n v="102"/>
    <x v="242"/>
    <x v="0"/>
    <x v="4"/>
    <x v="300"/>
    <x v="300"/>
    <x v="6"/>
  </r>
  <r>
    <n v="301"/>
    <x v="301"/>
    <x v="300"/>
    <n v="13000"/>
    <n v="15435.55"/>
    <x v="0"/>
    <x v="0"/>
    <x v="0"/>
    <n v="1363711335"/>
    <x v="301"/>
    <x v="1"/>
    <n v="251"/>
    <x v="0"/>
    <x v="4"/>
    <n v="119"/>
    <x v="243"/>
    <x v="0"/>
    <x v="4"/>
    <x v="301"/>
    <x v="301"/>
    <x v="4"/>
  </r>
  <r>
    <n v="302"/>
    <x v="302"/>
    <x v="301"/>
    <n v="10000"/>
    <n v="10046"/>
    <x v="0"/>
    <x v="0"/>
    <x v="0"/>
    <n v="1330115638"/>
    <x v="302"/>
    <x v="1"/>
    <n v="108"/>
    <x v="0"/>
    <x v="4"/>
    <n v="100"/>
    <x v="244"/>
    <x v="0"/>
    <x v="4"/>
    <x v="302"/>
    <x v="302"/>
    <x v="5"/>
  </r>
  <r>
    <n v="303"/>
    <x v="303"/>
    <x v="302"/>
    <n v="3000"/>
    <n v="4124"/>
    <x v="0"/>
    <x v="0"/>
    <x v="0"/>
    <n v="1338601346"/>
    <x v="303"/>
    <x v="1"/>
    <n v="82"/>
    <x v="0"/>
    <x v="4"/>
    <n v="137"/>
    <x v="245"/>
    <x v="0"/>
    <x v="4"/>
    <x v="303"/>
    <x v="303"/>
    <x v="5"/>
  </r>
  <r>
    <n v="304"/>
    <x v="304"/>
    <x v="303"/>
    <n v="3400"/>
    <n v="7876"/>
    <x v="0"/>
    <x v="0"/>
    <x v="0"/>
    <n v="1346464800"/>
    <x v="304"/>
    <x v="1"/>
    <n v="74"/>
    <x v="0"/>
    <x v="4"/>
    <n v="232"/>
    <x v="246"/>
    <x v="0"/>
    <x v="4"/>
    <x v="304"/>
    <x v="304"/>
    <x v="5"/>
  </r>
  <r>
    <n v="305"/>
    <x v="305"/>
    <x v="304"/>
    <n v="7500"/>
    <n v="9775"/>
    <x v="0"/>
    <x v="0"/>
    <x v="0"/>
    <n v="1331392049"/>
    <x v="305"/>
    <x v="1"/>
    <n v="189"/>
    <x v="0"/>
    <x v="4"/>
    <n v="130"/>
    <x v="247"/>
    <x v="0"/>
    <x v="4"/>
    <x v="305"/>
    <x v="305"/>
    <x v="5"/>
  </r>
  <r>
    <n v="306"/>
    <x v="306"/>
    <x v="305"/>
    <n v="1000"/>
    <n v="2929"/>
    <x v="0"/>
    <x v="0"/>
    <x v="0"/>
    <n v="1363806333"/>
    <x v="306"/>
    <x v="1"/>
    <n v="80"/>
    <x v="0"/>
    <x v="4"/>
    <n v="293"/>
    <x v="248"/>
    <x v="0"/>
    <x v="4"/>
    <x v="306"/>
    <x v="306"/>
    <x v="4"/>
  </r>
  <r>
    <n v="307"/>
    <x v="307"/>
    <x v="306"/>
    <n v="22000"/>
    <n v="24490"/>
    <x v="0"/>
    <x v="0"/>
    <x v="0"/>
    <n v="1360276801"/>
    <x v="307"/>
    <x v="1"/>
    <n v="576"/>
    <x v="0"/>
    <x v="4"/>
    <n v="111"/>
    <x v="249"/>
    <x v="0"/>
    <x v="4"/>
    <x v="307"/>
    <x v="307"/>
    <x v="4"/>
  </r>
  <r>
    <n v="308"/>
    <x v="308"/>
    <x v="307"/>
    <n v="12000"/>
    <n v="12668"/>
    <x v="0"/>
    <x v="0"/>
    <x v="0"/>
    <n v="1299775210"/>
    <x v="308"/>
    <x v="1"/>
    <n v="202"/>
    <x v="0"/>
    <x v="4"/>
    <n v="106"/>
    <x v="250"/>
    <x v="0"/>
    <x v="4"/>
    <x v="308"/>
    <x v="308"/>
    <x v="6"/>
  </r>
  <r>
    <n v="309"/>
    <x v="309"/>
    <x v="308"/>
    <n v="18000"/>
    <n v="21410"/>
    <x v="0"/>
    <x v="0"/>
    <x v="0"/>
    <n v="1346695334"/>
    <x v="309"/>
    <x v="1"/>
    <n v="238"/>
    <x v="0"/>
    <x v="4"/>
    <n v="119"/>
    <x v="251"/>
    <x v="0"/>
    <x v="4"/>
    <x v="309"/>
    <x v="309"/>
    <x v="5"/>
  </r>
  <r>
    <n v="310"/>
    <x v="310"/>
    <x v="309"/>
    <n v="1000"/>
    <n v="1041.29"/>
    <x v="0"/>
    <x v="0"/>
    <x v="0"/>
    <n v="1319076000"/>
    <x v="310"/>
    <x v="1"/>
    <n v="36"/>
    <x v="0"/>
    <x v="4"/>
    <n v="104"/>
    <x v="252"/>
    <x v="0"/>
    <x v="4"/>
    <x v="310"/>
    <x v="310"/>
    <x v="6"/>
  </r>
  <r>
    <n v="311"/>
    <x v="311"/>
    <x v="310"/>
    <n v="20000"/>
    <n v="20820.330000000002"/>
    <x v="0"/>
    <x v="0"/>
    <x v="0"/>
    <n v="1325404740"/>
    <x v="311"/>
    <x v="1"/>
    <n v="150"/>
    <x v="0"/>
    <x v="4"/>
    <n v="104"/>
    <x v="253"/>
    <x v="0"/>
    <x v="4"/>
    <x v="311"/>
    <x v="311"/>
    <x v="6"/>
  </r>
  <r>
    <n v="312"/>
    <x v="312"/>
    <x v="311"/>
    <n v="8000"/>
    <n v="8950"/>
    <x v="0"/>
    <x v="0"/>
    <x v="0"/>
    <n v="1365973432"/>
    <x v="312"/>
    <x v="1"/>
    <n v="146"/>
    <x v="0"/>
    <x v="4"/>
    <n v="112"/>
    <x v="254"/>
    <x v="0"/>
    <x v="4"/>
    <x v="312"/>
    <x v="312"/>
    <x v="4"/>
  </r>
  <r>
    <n v="313"/>
    <x v="313"/>
    <x v="312"/>
    <n v="17000"/>
    <n v="17805"/>
    <x v="0"/>
    <x v="0"/>
    <x v="0"/>
    <n v="1281542340"/>
    <x v="313"/>
    <x v="1"/>
    <n v="222"/>
    <x v="0"/>
    <x v="4"/>
    <n v="105"/>
    <x v="182"/>
    <x v="0"/>
    <x v="4"/>
    <x v="313"/>
    <x v="313"/>
    <x v="7"/>
  </r>
  <r>
    <n v="314"/>
    <x v="314"/>
    <x v="313"/>
    <n v="1000"/>
    <n v="3851.5"/>
    <x v="0"/>
    <x v="0"/>
    <x v="0"/>
    <n v="1362167988"/>
    <x v="314"/>
    <x v="1"/>
    <n v="120"/>
    <x v="0"/>
    <x v="4"/>
    <n v="385"/>
    <x v="255"/>
    <x v="0"/>
    <x v="4"/>
    <x v="314"/>
    <x v="314"/>
    <x v="4"/>
  </r>
  <r>
    <n v="315"/>
    <x v="315"/>
    <x v="314"/>
    <n v="25000"/>
    <n v="25312"/>
    <x v="0"/>
    <x v="0"/>
    <x v="0"/>
    <n v="1345660334"/>
    <x v="315"/>
    <x v="1"/>
    <n v="126"/>
    <x v="0"/>
    <x v="4"/>
    <n v="101"/>
    <x v="256"/>
    <x v="0"/>
    <x v="4"/>
    <x v="315"/>
    <x v="315"/>
    <x v="5"/>
  </r>
  <r>
    <n v="316"/>
    <x v="316"/>
    <x v="315"/>
    <n v="15000"/>
    <n v="17066"/>
    <x v="0"/>
    <x v="5"/>
    <x v="5"/>
    <n v="1418273940"/>
    <x v="316"/>
    <x v="1"/>
    <n v="158"/>
    <x v="0"/>
    <x v="4"/>
    <n v="114"/>
    <x v="257"/>
    <x v="0"/>
    <x v="4"/>
    <x v="316"/>
    <x v="316"/>
    <x v="3"/>
  </r>
  <r>
    <n v="317"/>
    <x v="317"/>
    <x v="316"/>
    <n v="30000"/>
    <n v="30241"/>
    <x v="0"/>
    <x v="0"/>
    <x v="0"/>
    <n v="1386778483"/>
    <x v="317"/>
    <x v="1"/>
    <n v="316"/>
    <x v="0"/>
    <x v="4"/>
    <n v="101"/>
    <x v="258"/>
    <x v="0"/>
    <x v="4"/>
    <x v="317"/>
    <x v="317"/>
    <x v="4"/>
  </r>
  <r>
    <n v="318"/>
    <x v="318"/>
    <x v="317"/>
    <n v="5000"/>
    <n v="14166"/>
    <x v="0"/>
    <x v="0"/>
    <x v="0"/>
    <n v="1364342151"/>
    <x v="318"/>
    <x v="1"/>
    <n v="284"/>
    <x v="0"/>
    <x v="4"/>
    <n v="283"/>
    <x v="34"/>
    <x v="0"/>
    <x v="4"/>
    <x v="318"/>
    <x v="318"/>
    <x v="4"/>
  </r>
  <r>
    <n v="319"/>
    <x v="319"/>
    <x v="318"/>
    <n v="5000"/>
    <n v="5634"/>
    <x v="0"/>
    <x v="0"/>
    <x v="0"/>
    <n v="1265097540"/>
    <x v="319"/>
    <x v="1"/>
    <n v="51"/>
    <x v="0"/>
    <x v="4"/>
    <n v="113"/>
    <x v="259"/>
    <x v="0"/>
    <x v="4"/>
    <x v="319"/>
    <x v="319"/>
    <x v="8"/>
  </r>
  <r>
    <n v="320"/>
    <x v="320"/>
    <x v="319"/>
    <n v="20000"/>
    <n v="21316"/>
    <x v="0"/>
    <x v="1"/>
    <x v="1"/>
    <n v="1450825200"/>
    <x v="320"/>
    <x v="1"/>
    <n v="158"/>
    <x v="0"/>
    <x v="4"/>
    <n v="107"/>
    <x v="260"/>
    <x v="0"/>
    <x v="4"/>
    <x v="320"/>
    <x v="320"/>
    <x v="0"/>
  </r>
  <r>
    <n v="321"/>
    <x v="321"/>
    <x v="320"/>
    <n v="35000"/>
    <n v="35932"/>
    <x v="0"/>
    <x v="12"/>
    <x v="3"/>
    <n v="1478605386"/>
    <x v="321"/>
    <x v="1"/>
    <n v="337"/>
    <x v="0"/>
    <x v="4"/>
    <n v="103"/>
    <x v="261"/>
    <x v="0"/>
    <x v="4"/>
    <x v="321"/>
    <x v="321"/>
    <x v="2"/>
  </r>
  <r>
    <n v="322"/>
    <x v="322"/>
    <x v="321"/>
    <n v="25000"/>
    <n v="26978"/>
    <x v="0"/>
    <x v="0"/>
    <x v="0"/>
    <n v="1463146848"/>
    <x v="322"/>
    <x v="1"/>
    <n v="186"/>
    <x v="0"/>
    <x v="4"/>
    <n v="108"/>
    <x v="262"/>
    <x v="0"/>
    <x v="4"/>
    <x v="322"/>
    <x v="322"/>
    <x v="2"/>
  </r>
  <r>
    <n v="323"/>
    <x v="323"/>
    <x v="322"/>
    <n v="5400"/>
    <n v="6646"/>
    <x v="0"/>
    <x v="0"/>
    <x v="0"/>
    <n v="1482307140"/>
    <x v="323"/>
    <x v="1"/>
    <n v="58"/>
    <x v="0"/>
    <x v="4"/>
    <n v="123"/>
    <x v="263"/>
    <x v="0"/>
    <x v="4"/>
    <x v="323"/>
    <x v="323"/>
    <x v="2"/>
  </r>
  <r>
    <n v="324"/>
    <x v="324"/>
    <x v="323"/>
    <n v="8500"/>
    <n v="8636"/>
    <x v="0"/>
    <x v="0"/>
    <x v="0"/>
    <n v="1438441308"/>
    <x v="324"/>
    <x v="1"/>
    <n v="82"/>
    <x v="0"/>
    <x v="4"/>
    <n v="102"/>
    <x v="264"/>
    <x v="0"/>
    <x v="4"/>
    <x v="324"/>
    <x v="324"/>
    <x v="0"/>
  </r>
  <r>
    <n v="325"/>
    <x v="325"/>
    <x v="324"/>
    <n v="50000"/>
    <n v="52198"/>
    <x v="0"/>
    <x v="0"/>
    <x v="0"/>
    <n v="1482208233"/>
    <x v="325"/>
    <x v="1"/>
    <n v="736"/>
    <x v="0"/>
    <x v="4"/>
    <n v="104"/>
    <x v="265"/>
    <x v="0"/>
    <x v="4"/>
    <x v="325"/>
    <x v="325"/>
    <x v="2"/>
  </r>
  <r>
    <n v="326"/>
    <x v="326"/>
    <x v="325"/>
    <n v="150000"/>
    <n v="169394.6"/>
    <x v="0"/>
    <x v="0"/>
    <x v="0"/>
    <n v="1489532220"/>
    <x v="326"/>
    <x v="1"/>
    <n v="1151"/>
    <x v="0"/>
    <x v="4"/>
    <n v="113"/>
    <x v="266"/>
    <x v="0"/>
    <x v="4"/>
    <x v="326"/>
    <x v="326"/>
    <x v="1"/>
  </r>
  <r>
    <n v="327"/>
    <x v="327"/>
    <x v="326"/>
    <n v="4000"/>
    <n v="5456"/>
    <x v="0"/>
    <x v="0"/>
    <x v="0"/>
    <n v="1427011200"/>
    <x v="327"/>
    <x v="1"/>
    <n v="34"/>
    <x v="0"/>
    <x v="4"/>
    <n v="136"/>
    <x v="267"/>
    <x v="0"/>
    <x v="4"/>
    <x v="327"/>
    <x v="327"/>
    <x v="0"/>
  </r>
  <r>
    <n v="328"/>
    <x v="328"/>
    <x v="327"/>
    <n v="75000"/>
    <n v="77710.8"/>
    <x v="0"/>
    <x v="0"/>
    <x v="0"/>
    <n v="1446350400"/>
    <x v="328"/>
    <x v="1"/>
    <n v="498"/>
    <x v="0"/>
    <x v="4"/>
    <n v="104"/>
    <x v="268"/>
    <x v="0"/>
    <x v="4"/>
    <x v="328"/>
    <x v="328"/>
    <x v="0"/>
  </r>
  <r>
    <n v="329"/>
    <x v="329"/>
    <x v="328"/>
    <n v="10000"/>
    <n v="10550"/>
    <x v="0"/>
    <x v="0"/>
    <x v="0"/>
    <n v="1446868800"/>
    <x v="329"/>
    <x v="1"/>
    <n v="167"/>
    <x v="0"/>
    <x v="4"/>
    <n v="106"/>
    <x v="269"/>
    <x v="0"/>
    <x v="4"/>
    <x v="329"/>
    <x v="329"/>
    <x v="0"/>
  </r>
  <r>
    <n v="330"/>
    <x v="330"/>
    <x v="329"/>
    <n v="35000"/>
    <n v="35640"/>
    <x v="0"/>
    <x v="0"/>
    <x v="0"/>
    <n v="1368763140"/>
    <x v="330"/>
    <x v="1"/>
    <n v="340"/>
    <x v="0"/>
    <x v="4"/>
    <n v="102"/>
    <x v="270"/>
    <x v="0"/>
    <x v="4"/>
    <x v="330"/>
    <x v="330"/>
    <x v="4"/>
  </r>
  <r>
    <n v="331"/>
    <x v="331"/>
    <x v="330"/>
    <n v="40000"/>
    <n v="42642"/>
    <x v="0"/>
    <x v="0"/>
    <x v="0"/>
    <n v="1466171834"/>
    <x v="331"/>
    <x v="1"/>
    <n v="438"/>
    <x v="0"/>
    <x v="4"/>
    <n v="107"/>
    <x v="271"/>
    <x v="0"/>
    <x v="4"/>
    <x v="331"/>
    <x v="331"/>
    <x v="2"/>
  </r>
  <r>
    <n v="332"/>
    <x v="332"/>
    <x v="331"/>
    <n v="100000"/>
    <n v="113015"/>
    <x v="0"/>
    <x v="0"/>
    <x v="0"/>
    <n v="1446019200"/>
    <x v="332"/>
    <x v="1"/>
    <n v="555"/>
    <x v="0"/>
    <x v="4"/>
    <n v="113"/>
    <x v="272"/>
    <x v="0"/>
    <x v="4"/>
    <x v="332"/>
    <x v="332"/>
    <x v="0"/>
  </r>
  <r>
    <n v="333"/>
    <x v="333"/>
    <x v="332"/>
    <n v="40000"/>
    <n v="50091"/>
    <x v="0"/>
    <x v="0"/>
    <x v="0"/>
    <n v="1460038591"/>
    <x v="333"/>
    <x v="1"/>
    <n v="266"/>
    <x v="0"/>
    <x v="4"/>
    <n v="125"/>
    <x v="273"/>
    <x v="0"/>
    <x v="4"/>
    <x v="333"/>
    <x v="333"/>
    <x v="2"/>
  </r>
  <r>
    <n v="334"/>
    <x v="334"/>
    <x v="333"/>
    <n v="10000"/>
    <n v="10119"/>
    <x v="0"/>
    <x v="0"/>
    <x v="0"/>
    <n v="1431716400"/>
    <x v="334"/>
    <x v="1"/>
    <n v="69"/>
    <x v="0"/>
    <x v="4"/>
    <n v="101"/>
    <x v="274"/>
    <x v="0"/>
    <x v="4"/>
    <x v="334"/>
    <x v="334"/>
    <x v="0"/>
  </r>
  <r>
    <n v="335"/>
    <x v="335"/>
    <x v="334"/>
    <n v="8500"/>
    <n v="8735"/>
    <x v="0"/>
    <x v="0"/>
    <x v="0"/>
    <n v="1431122400"/>
    <x v="335"/>
    <x v="1"/>
    <n v="80"/>
    <x v="0"/>
    <x v="4"/>
    <n v="103"/>
    <x v="275"/>
    <x v="0"/>
    <x v="4"/>
    <x v="335"/>
    <x v="335"/>
    <x v="0"/>
  </r>
  <r>
    <n v="336"/>
    <x v="336"/>
    <x v="335"/>
    <n v="25000"/>
    <n v="29209.78"/>
    <x v="0"/>
    <x v="0"/>
    <x v="0"/>
    <n v="1447427918"/>
    <x v="336"/>
    <x v="1"/>
    <n v="493"/>
    <x v="0"/>
    <x v="4"/>
    <n v="117"/>
    <x v="276"/>
    <x v="0"/>
    <x v="4"/>
    <x v="336"/>
    <x v="336"/>
    <x v="0"/>
  </r>
  <r>
    <n v="337"/>
    <x v="337"/>
    <x v="336"/>
    <n v="3000"/>
    <n v="3035.05"/>
    <x v="0"/>
    <x v="0"/>
    <x v="0"/>
    <n v="1426298708"/>
    <x v="337"/>
    <x v="1"/>
    <n v="31"/>
    <x v="0"/>
    <x v="4"/>
    <n v="101"/>
    <x v="277"/>
    <x v="0"/>
    <x v="4"/>
    <x v="337"/>
    <x v="337"/>
    <x v="0"/>
  </r>
  <r>
    <n v="338"/>
    <x v="338"/>
    <x v="337"/>
    <n v="15000"/>
    <n v="16520.04"/>
    <x v="0"/>
    <x v="0"/>
    <x v="0"/>
    <n v="1472864400"/>
    <x v="338"/>
    <x v="1"/>
    <n v="236"/>
    <x v="0"/>
    <x v="4"/>
    <n v="110"/>
    <x v="278"/>
    <x v="0"/>
    <x v="4"/>
    <x v="338"/>
    <x v="338"/>
    <x v="2"/>
  </r>
  <r>
    <n v="339"/>
    <x v="339"/>
    <x v="338"/>
    <n v="6000"/>
    <n v="6485"/>
    <x v="0"/>
    <x v="0"/>
    <x v="0"/>
    <n v="1430331268"/>
    <x v="339"/>
    <x v="1"/>
    <n v="89"/>
    <x v="0"/>
    <x v="4"/>
    <n v="108"/>
    <x v="279"/>
    <x v="0"/>
    <x v="4"/>
    <x v="339"/>
    <x v="339"/>
    <x v="0"/>
  </r>
  <r>
    <n v="340"/>
    <x v="340"/>
    <x v="339"/>
    <n v="35000"/>
    <n v="43758"/>
    <x v="0"/>
    <x v="0"/>
    <x v="0"/>
    <n v="1489006800"/>
    <x v="340"/>
    <x v="1"/>
    <n v="299"/>
    <x v="0"/>
    <x v="4"/>
    <n v="125"/>
    <x v="280"/>
    <x v="0"/>
    <x v="4"/>
    <x v="340"/>
    <x v="340"/>
    <x v="1"/>
  </r>
  <r>
    <n v="341"/>
    <x v="341"/>
    <x v="340"/>
    <n v="3500"/>
    <n v="3735"/>
    <x v="0"/>
    <x v="0"/>
    <x v="0"/>
    <n v="1412135940"/>
    <x v="341"/>
    <x v="1"/>
    <n v="55"/>
    <x v="0"/>
    <x v="4"/>
    <n v="107"/>
    <x v="281"/>
    <x v="0"/>
    <x v="4"/>
    <x v="341"/>
    <x v="341"/>
    <x v="3"/>
  </r>
  <r>
    <n v="342"/>
    <x v="342"/>
    <x v="341"/>
    <n v="55000"/>
    <n v="55201.52"/>
    <x v="0"/>
    <x v="0"/>
    <x v="0"/>
    <n v="1461955465"/>
    <x v="342"/>
    <x v="1"/>
    <n v="325"/>
    <x v="0"/>
    <x v="4"/>
    <n v="100"/>
    <x v="282"/>
    <x v="0"/>
    <x v="4"/>
    <x v="342"/>
    <x v="342"/>
    <x v="2"/>
  </r>
  <r>
    <n v="343"/>
    <x v="343"/>
    <x v="342"/>
    <n v="30000"/>
    <n v="30608.59"/>
    <x v="0"/>
    <x v="0"/>
    <x v="0"/>
    <n v="1415934000"/>
    <x v="343"/>
    <x v="1"/>
    <n v="524"/>
    <x v="0"/>
    <x v="4"/>
    <n v="102"/>
    <x v="283"/>
    <x v="0"/>
    <x v="4"/>
    <x v="343"/>
    <x v="343"/>
    <x v="3"/>
  </r>
  <r>
    <n v="344"/>
    <x v="344"/>
    <x v="343"/>
    <n v="33500"/>
    <n v="34198"/>
    <x v="0"/>
    <x v="0"/>
    <x v="0"/>
    <n v="1433125200"/>
    <x v="344"/>
    <x v="1"/>
    <n v="285"/>
    <x v="0"/>
    <x v="4"/>
    <n v="102"/>
    <x v="284"/>
    <x v="0"/>
    <x v="4"/>
    <x v="344"/>
    <x v="344"/>
    <x v="0"/>
  </r>
  <r>
    <n v="345"/>
    <x v="345"/>
    <x v="344"/>
    <n v="14500"/>
    <n v="17875"/>
    <x v="0"/>
    <x v="0"/>
    <x v="0"/>
    <n v="1432161590"/>
    <x v="345"/>
    <x v="1"/>
    <n v="179"/>
    <x v="0"/>
    <x v="4"/>
    <n v="123"/>
    <x v="285"/>
    <x v="0"/>
    <x v="4"/>
    <x v="345"/>
    <x v="345"/>
    <x v="0"/>
  </r>
  <r>
    <n v="346"/>
    <x v="346"/>
    <x v="345"/>
    <n v="10000"/>
    <n v="17028.88"/>
    <x v="0"/>
    <x v="0"/>
    <x v="0"/>
    <n v="1444824021"/>
    <x v="346"/>
    <x v="1"/>
    <n v="188"/>
    <x v="0"/>
    <x v="4"/>
    <n v="170"/>
    <x v="286"/>
    <x v="0"/>
    <x v="4"/>
    <x v="346"/>
    <x v="346"/>
    <x v="0"/>
  </r>
  <r>
    <n v="347"/>
    <x v="347"/>
    <x v="346"/>
    <n v="40000"/>
    <n v="44636.2"/>
    <x v="0"/>
    <x v="0"/>
    <x v="0"/>
    <n v="1447505609"/>
    <x v="347"/>
    <x v="1"/>
    <n v="379"/>
    <x v="0"/>
    <x v="4"/>
    <n v="112"/>
    <x v="287"/>
    <x v="0"/>
    <x v="4"/>
    <x v="347"/>
    <x v="347"/>
    <x v="0"/>
  </r>
  <r>
    <n v="348"/>
    <x v="348"/>
    <x v="347"/>
    <n v="10000"/>
    <n v="10300"/>
    <x v="0"/>
    <x v="0"/>
    <x v="0"/>
    <n v="1440165916"/>
    <x v="348"/>
    <x v="1"/>
    <n v="119"/>
    <x v="0"/>
    <x v="4"/>
    <n v="103"/>
    <x v="288"/>
    <x v="0"/>
    <x v="4"/>
    <x v="348"/>
    <x v="348"/>
    <x v="0"/>
  </r>
  <r>
    <n v="349"/>
    <x v="349"/>
    <x v="348"/>
    <n v="11260"/>
    <n v="12007.18"/>
    <x v="0"/>
    <x v="0"/>
    <x v="0"/>
    <n v="1487937508"/>
    <x v="349"/>
    <x v="1"/>
    <n v="167"/>
    <x v="0"/>
    <x v="4"/>
    <n v="107"/>
    <x v="289"/>
    <x v="0"/>
    <x v="4"/>
    <x v="349"/>
    <x v="349"/>
    <x v="1"/>
  </r>
  <r>
    <n v="350"/>
    <x v="350"/>
    <x v="349"/>
    <n v="25000"/>
    <n v="28690"/>
    <x v="0"/>
    <x v="0"/>
    <x v="0"/>
    <n v="1473566340"/>
    <x v="350"/>
    <x v="1"/>
    <n v="221"/>
    <x v="0"/>
    <x v="4"/>
    <n v="115"/>
    <x v="290"/>
    <x v="0"/>
    <x v="4"/>
    <x v="350"/>
    <x v="350"/>
    <x v="2"/>
  </r>
  <r>
    <n v="351"/>
    <x v="351"/>
    <x v="350"/>
    <n v="34000"/>
    <n v="43296"/>
    <x v="0"/>
    <x v="3"/>
    <x v="3"/>
    <n v="1460066954"/>
    <x v="351"/>
    <x v="1"/>
    <n v="964"/>
    <x v="0"/>
    <x v="4"/>
    <n v="127"/>
    <x v="291"/>
    <x v="0"/>
    <x v="4"/>
    <x v="351"/>
    <x v="351"/>
    <x v="2"/>
  </r>
  <r>
    <n v="352"/>
    <x v="352"/>
    <x v="351"/>
    <n v="10000"/>
    <n v="11656"/>
    <x v="0"/>
    <x v="0"/>
    <x v="0"/>
    <n v="1412740868"/>
    <x v="352"/>
    <x v="1"/>
    <n v="286"/>
    <x v="0"/>
    <x v="4"/>
    <n v="117"/>
    <x v="292"/>
    <x v="0"/>
    <x v="4"/>
    <x v="352"/>
    <x v="352"/>
    <x v="3"/>
  </r>
  <r>
    <n v="353"/>
    <x v="353"/>
    <x v="352"/>
    <n v="58425"/>
    <n v="63460.18"/>
    <x v="0"/>
    <x v="0"/>
    <x v="0"/>
    <n v="1447963219"/>
    <x v="353"/>
    <x v="1"/>
    <n v="613"/>
    <x v="0"/>
    <x v="4"/>
    <n v="109"/>
    <x v="293"/>
    <x v="0"/>
    <x v="4"/>
    <x v="353"/>
    <x v="353"/>
    <x v="0"/>
  </r>
  <r>
    <n v="354"/>
    <x v="354"/>
    <x v="353"/>
    <n v="3500"/>
    <n v="3638"/>
    <x v="0"/>
    <x v="0"/>
    <x v="0"/>
    <n v="1460141521"/>
    <x v="354"/>
    <x v="1"/>
    <n v="29"/>
    <x v="0"/>
    <x v="4"/>
    <n v="104"/>
    <x v="294"/>
    <x v="0"/>
    <x v="4"/>
    <x v="354"/>
    <x v="354"/>
    <x v="2"/>
  </r>
  <r>
    <n v="355"/>
    <x v="355"/>
    <x v="354"/>
    <n v="35000"/>
    <n v="40690"/>
    <x v="0"/>
    <x v="0"/>
    <x v="0"/>
    <n v="1417420994"/>
    <x v="355"/>
    <x v="1"/>
    <n v="165"/>
    <x v="0"/>
    <x v="4"/>
    <n v="116"/>
    <x v="295"/>
    <x v="0"/>
    <x v="4"/>
    <x v="355"/>
    <x v="355"/>
    <x v="3"/>
  </r>
  <r>
    <n v="356"/>
    <x v="356"/>
    <x v="355"/>
    <n v="7500"/>
    <n v="7701.93"/>
    <x v="0"/>
    <x v="0"/>
    <x v="0"/>
    <n v="1458152193"/>
    <x v="356"/>
    <x v="1"/>
    <n v="97"/>
    <x v="0"/>
    <x v="4"/>
    <n v="103"/>
    <x v="296"/>
    <x v="0"/>
    <x v="4"/>
    <x v="356"/>
    <x v="356"/>
    <x v="2"/>
  </r>
  <r>
    <n v="357"/>
    <x v="357"/>
    <x v="356"/>
    <n v="15000"/>
    <n v="26100"/>
    <x v="0"/>
    <x v="0"/>
    <x v="0"/>
    <n v="1429852797"/>
    <x v="357"/>
    <x v="1"/>
    <n v="303"/>
    <x v="0"/>
    <x v="4"/>
    <n v="174"/>
    <x v="297"/>
    <x v="0"/>
    <x v="4"/>
    <x v="357"/>
    <x v="357"/>
    <x v="0"/>
  </r>
  <r>
    <n v="358"/>
    <x v="358"/>
    <x v="357"/>
    <n v="50000"/>
    <n v="51544"/>
    <x v="0"/>
    <x v="0"/>
    <x v="0"/>
    <n v="1466002800"/>
    <x v="358"/>
    <x v="1"/>
    <n v="267"/>
    <x v="0"/>
    <x v="4"/>
    <n v="103"/>
    <x v="298"/>
    <x v="0"/>
    <x v="4"/>
    <x v="358"/>
    <x v="358"/>
    <x v="2"/>
  </r>
  <r>
    <n v="359"/>
    <x v="359"/>
    <x v="358"/>
    <n v="24200"/>
    <n v="25375"/>
    <x v="0"/>
    <x v="0"/>
    <x v="0"/>
    <n v="1415941920"/>
    <x v="359"/>
    <x v="1"/>
    <n v="302"/>
    <x v="0"/>
    <x v="4"/>
    <n v="105"/>
    <x v="299"/>
    <x v="0"/>
    <x v="4"/>
    <x v="359"/>
    <x v="359"/>
    <x v="3"/>
  </r>
  <r>
    <n v="360"/>
    <x v="360"/>
    <x v="359"/>
    <n v="12000"/>
    <n v="12165"/>
    <x v="0"/>
    <x v="0"/>
    <x v="0"/>
    <n v="1437621060"/>
    <x v="360"/>
    <x v="0"/>
    <n v="87"/>
    <x v="0"/>
    <x v="4"/>
    <n v="101"/>
    <x v="300"/>
    <x v="0"/>
    <x v="4"/>
    <x v="360"/>
    <x v="360"/>
    <x v="0"/>
  </r>
  <r>
    <n v="361"/>
    <x v="361"/>
    <x v="360"/>
    <n v="35000"/>
    <n v="38876.949999999997"/>
    <x v="0"/>
    <x v="0"/>
    <x v="0"/>
    <n v="1416704506"/>
    <x v="361"/>
    <x v="0"/>
    <n v="354"/>
    <x v="0"/>
    <x v="4"/>
    <n v="111"/>
    <x v="301"/>
    <x v="0"/>
    <x v="4"/>
    <x v="361"/>
    <x v="361"/>
    <x v="3"/>
  </r>
  <r>
    <n v="362"/>
    <x v="362"/>
    <x v="361"/>
    <n v="9665"/>
    <n v="12000"/>
    <x v="0"/>
    <x v="0"/>
    <x v="0"/>
    <n v="1407456000"/>
    <x v="362"/>
    <x v="0"/>
    <n v="86"/>
    <x v="0"/>
    <x v="4"/>
    <n v="124"/>
    <x v="302"/>
    <x v="0"/>
    <x v="4"/>
    <x v="362"/>
    <x v="362"/>
    <x v="3"/>
  </r>
  <r>
    <n v="363"/>
    <x v="363"/>
    <x v="362"/>
    <n v="8925"/>
    <n v="9044"/>
    <x v="0"/>
    <x v="0"/>
    <x v="0"/>
    <n v="1272828120"/>
    <x v="363"/>
    <x v="0"/>
    <n v="26"/>
    <x v="0"/>
    <x v="4"/>
    <n v="101"/>
    <x v="303"/>
    <x v="0"/>
    <x v="4"/>
    <x v="363"/>
    <x v="363"/>
    <x v="7"/>
  </r>
  <r>
    <n v="364"/>
    <x v="364"/>
    <x v="363"/>
    <n v="7000"/>
    <n v="7711.3"/>
    <x v="0"/>
    <x v="0"/>
    <x v="0"/>
    <n v="1403323140"/>
    <x v="364"/>
    <x v="0"/>
    <n v="113"/>
    <x v="0"/>
    <x v="4"/>
    <n v="110"/>
    <x v="304"/>
    <x v="0"/>
    <x v="4"/>
    <x v="364"/>
    <x v="364"/>
    <x v="3"/>
  </r>
  <r>
    <n v="365"/>
    <x v="365"/>
    <x v="364"/>
    <n v="15000"/>
    <n v="15596"/>
    <x v="0"/>
    <x v="1"/>
    <x v="1"/>
    <n v="1393597999"/>
    <x v="365"/>
    <x v="0"/>
    <n v="65"/>
    <x v="0"/>
    <x v="4"/>
    <n v="104"/>
    <x v="305"/>
    <x v="0"/>
    <x v="4"/>
    <x v="365"/>
    <x v="365"/>
    <x v="3"/>
  </r>
  <r>
    <n v="366"/>
    <x v="366"/>
    <x v="365"/>
    <n v="38000"/>
    <n v="38500"/>
    <x v="0"/>
    <x v="0"/>
    <x v="0"/>
    <n v="1337540518"/>
    <x v="366"/>
    <x v="0"/>
    <n v="134"/>
    <x v="0"/>
    <x v="4"/>
    <n v="101"/>
    <x v="306"/>
    <x v="0"/>
    <x v="4"/>
    <x v="366"/>
    <x v="366"/>
    <x v="5"/>
  </r>
  <r>
    <n v="367"/>
    <x v="367"/>
    <x v="366"/>
    <n v="10000"/>
    <n v="10335.01"/>
    <x v="0"/>
    <x v="0"/>
    <x v="0"/>
    <n v="1367384340"/>
    <x v="367"/>
    <x v="0"/>
    <n v="119"/>
    <x v="0"/>
    <x v="4"/>
    <n v="103"/>
    <x v="307"/>
    <x v="0"/>
    <x v="4"/>
    <x v="367"/>
    <x v="367"/>
    <x v="4"/>
  </r>
  <r>
    <n v="368"/>
    <x v="368"/>
    <x v="367"/>
    <n v="12500"/>
    <n v="13014"/>
    <x v="0"/>
    <x v="0"/>
    <x v="0"/>
    <n v="1426426322"/>
    <x v="368"/>
    <x v="0"/>
    <n v="159"/>
    <x v="0"/>
    <x v="4"/>
    <n v="104"/>
    <x v="308"/>
    <x v="0"/>
    <x v="4"/>
    <x v="368"/>
    <x v="368"/>
    <x v="0"/>
  </r>
  <r>
    <n v="369"/>
    <x v="369"/>
    <x v="368"/>
    <n v="6500"/>
    <n v="7160.12"/>
    <x v="0"/>
    <x v="0"/>
    <x v="0"/>
    <n v="1326633269"/>
    <x v="369"/>
    <x v="0"/>
    <n v="167"/>
    <x v="0"/>
    <x v="4"/>
    <n v="110"/>
    <x v="309"/>
    <x v="0"/>
    <x v="4"/>
    <x v="369"/>
    <x v="369"/>
    <x v="6"/>
  </r>
  <r>
    <n v="370"/>
    <x v="370"/>
    <x v="369"/>
    <n v="25000"/>
    <n v="30505"/>
    <x v="0"/>
    <x v="0"/>
    <x v="0"/>
    <n v="1483729500"/>
    <x v="370"/>
    <x v="0"/>
    <n v="43"/>
    <x v="0"/>
    <x v="4"/>
    <n v="122"/>
    <x v="310"/>
    <x v="0"/>
    <x v="4"/>
    <x v="370"/>
    <x v="370"/>
    <x v="2"/>
  </r>
  <r>
    <n v="371"/>
    <x v="371"/>
    <x v="370"/>
    <n v="150000"/>
    <n v="171253"/>
    <x v="0"/>
    <x v="0"/>
    <x v="0"/>
    <n v="1359743139"/>
    <x v="371"/>
    <x v="0"/>
    <n v="1062"/>
    <x v="0"/>
    <x v="4"/>
    <n v="114"/>
    <x v="311"/>
    <x v="0"/>
    <x v="4"/>
    <x v="371"/>
    <x v="371"/>
    <x v="5"/>
  </r>
  <r>
    <n v="372"/>
    <x v="372"/>
    <x v="371"/>
    <n v="300"/>
    <n v="376"/>
    <x v="0"/>
    <x v="1"/>
    <x v="1"/>
    <n v="1459872000"/>
    <x v="372"/>
    <x v="0"/>
    <n v="9"/>
    <x v="0"/>
    <x v="4"/>
    <n v="125"/>
    <x v="312"/>
    <x v="0"/>
    <x v="4"/>
    <x v="372"/>
    <x v="372"/>
    <x v="2"/>
  </r>
  <r>
    <n v="373"/>
    <x v="373"/>
    <x v="372"/>
    <n v="7500"/>
    <n v="8000"/>
    <x v="0"/>
    <x v="0"/>
    <x v="0"/>
    <n v="1342648398"/>
    <x v="373"/>
    <x v="0"/>
    <n v="89"/>
    <x v="0"/>
    <x v="4"/>
    <n v="107"/>
    <x v="313"/>
    <x v="0"/>
    <x v="4"/>
    <x v="373"/>
    <x v="373"/>
    <x v="5"/>
  </r>
  <r>
    <n v="374"/>
    <x v="374"/>
    <x v="373"/>
    <n v="6000"/>
    <n v="7839"/>
    <x v="0"/>
    <x v="0"/>
    <x v="0"/>
    <n v="1316208031"/>
    <x v="374"/>
    <x v="0"/>
    <n v="174"/>
    <x v="0"/>
    <x v="4"/>
    <n v="131"/>
    <x v="314"/>
    <x v="0"/>
    <x v="4"/>
    <x v="374"/>
    <x v="374"/>
    <x v="6"/>
  </r>
  <r>
    <n v="375"/>
    <x v="375"/>
    <x v="374"/>
    <n v="500"/>
    <n v="600"/>
    <x v="0"/>
    <x v="0"/>
    <x v="0"/>
    <n v="1393694280"/>
    <x v="375"/>
    <x v="0"/>
    <n v="14"/>
    <x v="0"/>
    <x v="4"/>
    <n v="120"/>
    <x v="315"/>
    <x v="0"/>
    <x v="4"/>
    <x v="375"/>
    <x v="375"/>
    <x v="3"/>
  </r>
  <r>
    <n v="376"/>
    <x v="376"/>
    <x v="375"/>
    <n v="2450"/>
    <n v="2596"/>
    <x v="0"/>
    <x v="1"/>
    <x v="1"/>
    <n v="1472122316"/>
    <x v="376"/>
    <x v="0"/>
    <n v="48"/>
    <x v="0"/>
    <x v="4"/>
    <n v="106"/>
    <x v="316"/>
    <x v="0"/>
    <x v="4"/>
    <x v="376"/>
    <x v="376"/>
    <x v="2"/>
  </r>
  <r>
    <n v="377"/>
    <x v="377"/>
    <x v="376"/>
    <n v="12000"/>
    <n v="13728"/>
    <x v="0"/>
    <x v="0"/>
    <x v="0"/>
    <n v="1447484460"/>
    <x v="377"/>
    <x v="0"/>
    <n v="133"/>
    <x v="0"/>
    <x v="4"/>
    <n v="114"/>
    <x v="317"/>
    <x v="0"/>
    <x v="4"/>
    <x v="377"/>
    <x v="377"/>
    <x v="0"/>
  </r>
  <r>
    <n v="378"/>
    <x v="378"/>
    <x v="377"/>
    <n v="3000"/>
    <n v="3353"/>
    <x v="0"/>
    <x v="5"/>
    <x v="5"/>
    <n v="1453765920"/>
    <x v="378"/>
    <x v="0"/>
    <n v="83"/>
    <x v="0"/>
    <x v="4"/>
    <n v="112"/>
    <x v="318"/>
    <x v="0"/>
    <x v="4"/>
    <x v="378"/>
    <x v="378"/>
    <x v="2"/>
  </r>
  <r>
    <n v="379"/>
    <x v="379"/>
    <x v="378"/>
    <n v="15000"/>
    <n v="17412"/>
    <x v="0"/>
    <x v="0"/>
    <x v="0"/>
    <n v="1336062672"/>
    <x v="379"/>
    <x v="0"/>
    <n v="149"/>
    <x v="0"/>
    <x v="4"/>
    <n v="116"/>
    <x v="319"/>
    <x v="0"/>
    <x v="4"/>
    <x v="379"/>
    <x v="379"/>
    <x v="5"/>
  </r>
  <r>
    <n v="380"/>
    <x v="380"/>
    <x v="379"/>
    <n v="4000"/>
    <n v="5660"/>
    <x v="0"/>
    <x v="0"/>
    <x v="0"/>
    <n v="1453569392"/>
    <x v="380"/>
    <x v="0"/>
    <n v="49"/>
    <x v="0"/>
    <x v="4"/>
    <n v="142"/>
    <x v="320"/>
    <x v="0"/>
    <x v="4"/>
    <x v="380"/>
    <x v="380"/>
    <x v="0"/>
  </r>
  <r>
    <n v="381"/>
    <x v="381"/>
    <x v="380"/>
    <n v="25000"/>
    <n v="26182.5"/>
    <x v="0"/>
    <x v="0"/>
    <x v="0"/>
    <n v="1343624400"/>
    <x v="381"/>
    <x v="0"/>
    <n v="251"/>
    <x v="0"/>
    <x v="4"/>
    <n v="105"/>
    <x v="321"/>
    <x v="0"/>
    <x v="4"/>
    <x v="381"/>
    <x v="381"/>
    <x v="5"/>
  </r>
  <r>
    <n v="382"/>
    <x v="382"/>
    <x v="381"/>
    <n v="600"/>
    <n v="1535"/>
    <x v="0"/>
    <x v="0"/>
    <x v="0"/>
    <n v="1346950900"/>
    <x v="382"/>
    <x v="0"/>
    <n v="22"/>
    <x v="0"/>
    <x v="4"/>
    <n v="256"/>
    <x v="322"/>
    <x v="0"/>
    <x v="4"/>
    <x v="382"/>
    <x v="382"/>
    <x v="5"/>
  </r>
  <r>
    <n v="383"/>
    <x v="383"/>
    <x v="382"/>
    <n v="999"/>
    <n v="2065"/>
    <x v="0"/>
    <x v="0"/>
    <x v="0"/>
    <n v="1400467759"/>
    <x v="383"/>
    <x v="0"/>
    <n v="48"/>
    <x v="0"/>
    <x v="4"/>
    <n v="207"/>
    <x v="323"/>
    <x v="0"/>
    <x v="4"/>
    <x v="383"/>
    <x v="383"/>
    <x v="3"/>
  </r>
  <r>
    <n v="384"/>
    <x v="384"/>
    <x v="383"/>
    <n v="20000"/>
    <n v="22421"/>
    <x v="0"/>
    <x v="0"/>
    <x v="0"/>
    <n v="1420569947"/>
    <x v="384"/>
    <x v="0"/>
    <n v="383"/>
    <x v="0"/>
    <x v="4"/>
    <n v="112"/>
    <x v="324"/>
    <x v="0"/>
    <x v="4"/>
    <x v="384"/>
    <x v="384"/>
    <x v="3"/>
  </r>
  <r>
    <n v="385"/>
    <x v="385"/>
    <x v="384"/>
    <n v="25000"/>
    <n v="26495.5"/>
    <x v="0"/>
    <x v="0"/>
    <x v="0"/>
    <n v="1416582101"/>
    <x v="385"/>
    <x v="0"/>
    <n v="237"/>
    <x v="0"/>
    <x v="4"/>
    <n v="106"/>
    <x v="325"/>
    <x v="0"/>
    <x v="4"/>
    <x v="385"/>
    <x v="385"/>
    <x v="3"/>
  </r>
  <r>
    <n v="386"/>
    <x v="386"/>
    <x v="385"/>
    <n v="600"/>
    <n v="601"/>
    <x v="0"/>
    <x v="0"/>
    <x v="0"/>
    <n v="1439246991"/>
    <x v="386"/>
    <x v="0"/>
    <n v="13"/>
    <x v="0"/>
    <x v="4"/>
    <n v="100"/>
    <x v="326"/>
    <x v="0"/>
    <x v="4"/>
    <x v="386"/>
    <x v="386"/>
    <x v="0"/>
  </r>
  <r>
    <n v="387"/>
    <x v="387"/>
    <x v="386"/>
    <n v="38000"/>
    <n v="81316"/>
    <x v="0"/>
    <x v="0"/>
    <x v="0"/>
    <n v="1439618400"/>
    <x v="387"/>
    <x v="0"/>
    <n v="562"/>
    <x v="0"/>
    <x v="4"/>
    <n v="214"/>
    <x v="327"/>
    <x v="0"/>
    <x v="4"/>
    <x v="387"/>
    <x v="387"/>
    <x v="0"/>
  </r>
  <r>
    <n v="388"/>
    <x v="388"/>
    <x v="387"/>
    <n v="5000"/>
    <n v="6308"/>
    <x v="0"/>
    <x v="0"/>
    <x v="0"/>
    <n v="1469670580"/>
    <x v="388"/>
    <x v="0"/>
    <n v="71"/>
    <x v="0"/>
    <x v="4"/>
    <n v="126"/>
    <x v="328"/>
    <x v="0"/>
    <x v="4"/>
    <x v="388"/>
    <x v="388"/>
    <x v="2"/>
  </r>
  <r>
    <n v="389"/>
    <x v="389"/>
    <x v="388"/>
    <n v="68000"/>
    <n v="123444.12"/>
    <x v="0"/>
    <x v="0"/>
    <x v="0"/>
    <n v="1394233140"/>
    <x v="389"/>
    <x v="0"/>
    <n v="1510"/>
    <x v="0"/>
    <x v="4"/>
    <n v="182"/>
    <x v="329"/>
    <x v="0"/>
    <x v="4"/>
    <x v="389"/>
    <x v="389"/>
    <x v="3"/>
  </r>
  <r>
    <n v="390"/>
    <x v="390"/>
    <x v="389"/>
    <n v="1000"/>
    <n v="1000"/>
    <x v="0"/>
    <x v="0"/>
    <x v="0"/>
    <n v="1431046372"/>
    <x v="390"/>
    <x v="0"/>
    <n v="14"/>
    <x v="0"/>
    <x v="4"/>
    <n v="100"/>
    <x v="84"/>
    <x v="0"/>
    <x v="4"/>
    <x v="390"/>
    <x v="390"/>
    <x v="0"/>
  </r>
  <r>
    <n v="391"/>
    <x v="391"/>
    <x v="390"/>
    <n v="20000"/>
    <n v="20122"/>
    <x v="0"/>
    <x v="0"/>
    <x v="0"/>
    <n v="1324169940"/>
    <x v="391"/>
    <x v="0"/>
    <n v="193"/>
    <x v="0"/>
    <x v="4"/>
    <n v="101"/>
    <x v="330"/>
    <x v="0"/>
    <x v="4"/>
    <x v="391"/>
    <x v="391"/>
    <x v="6"/>
  </r>
  <r>
    <n v="392"/>
    <x v="392"/>
    <x v="391"/>
    <n v="18500"/>
    <n v="18667"/>
    <x v="0"/>
    <x v="0"/>
    <x v="0"/>
    <n v="1315450800"/>
    <x v="392"/>
    <x v="0"/>
    <n v="206"/>
    <x v="0"/>
    <x v="4"/>
    <n v="101"/>
    <x v="331"/>
    <x v="0"/>
    <x v="4"/>
    <x v="392"/>
    <x v="392"/>
    <x v="6"/>
  </r>
  <r>
    <n v="393"/>
    <x v="393"/>
    <x v="392"/>
    <n v="50000"/>
    <n v="55223"/>
    <x v="0"/>
    <x v="0"/>
    <x v="0"/>
    <n v="1381424452"/>
    <x v="393"/>
    <x v="0"/>
    <n v="351"/>
    <x v="0"/>
    <x v="4"/>
    <n v="110"/>
    <x v="332"/>
    <x v="0"/>
    <x v="4"/>
    <x v="393"/>
    <x v="393"/>
    <x v="4"/>
  </r>
  <r>
    <n v="394"/>
    <x v="394"/>
    <x v="393"/>
    <n v="4700"/>
    <n v="5259"/>
    <x v="0"/>
    <x v="3"/>
    <x v="3"/>
    <n v="1460918282"/>
    <x v="394"/>
    <x v="0"/>
    <n v="50"/>
    <x v="0"/>
    <x v="4"/>
    <n v="112"/>
    <x v="333"/>
    <x v="0"/>
    <x v="4"/>
    <x v="394"/>
    <x v="394"/>
    <x v="2"/>
  </r>
  <r>
    <n v="395"/>
    <x v="395"/>
    <x v="394"/>
    <n v="10000"/>
    <n v="10804.45"/>
    <x v="0"/>
    <x v="0"/>
    <x v="0"/>
    <n v="1335562320"/>
    <x v="395"/>
    <x v="0"/>
    <n v="184"/>
    <x v="0"/>
    <x v="4"/>
    <n v="108"/>
    <x v="334"/>
    <x v="0"/>
    <x v="4"/>
    <x v="395"/>
    <x v="395"/>
    <x v="5"/>
  </r>
  <r>
    <n v="396"/>
    <x v="396"/>
    <x v="395"/>
    <n v="15000"/>
    <n v="16000"/>
    <x v="0"/>
    <x v="0"/>
    <x v="0"/>
    <n v="1341668006"/>
    <x v="396"/>
    <x v="0"/>
    <n v="196"/>
    <x v="0"/>
    <x v="4"/>
    <n v="107"/>
    <x v="335"/>
    <x v="0"/>
    <x v="4"/>
    <x v="396"/>
    <x v="396"/>
    <x v="5"/>
  </r>
  <r>
    <n v="397"/>
    <x v="397"/>
    <x v="396"/>
    <n v="12444"/>
    <n v="12929.35"/>
    <x v="0"/>
    <x v="0"/>
    <x v="0"/>
    <n v="1283312640"/>
    <x v="397"/>
    <x v="0"/>
    <n v="229"/>
    <x v="0"/>
    <x v="4"/>
    <n v="104"/>
    <x v="336"/>
    <x v="0"/>
    <x v="4"/>
    <x v="397"/>
    <x v="397"/>
    <x v="7"/>
  </r>
  <r>
    <n v="398"/>
    <x v="398"/>
    <x v="397"/>
    <n v="7500"/>
    <n v="9387"/>
    <x v="0"/>
    <x v="0"/>
    <x v="0"/>
    <n v="1430334126"/>
    <x v="398"/>
    <x v="0"/>
    <n v="67"/>
    <x v="0"/>
    <x v="4"/>
    <n v="125"/>
    <x v="337"/>
    <x v="0"/>
    <x v="4"/>
    <x v="398"/>
    <x v="398"/>
    <x v="0"/>
  </r>
  <r>
    <n v="399"/>
    <x v="399"/>
    <x v="398"/>
    <n v="20000"/>
    <n v="21361"/>
    <x v="0"/>
    <x v="1"/>
    <x v="1"/>
    <n v="1481716800"/>
    <x v="399"/>
    <x v="0"/>
    <n v="95"/>
    <x v="0"/>
    <x v="4"/>
    <n v="107"/>
    <x v="338"/>
    <x v="0"/>
    <x v="4"/>
    <x v="399"/>
    <x v="399"/>
    <x v="2"/>
  </r>
  <r>
    <n v="400"/>
    <x v="400"/>
    <x v="399"/>
    <n v="10000"/>
    <n v="11230.25"/>
    <x v="0"/>
    <x v="0"/>
    <x v="0"/>
    <n v="1400297400"/>
    <x v="400"/>
    <x v="0"/>
    <n v="62"/>
    <x v="0"/>
    <x v="4"/>
    <n v="112"/>
    <x v="339"/>
    <x v="0"/>
    <x v="4"/>
    <x v="400"/>
    <x v="400"/>
    <x v="3"/>
  </r>
  <r>
    <n v="401"/>
    <x v="401"/>
    <x v="400"/>
    <n v="50000"/>
    <n v="51906"/>
    <x v="0"/>
    <x v="0"/>
    <x v="0"/>
    <n v="1312747970"/>
    <x v="401"/>
    <x v="0"/>
    <n v="73"/>
    <x v="0"/>
    <x v="4"/>
    <n v="104"/>
    <x v="340"/>
    <x v="0"/>
    <x v="4"/>
    <x v="401"/>
    <x v="401"/>
    <x v="6"/>
  </r>
  <r>
    <n v="402"/>
    <x v="402"/>
    <x v="401"/>
    <n v="2000"/>
    <n v="2833"/>
    <x v="0"/>
    <x v="0"/>
    <x v="0"/>
    <n v="1446731817"/>
    <x v="402"/>
    <x v="0"/>
    <n v="43"/>
    <x v="0"/>
    <x v="4"/>
    <n v="142"/>
    <x v="341"/>
    <x v="0"/>
    <x v="4"/>
    <x v="402"/>
    <x v="402"/>
    <x v="0"/>
  </r>
  <r>
    <n v="403"/>
    <x v="403"/>
    <x v="402"/>
    <n v="5000"/>
    <n v="5263"/>
    <x v="0"/>
    <x v="0"/>
    <x v="0"/>
    <n v="1312960080"/>
    <x v="403"/>
    <x v="0"/>
    <n v="70"/>
    <x v="0"/>
    <x v="4"/>
    <n v="105"/>
    <x v="342"/>
    <x v="0"/>
    <x v="4"/>
    <x v="403"/>
    <x v="403"/>
    <x v="6"/>
  </r>
  <r>
    <n v="404"/>
    <x v="404"/>
    <x v="403"/>
    <n v="35000"/>
    <n v="36082"/>
    <x v="0"/>
    <x v="0"/>
    <x v="0"/>
    <n v="1391641440"/>
    <x v="404"/>
    <x v="0"/>
    <n v="271"/>
    <x v="0"/>
    <x v="4"/>
    <n v="103"/>
    <x v="343"/>
    <x v="0"/>
    <x v="4"/>
    <x v="404"/>
    <x v="404"/>
    <x v="3"/>
  </r>
  <r>
    <n v="405"/>
    <x v="405"/>
    <x v="404"/>
    <n v="2820"/>
    <n v="3036"/>
    <x v="0"/>
    <x v="0"/>
    <x v="0"/>
    <n v="1394071339"/>
    <x v="405"/>
    <x v="0"/>
    <n v="55"/>
    <x v="0"/>
    <x v="4"/>
    <n v="108"/>
    <x v="344"/>
    <x v="0"/>
    <x v="4"/>
    <x v="405"/>
    <x v="405"/>
    <x v="3"/>
  </r>
  <r>
    <n v="406"/>
    <x v="406"/>
    <x v="405"/>
    <n v="2800"/>
    <n v="3015.73"/>
    <x v="0"/>
    <x v="0"/>
    <x v="0"/>
    <n v="1304920740"/>
    <x v="406"/>
    <x v="0"/>
    <n v="35"/>
    <x v="0"/>
    <x v="4"/>
    <n v="108"/>
    <x v="345"/>
    <x v="0"/>
    <x v="4"/>
    <x v="406"/>
    <x v="406"/>
    <x v="6"/>
  </r>
  <r>
    <n v="407"/>
    <x v="407"/>
    <x v="406"/>
    <n v="2000"/>
    <n v="2031"/>
    <x v="0"/>
    <x v="0"/>
    <x v="0"/>
    <n v="1321739650"/>
    <x v="407"/>
    <x v="0"/>
    <n v="22"/>
    <x v="0"/>
    <x v="4"/>
    <n v="102"/>
    <x v="346"/>
    <x v="0"/>
    <x v="4"/>
    <x v="407"/>
    <x v="407"/>
    <x v="6"/>
  </r>
  <r>
    <n v="408"/>
    <x v="408"/>
    <x v="407"/>
    <n v="6000"/>
    <n v="6086.26"/>
    <x v="0"/>
    <x v="0"/>
    <x v="0"/>
    <n v="1383676790"/>
    <x v="408"/>
    <x v="0"/>
    <n v="38"/>
    <x v="0"/>
    <x v="4"/>
    <n v="101"/>
    <x v="347"/>
    <x v="0"/>
    <x v="4"/>
    <x v="408"/>
    <x v="408"/>
    <x v="4"/>
  </r>
  <r>
    <n v="409"/>
    <x v="409"/>
    <x v="408"/>
    <n v="500"/>
    <n v="684"/>
    <x v="0"/>
    <x v="1"/>
    <x v="1"/>
    <n v="1469220144"/>
    <x v="409"/>
    <x v="0"/>
    <n v="15"/>
    <x v="0"/>
    <x v="4"/>
    <n v="137"/>
    <x v="348"/>
    <x v="0"/>
    <x v="4"/>
    <x v="409"/>
    <x v="409"/>
    <x v="2"/>
  </r>
  <r>
    <n v="410"/>
    <x v="410"/>
    <x v="409"/>
    <n v="1000"/>
    <n v="1283"/>
    <x v="0"/>
    <x v="5"/>
    <x v="5"/>
    <n v="1434670397"/>
    <x v="410"/>
    <x v="0"/>
    <n v="7"/>
    <x v="0"/>
    <x v="4"/>
    <n v="128"/>
    <x v="349"/>
    <x v="0"/>
    <x v="4"/>
    <x v="410"/>
    <x v="410"/>
    <x v="0"/>
  </r>
  <r>
    <n v="411"/>
    <x v="411"/>
    <x v="410"/>
    <n v="30000"/>
    <n v="30315"/>
    <x v="0"/>
    <x v="0"/>
    <x v="0"/>
    <n v="1387688400"/>
    <x v="411"/>
    <x v="0"/>
    <n v="241"/>
    <x v="0"/>
    <x v="4"/>
    <n v="101"/>
    <x v="350"/>
    <x v="0"/>
    <x v="4"/>
    <x v="411"/>
    <x v="411"/>
    <x v="4"/>
  </r>
  <r>
    <n v="412"/>
    <x v="412"/>
    <x v="411"/>
    <n v="2500"/>
    <n v="3171"/>
    <x v="0"/>
    <x v="0"/>
    <x v="0"/>
    <n v="1343238578"/>
    <x v="412"/>
    <x v="0"/>
    <n v="55"/>
    <x v="0"/>
    <x v="4"/>
    <n v="127"/>
    <x v="351"/>
    <x v="0"/>
    <x v="4"/>
    <x v="412"/>
    <x v="412"/>
    <x v="5"/>
  </r>
  <r>
    <n v="413"/>
    <x v="413"/>
    <x v="412"/>
    <n v="12800"/>
    <n v="13451"/>
    <x v="0"/>
    <x v="0"/>
    <x v="0"/>
    <n v="1342731811"/>
    <x v="413"/>
    <x v="0"/>
    <n v="171"/>
    <x v="0"/>
    <x v="4"/>
    <n v="105"/>
    <x v="352"/>
    <x v="0"/>
    <x v="4"/>
    <x v="413"/>
    <x v="413"/>
    <x v="5"/>
  </r>
  <r>
    <n v="414"/>
    <x v="414"/>
    <x v="413"/>
    <n v="18500"/>
    <n v="19028"/>
    <x v="0"/>
    <x v="0"/>
    <x v="0"/>
    <n v="1381541465"/>
    <x v="414"/>
    <x v="0"/>
    <n v="208"/>
    <x v="0"/>
    <x v="4"/>
    <n v="103"/>
    <x v="353"/>
    <x v="0"/>
    <x v="4"/>
    <x v="414"/>
    <x v="414"/>
    <x v="4"/>
  </r>
  <r>
    <n v="415"/>
    <x v="415"/>
    <x v="414"/>
    <n v="1400"/>
    <n v="1430.06"/>
    <x v="0"/>
    <x v="5"/>
    <x v="5"/>
    <n v="1413547200"/>
    <x v="415"/>
    <x v="0"/>
    <n v="21"/>
    <x v="0"/>
    <x v="4"/>
    <n v="102"/>
    <x v="354"/>
    <x v="0"/>
    <x v="4"/>
    <x v="415"/>
    <x v="415"/>
    <x v="3"/>
  </r>
  <r>
    <n v="416"/>
    <x v="416"/>
    <x v="415"/>
    <n v="1000"/>
    <n v="1202.17"/>
    <x v="0"/>
    <x v="0"/>
    <x v="0"/>
    <n v="1391851831"/>
    <x v="416"/>
    <x v="0"/>
    <n v="25"/>
    <x v="0"/>
    <x v="4"/>
    <n v="120"/>
    <x v="355"/>
    <x v="0"/>
    <x v="4"/>
    <x v="416"/>
    <x v="416"/>
    <x v="3"/>
  </r>
  <r>
    <n v="417"/>
    <x v="417"/>
    <x v="416"/>
    <n v="10500"/>
    <n v="10526"/>
    <x v="0"/>
    <x v="0"/>
    <x v="0"/>
    <n v="1365395580"/>
    <x v="417"/>
    <x v="0"/>
    <n v="52"/>
    <x v="0"/>
    <x v="4"/>
    <n v="100"/>
    <x v="356"/>
    <x v="0"/>
    <x v="4"/>
    <x v="417"/>
    <x v="417"/>
    <x v="4"/>
  </r>
  <r>
    <n v="418"/>
    <x v="418"/>
    <x v="417"/>
    <n v="22400"/>
    <n v="22542"/>
    <x v="0"/>
    <x v="0"/>
    <x v="0"/>
    <n v="1437633997"/>
    <x v="418"/>
    <x v="0"/>
    <n v="104"/>
    <x v="0"/>
    <x v="4"/>
    <n v="101"/>
    <x v="357"/>
    <x v="0"/>
    <x v="4"/>
    <x v="418"/>
    <x v="418"/>
    <x v="0"/>
  </r>
  <r>
    <n v="419"/>
    <x v="419"/>
    <x v="418"/>
    <n v="8000"/>
    <n v="8035"/>
    <x v="0"/>
    <x v="0"/>
    <x v="0"/>
    <n v="1372536787"/>
    <x v="419"/>
    <x v="0"/>
    <n v="73"/>
    <x v="0"/>
    <x v="4"/>
    <n v="100"/>
    <x v="358"/>
    <x v="0"/>
    <x v="4"/>
    <x v="419"/>
    <x v="419"/>
    <x v="4"/>
  </r>
  <r>
    <n v="420"/>
    <x v="420"/>
    <x v="419"/>
    <n v="3300"/>
    <n v="14.5"/>
    <x v="2"/>
    <x v="0"/>
    <x v="0"/>
    <n v="1394772031"/>
    <x v="420"/>
    <x v="0"/>
    <n v="3"/>
    <x v="1"/>
    <x v="5"/>
    <n v="0"/>
    <x v="359"/>
    <x v="0"/>
    <x v="5"/>
    <x v="420"/>
    <x v="420"/>
    <x v="3"/>
  </r>
  <r>
    <n v="421"/>
    <x v="421"/>
    <x v="420"/>
    <n v="15000"/>
    <n v="301"/>
    <x v="2"/>
    <x v="0"/>
    <x v="0"/>
    <n v="1440157656"/>
    <x v="421"/>
    <x v="0"/>
    <n v="6"/>
    <x v="1"/>
    <x v="5"/>
    <n v="2"/>
    <x v="360"/>
    <x v="0"/>
    <x v="5"/>
    <x v="421"/>
    <x v="421"/>
    <x v="0"/>
  </r>
  <r>
    <n v="422"/>
    <x v="422"/>
    <x v="421"/>
    <n v="40000"/>
    <n v="430"/>
    <x v="2"/>
    <x v="0"/>
    <x v="0"/>
    <n v="1410416097"/>
    <x v="422"/>
    <x v="0"/>
    <n v="12"/>
    <x v="1"/>
    <x v="5"/>
    <n v="1"/>
    <x v="361"/>
    <x v="0"/>
    <x v="5"/>
    <x v="422"/>
    <x v="422"/>
    <x v="3"/>
  </r>
  <r>
    <n v="423"/>
    <x v="423"/>
    <x v="422"/>
    <n v="20000"/>
    <n v="153"/>
    <x v="2"/>
    <x v="0"/>
    <x v="0"/>
    <n v="1370470430"/>
    <x v="423"/>
    <x v="0"/>
    <n v="13"/>
    <x v="1"/>
    <x v="5"/>
    <n v="1"/>
    <x v="362"/>
    <x v="0"/>
    <x v="5"/>
    <x v="423"/>
    <x v="423"/>
    <x v="4"/>
  </r>
  <r>
    <n v="424"/>
    <x v="424"/>
    <x v="423"/>
    <n v="3000"/>
    <n v="203.9"/>
    <x v="2"/>
    <x v="0"/>
    <x v="0"/>
    <n v="1332748899"/>
    <x v="424"/>
    <x v="0"/>
    <n v="5"/>
    <x v="1"/>
    <x v="5"/>
    <n v="7"/>
    <x v="99"/>
    <x v="0"/>
    <x v="5"/>
    <x v="424"/>
    <x v="424"/>
    <x v="5"/>
  </r>
  <r>
    <n v="425"/>
    <x v="425"/>
    <x v="424"/>
    <n v="50000"/>
    <n v="6"/>
    <x v="2"/>
    <x v="0"/>
    <x v="0"/>
    <n v="1448660404"/>
    <x v="425"/>
    <x v="0"/>
    <n v="2"/>
    <x v="1"/>
    <x v="5"/>
    <n v="0"/>
    <x v="363"/>
    <x v="0"/>
    <x v="5"/>
    <x v="425"/>
    <x v="425"/>
    <x v="0"/>
  </r>
  <r>
    <n v="426"/>
    <x v="426"/>
    <x v="425"/>
    <n v="10000"/>
    <n v="133"/>
    <x v="2"/>
    <x v="0"/>
    <x v="0"/>
    <n v="1456851914"/>
    <x v="426"/>
    <x v="0"/>
    <n v="8"/>
    <x v="1"/>
    <x v="5"/>
    <n v="1"/>
    <x v="364"/>
    <x v="0"/>
    <x v="5"/>
    <x v="426"/>
    <x v="426"/>
    <x v="2"/>
  </r>
  <r>
    <n v="427"/>
    <x v="427"/>
    <x v="426"/>
    <n v="6500"/>
    <n v="0"/>
    <x v="2"/>
    <x v="0"/>
    <x v="0"/>
    <n v="1445540340"/>
    <x v="427"/>
    <x v="0"/>
    <n v="0"/>
    <x v="1"/>
    <x v="5"/>
    <n v="0"/>
    <x v="123"/>
    <x v="0"/>
    <x v="5"/>
    <x v="427"/>
    <x v="427"/>
    <x v="0"/>
  </r>
  <r>
    <n v="428"/>
    <x v="428"/>
    <x v="427"/>
    <n v="12000"/>
    <n v="676"/>
    <x v="2"/>
    <x v="0"/>
    <x v="0"/>
    <n v="1402956000"/>
    <x v="428"/>
    <x v="0"/>
    <n v="13"/>
    <x v="1"/>
    <x v="5"/>
    <n v="6"/>
    <x v="365"/>
    <x v="0"/>
    <x v="5"/>
    <x v="428"/>
    <x v="428"/>
    <x v="3"/>
  </r>
  <r>
    <n v="429"/>
    <x v="429"/>
    <x v="428"/>
    <n v="5000"/>
    <n v="0"/>
    <x v="2"/>
    <x v="0"/>
    <x v="0"/>
    <n v="1259297940"/>
    <x v="429"/>
    <x v="0"/>
    <n v="0"/>
    <x v="1"/>
    <x v="5"/>
    <n v="0"/>
    <x v="123"/>
    <x v="0"/>
    <x v="5"/>
    <x v="429"/>
    <x v="429"/>
    <x v="8"/>
  </r>
  <r>
    <n v="430"/>
    <x v="430"/>
    <x v="429"/>
    <n v="1000"/>
    <n v="24"/>
    <x v="2"/>
    <x v="0"/>
    <x v="0"/>
    <n v="1378866867"/>
    <x v="430"/>
    <x v="0"/>
    <n v="5"/>
    <x v="1"/>
    <x v="5"/>
    <n v="2"/>
    <x v="366"/>
    <x v="0"/>
    <x v="5"/>
    <x v="430"/>
    <x v="430"/>
    <x v="4"/>
  </r>
  <r>
    <n v="431"/>
    <x v="431"/>
    <x v="430"/>
    <n v="3000"/>
    <n v="415"/>
    <x v="2"/>
    <x v="1"/>
    <x v="1"/>
    <n v="1467752083"/>
    <x v="431"/>
    <x v="0"/>
    <n v="8"/>
    <x v="1"/>
    <x v="5"/>
    <n v="14"/>
    <x v="367"/>
    <x v="0"/>
    <x v="5"/>
    <x v="431"/>
    <x v="431"/>
    <x v="2"/>
  </r>
  <r>
    <n v="432"/>
    <x v="432"/>
    <x v="431"/>
    <n v="6000"/>
    <n v="570"/>
    <x v="2"/>
    <x v="0"/>
    <x v="0"/>
    <n v="1445448381"/>
    <x v="432"/>
    <x v="0"/>
    <n v="8"/>
    <x v="1"/>
    <x v="5"/>
    <n v="10"/>
    <x v="368"/>
    <x v="0"/>
    <x v="5"/>
    <x v="432"/>
    <x v="432"/>
    <x v="0"/>
  </r>
  <r>
    <n v="433"/>
    <x v="433"/>
    <x v="432"/>
    <n v="3000"/>
    <n v="0"/>
    <x v="2"/>
    <x v="0"/>
    <x v="0"/>
    <n v="1444576022"/>
    <x v="433"/>
    <x v="0"/>
    <n v="0"/>
    <x v="1"/>
    <x v="5"/>
    <n v="0"/>
    <x v="123"/>
    <x v="0"/>
    <x v="5"/>
    <x v="433"/>
    <x v="433"/>
    <x v="0"/>
  </r>
  <r>
    <n v="434"/>
    <x v="434"/>
    <x v="433"/>
    <n v="2500"/>
    <n v="125"/>
    <x v="2"/>
    <x v="0"/>
    <x v="0"/>
    <n v="1385931702"/>
    <x v="434"/>
    <x v="0"/>
    <n v="2"/>
    <x v="1"/>
    <x v="5"/>
    <n v="5"/>
    <x v="369"/>
    <x v="0"/>
    <x v="5"/>
    <x v="434"/>
    <x v="434"/>
    <x v="4"/>
  </r>
  <r>
    <n v="435"/>
    <x v="435"/>
    <x v="434"/>
    <n v="110000"/>
    <n v="3"/>
    <x v="2"/>
    <x v="0"/>
    <x v="0"/>
    <n v="1379094980"/>
    <x v="435"/>
    <x v="0"/>
    <n v="3"/>
    <x v="1"/>
    <x v="5"/>
    <n v="0"/>
    <x v="120"/>
    <x v="0"/>
    <x v="5"/>
    <x v="435"/>
    <x v="435"/>
    <x v="4"/>
  </r>
  <r>
    <n v="436"/>
    <x v="436"/>
    <x v="435"/>
    <n v="1000"/>
    <n v="0"/>
    <x v="2"/>
    <x v="0"/>
    <x v="0"/>
    <n v="1375260113"/>
    <x v="436"/>
    <x v="0"/>
    <n v="0"/>
    <x v="1"/>
    <x v="5"/>
    <n v="0"/>
    <x v="123"/>
    <x v="0"/>
    <x v="5"/>
    <x v="436"/>
    <x v="436"/>
    <x v="4"/>
  </r>
  <r>
    <n v="437"/>
    <x v="437"/>
    <x v="436"/>
    <n v="7000"/>
    <n v="0"/>
    <x v="2"/>
    <x v="5"/>
    <x v="5"/>
    <n v="1475912326"/>
    <x v="437"/>
    <x v="0"/>
    <n v="0"/>
    <x v="1"/>
    <x v="5"/>
    <n v="0"/>
    <x v="123"/>
    <x v="0"/>
    <x v="5"/>
    <x v="437"/>
    <x v="437"/>
    <x v="2"/>
  </r>
  <r>
    <n v="438"/>
    <x v="438"/>
    <x v="437"/>
    <n v="20000"/>
    <n v="1876"/>
    <x v="2"/>
    <x v="0"/>
    <x v="0"/>
    <n v="1447830958"/>
    <x v="438"/>
    <x v="0"/>
    <n v="11"/>
    <x v="1"/>
    <x v="5"/>
    <n v="9"/>
    <x v="370"/>
    <x v="0"/>
    <x v="5"/>
    <x v="438"/>
    <x v="438"/>
    <x v="0"/>
  </r>
  <r>
    <n v="439"/>
    <x v="439"/>
    <x v="438"/>
    <n v="450"/>
    <n v="0"/>
    <x v="2"/>
    <x v="0"/>
    <x v="0"/>
    <n v="1413569818"/>
    <x v="439"/>
    <x v="0"/>
    <n v="0"/>
    <x v="1"/>
    <x v="5"/>
    <n v="0"/>
    <x v="123"/>
    <x v="0"/>
    <x v="5"/>
    <x v="439"/>
    <x v="439"/>
    <x v="3"/>
  </r>
  <r>
    <n v="440"/>
    <x v="440"/>
    <x v="439"/>
    <n v="5000"/>
    <n v="5"/>
    <x v="2"/>
    <x v="0"/>
    <x v="0"/>
    <n v="1458859153"/>
    <x v="440"/>
    <x v="0"/>
    <n v="1"/>
    <x v="1"/>
    <x v="5"/>
    <n v="0"/>
    <x v="145"/>
    <x v="0"/>
    <x v="5"/>
    <x v="440"/>
    <x v="440"/>
    <x v="2"/>
  </r>
  <r>
    <n v="441"/>
    <x v="441"/>
    <x v="440"/>
    <n v="400"/>
    <n v="0"/>
    <x v="2"/>
    <x v="1"/>
    <x v="1"/>
    <n v="1383418996"/>
    <x v="441"/>
    <x v="0"/>
    <n v="0"/>
    <x v="1"/>
    <x v="5"/>
    <n v="0"/>
    <x v="123"/>
    <x v="0"/>
    <x v="5"/>
    <x v="441"/>
    <x v="441"/>
    <x v="4"/>
  </r>
  <r>
    <n v="442"/>
    <x v="442"/>
    <x v="441"/>
    <n v="17000"/>
    <n v="6691"/>
    <x v="2"/>
    <x v="0"/>
    <x v="0"/>
    <n v="1424380783"/>
    <x v="442"/>
    <x v="0"/>
    <n v="17"/>
    <x v="1"/>
    <x v="5"/>
    <n v="39"/>
    <x v="371"/>
    <x v="0"/>
    <x v="5"/>
    <x v="442"/>
    <x v="442"/>
    <x v="0"/>
  </r>
  <r>
    <n v="443"/>
    <x v="443"/>
    <x v="442"/>
    <n v="10000"/>
    <n v="10"/>
    <x v="2"/>
    <x v="5"/>
    <x v="5"/>
    <n v="1391991701"/>
    <x v="443"/>
    <x v="0"/>
    <n v="2"/>
    <x v="1"/>
    <x v="5"/>
    <n v="0"/>
    <x v="145"/>
    <x v="0"/>
    <x v="5"/>
    <x v="443"/>
    <x v="443"/>
    <x v="3"/>
  </r>
  <r>
    <n v="444"/>
    <x v="444"/>
    <x v="443"/>
    <n v="1000"/>
    <n v="50"/>
    <x v="2"/>
    <x v="0"/>
    <x v="0"/>
    <n v="1329342361"/>
    <x v="444"/>
    <x v="0"/>
    <n v="1"/>
    <x v="1"/>
    <x v="5"/>
    <n v="5"/>
    <x v="73"/>
    <x v="0"/>
    <x v="5"/>
    <x v="444"/>
    <x v="444"/>
    <x v="6"/>
  </r>
  <r>
    <n v="445"/>
    <x v="445"/>
    <x v="444"/>
    <n v="60000"/>
    <n v="2"/>
    <x v="2"/>
    <x v="0"/>
    <x v="0"/>
    <n v="1432195375"/>
    <x v="445"/>
    <x v="0"/>
    <n v="2"/>
    <x v="1"/>
    <x v="5"/>
    <n v="0"/>
    <x v="120"/>
    <x v="0"/>
    <x v="5"/>
    <x v="445"/>
    <x v="445"/>
    <x v="0"/>
  </r>
  <r>
    <n v="446"/>
    <x v="446"/>
    <x v="445"/>
    <n v="10500"/>
    <n v="766"/>
    <x v="2"/>
    <x v="0"/>
    <x v="0"/>
    <n v="1425434420"/>
    <x v="446"/>
    <x v="0"/>
    <n v="16"/>
    <x v="1"/>
    <x v="5"/>
    <n v="7"/>
    <x v="372"/>
    <x v="0"/>
    <x v="5"/>
    <x v="446"/>
    <x v="446"/>
    <x v="0"/>
  </r>
  <r>
    <n v="447"/>
    <x v="447"/>
    <x v="446"/>
    <n v="30000"/>
    <n v="5"/>
    <x v="2"/>
    <x v="1"/>
    <x v="1"/>
    <n v="1364041163"/>
    <x v="447"/>
    <x v="0"/>
    <n v="1"/>
    <x v="1"/>
    <x v="5"/>
    <n v="0"/>
    <x v="145"/>
    <x v="0"/>
    <x v="5"/>
    <x v="447"/>
    <x v="447"/>
    <x v="4"/>
  </r>
  <r>
    <n v="448"/>
    <x v="448"/>
    <x v="447"/>
    <n v="2500"/>
    <n v="82.01"/>
    <x v="2"/>
    <x v="0"/>
    <x v="0"/>
    <n v="1400091095"/>
    <x v="448"/>
    <x v="0"/>
    <n v="4"/>
    <x v="1"/>
    <x v="5"/>
    <n v="3"/>
    <x v="373"/>
    <x v="0"/>
    <x v="5"/>
    <x v="448"/>
    <x v="448"/>
    <x v="3"/>
  </r>
  <r>
    <n v="449"/>
    <x v="449"/>
    <x v="448"/>
    <n v="2000"/>
    <n v="45"/>
    <x v="2"/>
    <x v="1"/>
    <x v="1"/>
    <n v="1382017085"/>
    <x v="449"/>
    <x v="0"/>
    <n v="5"/>
    <x v="1"/>
    <x v="5"/>
    <n v="2"/>
    <x v="374"/>
    <x v="0"/>
    <x v="5"/>
    <x v="449"/>
    <x v="449"/>
    <x v="4"/>
  </r>
  <r>
    <n v="450"/>
    <x v="450"/>
    <x v="449"/>
    <n v="50000"/>
    <n v="396"/>
    <x v="2"/>
    <x v="0"/>
    <x v="0"/>
    <n v="1392417800"/>
    <x v="450"/>
    <x v="0"/>
    <n v="7"/>
    <x v="1"/>
    <x v="5"/>
    <n v="1"/>
    <x v="375"/>
    <x v="0"/>
    <x v="5"/>
    <x v="450"/>
    <x v="450"/>
    <x v="3"/>
  </r>
  <r>
    <n v="451"/>
    <x v="451"/>
    <x v="450"/>
    <n v="20000"/>
    <n v="0"/>
    <x v="2"/>
    <x v="0"/>
    <x v="0"/>
    <n v="1390669791"/>
    <x v="451"/>
    <x v="0"/>
    <n v="0"/>
    <x v="1"/>
    <x v="5"/>
    <n v="0"/>
    <x v="123"/>
    <x v="0"/>
    <x v="5"/>
    <x v="451"/>
    <x v="451"/>
    <x v="4"/>
  </r>
  <r>
    <n v="452"/>
    <x v="452"/>
    <x v="451"/>
    <n v="750"/>
    <n v="480"/>
    <x v="2"/>
    <x v="0"/>
    <x v="0"/>
    <n v="1431536015"/>
    <x v="452"/>
    <x v="0"/>
    <n v="12"/>
    <x v="1"/>
    <x v="5"/>
    <n v="64"/>
    <x v="376"/>
    <x v="0"/>
    <x v="5"/>
    <x v="452"/>
    <x v="452"/>
    <x v="0"/>
  </r>
  <r>
    <n v="453"/>
    <x v="453"/>
    <x v="452"/>
    <n v="94875"/>
    <n v="26"/>
    <x v="2"/>
    <x v="0"/>
    <x v="0"/>
    <n v="1424375279"/>
    <x v="453"/>
    <x v="0"/>
    <n v="2"/>
    <x v="1"/>
    <x v="5"/>
    <n v="0"/>
    <x v="31"/>
    <x v="0"/>
    <x v="5"/>
    <x v="453"/>
    <x v="453"/>
    <x v="0"/>
  </r>
  <r>
    <n v="454"/>
    <x v="454"/>
    <x v="453"/>
    <n v="10000"/>
    <n v="82"/>
    <x v="2"/>
    <x v="0"/>
    <x v="0"/>
    <n v="1417007640"/>
    <x v="454"/>
    <x v="0"/>
    <n v="5"/>
    <x v="1"/>
    <x v="5"/>
    <n v="1"/>
    <x v="377"/>
    <x v="0"/>
    <x v="5"/>
    <x v="454"/>
    <x v="454"/>
    <x v="3"/>
  </r>
  <r>
    <n v="455"/>
    <x v="455"/>
    <x v="454"/>
    <n v="65000"/>
    <n v="45"/>
    <x v="2"/>
    <x v="0"/>
    <x v="0"/>
    <n v="1334622660"/>
    <x v="455"/>
    <x v="0"/>
    <n v="2"/>
    <x v="1"/>
    <x v="5"/>
    <n v="0"/>
    <x v="378"/>
    <x v="0"/>
    <x v="5"/>
    <x v="455"/>
    <x v="455"/>
    <x v="5"/>
  </r>
  <r>
    <n v="456"/>
    <x v="456"/>
    <x v="455"/>
    <n v="8888"/>
    <n v="61"/>
    <x v="2"/>
    <x v="0"/>
    <x v="0"/>
    <n v="1382414340"/>
    <x v="456"/>
    <x v="0"/>
    <n v="3"/>
    <x v="1"/>
    <x v="5"/>
    <n v="1"/>
    <x v="379"/>
    <x v="0"/>
    <x v="5"/>
    <x v="456"/>
    <x v="456"/>
    <x v="4"/>
  </r>
  <r>
    <n v="457"/>
    <x v="457"/>
    <x v="456"/>
    <n v="20000"/>
    <n v="0"/>
    <x v="2"/>
    <x v="5"/>
    <x v="5"/>
    <n v="1408213512"/>
    <x v="457"/>
    <x v="0"/>
    <n v="0"/>
    <x v="1"/>
    <x v="5"/>
    <n v="0"/>
    <x v="123"/>
    <x v="0"/>
    <x v="5"/>
    <x v="457"/>
    <x v="457"/>
    <x v="3"/>
  </r>
  <r>
    <n v="458"/>
    <x v="458"/>
    <x v="457"/>
    <n v="10000"/>
    <n v="821"/>
    <x v="2"/>
    <x v="1"/>
    <x v="1"/>
    <n v="1368550060"/>
    <x v="458"/>
    <x v="0"/>
    <n v="49"/>
    <x v="1"/>
    <x v="5"/>
    <n v="8"/>
    <x v="380"/>
    <x v="0"/>
    <x v="5"/>
    <x v="458"/>
    <x v="458"/>
    <x v="4"/>
  </r>
  <r>
    <n v="459"/>
    <x v="459"/>
    <x v="458"/>
    <n v="39000"/>
    <n v="25"/>
    <x v="2"/>
    <x v="0"/>
    <x v="0"/>
    <n v="1321201327"/>
    <x v="459"/>
    <x v="0"/>
    <n v="1"/>
    <x v="1"/>
    <x v="5"/>
    <n v="0"/>
    <x v="381"/>
    <x v="0"/>
    <x v="5"/>
    <x v="459"/>
    <x v="459"/>
    <x v="6"/>
  </r>
  <r>
    <n v="460"/>
    <x v="460"/>
    <x v="459"/>
    <n v="8500"/>
    <n v="25"/>
    <x v="2"/>
    <x v="0"/>
    <x v="0"/>
    <n v="1401595200"/>
    <x v="460"/>
    <x v="0"/>
    <n v="2"/>
    <x v="1"/>
    <x v="5"/>
    <n v="0"/>
    <x v="382"/>
    <x v="0"/>
    <x v="5"/>
    <x v="460"/>
    <x v="460"/>
    <x v="3"/>
  </r>
  <r>
    <n v="461"/>
    <x v="461"/>
    <x v="460"/>
    <n v="550"/>
    <n v="0"/>
    <x v="2"/>
    <x v="1"/>
    <x v="1"/>
    <n v="1370204367"/>
    <x v="461"/>
    <x v="0"/>
    <n v="0"/>
    <x v="1"/>
    <x v="5"/>
    <n v="0"/>
    <x v="123"/>
    <x v="0"/>
    <x v="5"/>
    <x v="461"/>
    <x v="461"/>
    <x v="4"/>
  </r>
  <r>
    <n v="462"/>
    <x v="462"/>
    <x v="461"/>
    <n v="100000"/>
    <n v="0"/>
    <x v="2"/>
    <x v="0"/>
    <x v="0"/>
    <n v="1312945341"/>
    <x v="462"/>
    <x v="0"/>
    <n v="0"/>
    <x v="1"/>
    <x v="5"/>
    <n v="0"/>
    <x v="123"/>
    <x v="0"/>
    <x v="5"/>
    <x v="462"/>
    <x v="462"/>
    <x v="6"/>
  </r>
  <r>
    <n v="463"/>
    <x v="463"/>
    <x v="462"/>
    <n v="55000"/>
    <n v="1250"/>
    <x v="2"/>
    <x v="0"/>
    <x v="0"/>
    <n v="1316883753"/>
    <x v="463"/>
    <x v="0"/>
    <n v="11"/>
    <x v="1"/>
    <x v="5"/>
    <n v="2"/>
    <x v="383"/>
    <x v="0"/>
    <x v="5"/>
    <x v="463"/>
    <x v="463"/>
    <x v="6"/>
  </r>
  <r>
    <n v="464"/>
    <x v="464"/>
    <x v="463"/>
    <n v="1010"/>
    <n v="1"/>
    <x v="2"/>
    <x v="12"/>
    <x v="3"/>
    <n v="1463602935"/>
    <x v="464"/>
    <x v="0"/>
    <n v="1"/>
    <x v="1"/>
    <x v="5"/>
    <n v="0"/>
    <x v="120"/>
    <x v="0"/>
    <x v="5"/>
    <x v="464"/>
    <x v="464"/>
    <x v="2"/>
  </r>
  <r>
    <n v="465"/>
    <x v="465"/>
    <x v="464"/>
    <n v="512"/>
    <n v="138"/>
    <x v="2"/>
    <x v="0"/>
    <x v="0"/>
    <n v="1403837574"/>
    <x v="465"/>
    <x v="0"/>
    <n v="8"/>
    <x v="1"/>
    <x v="5"/>
    <n v="27"/>
    <x v="384"/>
    <x v="0"/>
    <x v="5"/>
    <x v="465"/>
    <x v="465"/>
    <x v="3"/>
  </r>
  <r>
    <n v="466"/>
    <x v="466"/>
    <x v="465"/>
    <n v="10000"/>
    <n v="76"/>
    <x v="2"/>
    <x v="0"/>
    <x v="0"/>
    <n v="1347057464"/>
    <x v="466"/>
    <x v="0"/>
    <n v="5"/>
    <x v="1"/>
    <x v="5"/>
    <n v="1"/>
    <x v="385"/>
    <x v="0"/>
    <x v="5"/>
    <x v="466"/>
    <x v="466"/>
    <x v="5"/>
  </r>
  <r>
    <n v="467"/>
    <x v="467"/>
    <x v="466"/>
    <n v="20000"/>
    <n v="4315"/>
    <x v="2"/>
    <x v="0"/>
    <x v="0"/>
    <n v="1348849134"/>
    <x v="467"/>
    <x v="0"/>
    <n v="39"/>
    <x v="1"/>
    <x v="5"/>
    <n v="22"/>
    <x v="386"/>
    <x v="0"/>
    <x v="5"/>
    <x v="467"/>
    <x v="467"/>
    <x v="5"/>
  </r>
  <r>
    <n v="468"/>
    <x v="468"/>
    <x v="467"/>
    <n v="7500"/>
    <n v="0"/>
    <x v="2"/>
    <x v="0"/>
    <x v="0"/>
    <n v="1341978665"/>
    <x v="468"/>
    <x v="0"/>
    <n v="0"/>
    <x v="1"/>
    <x v="5"/>
    <n v="0"/>
    <x v="123"/>
    <x v="0"/>
    <x v="5"/>
    <x v="468"/>
    <x v="468"/>
    <x v="5"/>
  </r>
  <r>
    <n v="469"/>
    <x v="469"/>
    <x v="468"/>
    <n v="6000"/>
    <n v="0"/>
    <x v="2"/>
    <x v="1"/>
    <x v="1"/>
    <n v="1409960724"/>
    <x v="469"/>
    <x v="0"/>
    <n v="0"/>
    <x v="1"/>
    <x v="5"/>
    <n v="0"/>
    <x v="123"/>
    <x v="0"/>
    <x v="5"/>
    <x v="469"/>
    <x v="469"/>
    <x v="3"/>
  </r>
  <r>
    <n v="470"/>
    <x v="470"/>
    <x v="469"/>
    <n v="5000"/>
    <n v="51"/>
    <x v="2"/>
    <x v="0"/>
    <x v="0"/>
    <n v="1389844800"/>
    <x v="470"/>
    <x v="0"/>
    <n v="2"/>
    <x v="1"/>
    <x v="5"/>
    <n v="1"/>
    <x v="157"/>
    <x v="0"/>
    <x v="5"/>
    <x v="470"/>
    <x v="470"/>
    <x v="4"/>
  </r>
  <r>
    <n v="471"/>
    <x v="471"/>
    <x v="470"/>
    <n v="55000"/>
    <n v="6541"/>
    <x v="2"/>
    <x v="0"/>
    <x v="0"/>
    <n v="1397924379"/>
    <x v="471"/>
    <x v="0"/>
    <n v="170"/>
    <x v="1"/>
    <x v="5"/>
    <n v="12"/>
    <x v="387"/>
    <x v="0"/>
    <x v="5"/>
    <x v="471"/>
    <x v="471"/>
    <x v="3"/>
  </r>
  <r>
    <n v="472"/>
    <x v="472"/>
    <x v="471"/>
    <n v="800"/>
    <n v="141"/>
    <x v="2"/>
    <x v="0"/>
    <x v="0"/>
    <n v="1408831718"/>
    <x v="472"/>
    <x v="0"/>
    <n v="5"/>
    <x v="1"/>
    <x v="5"/>
    <n v="18"/>
    <x v="388"/>
    <x v="0"/>
    <x v="5"/>
    <x v="472"/>
    <x v="472"/>
    <x v="3"/>
  </r>
  <r>
    <n v="473"/>
    <x v="473"/>
    <x v="472"/>
    <n v="30000"/>
    <n v="861"/>
    <x v="2"/>
    <x v="0"/>
    <x v="0"/>
    <n v="1410972319"/>
    <x v="473"/>
    <x v="0"/>
    <n v="14"/>
    <x v="1"/>
    <x v="5"/>
    <n v="3"/>
    <x v="243"/>
    <x v="0"/>
    <x v="5"/>
    <x v="473"/>
    <x v="473"/>
    <x v="3"/>
  </r>
  <r>
    <n v="474"/>
    <x v="474"/>
    <x v="473"/>
    <n v="3300"/>
    <n v="1"/>
    <x v="2"/>
    <x v="0"/>
    <x v="0"/>
    <n v="1487318029"/>
    <x v="474"/>
    <x v="0"/>
    <n v="1"/>
    <x v="1"/>
    <x v="5"/>
    <n v="0"/>
    <x v="120"/>
    <x v="0"/>
    <x v="5"/>
    <x v="474"/>
    <x v="474"/>
    <x v="1"/>
  </r>
  <r>
    <n v="475"/>
    <x v="475"/>
    <x v="474"/>
    <n v="2000"/>
    <n v="0"/>
    <x v="2"/>
    <x v="0"/>
    <x v="0"/>
    <n v="1430877843"/>
    <x v="475"/>
    <x v="0"/>
    <n v="0"/>
    <x v="1"/>
    <x v="5"/>
    <n v="0"/>
    <x v="123"/>
    <x v="0"/>
    <x v="5"/>
    <x v="475"/>
    <x v="475"/>
    <x v="0"/>
  </r>
  <r>
    <n v="476"/>
    <x v="476"/>
    <x v="475"/>
    <n v="220000"/>
    <n v="4906.59"/>
    <x v="2"/>
    <x v="0"/>
    <x v="0"/>
    <n v="1401767940"/>
    <x v="476"/>
    <x v="0"/>
    <n v="124"/>
    <x v="1"/>
    <x v="5"/>
    <n v="2"/>
    <x v="389"/>
    <x v="0"/>
    <x v="5"/>
    <x v="476"/>
    <x v="476"/>
    <x v="3"/>
  </r>
  <r>
    <n v="477"/>
    <x v="477"/>
    <x v="476"/>
    <n v="1500"/>
    <n v="0"/>
    <x v="2"/>
    <x v="0"/>
    <x v="0"/>
    <n v="1337371334"/>
    <x v="477"/>
    <x v="0"/>
    <n v="0"/>
    <x v="1"/>
    <x v="5"/>
    <n v="0"/>
    <x v="123"/>
    <x v="0"/>
    <x v="5"/>
    <x v="477"/>
    <x v="477"/>
    <x v="5"/>
  </r>
  <r>
    <n v="478"/>
    <x v="478"/>
    <x v="477"/>
    <n v="10000"/>
    <n v="0"/>
    <x v="2"/>
    <x v="0"/>
    <x v="0"/>
    <n v="1427921509"/>
    <x v="478"/>
    <x v="0"/>
    <n v="0"/>
    <x v="1"/>
    <x v="5"/>
    <n v="0"/>
    <x v="123"/>
    <x v="0"/>
    <x v="5"/>
    <x v="478"/>
    <x v="478"/>
    <x v="0"/>
  </r>
  <r>
    <n v="479"/>
    <x v="479"/>
    <x v="478"/>
    <n v="15000"/>
    <n v="4884"/>
    <x v="2"/>
    <x v="0"/>
    <x v="0"/>
    <n v="1416566835"/>
    <x v="479"/>
    <x v="0"/>
    <n v="55"/>
    <x v="1"/>
    <x v="5"/>
    <n v="33"/>
    <x v="390"/>
    <x v="0"/>
    <x v="5"/>
    <x v="479"/>
    <x v="479"/>
    <x v="3"/>
  </r>
  <r>
    <n v="480"/>
    <x v="480"/>
    <x v="479"/>
    <n v="40000"/>
    <n v="7764"/>
    <x v="2"/>
    <x v="0"/>
    <x v="0"/>
    <n v="1376049615"/>
    <x v="480"/>
    <x v="0"/>
    <n v="140"/>
    <x v="1"/>
    <x v="5"/>
    <n v="19"/>
    <x v="391"/>
    <x v="0"/>
    <x v="5"/>
    <x v="480"/>
    <x v="480"/>
    <x v="4"/>
  </r>
  <r>
    <n v="481"/>
    <x v="481"/>
    <x v="480"/>
    <n v="30000"/>
    <n v="1830"/>
    <x v="2"/>
    <x v="0"/>
    <x v="0"/>
    <n v="1349885289"/>
    <x v="481"/>
    <x v="0"/>
    <n v="21"/>
    <x v="1"/>
    <x v="5"/>
    <n v="6"/>
    <x v="392"/>
    <x v="0"/>
    <x v="5"/>
    <x v="481"/>
    <x v="481"/>
    <x v="5"/>
  </r>
  <r>
    <n v="482"/>
    <x v="482"/>
    <x v="481"/>
    <n v="10000"/>
    <n v="10"/>
    <x v="2"/>
    <x v="0"/>
    <x v="0"/>
    <n v="1460644440"/>
    <x v="482"/>
    <x v="0"/>
    <n v="1"/>
    <x v="1"/>
    <x v="5"/>
    <n v="0"/>
    <x v="119"/>
    <x v="0"/>
    <x v="5"/>
    <x v="482"/>
    <x v="482"/>
    <x v="2"/>
  </r>
  <r>
    <n v="483"/>
    <x v="483"/>
    <x v="482"/>
    <n v="15000"/>
    <n v="7530"/>
    <x v="2"/>
    <x v="1"/>
    <x v="1"/>
    <n v="1359434672"/>
    <x v="483"/>
    <x v="0"/>
    <n v="147"/>
    <x v="1"/>
    <x v="5"/>
    <n v="50"/>
    <x v="393"/>
    <x v="0"/>
    <x v="5"/>
    <x v="483"/>
    <x v="483"/>
    <x v="5"/>
  </r>
  <r>
    <n v="484"/>
    <x v="484"/>
    <x v="483"/>
    <n v="80000"/>
    <n v="149"/>
    <x v="2"/>
    <x v="1"/>
    <x v="1"/>
    <n v="1446766372"/>
    <x v="484"/>
    <x v="0"/>
    <n v="11"/>
    <x v="1"/>
    <x v="5"/>
    <n v="0"/>
    <x v="394"/>
    <x v="0"/>
    <x v="5"/>
    <x v="484"/>
    <x v="484"/>
    <x v="0"/>
  </r>
  <r>
    <n v="485"/>
    <x v="485"/>
    <x v="484"/>
    <n v="37956"/>
    <n v="8315.01"/>
    <x v="2"/>
    <x v="1"/>
    <x v="1"/>
    <n v="1368792499"/>
    <x v="485"/>
    <x v="0"/>
    <n v="125"/>
    <x v="1"/>
    <x v="5"/>
    <n v="22"/>
    <x v="395"/>
    <x v="0"/>
    <x v="5"/>
    <x v="485"/>
    <x v="485"/>
    <x v="4"/>
  </r>
  <r>
    <n v="486"/>
    <x v="486"/>
    <x v="485"/>
    <n v="550000"/>
    <n v="50"/>
    <x v="2"/>
    <x v="2"/>
    <x v="2"/>
    <n v="1401662239"/>
    <x v="486"/>
    <x v="0"/>
    <n v="1"/>
    <x v="1"/>
    <x v="5"/>
    <n v="0"/>
    <x v="73"/>
    <x v="0"/>
    <x v="5"/>
    <x v="486"/>
    <x v="486"/>
    <x v="3"/>
  </r>
  <r>
    <n v="487"/>
    <x v="487"/>
    <x v="486"/>
    <n v="50000"/>
    <n v="0"/>
    <x v="2"/>
    <x v="5"/>
    <x v="5"/>
    <n v="1482678994"/>
    <x v="487"/>
    <x v="0"/>
    <n v="0"/>
    <x v="1"/>
    <x v="5"/>
    <n v="0"/>
    <x v="123"/>
    <x v="0"/>
    <x v="5"/>
    <x v="487"/>
    <x v="487"/>
    <x v="2"/>
  </r>
  <r>
    <n v="488"/>
    <x v="488"/>
    <x v="487"/>
    <n v="12000"/>
    <n v="0"/>
    <x v="2"/>
    <x v="0"/>
    <x v="0"/>
    <n v="1483924700"/>
    <x v="488"/>
    <x v="0"/>
    <n v="0"/>
    <x v="1"/>
    <x v="5"/>
    <n v="0"/>
    <x v="123"/>
    <x v="0"/>
    <x v="5"/>
    <x v="488"/>
    <x v="488"/>
    <x v="2"/>
  </r>
  <r>
    <n v="489"/>
    <x v="489"/>
    <x v="488"/>
    <n v="74997"/>
    <n v="215"/>
    <x v="2"/>
    <x v="0"/>
    <x v="0"/>
    <n v="1325763180"/>
    <x v="489"/>
    <x v="0"/>
    <n v="3"/>
    <x v="1"/>
    <x v="5"/>
    <n v="0"/>
    <x v="396"/>
    <x v="0"/>
    <x v="5"/>
    <x v="489"/>
    <x v="489"/>
    <x v="6"/>
  </r>
  <r>
    <n v="490"/>
    <x v="490"/>
    <x v="489"/>
    <n v="1000"/>
    <n v="0"/>
    <x v="2"/>
    <x v="0"/>
    <x v="0"/>
    <n v="1345677285"/>
    <x v="490"/>
    <x v="0"/>
    <n v="0"/>
    <x v="1"/>
    <x v="5"/>
    <n v="0"/>
    <x v="123"/>
    <x v="0"/>
    <x v="5"/>
    <x v="490"/>
    <x v="490"/>
    <x v="5"/>
  </r>
  <r>
    <n v="491"/>
    <x v="491"/>
    <x v="490"/>
    <n v="10000"/>
    <n v="0"/>
    <x v="2"/>
    <x v="0"/>
    <x v="0"/>
    <n v="1453937699"/>
    <x v="491"/>
    <x v="0"/>
    <n v="0"/>
    <x v="1"/>
    <x v="5"/>
    <n v="0"/>
    <x v="123"/>
    <x v="0"/>
    <x v="5"/>
    <x v="491"/>
    <x v="491"/>
    <x v="0"/>
  </r>
  <r>
    <n v="492"/>
    <x v="492"/>
    <x v="491"/>
    <n v="10000000"/>
    <n v="0"/>
    <x v="2"/>
    <x v="11"/>
    <x v="9"/>
    <n v="1476319830"/>
    <x v="492"/>
    <x v="0"/>
    <n v="0"/>
    <x v="1"/>
    <x v="5"/>
    <n v="0"/>
    <x v="123"/>
    <x v="0"/>
    <x v="5"/>
    <x v="492"/>
    <x v="492"/>
    <x v="2"/>
  </r>
  <r>
    <n v="493"/>
    <x v="493"/>
    <x v="492"/>
    <n v="30000"/>
    <n v="0"/>
    <x v="2"/>
    <x v="1"/>
    <x v="1"/>
    <n v="1432142738"/>
    <x v="493"/>
    <x v="0"/>
    <n v="0"/>
    <x v="1"/>
    <x v="5"/>
    <n v="0"/>
    <x v="123"/>
    <x v="0"/>
    <x v="5"/>
    <x v="493"/>
    <x v="493"/>
    <x v="0"/>
  </r>
  <r>
    <n v="494"/>
    <x v="494"/>
    <x v="493"/>
    <n v="20000"/>
    <n v="31"/>
    <x v="2"/>
    <x v="0"/>
    <x v="0"/>
    <n v="1404356400"/>
    <x v="494"/>
    <x v="0"/>
    <n v="3"/>
    <x v="1"/>
    <x v="5"/>
    <n v="0"/>
    <x v="397"/>
    <x v="0"/>
    <x v="5"/>
    <x v="494"/>
    <x v="494"/>
    <x v="3"/>
  </r>
  <r>
    <n v="495"/>
    <x v="495"/>
    <x v="494"/>
    <n v="7000"/>
    <n v="0"/>
    <x v="2"/>
    <x v="0"/>
    <x v="0"/>
    <n v="1437076305"/>
    <x v="495"/>
    <x v="0"/>
    <n v="0"/>
    <x v="1"/>
    <x v="5"/>
    <n v="0"/>
    <x v="123"/>
    <x v="0"/>
    <x v="5"/>
    <x v="495"/>
    <x v="495"/>
    <x v="0"/>
  </r>
  <r>
    <n v="496"/>
    <x v="496"/>
    <x v="495"/>
    <n v="60000"/>
    <n v="1"/>
    <x v="2"/>
    <x v="0"/>
    <x v="0"/>
    <n v="1392070874"/>
    <x v="496"/>
    <x v="0"/>
    <n v="1"/>
    <x v="1"/>
    <x v="5"/>
    <n v="0"/>
    <x v="120"/>
    <x v="0"/>
    <x v="5"/>
    <x v="496"/>
    <x v="496"/>
    <x v="4"/>
  </r>
  <r>
    <n v="497"/>
    <x v="497"/>
    <x v="496"/>
    <n v="4480"/>
    <n v="30"/>
    <x v="2"/>
    <x v="0"/>
    <x v="0"/>
    <n v="1419483600"/>
    <x v="497"/>
    <x v="0"/>
    <n v="3"/>
    <x v="1"/>
    <x v="5"/>
    <n v="1"/>
    <x v="119"/>
    <x v="0"/>
    <x v="5"/>
    <x v="497"/>
    <x v="497"/>
    <x v="3"/>
  </r>
  <r>
    <n v="498"/>
    <x v="498"/>
    <x v="497"/>
    <n v="65108"/>
    <n v="2994"/>
    <x v="2"/>
    <x v="0"/>
    <x v="0"/>
    <n v="1324664249"/>
    <x v="498"/>
    <x v="0"/>
    <n v="22"/>
    <x v="1"/>
    <x v="5"/>
    <n v="5"/>
    <x v="398"/>
    <x v="0"/>
    <x v="5"/>
    <x v="498"/>
    <x v="498"/>
    <x v="6"/>
  </r>
  <r>
    <n v="499"/>
    <x v="499"/>
    <x v="498"/>
    <n v="20000"/>
    <n v="1910"/>
    <x v="2"/>
    <x v="0"/>
    <x v="0"/>
    <n v="1255381140"/>
    <x v="499"/>
    <x v="0"/>
    <n v="26"/>
    <x v="1"/>
    <x v="5"/>
    <n v="10"/>
    <x v="399"/>
    <x v="0"/>
    <x v="5"/>
    <x v="499"/>
    <x v="499"/>
    <x v="8"/>
  </r>
  <r>
    <n v="500"/>
    <x v="500"/>
    <x v="499"/>
    <n v="6500"/>
    <n v="215"/>
    <x v="2"/>
    <x v="0"/>
    <x v="0"/>
    <n v="1273356960"/>
    <x v="500"/>
    <x v="0"/>
    <n v="4"/>
    <x v="1"/>
    <x v="5"/>
    <n v="3"/>
    <x v="400"/>
    <x v="0"/>
    <x v="5"/>
    <x v="500"/>
    <x v="500"/>
    <x v="7"/>
  </r>
  <r>
    <n v="501"/>
    <x v="501"/>
    <x v="500"/>
    <n v="10000"/>
    <n v="0"/>
    <x v="2"/>
    <x v="0"/>
    <x v="0"/>
    <n v="1310189851"/>
    <x v="501"/>
    <x v="0"/>
    <n v="0"/>
    <x v="1"/>
    <x v="5"/>
    <n v="0"/>
    <x v="123"/>
    <x v="0"/>
    <x v="5"/>
    <x v="501"/>
    <x v="501"/>
    <x v="6"/>
  </r>
  <r>
    <n v="502"/>
    <x v="502"/>
    <x v="501"/>
    <n v="20000"/>
    <n v="230"/>
    <x v="2"/>
    <x v="0"/>
    <x v="0"/>
    <n v="1332073025"/>
    <x v="502"/>
    <x v="0"/>
    <n v="4"/>
    <x v="1"/>
    <x v="5"/>
    <n v="1"/>
    <x v="401"/>
    <x v="0"/>
    <x v="5"/>
    <x v="502"/>
    <x v="502"/>
    <x v="5"/>
  </r>
  <r>
    <n v="503"/>
    <x v="503"/>
    <x v="502"/>
    <n v="6500"/>
    <n v="114"/>
    <x v="2"/>
    <x v="1"/>
    <x v="1"/>
    <n v="1421498303"/>
    <x v="503"/>
    <x v="0"/>
    <n v="9"/>
    <x v="1"/>
    <x v="5"/>
    <n v="2"/>
    <x v="402"/>
    <x v="0"/>
    <x v="5"/>
    <x v="503"/>
    <x v="503"/>
    <x v="3"/>
  </r>
  <r>
    <n v="504"/>
    <x v="504"/>
    <x v="503"/>
    <n v="24500"/>
    <n v="335"/>
    <x v="2"/>
    <x v="0"/>
    <x v="0"/>
    <n v="1334097387"/>
    <x v="504"/>
    <x v="0"/>
    <n v="5"/>
    <x v="1"/>
    <x v="5"/>
    <n v="1"/>
    <x v="403"/>
    <x v="0"/>
    <x v="5"/>
    <x v="504"/>
    <x v="504"/>
    <x v="5"/>
  </r>
  <r>
    <n v="505"/>
    <x v="505"/>
    <x v="504"/>
    <n v="12000"/>
    <n v="52"/>
    <x v="2"/>
    <x v="0"/>
    <x v="0"/>
    <n v="1451010086"/>
    <x v="505"/>
    <x v="0"/>
    <n v="14"/>
    <x v="1"/>
    <x v="5"/>
    <n v="0"/>
    <x v="404"/>
    <x v="0"/>
    <x v="5"/>
    <x v="505"/>
    <x v="505"/>
    <x v="0"/>
  </r>
  <r>
    <n v="506"/>
    <x v="506"/>
    <x v="505"/>
    <n v="200000"/>
    <n v="250"/>
    <x v="2"/>
    <x v="0"/>
    <x v="0"/>
    <n v="1376140520"/>
    <x v="506"/>
    <x v="0"/>
    <n v="1"/>
    <x v="1"/>
    <x v="5"/>
    <n v="0"/>
    <x v="405"/>
    <x v="0"/>
    <x v="5"/>
    <x v="506"/>
    <x v="506"/>
    <x v="4"/>
  </r>
  <r>
    <n v="507"/>
    <x v="507"/>
    <x v="506"/>
    <n v="20000"/>
    <n v="640"/>
    <x v="2"/>
    <x v="0"/>
    <x v="0"/>
    <n v="1350687657"/>
    <x v="507"/>
    <x v="0"/>
    <n v="10"/>
    <x v="1"/>
    <x v="5"/>
    <n v="3"/>
    <x v="406"/>
    <x v="0"/>
    <x v="5"/>
    <x v="507"/>
    <x v="507"/>
    <x v="5"/>
  </r>
  <r>
    <n v="508"/>
    <x v="508"/>
    <x v="507"/>
    <n v="50000"/>
    <n v="400"/>
    <x v="2"/>
    <x v="0"/>
    <x v="0"/>
    <n v="1337955240"/>
    <x v="508"/>
    <x v="0"/>
    <n v="3"/>
    <x v="1"/>
    <x v="5"/>
    <n v="1"/>
    <x v="44"/>
    <x v="0"/>
    <x v="5"/>
    <x v="508"/>
    <x v="508"/>
    <x v="5"/>
  </r>
  <r>
    <n v="509"/>
    <x v="509"/>
    <x v="508"/>
    <n v="5000"/>
    <n v="10"/>
    <x v="2"/>
    <x v="1"/>
    <x v="1"/>
    <n v="1435504170"/>
    <x v="509"/>
    <x v="0"/>
    <n v="1"/>
    <x v="1"/>
    <x v="5"/>
    <n v="0"/>
    <x v="119"/>
    <x v="0"/>
    <x v="5"/>
    <x v="509"/>
    <x v="509"/>
    <x v="0"/>
  </r>
  <r>
    <n v="510"/>
    <x v="510"/>
    <x v="509"/>
    <n v="14000"/>
    <n v="0"/>
    <x v="2"/>
    <x v="0"/>
    <x v="0"/>
    <n v="1456805639"/>
    <x v="510"/>
    <x v="0"/>
    <n v="0"/>
    <x v="1"/>
    <x v="5"/>
    <n v="0"/>
    <x v="123"/>
    <x v="0"/>
    <x v="5"/>
    <x v="510"/>
    <x v="510"/>
    <x v="2"/>
  </r>
  <r>
    <n v="511"/>
    <x v="511"/>
    <x v="510"/>
    <n v="5000"/>
    <n v="150"/>
    <x v="2"/>
    <x v="0"/>
    <x v="0"/>
    <n v="1365228982"/>
    <x v="511"/>
    <x v="0"/>
    <n v="5"/>
    <x v="1"/>
    <x v="5"/>
    <n v="3"/>
    <x v="180"/>
    <x v="0"/>
    <x v="5"/>
    <x v="511"/>
    <x v="511"/>
    <x v="4"/>
  </r>
  <r>
    <n v="512"/>
    <x v="512"/>
    <x v="511"/>
    <n v="8000"/>
    <n v="11"/>
    <x v="2"/>
    <x v="0"/>
    <x v="0"/>
    <n v="1479667727"/>
    <x v="512"/>
    <x v="0"/>
    <n v="2"/>
    <x v="1"/>
    <x v="5"/>
    <n v="0"/>
    <x v="149"/>
    <x v="0"/>
    <x v="5"/>
    <x v="512"/>
    <x v="512"/>
    <x v="2"/>
  </r>
  <r>
    <n v="513"/>
    <x v="513"/>
    <x v="512"/>
    <n v="50000"/>
    <n v="6962"/>
    <x v="2"/>
    <x v="0"/>
    <x v="0"/>
    <n v="1471244400"/>
    <x v="513"/>
    <x v="0"/>
    <n v="68"/>
    <x v="1"/>
    <x v="5"/>
    <n v="14"/>
    <x v="407"/>
    <x v="0"/>
    <x v="5"/>
    <x v="513"/>
    <x v="513"/>
    <x v="2"/>
  </r>
  <r>
    <n v="514"/>
    <x v="514"/>
    <x v="513"/>
    <n v="1500"/>
    <n v="50"/>
    <x v="2"/>
    <x v="5"/>
    <x v="5"/>
    <n v="1407595447"/>
    <x v="514"/>
    <x v="0"/>
    <n v="3"/>
    <x v="1"/>
    <x v="5"/>
    <n v="3"/>
    <x v="408"/>
    <x v="0"/>
    <x v="5"/>
    <x v="514"/>
    <x v="514"/>
    <x v="3"/>
  </r>
  <r>
    <n v="515"/>
    <x v="515"/>
    <x v="514"/>
    <n v="97000"/>
    <n v="24651"/>
    <x v="2"/>
    <x v="0"/>
    <x v="0"/>
    <n v="1451389601"/>
    <x v="515"/>
    <x v="0"/>
    <n v="34"/>
    <x v="1"/>
    <x v="5"/>
    <n v="25"/>
    <x v="409"/>
    <x v="0"/>
    <x v="5"/>
    <x v="515"/>
    <x v="515"/>
    <x v="0"/>
  </r>
  <r>
    <n v="516"/>
    <x v="516"/>
    <x v="515"/>
    <n v="5000"/>
    <n v="0"/>
    <x v="2"/>
    <x v="1"/>
    <x v="1"/>
    <n v="1432752080"/>
    <x v="516"/>
    <x v="0"/>
    <n v="0"/>
    <x v="1"/>
    <x v="5"/>
    <n v="0"/>
    <x v="123"/>
    <x v="0"/>
    <x v="5"/>
    <x v="516"/>
    <x v="516"/>
    <x v="0"/>
  </r>
  <r>
    <n v="517"/>
    <x v="517"/>
    <x v="516"/>
    <n v="15000"/>
    <n v="205"/>
    <x v="2"/>
    <x v="0"/>
    <x v="0"/>
    <n v="1486046761"/>
    <x v="517"/>
    <x v="0"/>
    <n v="3"/>
    <x v="1"/>
    <x v="5"/>
    <n v="1"/>
    <x v="410"/>
    <x v="0"/>
    <x v="5"/>
    <x v="517"/>
    <x v="517"/>
    <x v="1"/>
  </r>
  <r>
    <n v="518"/>
    <x v="518"/>
    <x v="517"/>
    <n v="7175"/>
    <n v="0"/>
    <x v="2"/>
    <x v="0"/>
    <x v="0"/>
    <n v="1441550760"/>
    <x v="518"/>
    <x v="0"/>
    <n v="0"/>
    <x v="1"/>
    <x v="5"/>
    <n v="0"/>
    <x v="123"/>
    <x v="0"/>
    <x v="5"/>
    <x v="518"/>
    <x v="518"/>
    <x v="0"/>
  </r>
  <r>
    <n v="519"/>
    <x v="519"/>
    <x v="518"/>
    <n v="12001"/>
    <n v="2746"/>
    <x v="2"/>
    <x v="0"/>
    <x v="0"/>
    <n v="1354699421"/>
    <x v="519"/>
    <x v="0"/>
    <n v="70"/>
    <x v="1"/>
    <x v="5"/>
    <n v="23"/>
    <x v="411"/>
    <x v="0"/>
    <x v="5"/>
    <x v="519"/>
    <x v="519"/>
    <x v="5"/>
  </r>
  <r>
    <n v="520"/>
    <x v="520"/>
    <x v="519"/>
    <n v="5000"/>
    <n v="5105"/>
    <x v="0"/>
    <x v="1"/>
    <x v="1"/>
    <n v="1449766261"/>
    <x v="520"/>
    <x v="0"/>
    <n v="34"/>
    <x v="0"/>
    <x v="6"/>
    <n v="102"/>
    <x v="412"/>
    <x v="1"/>
    <x v="6"/>
    <x v="520"/>
    <x v="520"/>
    <x v="0"/>
  </r>
  <r>
    <n v="521"/>
    <x v="521"/>
    <x v="520"/>
    <n v="5000"/>
    <n v="5232"/>
    <x v="0"/>
    <x v="0"/>
    <x v="0"/>
    <n v="1477976340"/>
    <x v="521"/>
    <x v="0"/>
    <n v="56"/>
    <x v="0"/>
    <x v="6"/>
    <n v="105"/>
    <x v="413"/>
    <x v="1"/>
    <x v="6"/>
    <x v="521"/>
    <x v="521"/>
    <x v="2"/>
  </r>
  <r>
    <n v="522"/>
    <x v="522"/>
    <x v="521"/>
    <n v="3000"/>
    <n v="3440"/>
    <x v="0"/>
    <x v="0"/>
    <x v="0"/>
    <n v="1458518325"/>
    <x v="522"/>
    <x v="0"/>
    <n v="31"/>
    <x v="0"/>
    <x v="6"/>
    <n v="115"/>
    <x v="414"/>
    <x v="1"/>
    <x v="6"/>
    <x v="522"/>
    <x v="522"/>
    <x v="2"/>
  </r>
  <r>
    <n v="523"/>
    <x v="523"/>
    <x v="522"/>
    <n v="5000"/>
    <n v="6030"/>
    <x v="0"/>
    <x v="0"/>
    <x v="0"/>
    <n v="1442805076"/>
    <x v="523"/>
    <x v="0"/>
    <n v="84"/>
    <x v="0"/>
    <x v="6"/>
    <n v="121"/>
    <x v="415"/>
    <x v="1"/>
    <x v="6"/>
    <x v="523"/>
    <x v="523"/>
    <x v="0"/>
  </r>
  <r>
    <n v="524"/>
    <x v="524"/>
    <x v="523"/>
    <n v="3500"/>
    <n v="3803.55"/>
    <x v="0"/>
    <x v="1"/>
    <x v="1"/>
    <n v="1464801169"/>
    <x v="524"/>
    <x v="0"/>
    <n v="130"/>
    <x v="0"/>
    <x v="6"/>
    <n v="109"/>
    <x v="416"/>
    <x v="1"/>
    <x v="6"/>
    <x v="524"/>
    <x v="524"/>
    <x v="2"/>
  </r>
  <r>
    <n v="525"/>
    <x v="525"/>
    <x v="524"/>
    <n v="12000"/>
    <n v="12000"/>
    <x v="0"/>
    <x v="0"/>
    <x v="0"/>
    <n v="1410601041"/>
    <x v="525"/>
    <x v="0"/>
    <n v="12"/>
    <x v="0"/>
    <x v="6"/>
    <n v="100"/>
    <x v="417"/>
    <x v="1"/>
    <x v="6"/>
    <x v="525"/>
    <x v="525"/>
    <x v="3"/>
  </r>
  <r>
    <n v="526"/>
    <x v="526"/>
    <x v="525"/>
    <n v="1500"/>
    <n v="1710"/>
    <x v="0"/>
    <x v="1"/>
    <x v="1"/>
    <n v="1438966800"/>
    <x v="526"/>
    <x v="0"/>
    <n v="23"/>
    <x v="0"/>
    <x v="6"/>
    <n v="114"/>
    <x v="418"/>
    <x v="1"/>
    <x v="6"/>
    <x v="526"/>
    <x v="526"/>
    <x v="0"/>
  </r>
  <r>
    <n v="527"/>
    <x v="527"/>
    <x v="526"/>
    <n v="10000"/>
    <n v="10085"/>
    <x v="0"/>
    <x v="0"/>
    <x v="0"/>
    <n v="1487347500"/>
    <x v="527"/>
    <x v="0"/>
    <n v="158"/>
    <x v="0"/>
    <x v="6"/>
    <n v="101"/>
    <x v="419"/>
    <x v="1"/>
    <x v="6"/>
    <x v="527"/>
    <x v="527"/>
    <x v="1"/>
  </r>
  <r>
    <n v="528"/>
    <x v="528"/>
    <x v="527"/>
    <n v="1150"/>
    <n v="1330"/>
    <x v="0"/>
    <x v="0"/>
    <x v="0"/>
    <n v="1434921600"/>
    <x v="528"/>
    <x v="0"/>
    <n v="30"/>
    <x v="0"/>
    <x v="6"/>
    <n v="116"/>
    <x v="420"/>
    <x v="1"/>
    <x v="6"/>
    <x v="528"/>
    <x v="528"/>
    <x v="0"/>
  </r>
  <r>
    <n v="529"/>
    <x v="529"/>
    <x v="528"/>
    <n v="1200"/>
    <n v="1565"/>
    <x v="0"/>
    <x v="5"/>
    <x v="5"/>
    <n v="1484110800"/>
    <x v="529"/>
    <x v="0"/>
    <n v="18"/>
    <x v="0"/>
    <x v="6"/>
    <n v="130"/>
    <x v="421"/>
    <x v="1"/>
    <x v="6"/>
    <x v="529"/>
    <x v="529"/>
    <x v="2"/>
  </r>
  <r>
    <n v="530"/>
    <x v="530"/>
    <x v="529"/>
    <n v="3405"/>
    <n v="3670"/>
    <x v="0"/>
    <x v="0"/>
    <x v="0"/>
    <n v="1435111200"/>
    <x v="530"/>
    <x v="0"/>
    <n v="29"/>
    <x v="0"/>
    <x v="6"/>
    <n v="108"/>
    <x v="422"/>
    <x v="1"/>
    <x v="6"/>
    <x v="530"/>
    <x v="530"/>
    <x v="0"/>
  </r>
  <r>
    <n v="531"/>
    <x v="531"/>
    <x v="530"/>
    <n v="4000"/>
    <n v="4000"/>
    <x v="0"/>
    <x v="0"/>
    <x v="0"/>
    <n v="1481957940"/>
    <x v="531"/>
    <x v="0"/>
    <n v="31"/>
    <x v="0"/>
    <x v="6"/>
    <n v="100"/>
    <x v="423"/>
    <x v="1"/>
    <x v="6"/>
    <x v="531"/>
    <x v="531"/>
    <x v="2"/>
  </r>
  <r>
    <n v="532"/>
    <x v="532"/>
    <x v="531"/>
    <n v="10000"/>
    <n v="12325"/>
    <x v="0"/>
    <x v="0"/>
    <x v="0"/>
    <n v="1463098208"/>
    <x v="532"/>
    <x v="0"/>
    <n v="173"/>
    <x v="0"/>
    <x v="6"/>
    <n v="123"/>
    <x v="424"/>
    <x v="1"/>
    <x v="6"/>
    <x v="532"/>
    <x v="532"/>
    <x v="2"/>
  </r>
  <r>
    <n v="533"/>
    <x v="533"/>
    <x v="532"/>
    <n v="2000"/>
    <n v="2004"/>
    <x v="0"/>
    <x v="1"/>
    <x v="1"/>
    <n v="1463394365"/>
    <x v="533"/>
    <x v="0"/>
    <n v="17"/>
    <x v="0"/>
    <x v="6"/>
    <n v="100"/>
    <x v="425"/>
    <x v="1"/>
    <x v="6"/>
    <x v="533"/>
    <x v="533"/>
    <x v="2"/>
  </r>
  <r>
    <n v="534"/>
    <x v="534"/>
    <x v="533"/>
    <n v="15000"/>
    <n v="15700"/>
    <x v="0"/>
    <x v="10"/>
    <x v="8"/>
    <n v="1446418800"/>
    <x v="534"/>
    <x v="0"/>
    <n v="48"/>
    <x v="0"/>
    <x v="6"/>
    <n v="105"/>
    <x v="426"/>
    <x v="1"/>
    <x v="6"/>
    <x v="534"/>
    <x v="534"/>
    <x v="0"/>
  </r>
  <r>
    <n v="535"/>
    <x v="535"/>
    <x v="534"/>
    <n v="2000"/>
    <n v="2050"/>
    <x v="0"/>
    <x v="1"/>
    <x v="1"/>
    <n v="1483707905"/>
    <x v="535"/>
    <x v="0"/>
    <n v="59"/>
    <x v="0"/>
    <x v="6"/>
    <n v="103"/>
    <x v="427"/>
    <x v="1"/>
    <x v="6"/>
    <x v="535"/>
    <x v="535"/>
    <x v="2"/>
  </r>
  <r>
    <n v="536"/>
    <x v="536"/>
    <x v="535"/>
    <n v="3300"/>
    <n v="3902.5"/>
    <x v="0"/>
    <x v="1"/>
    <x v="1"/>
    <n v="1438624800"/>
    <x v="536"/>
    <x v="0"/>
    <n v="39"/>
    <x v="0"/>
    <x v="6"/>
    <n v="118"/>
    <x v="428"/>
    <x v="1"/>
    <x v="6"/>
    <x v="536"/>
    <x v="536"/>
    <x v="0"/>
  </r>
  <r>
    <n v="537"/>
    <x v="537"/>
    <x v="536"/>
    <n v="2000"/>
    <n v="2410"/>
    <x v="0"/>
    <x v="0"/>
    <x v="0"/>
    <n v="1446665191"/>
    <x v="537"/>
    <x v="0"/>
    <n v="59"/>
    <x v="0"/>
    <x v="6"/>
    <n v="121"/>
    <x v="429"/>
    <x v="1"/>
    <x v="6"/>
    <x v="537"/>
    <x v="537"/>
    <x v="0"/>
  </r>
  <r>
    <n v="538"/>
    <x v="538"/>
    <x v="537"/>
    <n v="5000"/>
    <n v="15121"/>
    <x v="0"/>
    <x v="0"/>
    <x v="0"/>
    <n v="1463166263"/>
    <x v="538"/>
    <x v="0"/>
    <n v="60"/>
    <x v="0"/>
    <x v="6"/>
    <n v="302"/>
    <x v="430"/>
    <x v="1"/>
    <x v="6"/>
    <x v="538"/>
    <x v="538"/>
    <x v="2"/>
  </r>
  <r>
    <n v="539"/>
    <x v="539"/>
    <x v="538"/>
    <n v="500"/>
    <n v="503.22"/>
    <x v="0"/>
    <x v="1"/>
    <x v="1"/>
    <n v="1467681107"/>
    <x v="539"/>
    <x v="0"/>
    <n v="20"/>
    <x v="0"/>
    <x v="6"/>
    <n v="101"/>
    <x v="431"/>
    <x v="1"/>
    <x v="6"/>
    <x v="539"/>
    <x v="539"/>
    <x v="2"/>
  </r>
  <r>
    <n v="540"/>
    <x v="540"/>
    <x v="539"/>
    <n v="15000"/>
    <n v="1"/>
    <x v="2"/>
    <x v="0"/>
    <x v="0"/>
    <n v="1423078606"/>
    <x v="540"/>
    <x v="0"/>
    <n v="1"/>
    <x v="1"/>
    <x v="7"/>
    <n v="0"/>
    <x v="120"/>
    <x v="2"/>
    <x v="7"/>
    <x v="540"/>
    <x v="540"/>
    <x v="0"/>
  </r>
  <r>
    <n v="541"/>
    <x v="541"/>
    <x v="540"/>
    <n v="4500"/>
    <n v="25"/>
    <x v="2"/>
    <x v="0"/>
    <x v="0"/>
    <n v="1446080834"/>
    <x v="541"/>
    <x v="0"/>
    <n v="1"/>
    <x v="1"/>
    <x v="7"/>
    <n v="1"/>
    <x v="381"/>
    <x v="2"/>
    <x v="7"/>
    <x v="541"/>
    <x v="541"/>
    <x v="0"/>
  </r>
  <r>
    <n v="542"/>
    <x v="542"/>
    <x v="541"/>
    <n v="250000"/>
    <n v="1"/>
    <x v="2"/>
    <x v="0"/>
    <x v="0"/>
    <n v="1462293716"/>
    <x v="542"/>
    <x v="0"/>
    <n v="1"/>
    <x v="1"/>
    <x v="7"/>
    <n v="0"/>
    <x v="120"/>
    <x v="2"/>
    <x v="7"/>
    <x v="542"/>
    <x v="542"/>
    <x v="2"/>
  </r>
  <r>
    <n v="543"/>
    <x v="543"/>
    <x v="542"/>
    <n v="22000"/>
    <n v="70"/>
    <x v="2"/>
    <x v="2"/>
    <x v="2"/>
    <n v="1414807962"/>
    <x v="543"/>
    <x v="0"/>
    <n v="2"/>
    <x v="1"/>
    <x v="7"/>
    <n v="0"/>
    <x v="432"/>
    <x v="2"/>
    <x v="7"/>
    <x v="543"/>
    <x v="543"/>
    <x v="3"/>
  </r>
  <r>
    <n v="544"/>
    <x v="544"/>
    <x v="543"/>
    <n v="500"/>
    <n v="6"/>
    <x v="2"/>
    <x v="0"/>
    <x v="0"/>
    <n v="1467647160"/>
    <x v="544"/>
    <x v="0"/>
    <n v="2"/>
    <x v="1"/>
    <x v="7"/>
    <n v="1"/>
    <x v="363"/>
    <x v="2"/>
    <x v="7"/>
    <x v="544"/>
    <x v="544"/>
    <x v="2"/>
  </r>
  <r>
    <n v="545"/>
    <x v="545"/>
    <x v="544"/>
    <n v="50000"/>
    <n v="13692"/>
    <x v="2"/>
    <x v="6"/>
    <x v="3"/>
    <n v="1447600389"/>
    <x v="545"/>
    <x v="0"/>
    <n v="34"/>
    <x v="1"/>
    <x v="7"/>
    <n v="27"/>
    <x v="433"/>
    <x v="2"/>
    <x v="7"/>
    <x v="545"/>
    <x v="545"/>
    <x v="0"/>
  </r>
  <r>
    <n v="546"/>
    <x v="546"/>
    <x v="545"/>
    <n v="60000"/>
    <n v="52"/>
    <x v="2"/>
    <x v="0"/>
    <x v="0"/>
    <n v="1445097715"/>
    <x v="546"/>
    <x v="0"/>
    <n v="2"/>
    <x v="1"/>
    <x v="7"/>
    <n v="0"/>
    <x v="434"/>
    <x v="2"/>
    <x v="7"/>
    <x v="546"/>
    <x v="546"/>
    <x v="0"/>
  </r>
  <r>
    <n v="547"/>
    <x v="547"/>
    <x v="546"/>
    <n v="7500"/>
    <n v="0"/>
    <x v="2"/>
    <x v="1"/>
    <x v="1"/>
    <n v="1455122564"/>
    <x v="547"/>
    <x v="0"/>
    <n v="0"/>
    <x v="1"/>
    <x v="7"/>
    <n v="0"/>
    <x v="123"/>
    <x v="2"/>
    <x v="7"/>
    <x v="547"/>
    <x v="547"/>
    <x v="2"/>
  </r>
  <r>
    <n v="548"/>
    <x v="548"/>
    <x v="547"/>
    <n v="10000"/>
    <n v="9"/>
    <x v="2"/>
    <x v="1"/>
    <x v="1"/>
    <n v="1446154848"/>
    <x v="548"/>
    <x v="0"/>
    <n v="1"/>
    <x v="1"/>
    <x v="7"/>
    <n v="0"/>
    <x v="374"/>
    <x v="2"/>
    <x v="7"/>
    <x v="548"/>
    <x v="548"/>
    <x v="0"/>
  </r>
  <r>
    <n v="549"/>
    <x v="549"/>
    <x v="548"/>
    <n v="2500"/>
    <n v="68"/>
    <x v="2"/>
    <x v="1"/>
    <x v="1"/>
    <n v="1436368622"/>
    <x v="549"/>
    <x v="0"/>
    <n v="8"/>
    <x v="1"/>
    <x v="7"/>
    <n v="3"/>
    <x v="435"/>
    <x v="2"/>
    <x v="7"/>
    <x v="549"/>
    <x v="549"/>
    <x v="0"/>
  </r>
  <r>
    <n v="550"/>
    <x v="550"/>
    <x v="549"/>
    <n v="5000"/>
    <n v="35"/>
    <x v="2"/>
    <x v="5"/>
    <x v="5"/>
    <n v="1485838800"/>
    <x v="550"/>
    <x v="0"/>
    <n v="4"/>
    <x v="1"/>
    <x v="7"/>
    <n v="1"/>
    <x v="436"/>
    <x v="2"/>
    <x v="7"/>
    <x v="550"/>
    <x v="550"/>
    <x v="1"/>
  </r>
  <r>
    <n v="551"/>
    <x v="551"/>
    <x v="550"/>
    <n v="75000"/>
    <n v="3781"/>
    <x v="2"/>
    <x v="0"/>
    <x v="0"/>
    <n v="1438451580"/>
    <x v="551"/>
    <x v="0"/>
    <n v="28"/>
    <x v="1"/>
    <x v="7"/>
    <n v="5"/>
    <x v="437"/>
    <x v="2"/>
    <x v="7"/>
    <x v="551"/>
    <x v="551"/>
    <x v="0"/>
  </r>
  <r>
    <n v="552"/>
    <x v="552"/>
    <x v="551"/>
    <n v="45000"/>
    <n v="0"/>
    <x v="2"/>
    <x v="5"/>
    <x v="5"/>
    <n v="1452350896"/>
    <x v="552"/>
    <x v="0"/>
    <n v="0"/>
    <x v="1"/>
    <x v="7"/>
    <n v="0"/>
    <x v="123"/>
    <x v="2"/>
    <x v="7"/>
    <x v="552"/>
    <x v="552"/>
    <x v="0"/>
  </r>
  <r>
    <n v="553"/>
    <x v="553"/>
    <x v="552"/>
    <n v="25000"/>
    <n v="123"/>
    <x v="2"/>
    <x v="0"/>
    <x v="0"/>
    <n v="1415988991"/>
    <x v="553"/>
    <x v="0"/>
    <n v="6"/>
    <x v="1"/>
    <x v="7"/>
    <n v="0"/>
    <x v="373"/>
    <x v="2"/>
    <x v="7"/>
    <x v="553"/>
    <x v="553"/>
    <x v="3"/>
  </r>
  <r>
    <n v="554"/>
    <x v="554"/>
    <x v="553"/>
    <n v="3870"/>
    <n v="1416"/>
    <x v="2"/>
    <x v="0"/>
    <x v="0"/>
    <n v="1413735972"/>
    <x v="554"/>
    <x v="0"/>
    <n v="22"/>
    <x v="1"/>
    <x v="7"/>
    <n v="37"/>
    <x v="438"/>
    <x v="2"/>
    <x v="7"/>
    <x v="554"/>
    <x v="554"/>
    <x v="3"/>
  </r>
  <r>
    <n v="555"/>
    <x v="555"/>
    <x v="554"/>
    <n v="7500"/>
    <n v="0"/>
    <x v="2"/>
    <x v="1"/>
    <x v="1"/>
    <n v="1465720143"/>
    <x v="555"/>
    <x v="0"/>
    <n v="0"/>
    <x v="1"/>
    <x v="7"/>
    <n v="0"/>
    <x v="123"/>
    <x v="2"/>
    <x v="7"/>
    <x v="555"/>
    <x v="555"/>
    <x v="2"/>
  </r>
  <r>
    <n v="556"/>
    <x v="556"/>
    <x v="555"/>
    <n v="8000"/>
    <n v="200"/>
    <x v="2"/>
    <x v="0"/>
    <x v="0"/>
    <n v="1452112717"/>
    <x v="556"/>
    <x v="0"/>
    <n v="1"/>
    <x v="1"/>
    <x v="7"/>
    <n v="3"/>
    <x v="439"/>
    <x v="2"/>
    <x v="7"/>
    <x v="556"/>
    <x v="556"/>
    <x v="0"/>
  </r>
  <r>
    <n v="557"/>
    <x v="557"/>
    <x v="556"/>
    <n v="150000"/>
    <n v="1366"/>
    <x v="2"/>
    <x v="12"/>
    <x v="3"/>
    <n v="1480721803"/>
    <x v="557"/>
    <x v="0"/>
    <n v="20"/>
    <x v="1"/>
    <x v="7"/>
    <n v="1"/>
    <x v="440"/>
    <x v="2"/>
    <x v="7"/>
    <x v="557"/>
    <x v="557"/>
    <x v="2"/>
  </r>
  <r>
    <n v="558"/>
    <x v="558"/>
    <x v="557"/>
    <n v="750"/>
    <n v="0"/>
    <x v="2"/>
    <x v="0"/>
    <x v="0"/>
    <n v="1427227905"/>
    <x v="558"/>
    <x v="0"/>
    <n v="0"/>
    <x v="1"/>
    <x v="7"/>
    <n v="0"/>
    <x v="123"/>
    <x v="2"/>
    <x v="7"/>
    <x v="558"/>
    <x v="558"/>
    <x v="0"/>
  </r>
  <r>
    <n v="559"/>
    <x v="559"/>
    <x v="558"/>
    <n v="240000"/>
    <n v="50"/>
    <x v="2"/>
    <x v="0"/>
    <x v="0"/>
    <n v="1449989260"/>
    <x v="559"/>
    <x v="0"/>
    <n v="1"/>
    <x v="1"/>
    <x v="7"/>
    <n v="0"/>
    <x v="73"/>
    <x v="2"/>
    <x v="7"/>
    <x v="559"/>
    <x v="559"/>
    <x v="0"/>
  </r>
  <r>
    <n v="560"/>
    <x v="560"/>
    <x v="559"/>
    <n v="100000"/>
    <n v="12"/>
    <x v="2"/>
    <x v="5"/>
    <x v="5"/>
    <n v="1418841045"/>
    <x v="560"/>
    <x v="0"/>
    <n v="3"/>
    <x v="1"/>
    <x v="7"/>
    <n v="0"/>
    <x v="144"/>
    <x v="2"/>
    <x v="7"/>
    <x v="560"/>
    <x v="560"/>
    <x v="3"/>
  </r>
  <r>
    <n v="561"/>
    <x v="561"/>
    <x v="560"/>
    <n v="15000"/>
    <n v="55"/>
    <x v="2"/>
    <x v="0"/>
    <x v="0"/>
    <n v="1445874513"/>
    <x v="561"/>
    <x v="0"/>
    <n v="2"/>
    <x v="1"/>
    <x v="7"/>
    <n v="0"/>
    <x v="441"/>
    <x v="2"/>
    <x v="7"/>
    <x v="561"/>
    <x v="561"/>
    <x v="0"/>
  </r>
  <r>
    <n v="562"/>
    <x v="562"/>
    <x v="561"/>
    <n v="50000"/>
    <n v="0"/>
    <x v="2"/>
    <x v="9"/>
    <x v="3"/>
    <n v="1482052815"/>
    <x v="562"/>
    <x v="0"/>
    <n v="0"/>
    <x v="1"/>
    <x v="7"/>
    <n v="0"/>
    <x v="123"/>
    <x v="2"/>
    <x v="7"/>
    <x v="562"/>
    <x v="562"/>
    <x v="2"/>
  </r>
  <r>
    <n v="563"/>
    <x v="563"/>
    <x v="562"/>
    <n v="75000"/>
    <n v="68"/>
    <x v="2"/>
    <x v="2"/>
    <x v="2"/>
    <n v="1424137247"/>
    <x v="563"/>
    <x v="0"/>
    <n v="2"/>
    <x v="1"/>
    <x v="7"/>
    <n v="0"/>
    <x v="442"/>
    <x v="2"/>
    <x v="7"/>
    <x v="563"/>
    <x v="563"/>
    <x v="0"/>
  </r>
  <r>
    <n v="564"/>
    <x v="564"/>
    <x v="563"/>
    <n v="18000"/>
    <n v="1"/>
    <x v="2"/>
    <x v="6"/>
    <x v="3"/>
    <n v="1457822275"/>
    <x v="564"/>
    <x v="0"/>
    <n v="1"/>
    <x v="1"/>
    <x v="7"/>
    <n v="0"/>
    <x v="120"/>
    <x v="2"/>
    <x v="7"/>
    <x v="564"/>
    <x v="564"/>
    <x v="2"/>
  </r>
  <r>
    <n v="565"/>
    <x v="565"/>
    <x v="564"/>
    <n v="25000"/>
    <n v="0"/>
    <x v="2"/>
    <x v="1"/>
    <x v="1"/>
    <n v="1436554249"/>
    <x v="565"/>
    <x v="0"/>
    <n v="0"/>
    <x v="1"/>
    <x v="7"/>
    <n v="0"/>
    <x v="123"/>
    <x v="2"/>
    <x v="7"/>
    <x v="565"/>
    <x v="565"/>
    <x v="0"/>
  </r>
  <r>
    <n v="566"/>
    <x v="566"/>
    <x v="565"/>
    <n v="5000"/>
    <n v="1"/>
    <x v="2"/>
    <x v="0"/>
    <x v="0"/>
    <n v="1468513533"/>
    <x v="566"/>
    <x v="0"/>
    <n v="1"/>
    <x v="1"/>
    <x v="7"/>
    <n v="0"/>
    <x v="120"/>
    <x v="2"/>
    <x v="7"/>
    <x v="566"/>
    <x v="566"/>
    <x v="2"/>
  </r>
  <r>
    <n v="567"/>
    <x v="567"/>
    <x v="566"/>
    <n v="10000"/>
    <n v="0"/>
    <x v="2"/>
    <x v="0"/>
    <x v="0"/>
    <n v="1420143194"/>
    <x v="567"/>
    <x v="0"/>
    <n v="0"/>
    <x v="1"/>
    <x v="7"/>
    <n v="0"/>
    <x v="123"/>
    <x v="2"/>
    <x v="7"/>
    <x v="567"/>
    <x v="567"/>
    <x v="3"/>
  </r>
  <r>
    <n v="568"/>
    <x v="568"/>
    <x v="567"/>
    <n v="24500"/>
    <n v="245"/>
    <x v="2"/>
    <x v="4"/>
    <x v="4"/>
    <n v="1452942000"/>
    <x v="568"/>
    <x v="0"/>
    <n v="5"/>
    <x v="1"/>
    <x v="7"/>
    <n v="1"/>
    <x v="443"/>
    <x v="2"/>
    <x v="7"/>
    <x v="568"/>
    <x v="568"/>
    <x v="0"/>
  </r>
  <r>
    <n v="569"/>
    <x v="569"/>
    <x v="568"/>
    <n v="2500"/>
    <n v="20"/>
    <x v="2"/>
    <x v="5"/>
    <x v="5"/>
    <n v="1451679612"/>
    <x v="569"/>
    <x v="0"/>
    <n v="1"/>
    <x v="1"/>
    <x v="7"/>
    <n v="1"/>
    <x v="136"/>
    <x v="2"/>
    <x v="7"/>
    <x v="569"/>
    <x v="569"/>
    <x v="0"/>
  </r>
  <r>
    <n v="570"/>
    <x v="570"/>
    <x v="569"/>
    <n v="85000"/>
    <n v="142"/>
    <x v="2"/>
    <x v="0"/>
    <x v="0"/>
    <n v="1455822569"/>
    <x v="570"/>
    <x v="0"/>
    <n v="1"/>
    <x v="1"/>
    <x v="7"/>
    <n v="0"/>
    <x v="444"/>
    <x v="2"/>
    <x v="7"/>
    <x v="570"/>
    <x v="570"/>
    <x v="2"/>
  </r>
  <r>
    <n v="571"/>
    <x v="571"/>
    <x v="570"/>
    <n v="25000"/>
    <n v="106"/>
    <x v="2"/>
    <x v="0"/>
    <x v="0"/>
    <n v="1437969540"/>
    <x v="571"/>
    <x v="0"/>
    <n v="2"/>
    <x v="1"/>
    <x v="7"/>
    <n v="0"/>
    <x v="445"/>
    <x v="2"/>
    <x v="7"/>
    <x v="571"/>
    <x v="571"/>
    <x v="0"/>
  </r>
  <r>
    <n v="572"/>
    <x v="572"/>
    <x v="571"/>
    <n v="2500"/>
    <n v="0"/>
    <x v="2"/>
    <x v="0"/>
    <x v="0"/>
    <n v="1446660688"/>
    <x v="572"/>
    <x v="0"/>
    <n v="0"/>
    <x v="1"/>
    <x v="7"/>
    <n v="0"/>
    <x v="123"/>
    <x v="2"/>
    <x v="7"/>
    <x v="572"/>
    <x v="572"/>
    <x v="0"/>
  </r>
  <r>
    <n v="573"/>
    <x v="573"/>
    <x v="572"/>
    <n v="88888"/>
    <n v="346"/>
    <x v="2"/>
    <x v="0"/>
    <x v="0"/>
    <n v="1421543520"/>
    <x v="573"/>
    <x v="0"/>
    <n v="9"/>
    <x v="1"/>
    <x v="7"/>
    <n v="0"/>
    <x v="446"/>
    <x v="2"/>
    <x v="7"/>
    <x v="573"/>
    <x v="573"/>
    <x v="3"/>
  </r>
  <r>
    <n v="574"/>
    <x v="574"/>
    <x v="573"/>
    <n v="11180"/>
    <n v="80"/>
    <x v="2"/>
    <x v="1"/>
    <x v="1"/>
    <n v="1476873507"/>
    <x v="574"/>
    <x v="0"/>
    <n v="4"/>
    <x v="1"/>
    <x v="7"/>
    <n v="1"/>
    <x v="136"/>
    <x v="2"/>
    <x v="7"/>
    <x v="574"/>
    <x v="574"/>
    <x v="2"/>
  </r>
  <r>
    <n v="575"/>
    <x v="575"/>
    <x v="574"/>
    <n v="60000"/>
    <n v="259"/>
    <x v="2"/>
    <x v="12"/>
    <x v="3"/>
    <n v="1434213443"/>
    <x v="575"/>
    <x v="0"/>
    <n v="4"/>
    <x v="1"/>
    <x v="7"/>
    <n v="0"/>
    <x v="447"/>
    <x v="2"/>
    <x v="7"/>
    <x v="575"/>
    <x v="575"/>
    <x v="0"/>
  </r>
  <r>
    <n v="576"/>
    <x v="576"/>
    <x v="575"/>
    <n v="80000"/>
    <n v="1"/>
    <x v="2"/>
    <x v="0"/>
    <x v="0"/>
    <n v="1427537952"/>
    <x v="576"/>
    <x v="0"/>
    <n v="1"/>
    <x v="1"/>
    <x v="7"/>
    <n v="0"/>
    <x v="120"/>
    <x v="2"/>
    <x v="7"/>
    <x v="576"/>
    <x v="576"/>
    <x v="0"/>
  </r>
  <r>
    <n v="577"/>
    <x v="577"/>
    <x v="576"/>
    <n v="5000"/>
    <n v="10"/>
    <x v="2"/>
    <x v="0"/>
    <x v="0"/>
    <n v="1463753302"/>
    <x v="577"/>
    <x v="0"/>
    <n v="1"/>
    <x v="1"/>
    <x v="7"/>
    <n v="0"/>
    <x v="119"/>
    <x v="2"/>
    <x v="7"/>
    <x v="577"/>
    <x v="577"/>
    <x v="2"/>
  </r>
  <r>
    <n v="578"/>
    <x v="578"/>
    <x v="577"/>
    <n v="125000"/>
    <n v="14"/>
    <x v="2"/>
    <x v="1"/>
    <x v="1"/>
    <n v="1441633993"/>
    <x v="578"/>
    <x v="0"/>
    <n v="7"/>
    <x v="1"/>
    <x v="7"/>
    <n v="0"/>
    <x v="448"/>
    <x v="2"/>
    <x v="7"/>
    <x v="578"/>
    <x v="578"/>
    <x v="0"/>
  </r>
  <r>
    <n v="579"/>
    <x v="579"/>
    <x v="578"/>
    <n v="12000"/>
    <n v="175"/>
    <x v="2"/>
    <x v="0"/>
    <x v="0"/>
    <n v="1419539223"/>
    <x v="579"/>
    <x v="0"/>
    <n v="5"/>
    <x v="1"/>
    <x v="7"/>
    <n v="1"/>
    <x v="432"/>
    <x v="2"/>
    <x v="7"/>
    <x v="579"/>
    <x v="579"/>
    <x v="3"/>
  </r>
  <r>
    <n v="580"/>
    <x v="580"/>
    <x v="579"/>
    <n v="3000"/>
    <n v="1"/>
    <x v="2"/>
    <x v="0"/>
    <x v="0"/>
    <n v="1474580867"/>
    <x v="580"/>
    <x v="0"/>
    <n v="1"/>
    <x v="1"/>
    <x v="7"/>
    <n v="0"/>
    <x v="120"/>
    <x v="2"/>
    <x v="7"/>
    <x v="580"/>
    <x v="580"/>
    <x v="2"/>
  </r>
  <r>
    <n v="581"/>
    <x v="581"/>
    <x v="580"/>
    <n v="400"/>
    <n v="0"/>
    <x v="2"/>
    <x v="0"/>
    <x v="0"/>
    <n v="1438474704"/>
    <x v="581"/>
    <x v="0"/>
    <n v="0"/>
    <x v="1"/>
    <x v="7"/>
    <n v="0"/>
    <x v="123"/>
    <x v="2"/>
    <x v="7"/>
    <x v="581"/>
    <x v="581"/>
    <x v="0"/>
  </r>
  <r>
    <n v="582"/>
    <x v="582"/>
    <x v="581"/>
    <n v="100000"/>
    <n v="0"/>
    <x v="2"/>
    <x v="0"/>
    <x v="0"/>
    <n v="1426442400"/>
    <x v="582"/>
    <x v="0"/>
    <n v="0"/>
    <x v="1"/>
    <x v="7"/>
    <n v="0"/>
    <x v="123"/>
    <x v="2"/>
    <x v="7"/>
    <x v="582"/>
    <x v="582"/>
    <x v="0"/>
  </r>
  <r>
    <n v="583"/>
    <x v="583"/>
    <x v="582"/>
    <n v="9000"/>
    <n v="1"/>
    <x v="2"/>
    <x v="0"/>
    <x v="0"/>
    <n v="1426800687"/>
    <x v="583"/>
    <x v="0"/>
    <n v="1"/>
    <x v="1"/>
    <x v="7"/>
    <n v="0"/>
    <x v="120"/>
    <x v="2"/>
    <x v="7"/>
    <x v="583"/>
    <x v="583"/>
    <x v="0"/>
  </r>
  <r>
    <n v="584"/>
    <x v="584"/>
    <x v="583"/>
    <n v="1000"/>
    <n v="10"/>
    <x v="2"/>
    <x v="0"/>
    <x v="0"/>
    <n v="1426522316"/>
    <x v="584"/>
    <x v="0"/>
    <n v="2"/>
    <x v="1"/>
    <x v="7"/>
    <n v="1"/>
    <x v="145"/>
    <x v="2"/>
    <x v="7"/>
    <x v="584"/>
    <x v="584"/>
    <x v="0"/>
  </r>
  <r>
    <n v="585"/>
    <x v="585"/>
    <x v="584"/>
    <n v="9000"/>
    <n v="0"/>
    <x v="2"/>
    <x v="1"/>
    <x v="1"/>
    <n v="1448928000"/>
    <x v="585"/>
    <x v="0"/>
    <n v="0"/>
    <x v="1"/>
    <x v="7"/>
    <n v="0"/>
    <x v="123"/>
    <x v="2"/>
    <x v="7"/>
    <x v="585"/>
    <x v="585"/>
    <x v="0"/>
  </r>
  <r>
    <n v="586"/>
    <x v="586"/>
    <x v="585"/>
    <n v="10000"/>
    <n v="56"/>
    <x v="2"/>
    <x v="0"/>
    <x v="0"/>
    <n v="1424032207"/>
    <x v="586"/>
    <x v="0"/>
    <n v="4"/>
    <x v="1"/>
    <x v="7"/>
    <n v="1"/>
    <x v="449"/>
    <x v="2"/>
    <x v="7"/>
    <x v="586"/>
    <x v="586"/>
    <x v="0"/>
  </r>
  <r>
    <n v="587"/>
    <x v="587"/>
    <x v="586"/>
    <n v="30000"/>
    <n v="2725"/>
    <x v="2"/>
    <x v="5"/>
    <x v="5"/>
    <n v="1429207833"/>
    <x v="587"/>
    <x v="0"/>
    <n v="7"/>
    <x v="1"/>
    <x v="7"/>
    <n v="9"/>
    <x v="450"/>
    <x v="2"/>
    <x v="7"/>
    <x v="587"/>
    <x v="587"/>
    <x v="0"/>
  </r>
  <r>
    <n v="588"/>
    <x v="588"/>
    <x v="587"/>
    <n v="9000"/>
    <n v="301"/>
    <x v="2"/>
    <x v="13"/>
    <x v="3"/>
    <n v="1479410886"/>
    <x v="588"/>
    <x v="0"/>
    <n v="2"/>
    <x v="1"/>
    <x v="7"/>
    <n v="3"/>
    <x v="451"/>
    <x v="2"/>
    <x v="7"/>
    <x v="588"/>
    <x v="588"/>
    <x v="2"/>
  </r>
  <r>
    <n v="589"/>
    <x v="589"/>
    <x v="588"/>
    <n v="7500"/>
    <n v="1"/>
    <x v="2"/>
    <x v="0"/>
    <x v="0"/>
    <n v="1436366699"/>
    <x v="589"/>
    <x v="0"/>
    <n v="1"/>
    <x v="1"/>
    <x v="7"/>
    <n v="0"/>
    <x v="120"/>
    <x v="2"/>
    <x v="7"/>
    <x v="589"/>
    <x v="589"/>
    <x v="0"/>
  </r>
  <r>
    <n v="590"/>
    <x v="590"/>
    <x v="589"/>
    <n v="5000"/>
    <n v="223"/>
    <x v="2"/>
    <x v="1"/>
    <x v="1"/>
    <n v="1454936460"/>
    <x v="590"/>
    <x v="0"/>
    <n v="9"/>
    <x v="1"/>
    <x v="7"/>
    <n v="4"/>
    <x v="452"/>
    <x v="2"/>
    <x v="7"/>
    <x v="590"/>
    <x v="590"/>
    <x v="2"/>
  </r>
  <r>
    <n v="591"/>
    <x v="591"/>
    <x v="590"/>
    <n v="100000"/>
    <n v="61"/>
    <x v="2"/>
    <x v="0"/>
    <x v="0"/>
    <n v="1437570130"/>
    <x v="591"/>
    <x v="0"/>
    <n v="2"/>
    <x v="1"/>
    <x v="7"/>
    <n v="0"/>
    <x v="453"/>
    <x v="2"/>
    <x v="7"/>
    <x v="591"/>
    <x v="591"/>
    <x v="0"/>
  </r>
  <r>
    <n v="592"/>
    <x v="592"/>
    <x v="591"/>
    <n v="7500"/>
    <n v="250"/>
    <x v="2"/>
    <x v="0"/>
    <x v="0"/>
    <n v="1417584860"/>
    <x v="592"/>
    <x v="0"/>
    <n v="1"/>
    <x v="1"/>
    <x v="7"/>
    <n v="3"/>
    <x v="405"/>
    <x v="2"/>
    <x v="7"/>
    <x v="592"/>
    <x v="592"/>
    <x v="3"/>
  </r>
  <r>
    <n v="593"/>
    <x v="593"/>
    <x v="592"/>
    <n v="500"/>
    <n v="115"/>
    <x v="2"/>
    <x v="1"/>
    <x v="1"/>
    <n v="1428333345"/>
    <x v="593"/>
    <x v="0"/>
    <n v="7"/>
    <x v="1"/>
    <x v="7"/>
    <n v="23"/>
    <x v="454"/>
    <x v="2"/>
    <x v="7"/>
    <x v="593"/>
    <x v="593"/>
    <x v="0"/>
  </r>
  <r>
    <n v="594"/>
    <x v="594"/>
    <x v="593"/>
    <n v="25000"/>
    <n v="26"/>
    <x v="2"/>
    <x v="0"/>
    <x v="0"/>
    <n v="1460832206"/>
    <x v="594"/>
    <x v="0"/>
    <n v="2"/>
    <x v="1"/>
    <x v="7"/>
    <n v="0"/>
    <x v="31"/>
    <x v="2"/>
    <x v="7"/>
    <x v="594"/>
    <x v="594"/>
    <x v="2"/>
  </r>
  <r>
    <n v="595"/>
    <x v="595"/>
    <x v="594"/>
    <n v="100000"/>
    <n v="426"/>
    <x v="2"/>
    <x v="0"/>
    <x v="0"/>
    <n v="1430703638"/>
    <x v="595"/>
    <x v="0"/>
    <n v="8"/>
    <x v="1"/>
    <x v="7"/>
    <n v="0"/>
    <x v="455"/>
    <x v="2"/>
    <x v="7"/>
    <x v="595"/>
    <x v="595"/>
    <x v="0"/>
  </r>
  <r>
    <n v="596"/>
    <x v="596"/>
    <x v="595"/>
    <n v="20000"/>
    <n v="6"/>
    <x v="2"/>
    <x v="0"/>
    <x v="0"/>
    <n v="1478122292"/>
    <x v="596"/>
    <x v="0"/>
    <n v="2"/>
    <x v="1"/>
    <x v="7"/>
    <n v="0"/>
    <x v="363"/>
    <x v="2"/>
    <x v="7"/>
    <x v="596"/>
    <x v="596"/>
    <x v="2"/>
  </r>
  <r>
    <n v="597"/>
    <x v="597"/>
    <x v="596"/>
    <n v="7500"/>
    <n v="20"/>
    <x v="2"/>
    <x v="0"/>
    <x v="0"/>
    <n v="1469980800"/>
    <x v="597"/>
    <x v="0"/>
    <n v="2"/>
    <x v="1"/>
    <x v="7"/>
    <n v="0"/>
    <x v="119"/>
    <x v="2"/>
    <x v="7"/>
    <x v="597"/>
    <x v="597"/>
    <x v="2"/>
  </r>
  <r>
    <n v="598"/>
    <x v="598"/>
    <x v="597"/>
    <n v="2500"/>
    <n v="850"/>
    <x v="2"/>
    <x v="0"/>
    <x v="0"/>
    <n v="1417737781"/>
    <x v="598"/>
    <x v="0"/>
    <n v="7"/>
    <x v="1"/>
    <x v="7"/>
    <n v="34"/>
    <x v="456"/>
    <x v="2"/>
    <x v="7"/>
    <x v="598"/>
    <x v="598"/>
    <x v="3"/>
  </r>
  <r>
    <n v="599"/>
    <x v="599"/>
    <x v="598"/>
    <n v="50000"/>
    <n v="31"/>
    <x v="2"/>
    <x v="0"/>
    <x v="0"/>
    <n v="1425827760"/>
    <x v="599"/>
    <x v="0"/>
    <n v="2"/>
    <x v="1"/>
    <x v="7"/>
    <n v="0"/>
    <x v="457"/>
    <x v="2"/>
    <x v="7"/>
    <x v="599"/>
    <x v="599"/>
    <x v="0"/>
  </r>
  <r>
    <n v="600"/>
    <x v="600"/>
    <x v="599"/>
    <n v="5000"/>
    <n v="100"/>
    <x v="1"/>
    <x v="0"/>
    <x v="0"/>
    <n v="1431198562"/>
    <x v="600"/>
    <x v="0"/>
    <n v="1"/>
    <x v="1"/>
    <x v="7"/>
    <n v="2"/>
    <x v="101"/>
    <x v="2"/>
    <x v="7"/>
    <x v="600"/>
    <x v="600"/>
    <x v="0"/>
  </r>
  <r>
    <n v="601"/>
    <x v="601"/>
    <x v="600"/>
    <n v="10000"/>
    <n v="140"/>
    <x v="1"/>
    <x v="5"/>
    <x v="5"/>
    <n v="1419626139"/>
    <x v="601"/>
    <x v="0"/>
    <n v="6"/>
    <x v="1"/>
    <x v="7"/>
    <n v="1"/>
    <x v="458"/>
    <x v="2"/>
    <x v="7"/>
    <x v="601"/>
    <x v="601"/>
    <x v="3"/>
  </r>
  <r>
    <n v="602"/>
    <x v="602"/>
    <x v="601"/>
    <n v="70000"/>
    <n v="0"/>
    <x v="1"/>
    <x v="0"/>
    <x v="0"/>
    <n v="1434654215"/>
    <x v="602"/>
    <x v="0"/>
    <n v="0"/>
    <x v="1"/>
    <x v="7"/>
    <n v="0"/>
    <x v="123"/>
    <x v="2"/>
    <x v="7"/>
    <x v="602"/>
    <x v="602"/>
    <x v="0"/>
  </r>
  <r>
    <n v="603"/>
    <x v="603"/>
    <x v="602"/>
    <n v="15000"/>
    <n v="590.02"/>
    <x v="1"/>
    <x v="0"/>
    <x v="0"/>
    <n v="1408029623"/>
    <x v="603"/>
    <x v="0"/>
    <n v="13"/>
    <x v="1"/>
    <x v="7"/>
    <n v="4"/>
    <x v="459"/>
    <x v="2"/>
    <x v="7"/>
    <x v="603"/>
    <x v="603"/>
    <x v="3"/>
  </r>
  <r>
    <n v="604"/>
    <x v="604"/>
    <x v="603"/>
    <n v="1500"/>
    <n v="0"/>
    <x v="1"/>
    <x v="0"/>
    <x v="0"/>
    <n v="1409187056"/>
    <x v="604"/>
    <x v="0"/>
    <n v="0"/>
    <x v="1"/>
    <x v="7"/>
    <n v="0"/>
    <x v="123"/>
    <x v="2"/>
    <x v="7"/>
    <x v="604"/>
    <x v="604"/>
    <x v="3"/>
  </r>
  <r>
    <n v="605"/>
    <x v="605"/>
    <x v="604"/>
    <n v="5000"/>
    <n v="131"/>
    <x v="1"/>
    <x v="0"/>
    <x v="0"/>
    <n v="1440318908"/>
    <x v="605"/>
    <x v="0"/>
    <n v="8"/>
    <x v="1"/>
    <x v="7"/>
    <n v="3"/>
    <x v="460"/>
    <x v="2"/>
    <x v="7"/>
    <x v="605"/>
    <x v="605"/>
    <x v="0"/>
  </r>
  <r>
    <n v="606"/>
    <x v="606"/>
    <x v="605"/>
    <n v="5000"/>
    <n v="10"/>
    <x v="1"/>
    <x v="9"/>
    <x v="3"/>
    <n v="1432479600"/>
    <x v="606"/>
    <x v="0"/>
    <n v="1"/>
    <x v="1"/>
    <x v="7"/>
    <n v="0"/>
    <x v="119"/>
    <x v="2"/>
    <x v="7"/>
    <x v="606"/>
    <x v="606"/>
    <x v="0"/>
  </r>
  <r>
    <n v="607"/>
    <x v="607"/>
    <x v="606"/>
    <n v="250"/>
    <n v="0"/>
    <x v="1"/>
    <x v="0"/>
    <x v="0"/>
    <n v="1448225336"/>
    <x v="607"/>
    <x v="0"/>
    <n v="0"/>
    <x v="1"/>
    <x v="7"/>
    <n v="0"/>
    <x v="123"/>
    <x v="2"/>
    <x v="7"/>
    <x v="607"/>
    <x v="607"/>
    <x v="0"/>
  </r>
  <r>
    <n v="608"/>
    <x v="608"/>
    <x v="607"/>
    <n v="150000"/>
    <n v="1461"/>
    <x v="1"/>
    <x v="0"/>
    <x v="0"/>
    <n v="1434405980"/>
    <x v="608"/>
    <x v="0"/>
    <n v="5"/>
    <x v="1"/>
    <x v="7"/>
    <n v="1"/>
    <x v="461"/>
    <x v="2"/>
    <x v="7"/>
    <x v="608"/>
    <x v="608"/>
    <x v="0"/>
  </r>
  <r>
    <n v="609"/>
    <x v="609"/>
    <x v="608"/>
    <n v="780"/>
    <n v="5"/>
    <x v="1"/>
    <x v="1"/>
    <x v="1"/>
    <n v="1448761744"/>
    <x v="609"/>
    <x v="0"/>
    <n v="1"/>
    <x v="1"/>
    <x v="7"/>
    <n v="1"/>
    <x v="145"/>
    <x v="2"/>
    <x v="7"/>
    <x v="609"/>
    <x v="609"/>
    <x v="0"/>
  </r>
  <r>
    <n v="610"/>
    <x v="610"/>
    <x v="609"/>
    <n v="13803"/>
    <n v="0"/>
    <x v="1"/>
    <x v="0"/>
    <x v="0"/>
    <n v="1429732586"/>
    <x v="610"/>
    <x v="0"/>
    <n v="0"/>
    <x v="1"/>
    <x v="7"/>
    <n v="0"/>
    <x v="123"/>
    <x v="2"/>
    <x v="7"/>
    <x v="610"/>
    <x v="610"/>
    <x v="0"/>
  </r>
  <r>
    <n v="611"/>
    <x v="611"/>
    <x v="610"/>
    <n v="80000"/>
    <n v="0"/>
    <x v="1"/>
    <x v="6"/>
    <x v="3"/>
    <n v="1453210037"/>
    <x v="611"/>
    <x v="0"/>
    <n v="0"/>
    <x v="1"/>
    <x v="7"/>
    <n v="0"/>
    <x v="123"/>
    <x v="2"/>
    <x v="7"/>
    <x v="611"/>
    <x v="611"/>
    <x v="0"/>
  </r>
  <r>
    <n v="612"/>
    <x v="612"/>
    <x v="611"/>
    <n v="10000"/>
    <n v="0"/>
    <x v="1"/>
    <x v="13"/>
    <x v="3"/>
    <n v="1472777146"/>
    <x v="612"/>
    <x v="0"/>
    <n v="0"/>
    <x v="1"/>
    <x v="7"/>
    <n v="0"/>
    <x v="123"/>
    <x v="2"/>
    <x v="7"/>
    <x v="612"/>
    <x v="612"/>
    <x v="2"/>
  </r>
  <r>
    <n v="613"/>
    <x v="613"/>
    <x v="612"/>
    <n v="60000"/>
    <n v="12818"/>
    <x v="1"/>
    <x v="0"/>
    <x v="0"/>
    <n v="1443675540"/>
    <x v="613"/>
    <x v="0"/>
    <n v="121"/>
    <x v="1"/>
    <x v="7"/>
    <n v="21"/>
    <x v="462"/>
    <x v="2"/>
    <x v="7"/>
    <x v="613"/>
    <x v="613"/>
    <x v="0"/>
  </r>
  <r>
    <n v="614"/>
    <x v="614"/>
    <x v="613"/>
    <n v="10000"/>
    <n v="0"/>
    <x v="1"/>
    <x v="0"/>
    <x v="0"/>
    <n v="1466731740"/>
    <x v="614"/>
    <x v="0"/>
    <n v="0"/>
    <x v="1"/>
    <x v="7"/>
    <n v="0"/>
    <x v="123"/>
    <x v="2"/>
    <x v="7"/>
    <x v="614"/>
    <x v="614"/>
    <x v="2"/>
  </r>
  <r>
    <n v="615"/>
    <x v="615"/>
    <x v="614"/>
    <n v="515"/>
    <n v="0"/>
    <x v="1"/>
    <x v="4"/>
    <x v="4"/>
    <n v="1443149759"/>
    <x v="615"/>
    <x v="0"/>
    <n v="0"/>
    <x v="1"/>
    <x v="7"/>
    <n v="0"/>
    <x v="123"/>
    <x v="2"/>
    <x v="7"/>
    <x v="615"/>
    <x v="615"/>
    <x v="0"/>
  </r>
  <r>
    <n v="616"/>
    <x v="616"/>
    <x v="615"/>
    <n v="5000"/>
    <n v="0"/>
    <x v="1"/>
    <x v="6"/>
    <x v="3"/>
    <n v="1488013307"/>
    <x v="616"/>
    <x v="0"/>
    <n v="0"/>
    <x v="1"/>
    <x v="7"/>
    <n v="0"/>
    <x v="123"/>
    <x v="2"/>
    <x v="7"/>
    <x v="616"/>
    <x v="616"/>
    <x v="1"/>
  </r>
  <r>
    <n v="617"/>
    <x v="617"/>
    <x v="616"/>
    <n v="2000"/>
    <n v="60"/>
    <x v="1"/>
    <x v="1"/>
    <x v="1"/>
    <n v="1431072843"/>
    <x v="617"/>
    <x v="0"/>
    <n v="3"/>
    <x v="1"/>
    <x v="7"/>
    <n v="3"/>
    <x v="136"/>
    <x v="2"/>
    <x v="7"/>
    <x v="617"/>
    <x v="617"/>
    <x v="0"/>
  </r>
  <r>
    <n v="618"/>
    <x v="618"/>
    <x v="617"/>
    <n v="400"/>
    <n v="0"/>
    <x v="1"/>
    <x v="0"/>
    <x v="0"/>
    <n v="1449689203"/>
    <x v="618"/>
    <x v="0"/>
    <n v="0"/>
    <x v="1"/>
    <x v="7"/>
    <n v="0"/>
    <x v="123"/>
    <x v="2"/>
    <x v="7"/>
    <x v="618"/>
    <x v="618"/>
    <x v="0"/>
  </r>
  <r>
    <n v="619"/>
    <x v="619"/>
    <x v="618"/>
    <n v="2500000"/>
    <n v="1"/>
    <x v="1"/>
    <x v="0"/>
    <x v="0"/>
    <n v="1416933390"/>
    <x v="619"/>
    <x v="0"/>
    <n v="1"/>
    <x v="1"/>
    <x v="7"/>
    <n v="0"/>
    <x v="120"/>
    <x v="2"/>
    <x v="7"/>
    <x v="619"/>
    <x v="619"/>
    <x v="3"/>
  </r>
  <r>
    <n v="620"/>
    <x v="620"/>
    <x v="619"/>
    <n v="30000"/>
    <n v="300"/>
    <x v="1"/>
    <x v="5"/>
    <x v="5"/>
    <n v="1408986738"/>
    <x v="620"/>
    <x v="0"/>
    <n v="1"/>
    <x v="1"/>
    <x v="7"/>
    <n v="1"/>
    <x v="463"/>
    <x v="2"/>
    <x v="7"/>
    <x v="620"/>
    <x v="620"/>
    <x v="3"/>
  </r>
  <r>
    <n v="621"/>
    <x v="621"/>
    <x v="620"/>
    <n v="25000"/>
    <n v="261"/>
    <x v="1"/>
    <x v="0"/>
    <x v="0"/>
    <n v="1467934937"/>
    <x v="621"/>
    <x v="0"/>
    <n v="3"/>
    <x v="1"/>
    <x v="7"/>
    <n v="1"/>
    <x v="464"/>
    <x v="2"/>
    <x v="7"/>
    <x v="621"/>
    <x v="621"/>
    <x v="2"/>
  </r>
  <r>
    <n v="622"/>
    <x v="622"/>
    <x v="621"/>
    <n v="6000"/>
    <n v="341"/>
    <x v="1"/>
    <x v="0"/>
    <x v="0"/>
    <n v="1467398138"/>
    <x v="622"/>
    <x v="0"/>
    <n v="9"/>
    <x v="1"/>
    <x v="7"/>
    <n v="6"/>
    <x v="465"/>
    <x v="2"/>
    <x v="7"/>
    <x v="622"/>
    <x v="622"/>
    <x v="2"/>
  </r>
  <r>
    <n v="623"/>
    <x v="623"/>
    <x v="622"/>
    <n v="75000"/>
    <n v="0"/>
    <x v="1"/>
    <x v="2"/>
    <x v="2"/>
    <n v="1432771997"/>
    <x v="623"/>
    <x v="0"/>
    <n v="0"/>
    <x v="1"/>
    <x v="7"/>
    <n v="0"/>
    <x v="123"/>
    <x v="2"/>
    <x v="7"/>
    <x v="623"/>
    <x v="623"/>
    <x v="0"/>
  </r>
  <r>
    <n v="624"/>
    <x v="624"/>
    <x v="623"/>
    <n v="5000"/>
    <n v="0"/>
    <x v="1"/>
    <x v="0"/>
    <x v="0"/>
    <n v="1431647041"/>
    <x v="624"/>
    <x v="0"/>
    <n v="0"/>
    <x v="1"/>
    <x v="7"/>
    <n v="0"/>
    <x v="123"/>
    <x v="2"/>
    <x v="7"/>
    <x v="624"/>
    <x v="624"/>
    <x v="0"/>
  </r>
  <r>
    <n v="625"/>
    <x v="625"/>
    <x v="624"/>
    <n v="25000"/>
    <n v="0"/>
    <x v="1"/>
    <x v="5"/>
    <x v="5"/>
    <n v="1490560177"/>
    <x v="625"/>
    <x v="0"/>
    <n v="0"/>
    <x v="1"/>
    <x v="7"/>
    <n v="0"/>
    <x v="123"/>
    <x v="2"/>
    <x v="7"/>
    <x v="625"/>
    <x v="625"/>
    <x v="1"/>
  </r>
  <r>
    <n v="626"/>
    <x v="626"/>
    <x v="625"/>
    <n v="25000"/>
    <n v="4345"/>
    <x v="1"/>
    <x v="0"/>
    <x v="0"/>
    <n v="1439644920"/>
    <x v="626"/>
    <x v="0"/>
    <n v="39"/>
    <x v="1"/>
    <x v="7"/>
    <n v="17"/>
    <x v="466"/>
    <x v="2"/>
    <x v="7"/>
    <x v="626"/>
    <x v="626"/>
    <x v="0"/>
  </r>
  <r>
    <n v="627"/>
    <x v="627"/>
    <x v="626"/>
    <n v="450000"/>
    <n v="90"/>
    <x v="1"/>
    <x v="11"/>
    <x v="9"/>
    <n v="1457996400"/>
    <x v="627"/>
    <x v="0"/>
    <n v="1"/>
    <x v="1"/>
    <x v="7"/>
    <n v="0"/>
    <x v="467"/>
    <x v="2"/>
    <x v="7"/>
    <x v="627"/>
    <x v="627"/>
    <x v="2"/>
  </r>
  <r>
    <n v="628"/>
    <x v="628"/>
    <x v="627"/>
    <n v="5000"/>
    <n v="0"/>
    <x v="1"/>
    <x v="0"/>
    <x v="0"/>
    <n v="1405269457"/>
    <x v="628"/>
    <x v="0"/>
    <n v="0"/>
    <x v="1"/>
    <x v="7"/>
    <n v="0"/>
    <x v="123"/>
    <x v="2"/>
    <x v="7"/>
    <x v="628"/>
    <x v="628"/>
    <x v="3"/>
  </r>
  <r>
    <n v="629"/>
    <x v="629"/>
    <x v="628"/>
    <n v="200000"/>
    <n v="350"/>
    <x v="1"/>
    <x v="2"/>
    <x v="2"/>
    <n v="1463239108"/>
    <x v="629"/>
    <x v="0"/>
    <n v="3"/>
    <x v="1"/>
    <x v="7"/>
    <n v="0"/>
    <x v="468"/>
    <x v="2"/>
    <x v="7"/>
    <x v="629"/>
    <x v="629"/>
    <x v="2"/>
  </r>
  <r>
    <n v="630"/>
    <x v="630"/>
    <x v="629"/>
    <n v="11999"/>
    <n v="10"/>
    <x v="1"/>
    <x v="0"/>
    <x v="0"/>
    <n v="1441516200"/>
    <x v="630"/>
    <x v="0"/>
    <n v="1"/>
    <x v="1"/>
    <x v="7"/>
    <n v="0"/>
    <x v="119"/>
    <x v="2"/>
    <x v="7"/>
    <x v="630"/>
    <x v="630"/>
    <x v="0"/>
  </r>
  <r>
    <n v="631"/>
    <x v="631"/>
    <x v="630"/>
    <n v="50000"/>
    <n v="690"/>
    <x v="1"/>
    <x v="5"/>
    <x v="5"/>
    <n v="1464460329"/>
    <x v="631"/>
    <x v="0"/>
    <n v="9"/>
    <x v="1"/>
    <x v="7"/>
    <n v="1"/>
    <x v="469"/>
    <x v="2"/>
    <x v="7"/>
    <x v="631"/>
    <x v="631"/>
    <x v="2"/>
  </r>
  <r>
    <n v="632"/>
    <x v="632"/>
    <x v="631"/>
    <n v="20000"/>
    <n v="0"/>
    <x v="1"/>
    <x v="9"/>
    <x v="3"/>
    <n v="1448470165"/>
    <x v="632"/>
    <x v="0"/>
    <n v="0"/>
    <x v="1"/>
    <x v="7"/>
    <n v="0"/>
    <x v="123"/>
    <x v="2"/>
    <x v="7"/>
    <x v="632"/>
    <x v="632"/>
    <x v="0"/>
  </r>
  <r>
    <n v="633"/>
    <x v="633"/>
    <x v="632"/>
    <n v="10000"/>
    <n v="1245"/>
    <x v="1"/>
    <x v="0"/>
    <x v="0"/>
    <n v="1466204400"/>
    <x v="633"/>
    <x v="0"/>
    <n v="25"/>
    <x v="1"/>
    <x v="7"/>
    <n v="12"/>
    <x v="470"/>
    <x v="2"/>
    <x v="7"/>
    <x v="633"/>
    <x v="633"/>
    <x v="2"/>
  </r>
  <r>
    <n v="634"/>
    <x v="634"/>
    <x v="633"/>
    <n v="5000"/>
    <n v="1"/>
    <x v="1"/>
    <x v="0"/>
    <x v="0"/>
    <n v="1424989029"/>
    <x v="634"/>
    <x v="0"/>
    <n v="1"/>
    <x v="1"/>
    <x v="7"/>
    <n v="0"/>
    <x v="120"/>
    <x v="2"/>
    <x v="7"/>
    <x v="634"/>
    <x v="634"/>
    <x v="0"/>
  </r>
  <r>
    <n v="635"/>
    <x v="635"/>
    <x v="634"/>
    <n v="25000"/>
    <n v="2"/>
    <x v="1"/>
    <x v="0"/>
    <x v="0"/>
    <n v="1428804762"/>
    <x v="635"/>
    <x v="0"/>
    <n v="1"/>
    <x v="1"/>
    <x v="7"/>
    <n v="0"/>
    <x v="448"/>
    <x v="2"/>
    <x v="7"/>
    <x v="635"/>
    <x v="635"/>
    <x v="0"/>
  </r>
  <r>
    <n v="636"/>
    <x v="636"/>
    <x v="635"/>
    <n v="2000"/>
    <n v="4"/>
    <x v="1"/>
    <x v="1"/>
    <x v="1"/>
    <n v="1433587620"/>
    <x v="636"/>
    <x v="0"/>
    <n v="1"/>
    <x v="1"/>
    <x v="7"/>
    <n v="0"/>
    <x v="144"/>
    <x v="2"/>
    <x v="7"/>
    <x v="636"/>
    <x v="636"/>
    <x v="0"/>
  </r>
  <r>
    <n v="637"/>
    <x v="637"/>
    <x v="636"/>
    <n v="100000"/>
    <n v="0"/>
    <x v="1"/>
    <x v="1"/>
    <x v="1"/>
    <n v="1488063840"/>
    <x v="637"/>
    <x v="0"/>
    <n v="0"/>
    <x v="1"/>
    <x v="7"/>
    <n v="0"/>
    <x v="123"/>
    <x v="2"/>
    <x v="7"/>
    <x v="637"/>
    <x v="637"/>
    <x v="1"/>
  </r>
  <r>
    <n v="638"/>
    <x v="638"/>
    <x v="637"/>
    <n v="200000"/>
    <n v="18"/>
    <x v="1"/>
    <x v="12"/>
    <x v="3"/>
    <n v="1490447662"/>
    <x v="638"/>
    <x v="0"/>
    <n v="6"/>
    <x v="1"/>
    <x v="7"/>
    <n v="0"/>
    <x v="363"/>
    <x v="2"/>
    <x v="7"/>
    <x v="638"/>
    <x v="638"/>
    <x v="1"/>
  </r>
  <r>
    <n v="639"/>
    <x v="639"/>
    <x v="638"/>
    <n v="1000000"/>
    <n v="1"/>
    <x v="1"/>
    <x v="0"/>
    <x v="0"/>
    <n v="1413208795"/>
    <x v="639"/>
    <x v="0"/>
    <n v="1"/>
    <x v="1"/>
    <x v="7"/>
    <n v="0"/>
    <x v="120"/>
    <x v="2"/>
    <x v="7"/>
    <x v="639"/>
    <x v="639"/>
    <x v="3"/>
  </r>
  <r>
    <n v="640"/>
    <x v="640"/>
    <x v="639"/>
    <n v="70"/>
    <n v="101"/>
    <x v="0"/>
    <x v="6"/>
    <x v="3"/>
    <n v="1480028400"/>
    <x v="640"/>
    <x v="0"/>
    <n v="2"/>
    <x v="0"/>
    <x v="8"/>
    <n v="144"/>
    <x v="471"/>
    <x v="2"/>
    <x v="8"/>
    <x v="640"/>
    <x v="640"/>
    <x v="2"/>
  </r>
  <r>
    <n v="641"/>
    <x v="641"/>
    <x v="640"/>
    <n v="40000"/>
    <n v="47665"/>
    <x v="0"/>
    <x v="0"/>
    <x v="0"/>
    <n v="1439473248"/>
    <x v="641"/>
    <x v="0"/>
    <n v="315"/>
    <x v="0"/>
    <x v="8"/>
    <n v="119"/>
    <x v="472"/>
    <x v="2"/>
    <x v="8"/>
    <x v="641"/>
    <x v="641"/>
    <x v="0"/>
  </r>
  <r>
    <n v="642"/>
    <x v="642"/>
    <x v="641"/>
    <n v="20000"/>
    <n v="292097"/>
    <x v="0"/>
    <x v="12"/>
    <x v="3"/>
    <n v="1439998674"/>
    <x v="642"/>
    <x v="0"/>
    <n v="2174"/>
    <x v="0"/>
    <x v="8"/>
    <n v="1460"/>
    <x v="473"/>
    <x v="2"/>
    <x v="8"/>
    <x v="642"/>
    <x v="642"/>
    <x v="0"/>
  </r>
  <r>
    <n v="643"/>
    <x v="643"/>
    <x v="642"/>
    <n v="25000"/>
    <n v="26452"/>
    <x v="0"/>
    <x v="0"/>
    <x v="0"/>
    <n v="1433085875"/>
    <x v="643"/>
    <x v="0"/>
    <n v="152"/>
    <x v="0"/>
    <x v="8"/>
    <n v="106"/>
    <x v="474"/>
    <x v="2"/>
    <x v="8"/>
    <x v="643"/>
    <x v="643"/>
    <x v="0"/>
  </r>
  <r>
    <n v="644"/>
    <x v="644"/>
    <x v="643"/>
    <n v="25000"/>
    <n v="75029.48"/>
    <x v="0"/>
    <x v="0"/>
    <x v="0"/>
    <n v="1414544400"/>
    <x v="644"/>
    <x v="0"/>
    <n v="1021"/>
    <x v="0"/>
    <x v="8"/>
    <n v="300"/>
    <x v="475"/>
    <x v="2"/>
    <x v="8"/>
    <x v="644"/>
    <x v="644"/>
    <x v="3"/>
  </r>
  <r>
    <n v="645"/>
    <x v="645"/>
    <x v="644"/>
    <n v="2000"/>
    <n v="5574"/>
    <x v="0"/>
    <x v="0"/>
    <x v="0"/>
    <n v="1470962274"/>
    <x v="645"/>
    <x v="0"/>
    <n v="237"/>
    <x v="0"/>
    <x v="8"/>
    <n v="279"/>
    <x v="476"/>
    <x v="2"/>
    <x v="8"/>
    <x v="645"/>
    <x v="645"/>
    <x v="2"/>
  </r>
  <r>
    <n v="646"/>
    <x v="646"/>
    <x v="645"/>
    <n v="800"/>
    <n v="1055.01"/>
    <x v="0"/>
    <x v="0"/>
    <x v="0"/>
    <n v="1407788867"/>
    <x v="646"/>
    <x v="0"/>
    <n v="27"/>
    <x v="0"/>
    <x v="8"/>
    <n v="132"/>
    <x v="477"/>
    <x v="2"/>
    <x v="8"/>
    <x v="646"/>
    <x v="646"/>
    <x v="3"/>
  </r>
  <r>
    <n v="647"/>
    <x v="647"/>
    <x v="646"/>
    <n v="2000"/>
    <n v="2141"/>
    <x v="0"/>
    <x v="5"/>
    <x v="5"/>
    <n v="1458235549"/>
    <x v="647"/>
    <x v="0"/>
    <n v="17"/>
    <x v="0"/>
    <x v="8"/>
    <n v="107"/>
    <x v="478"/>
    <x v="2"/>
    <x v="8"/>
    <x v="647"/>
    <x v="647"/>
    <x v="2"/>
  </r>
  <r>
    <n v="648"/>
    <x v="648"/>
    <x v="647"/>
    <n v="35000"/>
    <n v="44388"/>
    <x v="0"/>
    <x v="0"/>
    <x v="0"/>
    <n v="1413304708"/>
    <x v="648"/>
    <x v="0"/>
    <n v="27"/>
    <x v="0"/>
    <x v="8"/>
    <n v="127"/>
    <x v="479"/>
    <x v="2"/>
    <x v="8"/>
    <x v="648"/>
    <x v="648"/>
    <x v="3"/>
  </r>
  <r>
    <n v="649"/>
    <x v="649"/>
    <x v="648"/>
    <n v="2500"/>
    <n v="3499"/>
    <x v="0"/>
    <x v="0"/>
    <x v="0"/>
    <n v="1410904413"/>
    <x v="649"/>
    <x v="0"/>
    <n v="82"/>
    <x v="0"/>
    <x v="8"/>
    <n v="140"/>
    <x v="480"/>
    <x v="2"/>
    <x v="8"/>
    <x v="649"/>
    <x v="649"/>
    <x v="3"/>
  </r>
  <r>
    <n v="650"/>
    <x v="650"/>
    <x v="649"/>
    <n v="1500"/>
    <n v="1686"/>
    <x v="0"/>
    <x v="0"/>
    <x v="0"/>
    <n v="1418953984"/>
    <x v="650"/>
    <x v="0"/>
    <n v="48"/>
    <x v="0"/>
    <x v="8"/>
    <n v="112"/>
    <x v="481"/>
    <x v="2"/>
    <x v="8"/>
    <x v="650"/>
    <x v="650"/>
    <x v="3"/>
  </r>
  <r>
    <n v="651"/>
    <x v="651"/>
    <x v="650"/>
    <n v="25000"/>
    <n v="25132"/>
    <x v="0"/>
    <x v="0"/>
    <x v="0"/>
    <n v="1418430311"/>
    <x v="651"/>
    <x v="0"/>
    <n v="105"/>
    <x v="0"/>
    <x v="8"/>
    <n v="101"/>
    <x v="482"/>
    <x v="2"/>
    <x v="8"/>
    <x v="651"/>
    <x v="651"/>
    <x v="3"/>
  </r>
  <r>
    <n v="652"/>
    <x v="652"/>
    <x v="651"/>
    <n v="3000"/>
    <n v="3014"/>
    <x v="0"/>
    <x v="0"/>
    <x v="0"/>
    <n v="1480613650"/>
    <x v="652"/>
    <x v="0"/>
    <n v="28"/>
    <x v="0"/>
    <x v="8"/>
    <n v="100"/>
    <x v="483"/>
    <x v="2"/>
    <x v="8"/>
    <x v="652"/>
    <x v="652"/>
    <x v="2"/>
  </r>
  <r>
    <n v="653"/>
    <x v="653"/>
    <x v="652"/>
    <n v="75000"/>
    <n v="106084.5"/>
    <x v="0"/>
    <x v="0"/>
    <x v="0"/>
    <n v="1440082240"/>
    <x v="653"/>
    <x v="0"/>
    <n v="1107"/>
    <x v="0"/>
    <x v="8"/>
    <n v="141"/>
    <x v="484"/>
    <x v="2"/>
    <x v="8"/>
    <x v="653"/>
    <x v="653"/>
    <x v="0"/>
  </r>
  <r>
    <n v="654"/>
    <x v="654"/>
    <x v="653"/>
    <n v="12000"/>
    <n v="32075"/>
    <x v="0"/>
    <x v="0"/>
    <x v="0"/>
    <n v="1436396313"/>
    <x v="654"/>
    <x v="0"/>
    <n v="1013"/>
    <x v="0"/>
    <x v="8"/>
    <n v="267"/>
    <x v="485"/>
    <x v="2"/>
    <x v="8"/>
    <x v="654"/>
    <x v="654"/>
    <x v="0"/>
  </r>
  <r>
    <n v="655"/>
    <x v="655"/>
    <x v="654"/>
    <n v="8000"/>
    <n v="11751"/>
    <x v="0"/>
    <x v="0"/>
    <x v="0"/>
    <n v="1426197512"/>
    <x v="655"/>
    <x v="0"/>
    <n v="274"/>
    <x v="0"/>
    <x v="8"/>
    <n v="147"/>
    <x v="486"/>
    <x v="2"/>
    <x v="8"/>
    <x v="655"/>
    <x v="655"/>
    <x v="0"/>
  </r>
  <r>
    <n v="656"/>
    <x v="656"/>
    <x v="655"/>
    <n v="5000"/>
    <n v="10678"/>
    <x v="0"/>
    <x v="0"/>
    <x v="0"/>
    <n v="1460917119"/>
    <x v="656"/>
    <x v="0"/>
    <n v="87"/>
    <x v="0"/>
    <x v="8"/>
    <n v="214"/>
    <x v="487"/>
    <x v="2"/>
    <x v="8"/>
    <x v="656"/>
    <x v="656"/>
    <x v="2"/>
  </r>
  <r>
    <n v="657"/>
    <x v="657"/>
    <x v="656"/>
    <n v="15000"/>
    <n v="18855"/>
    <x v="0"/>
    <x v="0"/>
    <x v="0"/>
    <n v="1450901872"/>
    <x v="657"/>
    <x v="0"/>
    <n v="99"/>
    <x v="0"/>
    <x v="8"/>
    <n v="126"/>
    <x v="488"/>
    <x v="2"/>
    <x v="8"/>
    <x v="657"/>
    <x v="657"/>
    <x v="0"/>
  </r>
  <r>
    <n v="658"/>
    <x v="658"/>
    <x v="657"/>
    <n v="28888"/>
    <n v="30177"/>
    <x v="0"/>
    <x v="0"/>
    <x v="0"/>
    <n v="1437933600"/>
    <x v="658"/>
    <x v="0"/>
    <n v="276"/>
    <x v="0"/>
    <x v="8"/>
    <n v="104"/>
    <x v="489"/>
    <x v="2"/>
    <x v="8"/>
    <x v="658"/>
    <x v="658"/>
    <x v="0"/>
  </r>
  <r>
    <n v="659"/>
    <x v="659"/>
    <x v="658"/>
    <n v="3000"/>
    <n v="3017"/>
    <x v="0"/>
    <x v="0"/>
    <x v="0"/>
    <n v="1440339295"/>
    <x v="659"/>
    <x v="0"/>
    <n v="21"/>
    <x v="0"/>
    <x v="8"/>
    <n v="101"/>
    <x v="490"/>
    <x v="2"/>
    <x v="8"/>
    <x v="659"/>
    <x v="659"/>
    <x v="0"/>
  </r>
  <r>
    <n v="660"/>
    <x v="660"/>
    <x v="659"/>
    <n v="50000"/>
    <n v="1529"/>
    <x v="2"/>
    <x v="0"/>
    <x v="0"/>
    <n v="1415558879"/>
    <x v="660"/>
    <x v="0"/>
    <n v="18"/>
    <x v="1"/>
    <x v="8"/>
    <n v="3"/>
    <x v="491"/>
    <x v="2"/>
    <x v="8"/>
    <x v="660"/>
    <x v="660"/>
    <x v="3"/>
  </r>
  <r>
    <n v="661"/>
    <x v="661"/>
    <x v="660"/>
    <n v="10000"/>
    <n v="95"/>
    <x v="2"/>
    <x v="0"/>
    <x v="0"/>
    <n v="1477236559"/>
    <x v="661"/>
    <x v="0"/>
    <n v="9"/>
    <x v="1"/>
    <x v="8"/>
    <n v="1"/>
    <x v="492"/>
    <x v="2"/>
    <x v="8"/>
    <x v="661"/>
    <x v="661"/>
    <x v="2"/>
  </r>
  <r>
    <n v="662"/>
    <x v="662"/>
    <x v="661"/>
    <n v="39000"/>
    <n v="156"/>
    <x v="2"/>
    <x v="0"/>
    <x v="0"/>
    <n v="1421404247"/>
    <x v="662"/>
    <x v="0"/>
    <n v="4"/>
    <x v="1"/>
    <x v="8"/>
    <n v="0"/>
    <x v="493"/>
    <x v="2"/>
    <x v="8"/>
    <x v="662"/>
    <x v="662"/>
    <x v="3"/>
  </r>
  <r>
    <n v="663"/>
    <x v="663"/>
    <x v="662"/>
    <n v="200000"/>
    <n v="700"/>
    <x v="2"/>
    <x v="8"/>
    <x v="7"/>
    <n v="1437250456"/>
    <x v="663"/>
    <x v="0"/>
    <n v="7"/>
    <x v="1"/>
    <x v="8"/>
    <n v="0"/>
    <x v="101"/>
    <x v="2"/>
    <x v="8"/>
    <x v="663"/>
    <x v="663"/>
    <x v="0"/>
  </r>
  <r>
    <n v="664"/>
    <x v="664"/>
    <x v="663"/>
    <n v="12000"/>
    <n v="904"/>
    <x v="2"/>
    <x v="0"/>
    <x v="0"/>
    <n v="1428940775"/>
    <x v="664"/>
    <x v="0"/>
    <n v="29"/>
    <x v="1"/>
    <x v="8"/>
    <n v="8"/>
    <x v="494"/>
    <x v="2"/>
    <x v="8"/>
    <x v="664"/>
    <x v="664"/>
    <x v="0"/>
  </r>
  <r>
    <n v="665"/>
    <x v="665"/>
    <x v="664"/>
    <n v="10000"/>
    <n v="1864"/>
    <x v="2"/>
    <x v="0"/>
    <x v="0"/>
    <n v="1484327061"/>
    <x v="665"/>
    <x v="0"/>
    <n v="12"/>
    <x v="1"/>
    <x v="8"/>
    <n v="19"/>
    <x v="495"/>
    <x v="2"/>
    <x v="8"/>
    <x v="665"/>
    <x v="665"/>
    <x v="2"/>
  </r>
  <r>
    <n v="666"/>
    <x v="666"/>
    <x v="665"/>
    <n v="200000"/>
    <n v="8"/>
    <x v="2"/>
    <x v="0"/>
    <x v="0"/>
    <n v="1408305498"/>
    <x v="666"/>
    <x v="0"/>
    <n v="4"/>
    <x v="1"/>
    <x v="8"/>
    <n v="0"/>
    <x v="448"/>
    <x v="2"/>
    <x v="8"/>
    <x v="666"/>
    <x v="666"/>
    <x v="3"/>
  </r>
  <r>
    <n v="667"/>
    <x v="667"/>
    <x v="666"/>
    <n v="50000"/>
    <n v="5010"/>
    <x v="2"/>
    <x v="13"/>
    <x v="3"/>
    <n v="1477731463"/>
    <x v="667"/>
    <x v="0"/>
    <n v="28"/>
    <x v="1"/>
    <x v="8"/>
    <n v="10"/>
    <x v="496"/>
    <x v="2"/>
    <x v="8"/>
    <x v="667"/>
    <x v="667"/>
    <x v="2"/>
  </r>
  <r>
    <n v="668"/>
    <x v="668"/>
    <x v="667"/>
    <n v="15000"/>
    <n v="684"/>
    <x v="2"/>
    <x v="0"/>
    <x v="0"/>
    <n v="1431374222"/>
    <x v="668"/>
    <x v="0"/>
    <n v="25"/>
    <x v="1"/>
    <x v="8"/>
    <n v="5"/>
    <x v="497"/>
    <x v="2"/>
    <x v="8"/>
    <x v="668"/>
    <x v="668"/>
    <x v="0"/>
  </r>
  <r>
    <n v="669"/>
    <x v="669"/>
    <x v="668"/>
    <n v="200000"/>
    <n v="43015"/>
    <x v="2"/>
    <x v="11"/>
    <x v="9"/>
    <n v="1467817258"/>
    <x v="669"/>
    <x v="0"/>
    <n v="28"/>
    <x v="1"/>
    <x v="8"/>
    <n v="22"/>
    <x v="498"/>
    <x v="2"/>
    <x v="8"/>
    <x v="669"/>
    <x v="669"/>
    <x v="2"/>
  </r>
  <r>
    <n v="670"/>
    <x v="670"/>
    <x v="669"/>
    <n v="90000"/>
    <n v="26349"/>
    <x v="2"/>
    <x v="13"/>
    <x v="3"/>
    <n v="1466323800"/>
    <x v="670"/>
    <x v="0"/>
    <n v="310"/>
    <x v="1"/>
    <x v="8"/>
    <n v="29"/>
    <x v="499"/>
    <x v="2"/>
    <x v="8"/>
    <x v="670"/>
    <x v="670"/>
    <x v="2"/>
  </r>
  <r>
    <n v="671"/>
    <x v="671"/>
    <x v="670"/>
    <n v="30000"/>
    <n v="11828"/>
    <x v="2"/>
    <x v="0"/>
    <x v="0"/>
    <n v="1421208000"/>
    <x v="671"/>
    <x v="0"/>
    <n v="15"/>
    <x v="1"/>
    <x v="8"/>
    <n v="39"/>
    <x v="500"/>
    <x v="2"/>
    <x v="8"/>
    <x v="671"/>
    <x v="671"/>
    <x v="3"/>
  </r>
  <r>
    <n v="672"/>
    <x v="672"/>
    <x v="671"/>
    <n v="50000"/>
    <n v="10814"/>
    <x v="2"/>
    <x v="0"/>
    <x v="0"/>
    <n v="1420088340"/>
    <x v="672"/>
    <x v="0"/>
    <n v="215"/>
    <x v="1"/>
    <x v="8"/>
    <n v="22"/>
    <x v="501"/>
    <x v="2"/>
    <x v="8"/>
    <x v="672"/>
    <x v="672"/>
    <x v="3"/>
  </r>
  <r>
    <n v="673"/>
    <x v="673"/>
    <x v="672"/>
    <n v="100000"/>
    <n v="205"/>
    <x v="2"/>
    <x v="0"/>
    <x v="0"/>
    <n v="1409602217"/>
    <x v="673"/>
    <x v="0"/>
    <n v="3"/>
    <x v="1"/>
    <x v="8"/>
    <n v="0"/>
    <x v="410"/>
    <x v="2"/>
    <x v="8"/>
    <x v="673"/>
    <x v="673"/>
    <x v="3"/>
  </r>
  <r>
    <n v="674"/>
    <x v="674"/>
    <x v="673"/>
    <n v="50000"/>
    <n v="15"/>
    <x v="2"/>
    <x v="0"/>
    <x v="0"/>
    <n v="1407811627"/>
    <x v="674"/>
    <x v="0"/>
    <n v="2"/>
    <x v="1"/>
    <x v="8"/>
    <n v="0"/>
    <x v="502"/>
    <x v="2"/>
    <x v="8"/>
    <x v="674"/>
    <x v="674"/>
    <x v="3"/>
  </r>
  <r>
    <n v="675"/>
    <x v="675"/>
    <x v="674"/>
    <n v="6000"/>
    <n v="891"/>
    <x v="2"/>
    <x v="0"/>
    <x v="0"/>
    <n v="1420095540"/>
    <x v="675"/>
    <x v="0"/>
    <n v="26"/>
    <x v="1"/>
    <x v="8"/>
    <n v="15"/>
    <x v="503"/>
    <x v="2"/>
    <x v="8"/>
    <x v="675"/>
    <x v="675"/>
    <x v="3"/>
  </r>
  <r>
    <n v="676"/>
    <x v="676"/>
    <x v="675"/>
    <n v="100000"/>
    <n v="1471"/>
    <x v="2"/>
    <x v="5"/>
    <x v="5"/>
    <n v="1423333581"/>
    <x v="676"/>
    <x v="0"/>
    <n v="24"/>
    <x v="1"/>
    <x v="8"/>
    <n v="1"/>
    <x v="504"/>
    <x v="2"/>
    <x v="8"/>
    <x v="676"/>
    <x v="676"/>
    <x v="0"/>
  </r>
  <r>
    <n v="677"/>
    <x v="677"/>
    <x v="676"/>
    <n v="50000"/>
    <n v="12792"/>
    <x v="2"/>
    <x v="13"/>
    <x v="3"/>
    <n v="1467106895"/>
    <x v="677"/>
    <x v="0"/>
    <n v="96"/>
    <x v="1"/>
    <x v="8"/>
    <n v="26"/>
    <x v="505"/>
    <x v="2"/>
    <x v="8"/>
    <x v="677"/>
    <x v="677"/>
    <x v="2"/>
  </r>
  <r>
    <n v="678"/>
    <x v="678"/>
    <x v="677"/>
    <n v="29000"/>
    <n v="1108"/>
    <x v="2"/>
    <x v="0"/>
    <x v="0"/>
    <n v="1463821338"/>
    <x v="678"/>
    <x v="0"/>
    <n v="17"/>
    <x v="1"/>
    <x v="8"/>
    <n v="4"/>
    <x v="506"/>
    <x v="2"/>
    <x v="8"/>
    <x v="678"/>
    <x v="678"/>
    <x v="2"/>
  </r>
  <r>
    <n v="679"/>
    <x v="679"/>
    <x v="678"/>
    <n v="57000"/>
    <n v="8827"/>
    <x v="2"/>
    <x v="0"/>
    <x v="0"/>
    <n v="1472920909"/>
    <x v="679"/>
    <x v="0"/>
    <n v="94"/>
    <x v="1"/>
    <x v="8"/>
    <n v="15"/>
    <x v="507"/>
    <x v="2"/>
    <x v="8"/>
    <x v="679"/>
    <x v="679"/>
    <x v="2"/>
  </r>
  <r>
    <n v="680"/>
    <x v="680"/>
    <x v="679"/>
    <n v="75000"/>
    <n v="19434"/>
    <x v="2"/>
    <x v="0"/>
    <x v="0"/>
    <n v="1410955331"/>
    <x v="680"/>
    <x v="0"/>
    <n v="129"/>
    <x v="1"/>
    <x v="8"/>
    <n v="26"/>
    <x v="508"/>
    <x v="2"/>
    <x v="8"/>
    <x v="680"/>
    <x v="680"/>
    <x v="3"/>
  </r>
  <r>
    <n v="681"/>
    <x v="681"/>
    <x v="680"/>
    <n v="2500"/>
    <n v="1"/>
    <x v="2"/>
    <x v="0"/>
    <x v="0"/>
    <n v="1477509604"/>
    <x v="681"/>
    <x v="0"/>
    <n v="1"/>
    <x v="1"/>
    <x v="8"/>
    <n v="0"/>
    <x v="120"/>
    <x v="2"/>
    <x v="8"/>
    <x v="681"/>
    <x v="681"/>
    <x v="2"/>
  </r>
  <r>
    <n v="682"/>
    <x v="682"/>
    <x v="681"/>
    <n v="50000"/>
    <n v="53"/>
    <x v="2"/>
    <x v="0"/>
    <x v="0"/>
    <n v="1489512122"/>
    <x v="682"/>
    <x v="0"/>
    <n v="4"/>
    <x v="1"/>
    <x v="8"/>
    <n v="0"/>
    <x v="509"/>
    <x v="2"/>
    <x v="8"/>
    <x v="682"/>
    <x v="682"/>
    <x v="1"/>
  </r>
  <r>
    <n v="683"/>
    <x v="683"/>
    <x v="682"/>
    <n v="35000"/>
    <n v="298"/>
    <x v="2"/>
    <x v="0"/>
    <x v="0"/>
    <n v="1477949764"/>
    <x v="683"/>
    <x v="0"/>
    <n v="3"/>
    <x v="1"/>
    <x v="8"/>
    <n v="1"/>
    <x v="510"/>
    <x v="2"/>
    <x v="8"/>
    <x v="683"/>
    <x v="683"/>
    <x v="2"/>
  </r>
  <r>
    <n v="684"/>
    <x v="684"/>
    <x v="683"/>
    <n v="320000"/>
    <n v="23948"/>
    <x v="2"/>
    <x v="0"/>
    <x v="0"/>
    <n v="1406257200"/>
    <x v="684"/>
    <x v="0"/>
    <n v="135"/>
    <x v="1"/>
    <x v="8"/>
    <n v="7"/>
    <x v="511"/>
    <x v="2"/>
    <x v="8"/>
    <x v="684"/>
    <x v="684"/>
    <x v="3"/>
  </r>
  <r>
    <n v="685"/>
    <x v="685"/>
    <x v="684"/>
    <n v="2000"/>
    <n v="553"/>
    <x v="2"/>
    <x v="0"/>
    <x v="0"/>
    <n v="1421095672"/>
    <x v="685"/>
    <x v="0"/>
    <n v="10"/>
    <x v="1"/>
    <x v="8"/>
    <n v="28"/>
    <x v="512"/>
    <x v="2"/>
    <x v="8"/>
    <x v="685"/>
    <x v="685"/>
    <x v="3"/>
  </r>
  <r>
    <n v="686"/>
    <x v="686"/>
    <x v="685"/>
    <n v="500000"/>
    <n v="0"/>
    <x v="2"/>
    <x v="13"/>
    <x v="3"/>
    <n v="1438618170"/>
    <x v="686"/>
    <x v="0"/>
    <n v="0"/>
    <x v="1"/>
    <x v="8"/>
    <n v="0"/>
    <x v="123"/>
    <x v="2"/>
    <x v="8"/>
    <x v="686"/>
    <x v="686"/>
    <x v="0"/>
  </r>
  <r>
    <n v="687"/>
    <x v="687"/>
    <x v="686"/>
    <n v="100000"/>
    <n v="3550"/>
    <x v="2"/>
    <x v="14"/>
    <x v="10"/>
    <n v="1486317653"/>
    <x v="687"/>
    <x v="0"/>
    <n v="6"/>
    <x v="1"/>
    <x v="8"/>
    <n v="4"/>
    <x v="513"/>
    <x v="2"/>
    <x v="8"/>
    <x v="687"/>
    <x v="687"/>
    <x v="2"/>
  </r>
  <r>
    <n v="688"/>
    <x v="688"/>
    <x v="687"/>
    <n v="20000"/>
    <n v="14598"/>
    <x v="2"/>
    <x v="0"/>
    <x v="0"/>
    <n v="1444876253"/>
    <x v="688"/>
    <x v="0"/>
    <n v="36"/>
    <x v="1"/>
    <x v="8"/>
    <n v="73"/>
    <x v="514"/>
    <x v="2"/>
    <x v="8"/>
    <x v="688"/>
    <x v="688"/>
    <x v="0"/>
  </r>
  <r>
    <n v="689"/>
    <x v="689"/>
    <x v="688"/>
    <n v="200000"/>
    <n v="115297.5"/>
    <x v="2"/>
    <x v="0"/>
    <x v="0"/>
    <n v="1481173140"/>
    <x v="689"/>
    <x v="0"/>
    <n v="336"/>
    <x v="1"/>
    <x v="8"/>
    <n v="58"/>
    <x v="515"/>
    <x v="2"/>
    <x v="8"/>
    <x v="689"/>
    <x v="689"/>
    <x v="2"/>
  </r>
  <r>
    <n v="690"/>
    <x v="690"/>
    <x v="689"/>
    <n v="20000"/>
    <n v="2468"/>
    <x v="2"/>
    <x v="0"/>
    <x v="0"/>
    <n v="1473400800"/>
    <x v="690"/>
    <x v="0"/>
    <n v="34"/>
    <x v="1"/>
    <x v="8"/>
    <n v="12"/>
    <x v="516"/>
    <x v="2"/>
    <x v="8"/>
    <x v="690"/>
    <x v="690"/>
    <x v="2"/>
  </r>
  <r>
    <n v="691"/>
    <x v="691"/>
    <x v="690"/>
    <n v="50000"/>
    <n v="260"/>
    <x v="2"/>
    <x v="0"/>
    <x v="0"/>
    <n v="1435711246"/>
    <x v="691"/>
    <x v="0"/>
    <n v="10"/>
    <x v="1"/>
    <x v="8"/>
    <n v="1"/>
    <x v="434"/>
    <x v="2"/>
    <x v="8"/>
    <x v="691"/>
    <x v="691"/>
    <x v="0"/>
  </r>
  <r>
    <n v="692"/>
    <x v="692"/>
    <x v="691"/>
    <n v="20000"/>
    <n v="1306"/>
    <x v="2"/>
    <x v="1"/>
    <x v="1"/>
    <n v="1482397263"/>
    <x v="692"/>
    <x v="0"/>
    <n v="201"/>
    <x v="1"/>
    <x v="8"/>
    <n v="7"/>
    <x v="517"/>
    <x v="2"/>
    <x v="8"/>
    <x v="692"/>
    <x v="692"/>
    <x v="2"/>
  </r>
  <r>
    <n v="693"/>
    <x v="693"/>
    <x v="692"/>
    <n v="100000"/>
    <n v="35338"/>
    <x v="2"/>
    <x v="0"/>
    <x v="0"/>
    <n v="1430421827"/>
    <x v="693"/>
    <x v="0"/>
    <n v="296"/>
    <x v="1"/>
    <x v="8"/>
    <n v="35"/>
    <x v="518"/>
    <x v="2"/>
    <x v="8"/>
    <x v="693"/>
    <x v="693"/>
    <x v="0"/>
  </r>
  <r>
    <n v="694"/>
    <x v="694"/>
    <x v="693"/>
    <n v="150000"/>
    <n v="590"/>
    <x v="2"/>
    <x v="0"/>
    <x v="0"/>
    <n v="1485964559"/>
    <x v="694"/>
    <x v="0"/>
    <n v="7"/>
    <x v="1"/>
    <x v="8"/>
    <n v="0"/>
    <x v="519"/>
    <x v="2"/>
    <x v="8"/>
    <x v="694"/>
    <x v="694"/>
    <x v="1"/>
  </r>
  <r>
    <n v="695"/>
    <x v="695"/>
    <x v="694"/>
    <n v="60000"/>
    <n v="636"/>
    <x v="2"/>
    <x v="0"/>
    <x v="0"/>
    <n v="1414758620"/>
    <x v="695"/>
    <x v="0"/>
    <n v="7"/>
    <x v="1"/>
    <x v="8"/>
    <n v="1"/>
    <x v="520"/>
    <x v="2"/>
    <x v="8"/>
    <x v="695"/>
    <x v="695"/>
    <x v="3"/>
  </r>
  <r>
    <n v="696"/>
    <x v="696"/>
    <x v="695"/>
    <n v="175000"/>
    <n v="1"/>
    <x v="2"/>
    <x v="9"/>
    <x v="3"/>
    <n v="1406326502"/>
    <x v="696"/>
    <x v="0"/>
    <n v="1"/>
    <x v="1"/>
    <x v="8"/>
    <n v="0"/>
    <x v="120"/>
    <x v="2"/>
    <x v="8"/>
    <x v="696"/>
    <x v="696"/>
    <x v="3"/>
  </r>
  <r>
    <n v="697"/>
    <x v="697"/>
    <x v="696"/>
    <n v="5000"/>
    <n v="2319"/>
    <x v="2"/>
    <x v="12"/>
    <x v="3"/>
    <n v="1454502789"/>
    <x v="697"/>
    <x v="0"/>
    <n v="114"/>
    <x v="1"/>
    <x v="8"/>
    <n v="46"/>
    <x v="521"/>
    <x v="2"/>
    <x v="8"/>
    <x v="697"/>
    <x v="697"/>
    <x v="2"/>
  </r>
  <r>
    <n v="698"/>
    <x v="698"/>
    <x v="697"/>
    <n v="100000"/>
    <n v="15390"/>
    <x v="2"/>
    <x v="0"/>
    <x v="0"/>
    <n v="1411005600"/>
    <x v="698"/>
    <x v="0"/>
    <n v="29"/>
    <x v="1"/>
    <x v="8"/>
    <n v="15"/>
    <x v="522"/>
    <x v="2"/>
    <x v="8"/>
    <x v="698"/>
    <x v="698"/>
    <x v="3"/>
  </r>
  <r>
    <n v="699"/>
    <x v="699"/>
    <x v="698"/>
    <n v="130000"/>
    <n v="107148.74"/>
    <x v="2"/>
    <x v="0"/>
    <x v="0"/>
    <n v="1385136000"/>
    <x v="699"/>
    <x v="0"/>
    <n v="890"/>
    <x v="1"/>
    <x v="8"/>
    <n v="82"/>
    <x v="523"/>
    <x v="2"/>
    <x v="8"/>
    <x v="699"/>
    <x v="699"/>
    <x v="4"/>
  </r>
  <r>
    <n v="700"/>
    <x v="700"/>
    <x v="699"/>
    <n v="15000"/>
    <n v="403"/>
    <x v="2"/>
    <x v="3"/>
    <x v="3"/>
    <n v="1484065881"/>
    <x v="700"/>
    <x v="0"/>
    <n v="31"/>
    <x v="1"/>
    <x v="8"/>
    <n v="3"/>
    <x v="31"/>
    <x v="2"/>
    <x v="8"/>
    <x v="700"/>
    <x v="700"/>
    <x v="2"/>
  </r>
  <r>
    <n v="701"/>
    <x v="701"/>
    <x v="700"/>
    <n v="23000"/>
    <n v="6118"/>
    <x v="2"/>
    <x v="1"/>
    <x v="1"/>
    <n v="1406130880"/>
    <x v="701"/>
    <x v="0"/>
    <n v="21"/>
    <x v="1"/>
    <x v="8"/>
    <n v="27"/>
    <x v="524"/>
    <x v="2"/>
    <x v="8"/>
    <x v="701"/>
    <x v="701"/>
    <x v="3"/>
  </r>
  <r>
    <n v="702"/>
    <x v="702"/>
    <x v="701"/>
    <n v="15000"/>
    <n v="4622.01"/>
    <x v="2"/>
    <x v="0"/>
    <x v="0"/>
    <n v="1480011987"/>
    <x v="702"/>
    <x v="0"/>
    <n v="37"/>
    <x v="1"/>
    <x v="8"/>
    <n v="31"/>
    <x v="525"/>
    <x v="2"/>
    <x v="8"/>
    <x v="702"/>
    <x v="702"/>
    <x v="2"/>
  </r>
  <r>
    <n v="703"/>
    <x v="703"/>
    <x v="702"/>
    <n v="15000"/>
    <n v="837"/>
    <x v="2"/>
    <x v="0"/>
    <x v="0"/>
    <n v="1485905520"/>
    <x v="703"/>
    <x v="0"/>
    <n v="7"/>
    <x v="1"/>
    <x v="8"/>
    <n v="6"/>
    <x v="526"/>
    <x v="2"/>
    <x v="8"/>
    <x v="703"/>
    <x v="703"/>
    <x v="2"/>
  </r>
  <r>
    <n v="704"/>
    <x v="704"/>
    <x v="703"/>
    <n v="55000"/>
    <n v="481"/>
    <x v="2"/>
    <x v="5"/>
    <x v="5"/>
    <n v="1487565468"/>
    <x v="704"/>
    <x v="0"/>
    <n v="4"/>
    <x v="1"/>
    <x v="8"/>
    <n v="1"/>
    <x v="527"/>
    <x v="2"/>
    <x v="8"/>
    <x v="704"/>
    <x v="704"/>
    <x v="2"/>
  </r>
  <r>
    <n v="705"/>
    <x v="705"/>
    <x v="704"/>
    <n v="100000"/>
    <n v="977"/>
    <x v="2"/>
    <x v="9"/>
    <x v="3"/>
    <n v="1484999278"/>
    <x v="705"/>
    <x v="0"/>
    <n v="5"/>
    <x v="1"/>
    <x v="8"/>
    <n v="1"/>
    <x v="528"/>
    <x v="2"/>
    <x v="8"/>
    <x v="705"/>
    <x v="705"/>
    <x v="2"/>
  </r>
  <r>
    <n v="706"/>
    <x v="706"/>
    <x v="705"/>
    <n v="100000"/>
    <n v="0"/>
    <x v="2"/>
    <x v="3"/>
    <x v="3"/>
    <n v="1481740740"/>
    <x v="706"/>
    <x v="0"/>
    <n v="0"/>
    <x v="1"/>
    <x v="8"/>
    <n v="0"/>
    <x v="123"/>
    <x v="2"/>
    <x v="8"/>
    <x v="706"/>
    <x v="706"/>
    <x v="2"/>
  </r>
  <r>
    <n v="707"/>
    <x v="707"/>
    <x v="706"/>
    <n v="68000"/>
    <n v="53670.6"/>
    <x v="2"/>
    <x v="1"/>
    <x v="1"/>
    <n v="1483286127"/>
    <x v="707"/>
    <x v="0"/>
    <n v="456"/>
    <x v="1"/>
    <x v="8"/>
    <n v="79"/>
    <x v="529"/>
    <x v="2"/>
    <x v="8"/>
    <x v="707"/>
    <x v="707"/>
    <x v="2"/>
  </r>
  <r>
    <n v="708"/>
    <x v="708"/>
    <x v="707"/>
    <n v="40000"/>
    <n v="8837"/>
    <x v="2"/>
    <x v="1"/>
    <x v="1"/>
    <n v="1410616600"/>
    <x v="708"/>
    <x v="0"/>
    <n v="369"/>
    <x v="1"/>
    <x v="8"/>
    <n v="22"/>
    <x v="530"/>
    <x v="2"/>
    <x v="8"/>
    <x v="708"/>
    <x v="708"/>
    <x v="3"/>
  </r>
  <r>
    <n v="709"/>
    <x v="709"/>
    <x v="708"/>
    <n v="15000"/>
    <n v="61"/>
    <x v="2"/>
    <x v="0"/>
    <x v="0"/>
    <n v="1417741159"/>
    <x v="709"/>
    <x v="0"/>
    <n v="2"/>
    <x v="1"/>
    <x v="8"/>
    <n v="0"/>
    <x v="453"/>
    <x v="2"/>
    <x v="8"/>
    <x v="709"/>
    <x v="709"/>
    <x v="3"/>
  </r>
  <r>
    <n v="710"/>
    <x v="710"/>
    <x v="709"/>
    <n v="1200"/>
    <n v="0"/>
    <x v="2"/>
    <x v="5"/>
    <x v="5"/>
    <n v="1408495440"/>
    <x v="710"/>
    <x v="0"/>
    <n v="0"/>
    <x v="1"/>
    <x v="8"/>
    <n v="0"/>
    <x v="123"/>
    <x v="2"/>
    <x v="8"/>
    <x v="710"/>
    <x v="710"/>
    <x v="3"/>
  </r>
  <r>
    <n v="711"/>
    <x v="711"/>
    <x v="710"/>
    <n v="100000"/>
    <n v="33791"/>
    <x v="2"/>
    <x v="9"/>
    <x v="3"/>
    <n v="1481716868"/>
    <x v="711"/>
    <x v="0"/>
    <n v="338"/>
    <x v="1"/>
    <x v="8"/>
    <n v="34"/>
    <x v="531"/>
    <x v="2"/>
    <x v="8"/>
    <x v="711"/>
    <x v="711"/>
    <x v="2"/>
  </r>
  <r>
    <n v="712"/>
    <x v="712"/>
    <x v="711"/>
    <n v="48500"/>
    <n v="105"/>
    <x v="2"/>
    <x v="0"/>
    <x v="0"/>
    <n v="1455466832"/>
    <x v="712"/>
    <x v="0"/>
    <n v="4"/>
    <x v="1"/>
    <x v="8"/>
    <n v="0"/>
    <x v="532"/>
    <x v="2"/>
    <x v="8"/>
    <x v="712"/>
    <x v="712"/>
    <x v="2"/>
  </r>
  <r>
    <n v="713"/>
    <x v="713"/>
    <x v="712"/>
    <n v="25000"/>
    <n v="199"/>
    <x v="2"/>
    <x v="13"/>
    <x v="3"/>
    <n v="1465130532"/>
    <x v="713"/>
    <x v="0"/>
    <n v="1"/>
    <x v="1"/>
    <x v="8"/>
    <n v="1"/>
    <x v="533"/>
    <x v="2"/>
    <x v="8"/>
    <x v="713"/>
    <x v="713"/>
    <x v="2"/>
  </r>
  <r>
    <n v="714"/>
    <x v="714"/>
    <x v="713"/>
    <n v="15000"/>
    <n v="2249"/>
    <x v="2"/>
    <x v="0"/>
    <x v="0"/>
    <n v="1488308082"/>
    <x v="714"/>
    <x v="0"/>
    <n v="28"/>
    <x v="1"/>
    <x v="8"/>
    <n v="15"/>
    <x v="534"/>
    <x v="2"/>
    <x v="8"/>
    <x v="714"/>
    <x v="714"/>
    <x v="2"/>
  </r>
  <r>
    <n v="715"/>
    <x v="715"/>
    <x v="714"/>
    <n v="27500"/>
    <n v="1389"/>
    <x v="2"/>
    <x v="0"/>
    <x v="0"/>
    <n v="1446693040"/>
    <x v="715"/>
    <x v="0"/>
    <n v="12"/>
    <x v="1"/>
    <x v="8"/>
    <n v="5"/>
    <x v="535"/>
    <x v="2"/>
    <x v="8"/>
    <x v="715"/>
    <x v="715"/>
    <x v="0"/>
  </r>
  <r>
    <n v="716"/>
    <x v="716"/>
    <x v="715"/>
    <n v="7000"/>
    <n v="715"/>
    <x v="2"/>
    <x v="0"/>
    <x v="0"/>
    <n v="1417392000"/>
    <x v="716"/>
    <x v="0"/>
    <n v="16"/>
    <x v="1"/>
    <x v="8"/>
    <n v="10"/>
    <x v="536"/>
    <x v="2"/>
    <x v="8"/>
    <x v="716"/>
    <x v="716"/>
    <x v="3"/>
  </r>
  <r>
    <n v="717"/>
    <x v="717"/>
    <x v="716"/>
    <n v="100000"/>
    <n v="305"/>
    <x v="2"/>
    <x v="0"/>
    <x v="0"/>
    <n v="1409949002"/>
    <x v="717"/>
    <x v="0"/>
    <n v="4"/>
    <x v="1"/>
    <x v="8"/>
    <n v="0"/>
    <x v="537"/>
    <x v="2"/>
    <x v="8"/>
    <x v="717"/>
    <x v="717"/>
    <x v="3"/>
  </r>
  <r>
    <n v="718"/>
    <x v="718"/>
    <x v="717"/>
    <n v="12000"/>
    <n v="90"/>
    <x v="2"/>
    <x v="0"/>
    <x v="0"/>
    <n v="1487397540"/>
    <x v="718"/>
    <x v="0"/>
    <n v="4"/>
    <x v="1"/>
    <x v="8"/>
    <n v="1"/>
    <x v="378"/>
    <x v="2"/>
    <x v="8"/>
    <x v="718"/>
    <x v="718"/>
    <x v="1"/>
  </r>
  <r>
    <n v="719"/>
    <x v="719"/>
    <x v="718"/>
    <n v="15000"/>
    <n v="194"/>
    <x v="2"/>
    <x v="0"/>
    <x v="0"/>
    <n v="1456189076"/>
    <x v="719"/>
    <x v="0"/>
    <n v="10"/>
    <x v="1"/>
    <x v="8"/>
    <n v="1"/>
    <x v="538"/>
    <x v="2"/>
    <x v="8"/>
    <x v="719"/>
    <x v="719"/>
    <x v="2"/>
  </r>
  <r>
    <n v="720"/>
    <x v="720"/>
    <x v="719"/>
    <n v="1900"/>
    <n v="2735"/>
    <x v="0"/>
    <x v="0"/>
    <x v="0"/>
    <n v="1327851291"/>
    <x v="720"/>
    <x v="0"/>
    <n v="41"/>
    <x v="0"/>
    <x v="9"/>
    <n v="144"/>
    <x v="539"/>
    <x v="3"/>
    <x v="9"/>
    <x v="720"/>
    <x v="720"/>
    <x v="5"/>
  </r>
  <r>
    <n v="721"/>
    <x v="721"/>
    <x v="720"/>
    <n v="8200"/>
    <n v="10013"/>
    <x v="0"/>
    <x v="0"/>
    <x v="0"/>
    <n v="1406900607"/>
    <x v="721"/>
    <x v="0"/>
    <n v="119"/>
    <x v="0"/>
    <x v="9"/>
    <n v="122"/>
    <x v="540"/>
    <x v="3"/>
    <x v="9"/>
    <x v="721"/>
    <x v="721"/>
    <x v="3"/>
  </r>
  <r>
    <n v="722"/>
    <x v="722"/>
    <x v="721"/>
    <n v="25000"/>
    <n v="33006"/>
    <x v="0"/>
    <x v="0"/>
    <x v="0"/>
    <n v="1333909178"/>
    <x v="722"/>
    <x v="0"/>
    <n v="153"/>
    <x v="0"/>
    <x v="9"/>
    <n v="132"/>
    <x v="541"/>
    <x v="3"/>
    <x v="9"/>
    <x v="722"/>
    <x v="722"/>
    <x v="5"/>
  </r>
  <r>
    <n v="723"/>
    <x v="723"/>
    <x v="722"/>
    <n v="5000"/>
    <n v="5469"/>
    <x v="0"/>
    <x v="0"/>
    <x v="0"/>
    <n v="1438228740"/>
    <x v="723"/>
    <x v="0"/>
    <n v="100"/>
    <x v="0"/>
    <x v="9"/>
    <n v="109"/>
    <x v="542"/>
    <x v="3"/>
    <x v="9"/>
    <x v="723"/>
    <x v="723"/>
    <x v="0"/>
  </r>
  <r>
    <n v="724"/>
    <x v="724"/>
    <x v="723"/>
    <n v="7000"/>
    <n v="7383.01"/>
    <x v="0"/>
    <x v="0"/>
    <x v="0"/>
    <n v="1309447163"/>
    <x v="724"/>
    <x v="0"/>
    <n v="143"/>
    <x v="0"/>
    <x v="9"/>
    <n v="105"/>
    <x v="543"/>
    <x v="3"/>
    <x v="9"/>
    <x v="724"/>
    <x v="724"/>
    <x v="6"/>
  </r>
  <r>
    <n v="725"/>
    <x v="725"/>
    <x v="724"/>
    <n v="20000"/>
    <n v="20070"/>
    <x v="0"/>
    <x v="0"/>
    <x v="0"/>
    <n v="1450018912"/>
    <x v="725"/>
    <x v="0"/>
    <n v="140"/>
    <x v="0"/>
    <x v="9"/>
    <n v="100"/>
    <x v="544"/>
    <x v="3"/>
    <x v="9"/>
    <x v="725"/>
    <x v="725"/>
    <x v="0"/>
  </r>
  <r>
    <n v="726"/>
    <x v="726"/>
    <x v="725"/>
    <n v="2500"/>
    <n v="2535"/>
    <x v="0"/>
    <x v="0"/>
    <x v="0"/>
    <n v="1365728487"/>
    <x v="726"/>
    <x v="0"/>
    <n v="35"/>
    <x v="0"/>
    <x v="9"/>
    <n v="101"/>
    <x v="545"/>
    <x v="3"/>
    <x v="9"/>
    <x v="726"/>
    <x v="726"/>
    <x v="4"/>
  </r>
  <r>
    <n v="727"/>
    <x v="727"/>
    <x v="726"/>
    <n v="3500"/>
    <n v="5443"/>
    <x v="0"/>
    <x v="0"/>
    <x v="0"/>
    <n v="1358198400"/>
    <x v="727"/>
    <x v="0"/>
    <n v="149"/>
    <x v="0"/>
    <x v="9"/>
    <n v="156"/>
    <x v="546"/>
    <x v="3"/>
    <x v="9"/>
    <x v="727"/>
    <x v="727"/>
    <x v="5"/>
  </r>
  <r>
    <n v="728"/>
    <x v="728"/>
    <x v="727"/>
    <n v="7500"/>
    <n v="7917.45"/>
    <x v="0"/>
    <x v="0"/>
    <x v="0"/>
    <n v="1313957157"/>
    <x v="728"/>
    <x v="0"/>
    <n v="130"/>
    <x v="0"/>
    <x v="9"/>
    <n v="106"/>
    <x v="547"/>
    <x v="3"/>
    <x v="9"/>
    <x v="728"/>
    <x v="728"/>
    <x v="6"/>
  </r>
  <r>
    <n v="729"/>
    <x v="729"/>
    <x v="728"/>
    <n v="4000"/>
    <n v="5226"/>
    <x v="0"/>
    <x v="0"/>
    <x v="0"/>
    <n v="1348028861"/>
    <x v="729"/>
    <x v="0"/>
    <n v="120"/>
    <x v="0"/>
    <x v="9"/>
    <n v="131"/>
    <x v="548"/>
    <x v="3"/>
    <x v="9"/>
    <x v="729"/>
    <x v="729"/>
    <x v="5"/>
  </r>
  <r>
    <n v="730"/>
    <x v="730"/>
    <x v="729"/>
    <n v="20000"/>
    <n v="26438"/>
    <x v="0"/>
    <x v="0"/>
    <x v="0"/>
    <n v="1323280391"/>
    <x v="730"/>
    <x v="0"/>
    <n v="265"/>
    <x v="0"/>
    <x v="9"/>
    <n v="132"/>
    <x v="549"/>
    <x v="3"/>
    <x v="9"/>
    <x v="730"/>
    <x v="730"/>
    <x v="6"/>
  </r>
  <r>
    <n v="731"/>
    <x v="731"/>
    <x v="730"/>
    <n v="5000"/>
    <n v="6300"/>
    <x v="0"/>
    <x v="0"/>
    <x v="0"/>
    <n v="1327212000"/>
    <x v="731"/>
    <x v="0"/>
    <n v="71"/>
    <x v="0"/>
    <x v="9"/>
    <n v="126"/>
    <x v="550"/>
    <x v="3"/>
    <x v="9"/>
    <x v="731"/>
    <x v="731"/>
    <x v="6"/>
  </r>
  <r>
    <n v="732"/>
    <x v="732"/>
    <x v="731"/>
    <n v="40"/>
    <n v="64"/>
    <x v="0"/>
    <x v="1"/>
    <x v="1"/>
    <n v="1380449461"/>
    <x v="732"/>
    <x v="0"/>
    <n v="13"/>
    <x v="0"/>
    <x v="9"/>
    <n v="160"/>
    <x v="551"/>
    <x v="3"/>
    <x v="9"/>
    <x v="732"/>
    <x v="732"/>
    <x v="4"/>
  </r>
  <r>
    <n v="733"/>
    <x v="733"/>
    <x v="732"/>
    <n v="2500"/>
    <n v="3012"/>
    <x v="0"/>
    <x v="1"/>
    <x v="1"/>
    <n v="1387533892"/>
    <x v="733"/>
    <x v="0"/>
    <n v="169"/>
    <x v="0"/>
    <x v="9"/>
    <n v="120"/>
    <x v="552"/>
    <x v="3"/>
    <x v="9"/>
    <x v="733"/>
    <x v="733"/>
    <x v="4"/>
  </r>
  <r>
    <n v="734"/>
    <x v="734"/>
    <x v="733"/>
    <n v="8500"/>
    <n v="10670"/>
    <x v="0"/>
    <x v="5"/>
    <x v="5"/>
    <n v="1431147600"/>
    <x v="734"/>
    <x v="0"/>
    <n v="57"/>
    <x v="0"/>
    <x v="9"/>
    <n v="126"/>
    <x v="553"/>
    <x v="3"/>
    <x v="9"/>
    <x v="734"/>
    <x v="734"/>
    <x v="0"/>
  </r>
  <r>
    <n v="735"/>
    <x v="735"/>
    <x v="734"/>
    <n v="47000"/>
    <n v="53771"/>
    <x v="0"/>
    <x v="0"/>
    <x v="0"/>
    <n v="1417653540"/>
    <x v="735"/>
    <x v="0"/>
    <n v="229"/>
    <x v="0"/>
    <x v="9"/>
    <n v="114"/>
    <x v="554"/>
    <x v="3"/>
    <x v="9"/>
    <x v="735"/>
    <x v="735"/>
    <x v="3"/>
  </r>
  <r>
    <n v="736"/>
    <x v="736"/>
    <x v="735"/>
    <n v="3600"/>
    <n v="11345"/>
    <x v="0"/>
    <x v="0"/>
    <x v="0"/>
    <n v="1385009940"/>
    <x v="736"/>
    <x v="0"/>
    <n v="108"/>
    <x v="0"/>
    <x v="9"/>
    <n v="315"/>
    <x v="202"/>
    <x v="3"/>
    <x v="9"/>
    <x v="736"/>
    <x v="736"/>
    <x v="4"/>
  </r>
  <r>
    <n v="737"/>
    <x v="737"/>
    <x v="736"/>
    <n v="5000"/>
    <n v="6120"/>
    <x v="0"/>
    <x v="0"/>
    <x v="0"/>
    <n v="1392408000"/>
    <x v="737"/>
    <x v="0"/>
    <n v="108"/>
    <x v="0"/>
    <x v="9"/>
    <n v="122"/>
    <x v="98"/>
    <x v="3"/>
    <x v="9"/>
    <x v="737"/>
    <x v="737"/>
    <x v="3"/>
  </r>
  <r>
    <n v="738"/>
    <x v="738"/>
    <x v="737"/>
    <n v="1500"/>
    <n v="1601"/>
    <x v="0"/>
    <x v="0"/>
    <x v="0"/>
    <n v="1417409940"/>
    <x v="738"/>
    <x v="0"/>
    <n v="41"/>
    <x v="0"/>
    <x v="9"/>
    <n v="107"/>
    <x v="555"/>
    <x v="3"/>
    <x v="9"/>
    <x v="738"/>
    <x v="738"/>
    <x v="3"/>
  </r>
  <r>
    <n v="739"/>
    <x v="739"/>
    <x v="738"/>
    <n v="6000"/>
    <n v="9500"/>
    <x v="0"/>
    <x v="0"/>
    <x v="0"/>
    <n v="1407758629"/>
    <x v="739"/>
    <x v="0"/>
    <n v="139"/>
    <x v="0"/>
    <x v="9"/>
    <n v="158"/>
    <x v="556"/>
    <x v="3"/>
    <x v="9"/>
    <x v="739"/>
    <x v="739"/>
    <x v="3"/>
  </r>
  <r>
    <n v="740"/>
    <x v="740"/>
    <x v="739"/>
    <n v="3000"/>
    <n v="3222"/>
    <x v="0"/>
    <x v="0"/>
    <x v="0"/>
    <n v="1434857482"/>
    <x v="740"/>
    <x v="0"/>
    <n v="19"/>
    <x v="0"/>
    <x v="9"/>
    <n v="107"/>
    <x v="557"/>
    <x v="3"/>
    <x v="9"/>
    <x v="740"/>
    <x v="740"/>
    <x v="0"/>
  </r>
  <r>
    <n v="741"/>
    <x v="741"/>
    <x v="740"/>
    <n v="13000"/>
    <n v="13293.8"/>
    <x v="0"/>
    <x v="0"/>
    <x v="0"/>
    <n v="1370964806"/>
    <x v="741"/>
    <x v="0"/>
    <n v="94"/>
    <x v="0"/>
    <x v="9"/>
    <n v="102"/>
    <x v="558"/>
    <x v="3"/>
    <x v="9"/>
    <x v="741"/>
    <x v="741"/>
    <x v="4"/>
  </r>
  <r>
    <n v="742"/>
    <x v="742"/>
    <x v="741"/>
    <n v="1400"/>
    <n v="1550"/>
    <x v="0"/>
    <x v="0"/>
    <x v="0"/>
    <n v="1395435712"/>
    <x v="742"/>
    <x v="0"/>
    <n v="23"/>
    <x v="0"/>
    <x v="9"/>
    <n v="111"/>
    <x v="559"/>
    <x v="3"/>
    <x v="9"/>
    <x v="742"/>
    <x v="742"/>
    <x v="3"/>
  </r>
  <r>
    <n v="743"/>
    <x v="743"/>
    <x v="742"/>
    <n v="550"/>
    <n v="814"/>
    <x v="0"/>
    <x v="0"/>
    <x v="0"/>
    <n v="1334610000"/>
    <x v="743"/>
    <x v="0"/>
    <n v="15"/>
    <x v="0"/>
    <x v="9"/>
    <n v="148"/>
    <x v="560"/>
    <x v="3"/>
    <x v="9"/>
    <x v="743"/>
    <x v="743"/>
    <x v="5"/>
  </r>
  <r>
    <n v="744"/>
    <x v="744"/>
    <x v="743"/>
    <n v="5000"/>
    <n v="5116"/>
    <x v="0"/>
    <x v="0"/>
    <x v="0"/>
    <n v="1355439503"/>
    <x v="744"/>
    <x v="0"/>
    <n v="62"/>
    <x v="0"/>
    <x v="9"/>
    <n v="102"/>
    <x v="561"/>
    <x v="3"/>
    <x v="9"/>
    <x v="744"/>
    <x v="744"/>
    <x v="5"/>
  </r>
  <r>
    <n v="745"/>
    <x v="745"/>
    <x v="744"/>
    <n v="2220"/>
    <n v="3976"/>
    <x v="0"/>
    <x v="0"/>
    <x v="0"/>
    <n v="1367588645"/>
    <x v="745"/>
    <x v="0"/>
    <n v="74"/>
    <x v="0"/>
    <x v="9"/>
    <n v="179"/>
    <x v="562"/>
    <x v="3"/>
    <x v="9"/>
    <x v="745"/>
    <x v="745"/>
    <x v="4"/>
  </r>
  <r>
    <n v="746"/>
    <x v="746"/>
    <x v="745"/>
    <n v="2987"/>
    <n v="3318"/>
    <x v="0"/>
    <x v="0"/>
    <x v="0"/>
    <n v="1348372740"/>
    <x v="746"/>
    <x v="0"/>
    <n v="97"/>
    <x v="0"/>
    <x v="9"/>
    <n v="111"/>
    <x v="563"/>
    <x v="3"/>
    <x v="9"/>
    <x v="746"/>
    <x v="746"/>
    <x v="5"/>
  </r>
  <r>
    <n v="747"/>
    <x v="747"/>
    <x v="746"/>
    <n v="7000"/>
    <n v="7003"/>
    <x v="0"/>
    <x v="9"/>
    <x v="3"/>
    <n v="1421319240"/>
    <x v="747"/>
    <x v="0"/>
    <n v="55"/>
    <x v="0"/>
    <x v="9"/>
    <n v="100"/>
    <x v="564"/>
    <x v="3"/>
    <x v="9"/>
    <x v="747"/>
    <x v="747"/>
    <x v="3"/>
  </r>
  <r>
    <n v="748"/>
    <x v="748"/>
    <x v="747"/>
    <n v="2000"/>
    <n v="2005"/>
    <x v="0"/>
    <x v="0"/>
    <x v="0"/>
    <n v="1407701966"/>
    <x v="748"/>
    <x v="0"/>
    <n v="44"/>
    <x v="0"/>
    <x v="9"/>
    <n v="100"/>
    <x v="565"/>
    <x v="3"/>
    <x v="9"/>
    <x v="748"/>
    <x v="748"/>
    <x v="3"/>
  </r>
  <r>
    <n v="749"/>
    <x v="749"/>
    <x v="748"/>
    <n v="10000"/>
    <n v="10556"/>
    <x v="0"/>
    <x v="0"/>
    <x v="0"/>
    <n v="1485642930"/>
    <x v="749"/>
    <x v="0"/>
    <n v="110"/>
    <x v="0"/>
    <x v="9"/>
    <n v="106"/>
    <x v="566"/>
    <x v="3"/>
    <x v="9"/>
    <x v="749"/>
    <x v="749"/>
    <x v="2"/>
  </r>
  <r>
    <n v="750"/>
    <x v="750"/>
    <x v="749"/>
    <n v="4444"/>
    <n v="4559"/>
    <x v="0"/>
    <x v="0"/>
    <x v="0"/>
    <n v="1361739872"/>
    <x v="750"/>
    <x v="0"/>
    <n v="59"/>
    <x v="0"/>
    <x v="9"/>
    <n v="103"/>
    <x v="567"/>
    <x v="3"/>
    <x v="9"/>
    <x v="750"/>
    <x v="750"/>
    <x v="4"/>
  </r>
  <r>
    <n v="751"/>
    <x v="751"/>
    <x v="750"/>
    <n v="3000"/>
    <n v="3555"/>
    <x v="0"/>
    <x v="0"/>
    <x v="0"/>
    <n v="1312470475"/>
    <x v="751"/>
    <x v="0"/>
    <n v="62"/>
    <x v="0"/>
    <x v="9"/>
    <n v="119"/>
    <x v="568"/>
    <x v="3"/>
    <x v="9"/>
    <x v="751"/>
    <x v="751"/>
    <x v="6"/>
  </r>
  <r>
    <n v="752"/>
    <x v="752"/>
    <x v="751"/>
    <n v="5000"/>
    <n v="5585"/>
    <x v="0"/>
    <x v="2"/>
    <x v="2"/>
    <n v="1476615600"/>
    <x v="752"/>
    <x v="0"/>
    <n v="105"/>
    <x v="0"/>
    <x v="9"/>
    <n v="112"/>
    <x v="569"/>
    <x v="3"/>
    <x v="9"/>
    <x v="752"/>
    <x v="752"/>
    <x v="2"/>
  </r>
  <r>
    <n v="753"/>
    <x v="753"/>
    <x v="752"/>
    <n v="10000"/>
    <n v="12800"/>
    <x v="0"/>
    <x v="0"/>
    <x v="0"/>
    <n v="1423922991"/>
    <x v="753"/>
    <x v="0"/>
    <n v="26"/>
    <x v="0"/>
    <x v="9"/>
    <n v="128"/>
    <x v="570"/>
    <x v="3"/>
    <x v="9"/>
    <x v="753"/>
    <x v="753"/>
    <x v="0"/>
  </r>
  <r>
    <n v="754"/>
    <x v="754"/>
    <x v="753"/>
    <n v="2000"/>
    <n v="2075"/>
    <x v="0"/>
    <x v="0"/>
    <x v="0"/>
    <n v="1357408721"/>
    <x v="754"/>
    <x v="0"/>
    <n v="49"/>
    <x v="0"/>
    <x v="9"/>
    <n v="104"/>
    <x v="571"/>
    <x v="3"/>
    <x v="9"/>
    <x v="754"/>
    <x v="754"/>
    <x v="5"/>
  </r>
  <r>
    <n v="755"/>
    <x v="755"/>
    <x v="754"/>
    <n v="2500"/>
    <n v="2547.69"/>
    <x v="0"/>
    <x v="0"/>
    <x v="0"/>
    <n v="1369010460"/>
    <x v="755"/>
    <x v="0"/>
    <n v="68"/>
    <x v="0"/>
    <x v="9"/>
    <n v="102"/>
    <x v="572"/>
    <x v="3"/>
    <x v="9"/>
    <x v="755"/>
    <x v="755"/>
    <x v="4"/>
  </r>
  <r>
    <n v="756"/>
    <x v="756"/>
    <x v="755"/>
    <n v="700"/>
    <n v="824"/>
    <x v="0"/>
    <x v="0"/>
    <x v="0"/>
    <n v="1303147459"/>
    <x v="756"/>
    <x v="0"/>
    <n v="22"/>
    <x v="0"/>
    <x v="9"/>
    <n v="118"/>
    <x v="573"/>
    <x v="3"/>
    <x v="9"/>
    <x v="756"/>
    <x v="756"/>
    <x v="6"/>
  </r>
  <r>
    <n v="757"/>
    <x v="757"/>
    <x v="756"/>
    <n v="250"/>
    <n v="595"/>
    <x v="0"/>
    <x v="0"/>
    <x v="0"/>
    <n v="1354756714"/>
    <x v="757"/>
    <x v="0"/>
    <n v="18"/>
    <x v="0"/>
    <x v="9"/>
    <n v="238"/>
    <x v="574"/>
    <x v="3"/>
    <x v="9"/>
    <x v="757"/>
    <x v="757"/>
    <x v="5"/>
  </r>
  <r>
    <n v="758"/>
    <x v="758"/>
    <x v="757"/>
    <n v="2500"/>
    <n v="2550"/>
    <x v="0"/>
    <x v="0"/>
    <x v="0"/>
    <n v="1286568268"/>
    <x v="758"/>
    <x v="0"/>
    <n v="19"/>
    <x v="0"/>
    <x v="9"/>
    <n v="102"/>
    <x v="575"/>
    <x v="3"/>
    <x v="9"/>
    <x v="758"/>
    <x v="758"/>
    <x v="7"/>
  </r>
  <r>
    <n v="759"/>
    <x v="759"/>
    <x v="758"/>
    <n v="5000"/>
    <n v="5096"/>
    <x v="0"/>
    <x v="1"/>
    <x v="1"/>
    <n v="1404892539"/>
    <x v="759"/>
    <x v="0"/>
    <n v="99"/>
    <x v="0"/>
    <x v="9"/>
    <n v="102"/>
    <x v="576"/>
    <x v="3"/>
    <x v="9"/>
    <x v="759"/>
    <x v="759"/>
    <x v="3"/>
  </r>
  <r>
    <n v="760"/>
    <x v="760"/>
    <x v="759"/>
    <n v="2200"/>
    <n v="0"/>
    <x v="2"/>
    <x v="0"/>
    <x v="0"/>
    <n v="1480188013"/>
    <x v="760"/>
    <x v="0"/>
    <n v="0"/>
    <x v="1"/>
    <x v="10"/>
    <n v="0"/>
    <x v="123"/>
    <x v="3"/>
    <x v="10"/>
    <x v="760"/>
    <x v="760"/>
    <x v="2"/>
  </r>
  <r>
    <n v="761"/>
    <x v="761"/>
    <x v="760"/>
    <n v="5000"/>
    <n v="235"/>
    <x v="2"/>
    <x v="0"/>
    <x v="0"/>
    <n v="1391364126"/>
    <x v="761"/>
    <x v="0"/>
    <n v="6"/>
    <x v="1"/>
    <x v="10"/>
    <n v="5"/>
    <x v="577"/>
    <x v="3"/>
    <x v="10"/>
    <x v="761"/>
    <x v="761"/>
    <x v="3"/>
  </r>
  <r>
    <n v="762"/>
    <x v="762"/>
    <x v="761"/>
    <n v="3500"/>
    <n v="0"/>
    <x v="2"/>
    <x v="14"/>
    <x v="10"/>
    <n v="1480831200"/>
    <x v="762"/>
    <x v="0"/>
    <n v="0"/>
    <x v="1"/>
    <x v="10"/>
    <n v="0"/>
    <x v="123"/>
    <x v="3"/>
    <x v="10"/>
    <x v="762"/>
    <x v="762"/>
    <x v="2"/>
  </r>
  <r>
    <n v="763"/>
    <x v="763"/>
    <x v="762"/>
    <n v="4290"/>
    <n v="5"/>
    <x v="2"/>
    <x v="1"/>
    <x v="1"/>
    <n v="1376563408"/>
    <x v="763"/>
    <x v="0"/>
    <n v="1"/>
    <x v="1"/>
    <x v="10"/>
    <n v="0"/>
    <x v="145"/>
    <x v="3"/>
    <x v="10"/>
    <x v="763"/>
    <x v="763"/>
    <x v="4"/>
  </r>
  <r>
    <n v="764"/>
    <x v="764"/>
    <x v="763"/>
    <n v="5000"/>
    <n v="0"/>
    <x v="2"/>
    <x v="0"/>
    <x v="0"/>
    <n v="1441858161"/>
    <x v="764"/>
    <x v="0"/>
    <n v="0"/>
    <x v="1"/>
    <x v="10"/>
    <n v="0"/>
    <x v="123"/>
    <x v="3"/>
    <x v="10"/>
    <x v="764"/>
    <x v="764"/>
    <x v="0"/>
  </r>
  <r>
    <n v="765"/>
    <x v="765"/>
    <x v="764"/>
    <n v="7000"/>
    <n v="2521"/>
    <x v="2"/>
    <x v="0"/>
    <x v="0"/>
    <n v="1413723684"/>
    <x v="765"/>
    <x v="0"/>
    <n v="44"/>
    <x v="1"/>
    <x v="10"/>
    <n v="36"/>
    <x v="578"/>
    <x v="3"/>
    <x v="10"/>
    <x v="765"/>
    <x v="765"/>
    <x v="3"/>
  </r>
  <r>
    <n v="766"/>
    <x v="766"/>
    <x v="765"/>
    <n v="4000"/>
    <n v="0"/>
    <x v="2"/>
    <x v="5"/>
    <x v="5"/>
    <n v="1424112483"/>
    <x v="766"/>
    <x v="0"/>
    <n v="0"/>
    <x v="1"/>
    <x v="10"/>
    <n v="0"/>
    <x v="123"/>
    <x v="3"/>
    <x v="10"/>
    <x v="766"/>
    <x v="766"/>
    <x v="0"/>
  </r>
  <r>
    <n v="767"/>
    <x v="767"/>
    <x v="766"/>
    <n v="5000"/>
    <n v="177"/>
    <x v="2"/>
    <x v="0"/>
    <x v="0"/>
    <n v="1432178810"/>
    <x v="767"/>
    <x v="0"/>
    <n v="3"/>
    <x v="1"/>
    <x v="10"/>
    <n v="4"/>
    <x v="579"/>
    <x v="3"/>
    <x v="10"/>
    <x v="767"/>
    <x v="767"/>
    <x v="0"/>
  </r>
  <r>
    <n v="768"/>
    <x v="768"/>
    <x v="767"/>
    <n v="2500"/>
    <n v="0"/>
    <x v="2"/>
    <x v="0"/>
    <x v="0"/>
    <n v="1387169890"/>
    <x v="768"/>
    <x v="0"/>
    <n v="0"/>
    <x v="1"/>
    <x v="10"/>
    <n v="0"/>
    <x v="123"/>
    <x v="3"/>
    <x v="10"/>
    <x v="768"/>
    <x v="768"/>
    <x v="4"/>
  </r>
  <r>
    <n v="769"/>
    <x v="769"/>
    <x v="768"/>
    <n v="4000"/>
    <n v="1656"/>
    <x v="2"/>
    <x v="0"/>
    <x v="0"/>
    <n v="1388102094"/>
    <x v="769"/>
    <x v="0"/>
    <n v="52"/>
    <x v="1"/>
    <x v="10"/>
    <n v="41"/>
    <x v="580"/>
    <x v="3"/>
    <x v="10"/>
    <x v="769"/>
    <x v="769"/>
    <x v="4"/>
  </r>
  <r>
    <n v="770"/>
    <x v="770"/>
    <x v="769"/>
    <n v="17500"/>
    <n v="0"/>
    <x v="2"/>
    <x v="0"/>
    <x v="0"/>
    <n v="1361750369"/>
    <x v="770"/>
    <x v="0"/>
    <n v="0"/>
    <x v="1"/>
    <x v="10"/>
    <n v="0"/>
    <x v="123"/>
    <x v="3"/>
    <x v="10"/>
    <x v="770"/>
    <x v="770"/>
    <x v="4"/>
  </r>
  <r>
    <n v="771"/>
    <x v="771"/>
    <x v="770"/>
    <n v="38000"/>
    <n v="10"/>
    <x v="2"/>
    <x v="0"/>
    <x v="0"/>
    <n v="1454183202"/>
    <x v="771"/>
    <x v="0"/>
    <n v="1"/>
    <x v="1"/>
    <x v="10"/>
    <n v="0"/>
    <x v="119"/>
    <x v="3"/>
    <x v="10"/>
    <x v="771"/>
    <x v="771"/>
    <x v="0"/>
  </r>
  <r>
    <n v="772"/>
    <x v="772"/>
    <x v="771"/>
    <n v="1500"/>
    <n v="50"/>
    <x v="2"/>
    <x v="0"/>
    <x v="0"/>
    <n v="1257047940"/>
    <x v="772"/>
    <x v="0"/>
    <n v="1"/>
    <x v="1"/>
    <x v="10"/>
    <n v="3"/>
    <x v="73"/>
    <x v="3"/>
    <x v="10"/>
    <x v="772"/>
    <x v="772"/>
    <x v="8"/>
  </r>
  <r>
    <n v="773"/>
    <x v="773"/>
    <x v="772"/>
    <n v="3759"/>
    <n v="32"/>
    <x v="2"/>
    <x v="1"/>
    <x v="1"/>
    <n v="1431298860"/>
    <x v="773"/>
    <x v="0"/>
    <n v="2"/>
    <x v="1"/>
    <x v="10"/>
    <n v="1"/>
    <x v="581"/>
    <x v="3"/>
    <x v="10"/>
    <x v="773"/>
    <x v="773"/>
    <x v="0"/>
  </r>
  <r>
    <n v="774"/>
    <x v="774"/>
    <x v="773"/>
    <n v="500"/>
    <n v="351"/>
    <x v="2"/>
    <x v="0"/>
    <x v="0"/>
    <n v="1393181018"/>
    <x v="774"/>
    <x v="0"/>
    <n v="9"/>
    <x v="1"/>
    <x v="10"/>
    <n v="70"/>
    <x v="493"/>
    <x v="3"/>
    <x v="10"/>
    <x v="774"/>
    <x v="774"/>
    <x v="3"/>
  </r>
  <r>
    <n v="775"/>
    <x v="775"/>
    <x v="774"/>
    <n v="10000"/>
    <n v="170"/>
    <x v="2"/>
    <x v="0"/>
    <x v="0"/>
    <n v="1323998795"/>
    <x v="775"/>
    <x v="0"/>
    <n v="5"/>
    <x v="1"/>
    <x v="10"/>
    <n v="2"/>
    <x v="442"/>
    <x v="3"/>
    <x v="10"/>
    <x v="775"/>
    <x v="775"/>
    <x v="6"/>
  </r>
  <r>
    <n v="776"/>
    <x v="776"/>
    <x v="775"/>
    <n v="7000"/>
    <n v="3598"/>
    <x v="2"/>
    <x v="0"/>
    <x v="0"/>
    <n v="1444539600"/>
    <x v="776"/>
    <x v="0"/>
    <n v="57"/>
    <x v="1"/>
    <x v="10"/>
    <n v="51"/>
    <x v="582"/>
    <x v="3"/>
    <x v="10"/>
    <x v="776"/>
    <x v="776"/>
    <x v="0"/>
  </r>
  <r>
    <n v="777"/>
    <x v="777"/>
    <x v="776"/>
    <n v="3000"/>
    <n v="21"/>
    <x v="2"/>
    <x v="0"/>
    <x v="0"/>
    <n v="1375313577"/>
    <x v="777"/>
    <x v="0"/>
    <n v="3"/>
    <x v="1"/>
    <x v="10"/>
    <n v="1"/>
    <x v="583"/>
    <x v="3"/>
    <x v="10"/>
    <x v="777"/>
    <x v="777"/>
    <x v="4"/>
  </r>
  <r>
    <n v="778"/>
    <x v="778"/>
    <x v="777"/>
    <n v="500"/>
    <n v="2"/>
    <x v="2"/>
    <x v="0"/>
    <x v="0"/>
    <n v="1398876680"/>
    <x v="778"/>
    <x v="0"/>
    <n v="1"/>
    <x v="1"/>
    <x v="10"/>
    <n v="0"/>
    <x v="448"/>
    <x v="3"/>
    <x v="10"/>
    <x v="778"/>
    <x v="778"/>
    <x v="3"/>
  </r>
  <r>
    <n v="779"/>
    <x v="779"/>
    <x v="778"/>
    <n v="15000"/>
    <n v="400"/>
    <x v="2"/>
    <x v="0"/>
    <x v="0"/>
    <n v="1287115200"/>
    <x v="779"/>
    <x v="0"/>
    <n v="6"/>
    <x v="1"/>
    <x v="10"/>
    <n v="3"/>
    <x v="584"/>
    <x v="3"/>
    <x v="10"/>
    <x v="779"/>
    <x v="779"/>
    <x v="7"/>
  </r>
  <r>
    <n v="780"/>
    <x v="780"/>
    <x v="779"/>
    <n v="1000"/>
    <n v="1040"/>
    <x v="0"/>
    <x v="0"/>
    <x v="0"/>
    <n v="1304439025"/>
    <x v="780"/>
    <x v="0"/>
    <n v="27"/>
    <x v="0"/>
    <x v="11"/>
    <n v="104"/>
    <x v="585"/>
    <x v="4"/>
    <x v="11"/>
    <x v="780"/>
    <x v="780"/>
    <x v="6"/>
  </r>
  <r>
    <n v="781"/>
    <x v="781"/>
    <x v="780"/>
    <n v="800"/>
    <n v="1065.23"/>
    <x v="0"/>
    <x v="0"/>
    <x v="0"/>
    <n v="1370649674"/>
    <x v="781"/>
    <x v="0"/>
    <n v="25"/>
    <x v="0"/>
    <x v="11"/>
    <n v="133"/>
    <x v="586"/>
    <x v="4"/>
    <x v="11"/>
    <x v="781"/>
    <x v="781"/>
    <x v="4"/>
  </r>
  <r>
    <n v="782"/>
    <x v="782"/>
    <x v="781"/>
    <n v="700"/>
    <n v="700"/>
    <x v="0"/>
    <x v="0"/>
    <x v="0"/>
    <n v="1345918302"/>
    <x v="782"/>
    <x v="0"/>
    <n v="14"/>
    <x v="0"/>
    <x v="11"/>
    <n v="100"/>
    <x v="73"/>
    <x v="4"/>
    <x v="11"/>
    <x v="782"/>
    <x v="782"/>
    <x v="5"/>
  </r>
  <r>
    <n v="783"/>
    <x v="783"/>
    <x v="782"/>
    <n v="1500"/>
    <n v="2222"/>
    <x v="0"/>
    <x v="0"/>
    <x v="0"/>
    <n v="1335564000"/>
    <x v="783"/>
    <x v="0"/>
    <n v="35"/>
    <x v="0"/>
    <x v="11"/>
    <n v="148"/>
    <x v="587"/>
    <x v="4"/>
    <x v="11"/>
    <x v="783"/>
    <x v="783"/>
    <x v="5"/>
  </r>
  <r>
    <n v="784"/>
    <x v="784"/>
    <x v="783"/>
    <n v="1000"/>
    <n v="1025"/>
    <x v="0"/>
    <x v="0"/>
    <x v="0"/>
    <n v="1395023719"/>
    <x v="784"/>
    <x v="0"/>
    <n v="10"/>
    <x v="0"/>
    <x v="11"/>
    <n v="103"/>
    <x v="588"/>
    <x v="4"/>
    <x v="11"/>
    <x v="784"/>
    <x v="784"/>
    <x v="3"/>
  </r>
  <r>
    <n v="785"/>
    <x v="785"/>
    <x v="784"/>
    <n v="500"/>
    <n v="903.14"/>
    <x v="0"/>
    <x v="0"/>
    <x v="0"/>
    <n v="1362060915"/>
    <x v="785"/>
    <x v="0"/>
    <n v="29"/>
    <x v="0"/>
    <x v="11"/>
    <n v="181"/>
    <x v="589"/>
    <x v="4"/>
    <x v="11"/>
    <x v="785"/>
    <x v="785"/>
    <x v="4"/>
  </r>
  <r>
    <n v="786"/>
    <x v="786"/>
    <x v="785"/>
    <n v="5000"/>
    <n v="7140"/>
    <x v="0"/>
    <x v="0"/>
    <x v="0"/>
    <n v="1336751220"/>
    <x v="786"/>
    <x v="0"/>
    <n v="44"/>
    <x v="0"/>
    <x v="11"/>
    <n v="143"/>
    <x v="590"/>
    <x v="4"/>
    <x v="11"/>
    <x v="786"/>
    <x v="786"/>
    <x v="5"/>
  </r>
  <r>
    <n v="787"/>
    <x v="787"/>
    <x v="786"/>
    <n v="1200"/>
    <n v="1370"/>
    <x v="0"/>
    <x v="0"/>
    <x v="0"/>
    <n v="1383318226"/>
    <x v="787"/>
    <x v="0"/>
    <n v="17"/>
    <x v="0"/>
    <x v="11"/>
    <n v="114"/>
    <x v="591"/>
    <x v="4"/>
    <x v="11"/>
    <x v="787"/>
    <x v="787"/>
    <x v="4"/>
  </r>
  <r>
    <n v="788"/>
    <x v="788"/>
    <x v="787"/>
    <n v="1000"/>
    <n v="2035.05"/>
    <x v="0"/>
    <x v="0"/>
    <x v="0"/>
    <n v="1341633540"/>
    <x v="788"/>
    <x v="0"/>
    <n v="34"/>
    <x v="0"/>
    <x v="11"/>
    <n v="204"/>
    <x v="592"/>
    <x v="4"/>
    <x v="11"/>
    <x v="788"/>
    <x v="788"/>
    <x v="5"/>
  </r>
  <r>
    <n v="789"/>
    <x v="789"/>
    <x v="788"/>
    <n v="1700"/>
    <n v="1860"/>
    <x v="0"/>
    <x v="0"/>
    <x v="0"/>
    <n v="1358755140"/>
    <x v="789"/>
    <x v="0"/>
    <n v="14"/>
    <x v="0"/>
    <x v="11"/>
    <n v="109"/>
    <x v="593"/>
    <x v="4"/>
    <x v="11"/>
    <x v="789"/>
    <x v="789"/>
    <x v="4"/>
  </r>
  <r>
    <n v="790"/>
    <x v="790"/>
    <x v="789"/>
    <n v="10000"/>
    <n v="14437.46"/>
    <x v="0"/>
    <x v="0"/>
    <x v="0"/>
    <n v="1359680939"/>
    <x v="790"/>
    <x v="0"/>
    <n v="156"/>
    <x v="0"/>
    <x v="11"/>
    <n v="144"/>
    <x v="594"/>
    <x v="4"/>
    <x v="11"/>
    <x v="790"/>
    <x v="790"/>
    <x v="4"/>
  </r>
  <r>
    <n v="791"/>
    <x v="791"/>
    <x v="790"/>
    <n v="7500"/>
    <n v="7790"/>
    <x v="0"/>
    <x v="0"/>
    <x v="0"/>
    <n v="1384322340"/>
    <x v="791"/>
    <x v="0"/>
    <n v="128"/>
    <x v="0"/>
    <x v="11"/>
    <n v="104"/>
    <x v="595"/>
    <x v="4"/>
    <x v="11"/>
    <x v="791"/>
    <x v="791"/>
    <x v="4"/>
  </r>
  <r>
    <n v="792"/>
    <x v="792"/>
    <x v="791"/>
    <n v="2500"/>
    <n v="2511.11"/>
    <x v="0"/>
    <x v="0"/>
    <x v="0"/>
    <n v="1383861483"/>
    <x v="792"/>
    <x v="0"/>
    <n v="60"/>
    <x v="0"/>
    <x v="11"/>
    <n v="100"/>
    <x v="596"/>
    <x v="4"/>
    <x v="11"/>
    <x v="792"/>
    <x v="792"/>
    <x v="4"/>
  </r>
  <r>
    <n v="793"/>
    <x v="793"/>
    <x v="792"/>
    <n v="2750"/>
    <n v="2826.43"/>
    <x v="0"/>
    <x v="0"/>
    <x v="0"/>
    <n v="1372827540"/>
    <x v="793"/>
    <x v="0"/>
    <n v="32"/>
    <x v="0"/>
    <x v="11"/>
    <n v="103"/>
    <x v="597"/>
    <x v="4"/>
    <x v="11"/>
    <x v="793"/>
    <x v="793"/>
    <x v="4"/>
  </r>
  <r>
    <n v="794"/>
    <x v="794"/>
    <x v="793"/>
    <n v="8000"/>
    <n v="8425"/>
    <x v="0"/>
    <x v="0"/>
    <x v="0"/>
    <n v="1315242360"/>
    <x v="794"/>
    <x v="0"/>
    <n v="53"/>
    <x v="0"/>
    <x v="11"/>
    <n v="105"/>
    <x v="598"/>
    <x v="4"/>
    <x v="11"/>
    <x v="794"/>
    <x v="794"/>
    <x v="6"/>
  </r>
  <r>
    <n v="795"/>
    <x v="795"/>
    <x v="794"/>
    <n v="14000"/>
    <n v="15650"/>
    <x v="0"/>
    <x v="0"/>
    <x v="0"/>
    <n v="1333774740"/>
    <x v="795"/>
    <x v="0"/>
    <n v="184"/>
    <x v="0"/>
    <x v="11"/>
    <n v="112"/>
    <x v="599"/>
    <x v="4"/>
    <x v="11"/>
    <x v="795"/>
    <x v="795"/>
    <x v="5"/>
  </r>
  <r>
    <n v="796"/>
    <x v="796"/>
    <x v="795"/>
    <n v="10000"/>
    <n v="10135"/>
    <x v="0"/>
    <x v="0"/>
    <x v="0"/>
    <n v="1379279400"/>
    <x v="796"/>
    <x v="0"/>
    <n v="90"/>
    <x v="0"/>
    <x v="11"/>
    <n v="101"/>
    <x v="600"/>
    <x v="4"/>
    <x v="11"/>
    <x v="796"/>
    <x v="796"/>
    <x v="4"/>
  </r>
  <r>
    <n v="797"/>
    <x v="797"/>
    <x v="796"/>
    <n v="3000"/>
    <n v="3226"/>
    <x v="0"/>
    <x v="0"/>
    <x v="0"/>
    <n v="1335672000"/>
    <x v="797"/>
    <x v="0"/>
    <n v="71"/>
    <x v="0"/>
    <x v="11"/>
    <n v="108"/>
    <x v="601"/>
    <x v="4"/>
    <x v="11"/>
    <x v="797"/>
    <x v="797"/>
    <x v="5"/>
  </r>
  <r>
    <n v="798"/>
    <x v="798"/>
    <x v="797"/>
    <n v="3500"/>
    <n v="4021"/>
    <x v="0"/>
    <x v="0"/>
    <x v="0"/>
    <n v="1412086187"/>
    <x v="798"/>
    <x v="0"/>
    <n v="87"/>
    <x v="0"/>
    <x v="11"/>
    <n v="115"/>
    <x v="602"/>
    <x v="4"/>
    <x v="11"/>
    <x v="798"/>
    <x v="798"/>
    <x v="3"/>
  </r>
  <r>
    <n v="799"/>
    <x v="799"/>
    <x v="798"/>
    <n v="5000"/>
    <n v="5001"/>
    <x v="0"/>
    <x v="0"/>
    <x v="0"/>
    <n v="1335542446"/>
    <x v="799"/>
    <x v="0"/>
    <n v="28"/>
    <x v="0"/>
    <x v="11"/>
    <n v="100"/>
    <x v="603"/>
    <x v="4"/>
    <x v="11"/>
    <x v="799"/>
    <x v="799"/>
    <x v="5"/>
  </r>
  <r>
    <n v="800"/>
    <x v="800"/>
    <x v="799"/>
    <n v="1500"/>
    <n v="2282"/>
    <x v="0"/>
    <x v="1"/>
    <x v="1"/>
    <n v="1410431054"/>
    <x v="800"/>
    <x v="0"/>
    <n v="56"/>
    <x v="0"/>
    <x v="11"/>
    <n v="152"/>
    <x v="604"/>
    <x v="4"/>
    <x v="11"/>
    <x v="800"/>
    <x v="800"/>
    <x v="3"/>
  </r>
  <r>
    <n v="801"/>
    <x v="801"/>
    <x v="800"/>
    <n v="2000"/>
    <n v="2230.4299999999998"/>
    <x v="0"/>
    <x v="0"/>
    <x v="0"/>
    <n v="1309547120"/>
    <x v="801"/>
    <x v="0"/>
    <n v="51"/>
    <x v="0"/>
    <x v="11"/>
    <n v="112"/>
    <x v="605"/>
    <x v="4"/>
    <x v="11"/>
    <x v="801"/>
    <x v="801"/>
    <x v="6"/>
  </r>
  <r>
    <n v="802"/>
    <x v="802"/>
    <x v="801"/>
    <n v="6000"/>
    <n v="6080"/>
    <x v="0"/>
    <x v="0"/>
    <x v="0"/>
    <n v="1347854700"/>
    <x v="802"/>
    <x v="0"/>
    <n v="75"/>
    <x v="0"/>
    <x v="11"/>
    <n v="101"/>
    <x v="606"/>
    <x v="4"/>
    <x v="11"/>
    <x v="802"/>
    <x v="802"/>
    <x v="5"/>
  </r>
  <r>
    <n v="803"/>
    <x v="803"/>
    <x v="802"/>
    <n v="2300"/>
    <n v="2835"/>
    <x v="0"/>
    <x v="0"/>
    <x v="0"/>
    <n v="1306630800"/>
    <x v="803"/>
    <x v="0"/>
    <n v="38"/>
    <x v="0"/>
    <x v="11"/>
    <n v="123"/>
    <x v="607"/>
    <x v="4"/>
    <x v="11"/>
    <x v="803"/>
    <x v="803"/>
    <x v="6"/>
  </r>
  <r>
    <n v="804"/>
    <x v="804"/>
    <x v="803"/>
    <n v="5500"/>
    <n v="5500"/>
    <x v="0"/>
    <x v="0"/>
    <x v="0"/>
    <n v="1311393540"/>
    <x v="804"/>
    <x v="0"/>
    <n v="18"/>
    <x v="0"/>
    <x v="11"/>
    <n v="100"/>
    <x v="608"/>
    <x v="4"/>
    <x v="11"/>
    <x v="804"/>
    <x v="804"/>
    <x v="6"/>
  </r>
  <r>
    <n v="805"/>
    <x v="805"/>
    <x v="804"/>
    <n v="3000"/>
    <n v="3150"/>
    <x v="0"/>
    <x v="0"/>
    <x v="0"/>
    <n v="1310857200"/>
    <x v="805"/>
    <x v="0"/>
    <n v="54"/>
    <x v="0"/>
    <x v="11"/>
    <n v="105"/>
    <x v="609"/>
    <x v="4"/>
    <x v="11"/>
    <x v="805"/>
    <x v="805"/>
    <x v="6"/>
  </r>
  <r>
    <n v="806"/>
    <x v="806"/>
    <x v="805"/>
    <n v="8000"/>
    <n v="8355"/>
    <x v="0"/>
    <x v="0"/>
    <x v="0"/>
    <n v="1315413339"/>
    <x v="806"/>
    <x v="0"/>
    <n v="71"/>
    <x v="0"/>
    <x v="11"/>
    <n v="104"/>
    <x v="169"/>
    <x v="4"/>
    <x v="11"/>
    <x v="806"/>
    <x v="806"/>
    <x v="6"/>
  </r>
  <r>
    <n v="807"/>
    <x v="807"/>
    <x v="806"/>
    <n v="4000"/>
    <n v="4205"/>
    <x v="0"/>
    <x v="0"/>
    <x v="0"/>
    <n v="1488333600"/>
    <x v="807"/>
    <x v="0"/>
    <n v="57"/>
    <x v="0"/>
    <x v="11"/>
    <n v="105"/>
    <x v="610"/>
    <x v="4"/>
    <x v="11"/>
    <x v="807"/>
    <x v="807"/>
    <x v="1"/>
  </r>
  <r>
    <n v="808"/>
    <x v="808"/>
    <x v="807"/>
    <n v="4500"/>
    <n v="4500"/>
    <x v="0"/>
    <x v="5"/>
    <x v="5"/>
    <n v="1419224340"/>
    <x v="808"/>
    <x v="0"/>
    <n v="43"/>
    <x v="0"/>
    <x v="11"/>
    <n v="100"/>
    <x v="611"/>
    <x v="4"/>
    <x v="11"/>
    <x v="808"/>
    <x v="808"/>
    <x v="3"/>
  </r>
  <r>
    <n v="809"/>
    <x v="809"/>
    <x v="808"/>
    <n v="4000"/>
    <n v="4151"/>
    <x v="0"/>
    <x v="0"/>
    <x v="0"/>
    <n v="1390161630"/>
    <x v="809"/>
    <x v="0"/>
    <n v="52"/>
    <x v="0"/>
    <x v="11"/>
    <n v="104"/>
    <x v="612"/>
    <x v="4"/>
    <x v="11"/>
    <x v="809"/>
    <x v="809"/>
    <x v="4"/>
  </r>
  <r>
    <n v="810"/>
    <x v="810"/>
    <x v="809"/>
    <n v="1500"/>
    <n v="1575"/>
    <x v="0"/>
    <x v="0"/>
    <x v="0"/>
    <n v="1346462462"/>
    <x v="810"/>
    <x v="0"/>
    <n v="27"/>
    <x v="0"/>
    <x v="11"/>
    <n v="105"/>
    <x v="609"/>
    <x v="4"/>
    <x v="11"/>
    <x v="810"/>
    <x v="810"/>
    <x v="5"/>
  </r>
  <r>
    <n v="811"/>
    <x v="811"/>
    <x v="810"/>
    <n v="1000"/>
    <n v="1040"/>
    <x v="0"/>
    <x v="0"/>
    <x v="0"/>
    <n v="1373475120"/>
    <x v="811"/>
    <x v="0"/>
    <n v="12"/>
    <x v="0"/>
    <x v="11"/>
    <n v="104"/>
    <x v="64"/>
    <x v="4"/>
    <x v="11"/>
    <x v="811"/>
    <x v="811"/>
    <x v="4"/>
  </r>
  <r>
    <n v="812"/>
    <x v="812"/>
    <x v="811"/>
    <n v="600"/>
    <n v="911"/>
    <x v="0"/>
    <x v="0"/>
    <x v="0"/>
    <n v="1362146280"/>
    <x v="812"/>
    <x v="0"/>
    <n v="33"/>
    <x v="0"/>
    <x v="11"/>
    <n v="152"/>
    <x v="613"/>
    <x v="4"/>
    <x v="11"/>
    <x v="812"/>
    <x v="812"/>
    <x v="4"/>
  </r>
  <r>
    <n v="813"/>
    <x v="813"/>
    <x v="812"/>
    <n v="1500"/>
    <n v="2399.94"/>
    <x v="0"/>
    <x v="0"/>
    <x v="0"/>
    <n v="1342825365"/>
    <x v="813"/>
    <x v="0"/>
    <n v="96"/>
    <x v="0"/>
    <x v="11"/>
    <n v="160"/>
    <x v="381"/>
    <x v="4"/>
    <x v="11"/>
    <x v="813"/>
    <x v="813"/>
    <x v="5"/>
  </r>
  <r>
    <n v="814"/>
    <x v="814"/>
    <x v="813"/>
    <n v="1000"/>
    <n v="1273"/>
    <x v="0"/>
    <x v="0"/>
    <x v="0"/>
    <n v="1306865040"/>
    <x v="814"/>
    <x v="0"/>
    <n v="28"/>
    <x v="0"/>
    <x v="11"/>
    <n v="127"/>
    <x v="614"/>
    <x v="4"/>
    <x v="11"/>
    <x v="814"/>
    <x v="814"/>
    <x v="6"/>
  </r>
  <r>
    <n v="815"/>
    <x v="815"/>
    <x v="814"/>
    <n v="4000"/>
    <n v="4280"/>
    <x v="0"/>
    <x v="0"/>
    <x v="0"/>
    <n v="1414879303"/>
    <x v="815"/>
    <x v="0"/>
    <n v="43"/>
    <x v="0"/>
    <x v="11"/>
    <n v="107"/>
    <x v="615"/>
    <x v="4"/>
    <x v="11"/>
    <x v="815"/>
    <x v="815"/>
    <x v="3"/>
  </r>
  <r>
    <n v="816"/>
    <x v="816"/>
    <x v="815"/>
    <n v="7000"/>
    <n v="8058.55"/>
    <x v="0"/>
    <x v="0"/>
    <x v="0"/>
    <n v="1365489000"/>
    <x v="816"/>
    <x v="0"/>
    <n v="205"/>
    <x v="0"/>
    <x v="11"/>
    <n v="115"/>
    <x v="616"/>
    <x v="4"/>
    <x v="11"/>
    <x v="816"/>
    <x v="816"/>
    <x v="4"/>
  </r>
  <r>
    <n v="817"/>
    <x v="817"/>
    <x v="816"/>
    <n v="1500"/>
    <n v="2056.66"/>
    <x v="0"/>
    <x v="0"/>
    <x v="0"/>
    <n v="1331441940"/>
    <x v="817"/>
    <x v="0"/>
    <n v="23"/>
    <x v="0"/>
    <x v="11"/>
    <n v="137"/>
    <x v="617"/>
    <x v="4"/>
    <x v="11"/>
    <x v="817"/>
    <x v="817"/>
    <x v="5"/>
  </r>
  <r>
    <n v="818"/>
    <x v="818"/>
    <x v="817"/>
    <n v="350"/>
    <n v="545"/>
    <x v="0"/>
    <x v="0"/>
    <x v="0"/>
    <n v="1344358860"/>
    <x v="818"/>
    <x v="0"/>
    <n v="19"/>
    <x v="0"/>
    <x v="11"/>
    <n v="156"/>
    <x v="618"/>
    <x v="4"/>
    <x v="11"/>
    <x v="818"/>
    <x v="818"/>
    <x v="5"/>
  </r>
  <r>
    <n v="819"/>
    <x v="819"/>
    <x v="818"/>
    <n v="400"/>
    <n v="435"/>
    <x v="0"/>
    <x v="0"/>
    <x v="0"/>
    <n v="1387601040"/>
    <x v="819"/>
    <x v="0"/>
    <n v="14"/>
    <x v="0"/>
    <x v="11"/>
    <n v="109"/>
    <x v="619"/>
    <x v="4"/>
    <x v="11"/>
    <x v="819"/>
    <x v="819"/>
    <x v="4"/>
  </r>
  <r>
    <n v="820"/>
    <x v="820"/>
    <x v="819"/>
    <n v="2000"/>
    <n v="2681"/>
    <x v="0"/>
    <x v="0"/>
    <x v="0"/>
    <n v="1402290000"/>
    <x v="820"/>
    <x v="0"/>
    <n v="38"/>
    <x v="0"/>
    <x v="11"/>
    <n v="134"/>
    <x v="620"/>
    <x v="4"/>
    <x v="11"/>
    <x v="820"/>
    <x v="820"/>
    <x v="3"/>
  </r>
  <r>
    <n v="821"/>
    <x v="821"/>
    <x v="820"/>
    <n v="17482"/>
    <n v="17482"/>
    <x v="0"/>
    <x v="0"/>
    <x v="0"/>
    <n v="1430712060"/>
    <x v="821"/>
    <x v="0"/>
    <n v="78"/>
    <x v="0"/>
    <x v="11"/>
    <n v="100"/>
    <x v="621"/>
    <x v="4"/>
    <x v="11"/>
    <x v="821"/>
    <x v="821"/>
    <x v="0"/>
  </r>
  <r>
    <n v="822"/>
    <x v="822"/>
    <x v="821"/>
    <n v="3000"/>
    <n v="3575"/>
    <x v="0"/>
    <x v="0"/>
    <x v="0"/>
    <n v="1349477050"/>
    <x v="822"/>
    <x v="0"/>
    <n v="69"/>
    <x v="0"/>
    <x v="11"/>
    <n v="119"/>
    <x v="622"/>
    <x v="4"/>
    <x v="11"/>
    <x v="822"/>
    <x v="822"/>
    <x v="5"/>
  </r>
  <r>
    <n v="823"/>
    <x v="823"/>
    <x v="822"/>
    <n v="800"/>
    <n v="1436"/>
    <x v="0"/>
    <x v="0"/>
    <x v="0"/>
    <n v="1427062852"/>
    <x v="823"/>
    <x v="0"/>
    <n v="33"/>
    <x v="0"/>
    <x v="11"/>
    <n v="180"/>
    <x v="623"/>
    <x v="4"/>
    <x v="11"/>
    <x v="823"/>
    <x v="823"/>
    <x v="0"/>
  </r>
  <r>
    <n v="824"/>
    <x v="824"/>
    <x v="823"/>
    <n v="1600"/>
    <n v="2150.1"/>
    <x v="0"/>
    <x v="0"/>
    <x v="0"/>
    <n v="1271573940"/>
    <x v="824"/>
    <x v="0"/>
    <n v="54"/>
    <x v="0"/>
    <x v="11"/>
    <n v="134"/>
    <x v="624"/>
    <x v="4"/>
    <x v="11"/>
    <x v="824"/>
    <x v="824"/>
    <x v="7"/>
  </r>
  <r>
    <n v="825"/>
    <x v="825"/>
    <x v="824"/>
    <n v="12500"/>
    <n v="12554"/>
    <x v="0"/>
    <x v="0"/>
    <x v="0"/>
    <n v="1351495284"/>
    <x v="825"/>
    <x v="0"/>
    <n v="99"/>
    <x v="0"/>
    <x v="11"/>
    <n v="100"/>
    <x v="625"/>
    <x v="4"/>
    <x v="11"/>
    <x v="825"/>
    <x v="825"/>
    <x v="5"/>
  </r>
  <r>
    <n v="826"/>
    <x v="826"/>
    <x v="825"/>
    <n v="5500"/>
    <n v="5580"/>
    <x v="0"/>
    <x v="0"/>
    <x v="0"/>
    <n v="1332719730"/>
    <x v="826"/>
    <x v="0"/>
    <n v="49"/>
    <x v="0"/>
    <x v="11"/>
    <n v="101"/>
    <x v="626"/>
    <x v="4"/>
    <x v="11"/>
    <x v="826"/>
    <x v="826"/>
    <x v="5"/>
  </r>
  <r>
    <n v="827"/>
    <x v="827"/>
    <x v="826"/>
    <n v="300"/>
    <n v="310"/>
    <x v="0"/>
    <x v="0"/>
    <x v="0"/>
    <n v="1329248940"/>
    <x v="827"/>
    <x v="0"/>
    <n v="11"/>
    <x v="0"/>
    <x v="11"/>
    <n v="103"/>
    <x v="627"/>
    <x v="4"/>
    <x v="11"/>
    <x v="827"/>
    <x v="827"/>
    <x v="5"/>
  </r>
  <r>
    <n v="828"/>
    <x v="828"/>
    <x v="827"/>
    <n v="1300"/>
    <n v="1391"/>
    <x v="0"/>
    <x v="0"/>
    <x v="0"/>
    <n v="1340641440"/>
    <x v="828"/>
    <x v="0"/>
    <n v="38"/>
    <x v="0"/>
    <x v="11"/>
    <n v="107"/>
    <x v="248"/>
    <x v="4"/>
    <x v="11"/>
    <x v="828"/>
    <x v="828"/>
    <x v="5"/>
  </r>
  <r>
    <n v="829"/>
    <x v="829"/>
    <x v="828"/>
    <n v="500"/>
    <n v="520"/>
    <x v="0"/>
    <x v="1"/>
    <x v="1"/>
    <n v="1468437240"/>
    <x v="829"/>
    <x v="0"/>
    <n v="16"/>
    <x v="0"/>
    <x v="11"/>
    <n v="104"/>
    <x v="152"/>
    <x v="4"/>
    <x v="11"/>
    <x v="829"/>
    <x v="829"/>
    <x v="2"/>
  </r>
  <r>
    <n v="830"/>
    <x v="830"/>
    <x v="829"/>
    <n v="1800"/>
    <n v="1941"/>
    <x v="0"/>
    <x v="0"/>
    <x v="0"/>
    <n v="1363952225"/>
    <x v="830"/>
    <x v="0"/>
    <n v="32"/>
    <x v="0"/>
    <x v="11"/>
    <n v="108"/>
    <x v="628"/>
    <x v="4"/>
    <x v="11"/>
    <x v="830"/>
    <x v="830"/>
    <x v="4"/>
  </r>
  <r>
    <n v="831"/>
    <x v="831"/>
    <x v="830"/>
    <n v="1500"/>
    <n v="3500"/>
    <x v="0"/>
    <x v="0"/>
    <x v="0"/>
    <n v="1335540694"/>
    <x v="831"/>
    <x v="0"/>
    <n v="20"/>
    <x v="0"/>
    <x v="11"/>
    <n v="233"/>
    <x v="629"/>
    <x v="4"/>
    <x v="11"/>
    <x v="831"/>
    <x v="831"/>
    <x v="5"/>
  </r>
  <r>
    <n v="832"/>
    <x v="832"/>
    <x v="831"/>
    <n v="15000"/>
    <n v="15091.06"/>
    <x v="0"/>
    <x v="0"/>
    <x v="0"/>
    <n v="1327133580"/>
    <x v="832"/>
    <x v="0"/>
    <n v="154"/>
    <x v="0"/>
    <x v="11"/>
    <n v="101"/>
    <x v="630"/>
    <x v="4"/>
    <x v="11"/>
    <x v="832"/>
    <x v="832"/>
    <x v="6"/>
  </r>
  <r>
    <n v="833"/>
    <x v="833"/>
    <x v="832"/>
    <n v="6000"/>
    <n v="6100"/>
    <x v="0"/>
    <x v="0"/>
    <x v="0"/>
    <n v="1397941475"/>
    <x v="833"/>
    <x v="0"/>
    <n v="41"/>
    <x v="0"/>
    <x v="11"/>
    <n v="102"/>
    <x v="631"/>
    <x v="4"/>
    <x v="11"/>
    <x v="833"/>
    <x v="833"/>
    <x v="3"/>
  </r>
  <r>
    <n v="834"/>
    <x v="834"/>
    <x v="833"/>
    <n v="5500"/>
    <n v="7206"/>
    <x v="0"/>
    <x v="0"/>
    <x v="0"/>
    <n v="1372651140"/>
    <x v="834"/>
    <x v="0"/>
    <n v="75"/>
    <x v="0"/>
    <x v="11"/>
    <n v="131"/>
    <x v="632"/>
    <x v="4"/>
    <x v="11"/>
    <x v="834"/>
    <x v="834"/>
    <x v="4"/>
  </r>
  <r>
    <n v="835"/>
    <x v="835"/>
    <x v="834"/>
    <n v="2000"/>
    <n v="2345"/>
    <x v="0"/>
    <x v="0"/>
    <x v="0"/>
    <n v="1337396400"/>
    <x v="835"/>
    <x v="0"/>
    <n v="40"/>
    <x v="0"/>
    <x v="11"/>
    <n v="117"/>
    <x v="633"/>
    <x v="4"/>
    <x v="11"/>
    <x v="835"/>
    <x v="835"/>
    <x v="5"/>
  </r>
  <r>
    <n v="836"/>
    <x v="836"/>
    <x v="835"/>
    <n v="5000"/>
    <n v="5046.5200000000004"/>
    <x v="0"/>
    <x v="0"/>
    <x v="0"/>
    <n v="1381108918"/>
    <x v="836"/>
    <x v="0"/>
    <n v="46"/>
    <x v="0"/>
    <x v="11"/>
    <n v="101"/>
    <x v="634"/>
    <x v="4"/>
    <x v="11"/>
    <x v="836"/>
    <x v="836"/>
    <x v="4"/>
  </r>
  <r>
    <n v="837"/>
    <x v="837"/>
    <x v="836"/>
    <n v="2500"/>
    <n v="3045"/>
    <x v="0"/>
    <x v="0"/>
    <x v="0"/>
    <n v="1398988662"/>
    <x v="837"/>
    <x v="0"/>
    <n v="62"/>
    <x v="0"/>
    <x v="11"/>
    <n v="122"/>
    <x v="635"/>
    <x v="4"/>
    <x v="11"/>
    <x v="837"/>
    <x v="837"/>
    <x v="3"/>
  </r>
  <r>
    <n v="838"/>
    <x v="838"/>
    <x v="837"/>
    <n v="2000"/>
    <n v="2908"/>
    <x v="0"/>
    <x v="0"/>
    <x v="0"/>
    <n v="1326835985"/>
    <x v="838"/>
    <x v="0"/>
    <n v="61"/>
    <x v="0"/>
    <x v="11"/>
    <n v="145"/>
    <x v="636"/>
    <x v="4"/>
    <x v="11"/>
    <x v="838"/>
    <x v="838"/>
    <x v="6"/>
  </r>
  <r>
    <n v="839"/>
    <x v="839"/>
    <x v="838"/>
    <n v="5000"/>
    <n v="5830.83"/>
    <x v="0"/>
    <x v="0"/>
    <x v="0"/>
    <n v="1348337956"/>
    <x v="839"/>
    <x v="0"/>
    <n v="96"/>
    <x v="0"/>
    <x v="11"/>
    <n v="117"/>
    <x v="637"/>
    <x v="4"/>
    <x v="11"/>
    <x v="839"/>
    <x v="839"/>
    <x v="5"/>
  </r>
  <r>
    <n v="840"/>
    <x v="840"/>
    <x v="839"/>
    <n v="10000"/>
    <n v="12041.66"/>
    <x v="0"/>
    <x v="0"/>
    <x v="0"/>
    <n v="1474694787"/>
    <x v="840"/>
    <x v="0"/>
    <n v="190"/>
    <x v="0"/>
    <x v="12"/>
    <n v="120"/>
    <x v="638"/>
    <x v="4"/>
    <x v="12"/>
    <x v="840"/>
    <x v="840"/>
    <x v="2"/>
  </r>
  <r>
    <n v="841"/>
    <x v="841"/>
    <x v="840"/>
    <n v="5000"/>
    <n v="5066"/>
    <x v="0"/>
    <x v="0"/>
    <x v="0"/>
    <n v="1415653663"/>
    <x v="841"/>
    <x v="1"/>
    <n v="94"/>
    <x v="0"/>
    <x v="12"/>
    <n v="101"/>
    <x v="639"/>
    <x v="4"/>
    <x v="12"/>
    <x v="841"/>
    <x v="841"/>
    <x v="3"/>
  </r>
  <r>
    <n v="842"/>
    <x v="842"/>
    <x v="841"/>
    <n v="2500"/>
    <n v="2608"/>
    <x v="0"/>
    <x v="5"/>
    <x v="5"/>
    <n v="1381723140"/>
    <x v="842"/>
    <x v="1"/>
    <n v="39"/>
    <x v="0"/>
    <x v="12"/>
    <n v="104"/>
    <x v="640"/>
    <x v="4"/>
    <x v="12"/>
    <x v="842"/>
    <x v="842"/>
    <x v="4"/>
  </r>
  <r>
    <n v="843"/>
    <x v="843"/>
    <x v="842"/>
    <n v="3000"/>
    <n v="8014"/>
    <x v="0"/>
    <x v="0"/>
    <x v="0"/>
    <n v="1481184000"/>
    <x v="843"/>
    <x v="0"/>
    <n v="127"/>
    <x v="0"/>
    <x v="12"/>
    <n v="267"/>
    <x v="641"/>
    <x v="4"/>
    <x v="12"/>
    <x v="843"/>
    <x v="843"/>
    <x v="2"/>
  </r>
  <r>
    <n v="844"/>
    <x v="844"/>
    <x v="843"/>
    <n v="3000"/>
    <n v="5824"/>
    <x v="0"/>
    <x v="0"/>
    <x v="0"/>
    <n v="1414817940"/>
    <x v="844"/>
    <x v="1"/>
    <n v="159"/>
    <x v="0"/>
    <x v="12"/>
    <n v="194"/>
    <x v="642"/>
    <x v="4"/>
    <x v="12"/>
    <x v="844"/>
    <x v="844"/>
    <x v="3"/>
  </r>
  <r>
    <n v="845"/>
    <x v="845"/>
    <x v="844"/>
    <n v="5000"/>
    <n v="6019.01"/>
    <x v="0"/>
    <x v="0"/>
    <x v="0"/>
    <n v="1473047940"/>
    <x v="845"/>
    <x v="0"/>
    <n v="177"/>
    <x v="0"/>
    <x v="12"/>
    <n v="120"/>
    <x v="643"/>
    <x v="4"/>
    <x v="12"/>
    <x v="845"/>
    <x v="845"/>
    <x v="2"/>
  </r>
  <r>
    <n v="846"/>
    <x v="846"/>
    <x v="845"/>
    <n v="1100"/>
    <n v="1342.01"/>
    <x v="0"/>
    <x v="1"/>
    <x v="1"/>
    <n v="1394460000"/>
    <x v="846"/>
    <x v="0"/>
    <n v="47"/>
    <x v="0"/>
    <x v="12"/>
    <n v="122"/>
    <x v="644"/>
    <x v="4"/>
    <x v="12"/>
    <x v="846"/>
    <x v="846"/>
    <x v="3"/>
  </r>
  <r>
    <n v="847"/>
    <x v="847"/>
    <x v="846"/>
    <n v="10"/>
    <n v="10"/>
    <x v="0"/>
    <x v="0"/>
    <x v="0"/>
    <n v="1436555376"/>
    <x v="847"/>
    <x v="0"/>
    <n v="1"/>
    <x v="0"/>
    <x v="12"/>
    <n v="100"/>
    <x v="119"/>
    <x v="4"/>
    <x v="12"/>
    <x v="847"/>
    <x v="847"/>
    <x v="0"/>
  </r>
  <r>
    <n v="848"/>
    <x v="848"/>
    <x v="847"/>
    <n v="300"/>
    <n v="300"/>
    <x v="0"/>
    <x v="0"/>
    <x v="0"/>
    <n v="1429038033"/>
    <x v="848"/>
    <x v="0"/>
    <n v="16"/>
    <x v="0"/>
    <x v="12"/>
    <n v="100"/>
    <x v="645"/>
    <x v="4"/>
    <x v="12"/>
    <x v="848"/>
    <x v="848"/>
    <x v="0"/>
  </r>
  <r>
    <n v="849"/>
    <x v="849"/>
    <x v="848"/>
    <n v="4000"/>
    <n v="4796"/>
    <x v="0"/>
    <x v="0"/>
    <x v="0"/>
    <n v="1426473264"/>
    <x v="849"/>
    <x v="0"/>
    <n v="115"/>
    <x v="0"/>
    <x v="12"/>
    <n v="120"/>
    <x v="646"/>
    <x v="4"/>
    <x v="12"/>
    <x v="849"/>
    <x v="849"/>
    <x v="0"/>
  </r>
  <r>
    <n v="850"/>
    <x v="850"/>
    <x v="849"/>
    <n v="4000"/>
    <n v="6207"/>
    <x v="0"/>
    <x v="0"/>
    <x v="0"/>
    <n v="1461560340"/>
    <x v="850"/>
    <x v="0"/>
    <n v="133"/>
    <x v="0"/>
    <x v="12"/>
    <n v="155"/>
    <x v="647"/>
    <x v="4"/>
    <x v="12"/>
    <x v="850"/>
    <x v="850"/>
    <x v="2"/>
  </r>
  <r>
    <n v="851"/>
    <x v="851"/>
    <x v="850"/>
    <n v="2000"/>
    <n v="2609"/>
    <x v="0"/>
    <x v="6"/>
    <x v="3"/>
    <n v="1469994300"/>
    <x v="851"/>
    <x v="0"/>
    <n v="70"/>
    <x v="0"/>
    <x v="12"/>
    <n v="130"/>
    <x v="648"/>
    <x v="4"/>
    <x v="12"/>
    <x v="851"/>
    <x v="851"/>
    <x v="2"/>
  </r>
  <r>
    <n v="852"/>
    <x v="852"/>
    <x v="851"/>
    <n v="3500"/>
    <n v="3674"/>
    <x v="0"/>
    <x v="0"/>
    <x v="0"/>
    <n v="1477342800"/>
    <x v="852"/>
    <x v="0"/>
    <n v="62"/>
    <x v="0"/>
    <x v="12"/>
    <n v="105"/>
    <x v="649"/>
    <x v="4"/>
    <x v="12"/>
    <x v="852"/>
    <x v="852"/>
    <x v="2"/>
  </r>
  <r>
    <n v="853"/>
    <x v="853"/>
    <x v="852"/>
    <n v="300"/>
    <n v="300"/>
    <x v="0"/>
    <x v="0"/>
    <x v="0"/>
    <n v="1424116709"/>
    <x v="853"/>
    <x v="0"/>
    <n v="10"/>
    <x v="0"/>
    <x v="12"/>
    <n v="100"/>
    <x v="180"/>
    <x v="4"/>
    <x v="12"/>
    <x v="853"/>
    <x v="853"/>
    <x v="0"/>
  </r>
  <r>
    <n v="854"/>
    <x v="854"/>
    <x v="853"/>
    <n v="27800"/>
    <n v="32865.300000000003"/>
    <x v="0"/>
    <x v="0"/>
    <x v="0"/>
    <n v="1482901546"/>
    <x v="854"/>
    <x v="0"/>
    <n v="499"/>
    <x v="0"/>
    <x v="12"/>
    <n v="118"/>
    <x v="650"/>
    <x v="4"/>
    <x v="12"/>
    <x v="854"/>
    <x v="854"/>
    <x v="2"/>
  </r>
  <r>
    <n v="855"/>
    <x v="855"/>
    <x v="854"/>
    <n v="1450"/>
    <n v="1500"/>
    <x v="0"/>
    <x v="0"/>
    <x v="0"/>
    <n v="1469329217"/>
    <x v="855"/>
    <x v="0"/>
    <n v="47"/>
    <x v="0"/>
    <x v="12"/>
    <n v="103"/>
    <x v="651"/>
    <x v="4"/>
    <x v="12"/>
    <x v="855"/>
    <x v="855"/>
    <x v="2"/>
  </r>
  <r>
    <n v="856"/>
    <x v="856"/>
    <x v="855"/>
    <n v="250"/>
    <n v="545"/>
    <x v="0"/>
    <x v="12"/>
    <x v="3"/>
    <n v="1477422000"/>
    <x v="856"/>
    <x v="0"/>
    <n v="28"/>
    <x v="0"/>
    <x v="12"/>
    <n v="218"/>
    <x v="652"/>
    <x v="4"/>
    <x v="12"/>
    <x v="856"/>
    <x v="856"/>
    <x v="2"/>
  </r>
  <r>
    <n v="857"/>
    <x v="857"/>
    <x v="856"/>
    <n v="1200"/>
    <n v="1200"/>
    <x v="0"/>
    <x v="3"/>
    <x v="3"/>
    <n v="1448463431"/>
    <x v="857"/>
    <x v="0"/>
    <n v="24"/>
    <x v="0"/>
    <x v="12"/>
    <n v="100"/>
    <x v="73"/>
    <x v="4"/>
    <x v="12"/>
    <x v="857"/>
    <x v="857"/>
    <x v="0"/>
  </r>
  <r>
    <n v="858"/>
    <x v="858"/>
    <x v="857"/>
    <n v="1200"/>
    <n v="1728.07"/>
    <x v="0"/>
    <x v="1"/>
    <x v="1"/>
    <n v="1429138740"/>
    <x v="858"/>
    <x v="0"/>
    <n v="76"/>
    <x v="0"/>
    <x v="12"/>
    <n v="144"/>
    <x v="653"/>
    <x v="4"/>
    <x v="12"/>
    <x v="858"/>
    <x v="858"/>
    <x v="0"/>
  </r>
  <r>
    <n v="859"/>
    <x v="859"/>
    <x v="858"/>
    <n v="4000"/>
    <n v="4187"/>
    <x v="0"/>
    <x v="0"/>
    <x v="0"/>
    <n v="1433376000"/>
    <x v="859"/>
    <x v="0"/>
    <n v="98"/>
    <x v="0"/>
    <x v="12"/>
    <n v="105"/>
    <x v="654"/>
    <x v="4"/>
    <x v="12"/>
    <x v="859"/>
    <x v="859"/>
    <x v="0"/>
  </r>
  <r>
    <n v="860"/>
    <x v="860"/>
    <x v="859"/>
    <n v="14000"/>
    <n v="2540"/>
    <x v="2"/>
    <x v="0"/>
    <x v="0"/>
    <n v="1385123713"/>
    <x v="860"/>
    <x v="0"/>
    <n v="48"/>
    <x v="1"/>
    <x v="13"/>
    <n v="18"/>
    <x v="655"/>
    <x v="4"/>
    <x v="13"/>
    <x v="860"/>
    <x v="860"/>
    <x v="4"/>
  </r>
  <r>
    <n v="861"/>
    <x v="861"/>
    <x v="860"/>
    <n v="4500"/>
    <n v="101"/>
    <x v="2"/>
    <x v="0"/>
    <x v="0"/>
    <n v="1474067404"/>
    <x v="861"/>
    <x v="0"/>
    <n v="2"/>
    <x v="1"/>
    <x v="13"/>
    <n v="2"/>
    <x v="471"/>
    <x v="4"/>
    <x v="13"/>
    <x v="861"/>
    <x v="861"/>
    <x v="2"/>
  </r>
  <r>
    <n v="862"/>
    <x v="862"/>
    <x v="861"/>
    <n v="50000"/>
    <n v="170"/>
    <x v="2"/>
    <x v="1"/>
    <x v="1"/>
    <n v="1384179548"/>
    <x v="862"/>
    <x v="0"/>
    <n v="4"/>
    <x v="1"/>
    <x v="13"/>
    <n v="0"/>
    <x v="656"/>
    <x v="4"/>
    <x v="13"/>
    <x v="862"/>
    <x v="862"/>
    <x v="4"/>
  </r>
  <r>
    <n v="863"/>
    <x v="863"/>
    <x v="862"/>
    <n v="2000"/>
    <n v="90"/>
    <x v="2"/>
    <x v="0"/>
    <x v="0"/>
    <n v="1329014966"/>
    <x v="863"/>
    <x v="0"/>
    <n v="5"/>
    <x v="1"/>
    <x v="13"/>
    <n v="5"/>
    <x v="657"/>
    <x v="4"/>
    <x v="13"/>
    <x v="863"/>
    <x v="863"/>
    <x v="5"/>
  </r>
  <r>
    <n v="864"/>
    <x v="864"/>
    <x v="863"/>
    <n v="6500"/>
    <n v="2700"/>
    <x v="2"/>
    <x v="0"/>
    <x v="0"/>
    <n v="1381917540"/>
    <x v="864"/>
    <x v="0"/>
    <n v="79"/>
    <x v="1"/>
    <x v="13"/>
    <n v="42"/>
    <x v="658"/>
    <x v="4"/>
    <x v="13"/>
    <x v="864"/>
    <x v="864"/>
    <x v="4"/>
  </r>
  <r>
    <n v="865"/>
    <x v="865"/>
    <x v="864"/>
    <n v="2200"/>
    <n v="45"/>
    <x v="2"/>
    <x v="0"/>
    <x v="0"/>
    <n v="1358361197"/>
    <x v="865"/>
    <x v="0"/>
    <n v="2"/>
    <x v="1"/>
    <x v="13"/>
    <n v="2"/>
    <x v="378"/>
    <x v="4"/>
    <x v="13"/>
    <x v="865"/>
    <x v="865"/>
    <x v="5"/>
  </r>
  <r>
    <n v="866"/>
    <x v="866"/>
    <x v="865"/>
    <n v="3500"/>
    <n v="640"/>
    <x v="2"/>
    <x v="0"/>
    <x v="0"/>
    <n v="1425136200"/>
    <x v="866"/>
    <x v="0"/>
    <n v="11"/>
    <x v="1"/>
    <x v="13"/>
    <n v="18"/>
    <x v="659"/>
    <x v="4"/>
    <x v="13"/>
    <x v="866"/>
    <x v="866"/>
    <x v="0"/>
  </r>
  <r>
    <n v="867"/>
    <x v="867"/>
    <x v="866"/>
    <n v="5000"/>
    <n v="1201"/>
    <x v="2"/>
    <x v="0"/>
    <x v="0"/>
    <n v="1259643540"/>
    <x v="867"/>
    <x v="0"/>
    <n v="11"/>
    <x v="1"/>
    <x v="13"/>
    <n v="24"/>
    <x v="660"/>
    <x v="4"/>
    <x v="13"/>
    <x v="867"/>
    <x v="867"/>
    <x v="8"/>
  </r>
  <r>
    <n v="868"/>
    <x v="868"/>
    <x v="867"/>
    <n v="45000"/>
    <n v="50"/>
    <x v="2"/>
    <x v="0"/>
    <x v="0"/>
    <n v="1389055198"/>
    <x v="868"/>
    <x v="0"/>
    <n v="1"/>
    <x v="1"/>
    <x v="13"/>
    <n v="0"/>
    <x v="73"/>
    <x v="4"/>
    <x v="13"/>
    <x v="868"/>
    <x v="868"/>
    <x v="4"/>
  </r>
  <r>
    <n v="869"/>
    <x v="869"/>
    <x v="868"/>
    <n v="8800"/>
    <n v="1040"/>
    <x v="2"/>
    <x v="0"/>
    <x v="0"/>
    <n v="1365448657"/>
    <x v="869"/>
    <x v="0"/>
    <n v="3"/>
    <x v="1"/>
    <x v="13"/>
    <n v="12"/>
    <x v="661"/>
    <x v="4"/>
    <x v="13"/>
    <x v="869"/>
    <x v="869"/>
    <x v="4"/>
  </r>
  <r>
    <n v="870"/>
    <x v="870"/>
    <x v="869"/>
    <n v="20000"/>
    <n v="62"/>
    <x v="2"/>
    <x v="1"/>
    <x v="1"/>
    <n v="1377995523"/>
    <x v="870"/>
    <x v="0"/>
    <n v="5"/>
    <x v="1"/>
    <x v="13"/>
    <n v="0"/>
    <x v="662"/>
    <x v="4"/>
    <x v="13"/>
    <x v="870"/>
    <x v="870"/>
    <x v="4"/>
  </r>
  <r>
    <n v="871"/>
    <x v="871"/>
    <x v="870"/>
    <n v="6000"/>
    <n v="325"/>
    <x v="2"/>
    <x v="0"/>
    <x v="0"/>
    <n v="1385735295"/>
    <x v="871"/>
    <x v="0"/>
    <n v="12"/>
    <x v="1"/>
    <x v="13"/>
    <n v="5"/>
    <x v="663"/>
    <x v="4"/>
    <x v="13"/>
    <x v="871"/>
    <x v="871"/>
    <x v="4"/>
  </r>
  <r>
    <n v="872"/>
    <x v="872"/>
    <x v="871"/>
    <n v="8000"/>
    <n v="65"/>
    <x v="2"/>
    <x v="0"/>
    <x v="0"/>
    <n v="1299786527"/>
    <x v="872"/>
    <x v="0"/>
    <n v="2"/>
    <x v="1"/>
    <x v="13"/>
    <n v="1"/>
    <x v="152"/>
    <x v="4"/>
    <x v="13"/>
    <x v="872"/>
    <x v="872"/>
    <x v="6"/>
  </r>
  <r>
    <n v="873"/>
    <x v="873"/>
    <x v="872"/>
    <n v="3500"/>
    <n v="45"/>
    <x v="2"/>
    <x v="0"/>
    <x v="0"/>
    <n v="1352610040"/>
    <x v="873"/>
    <x v="0"/>
    <n v="5"/>
    <x v="1"/>
    <x v="13"/>
    <n v="1"/>
    <x v="374"/>
    <x v="4"/>
    <x v="13"/>
    <x v="873"/>
    <x v="873"/>
    <x v="5"/>
  </r>
  <r>
    <n v="874"/>
    <x v="874"/>
    <x v="873"/>
    <n v="3000"/>
    <n v="730"/>
    <x v="2"/>
    <x v="0"/>
    <x v="0"/>
    <n v="1367676034"/>
    <x v="874"/>
    <x v="0"/>
    <n v="21"/>
    <x v="1"/>
    <x v="13"/>
    <n v="24"/>
    <x v="664"/>
    <x v="4"/>
    <x v="13"/>
    <x v="874"/>
    <x v="874"/>
    <x v="4"/>
  </r>
  <r>
    <n v="875"/>
    <x v="875"/>
    <x v="874"/>
    <n v="5000"/>
    <n v="0"/>
    <x v="2"/>
    <x v="0"/>
    <x v="0"/>
    <n v="1442856131"/>
    <x v="875"/>
    <x v="0"/>
    <n v="0"/>
    <x v="1"/>
    <x v="13"/>
    <n v="0"/>
    <x v="123"/>
    <x v="4"/>
    <x v="13"/>
    <x v="875"/>
    <x v="875"/>
    <x v="0"/>
  </r>
  <r>
    <n v="876"/>
    <x v="876"/>
    <x v="875"/>
    <n v="3152"/>
    <n v="1286"/>
    <x v="2"/>
    <x v="1"/>
    <x v="1"/>
    <n v="1359978927"/>
    <x v="876"/>
    <x v="0"/>
    <n v="45"/>
    <x v="1"/>
    <x v="13"/>
    <n v="41"/>
    <x v="233"/>
    <x v="4"/>
    <x v="13"/>
    <x v="876"/>
    <x v="876"/>
    <x v="4"/>
  </r>
  <r>
    <n v="877"/>
    <x v="877"/>
    <x v="876"/>
    <n v="2000"/>
    <n v="1351"/>
    <x v="2"/>
    <x v="0"/>
    <x v="0"/>
    <n v="1387479360"/>
    <x v="877"/>
    <x v="0"/>
    <n v="29"/>
    <x v="1"/>
    <x v="13"/>
    <n v="68"/>
    <x v="665"/>
    <x v="4"/>
    <x v="13"/>
    <x v="877"/>
    <x v="877"/>
    <x v="4"/>
  </r>
  <r>
    <n v="878"/>
    <x v="878"/>
    <x v="877"/>
    <n v="5000"/>
    <n v="65"/>
    <x v="2"/>
    <x v="0"/>
    <x v="0"/>
    <n v="1293082524"/>
    <x v="878"/>
    <x v="0"/>
    <n v="2"/>
    <x v="1"/>
    <x v="13"/>
    <n v="1"/>
    <x v="152"/>
    <x v="4"/>
    <x v="13"/>
    <x v="878"/>
    <x v="878"/>
    <x v="7"/>
  </r>
  <r>
    <n v="879"/>
    <x v="879"/>
    <x v="878"/>
    <n v="2100"/>
    <n v="644"/>
    <x v="2"/>
    <x v="0"/>
    <x v="0"/>
    <n v="1338321305"/>
    <x v="879"/>
    <x v="0"/>
    <n v="30"/>
    <x v="1"/>
    <x v="13"/>
    <n v="31"/>
    <x v="666"/>
    <x v="4"/>
    <x v="13"/>
    <x v="879"/>
    <x v="879"/>
    <x v="5"/>
  </r>
  <r>
    <n v="880"/>
    <x v="880"/>
    <x v="879"/>
    <n v="3780"/>
    <n v="113"/>
    <x v="2"/>
    <x v="0"/>
    <x v="0"/>
    <n v="1351582938"/>
    <x v="880"/>
    <x v="0"/>
    <n v="8"/>
    <x v="1"/>
    <x v="14"/>
    <n v="3"/>
    <x v="667"/>
    <x v="4"/>
    <x v="14"/>
    <x v="880"/>
    <x v="880"/>
    <x v="5"/>
  </r>
  <r>
    <n v="881"/>
    <x v="881"/>
    <x v="880"/>
    <n v="3750"/>
    <n v="30"/>
    <x v="2"/>
    <x v="0"/>
    <x v="0"/>
    <n v="1326520886"/>
    <x v="881"/>
    <x v="0"/>
    <n v="1"/>
    <x v="1"/>
    <x v="14"/>
    <n v="1"/>
    <x v="180"/>
    <x v="4"/>
    <x v="14"/>
    <x v="881"/>
    <x v="881"/>
    <x v="6"/>
  </r>
  <r>
    <n v="882"/>
    <x v="882"/>
    <x v="881"/>
    <n v="1500"/>
    <n v="302"/>
    <x v="2"/>
    <x v="0"/>
    <x v="0"/>
    <n v="1315341550"/>
    <x v="882"/>
    <x v="0"/>
    <n v="14"/>
    <x v="1"/>
    <x v="14"/>
    <n v="20"/>
    <x v="668"/>
    <x v="4"/>
    <x v="14"/>
    <x v="882"/>
    <x v="882"/>
    <x v="6"/>
  </r>
  <r>
    <n v="883"/>
    <x v="883"/>
    <x v="882"/>
    <n v="5000"/>
    <n v="2001"/>
    <x v="2"/>
    <x v="0"/>
    <x v="0"/>
    <n v="1456957635"/>
    <x v="883"/>
    <x v="0"/>
    <n v="24"/>
    <x v="1"/>
    <x v="14"/>
    <n v="40"/>
    <x v="669"/>
    <x v="4"/>
    <x v="14"/>
    <x v="883"/>
    <x v="883"/>
    <x v="2"/>
  </r>
  <r>
    <n v="884"/>
    <x v="884"/>
    <x v="883"/>
    <n v="2000"/>
    <n v="20"/>
    <x v="2"/>
    <x v="0"/>
    <x v="0"/>
    <n v="1336789860"/>
    <x v="884"/>
    <x v="0"/>
    <n v="2"/>
    <x v="1"/>
    <x v="14"/>
    <n v="1"/>
    <x v="119"/>
    <x v="4"/>
    <x v="14"/>
    <x v="884"/>
    <x v="884"/>
    <x v="5"/>
  </r>
  <r>
    <n v="885"/>
    <x v="885"/>
    <x v="884"/>
    <n v="1000"/>
    <n v="750"/>
    <x v="2"/>
    <x v="0"/>
    <x v="0"/>
    <n v="1483137311"/>
    <x v="885"/>
    <x v="0"/>
    <n v="21"/>
    <x v="1"/>
    <x v="14"/>
    <n v="75"/>
    <x v="670"/>
    <x v="4"/>
    <x v="14"/>
    <x v="885"/>
    <x v="885"/>
    <x v="2"/>
  </r>
  <r>
    <n v="886"/>
    <x v="886"/>
    <x v="885"/>
    <n v="500"/>
    <n v="205"/>
    <x v="2"/>
    <x v="0"/>
    <x v="0"/>
    <n v="1473972813"/>
    <x v="886"/>
    <x v="0"/>
    <n v="7"/>
    <x v="1"/>
    <x v="14"/>
    <n v="41"/>
    <x v="671"/>
    <x v="4"/>
    <x v="14"/>
    <x v="886"/>
    <x v="886"/>
    <x v="2"/>
  </r>
  <r>
    <n v="887"/>
    <x v="887"/>
    <x v="886"/>
    <n v="1000"/>
    <n v="0"/>
    <x v="2"/>
    <x v="0"/>
    <x v="0"/>
    <n v="1338159655"/>
    <x v="887"/>
    <x v="0"/>
    <n v="0"/>
    <x v="1"/>
    <x v="14"/>
    <n v="0"/>
    <x v="123"/>
    <x v="4"/>
    <x v="14"/>
    <x v="887"/>
    <x v="887"/>
    <x v="5"/>
  </r>
  <r>
    <n v="888"/>
    <x v="888"/>
    <x v="887"/>
    <n v="1000"/>
    <n v="72"/>
    <x v="2"/>
    <x v="0"/>
    <x v="0"/>
    <n v="1314856800"/>
    <x v="888"/>
    <x v="0"/>
    <n v="4"/>
    <x v="1"/>
    <x v="14"/>
    <n v="7"/>
    <x v="657"/>
    <x v="4"/>
    <x v="14"/>
    <x v="888"/>
    <x v="888"/>
    <x v="6"/>
  </r>
  <r>
    <n v="889"/>
    <x v="889"/>
    <x v="888"/>
    <n v="25000"/>
    <n v="2360.3200000000002"/>
    <x v="2"/>
    <x v="0"/>
    <x v="0"/>
    <n v="1412534943"/>
    <x v="889"/>
    <x v="0"/>
    <n v="32"/>
    <x v="1"/>
    <x v="14"/>
    <n v="9"/>
    <x v="672"/>
    <x v="4"/>
    <x v="14"/>
    <x v="889"/>
    <x v="889"/>
    <x v="3"/>
  </r>
  <r>
    <n v="890"/>
    <x v="890"/>
    <x v="889"/>
    <n v="3000"/>
    <n v="125"/>
    <x v="2"/>
    <x v="0"/>
    <x v="0"/>
    <n v="1385055979"/>
    <x v="890"/>
    <x v="0"/>
    <n v="4"/>
    <x v="1"/>
    <x v="14"/>
    <n v="4"/>
    <x v="673"/>
    <x v="4"/>
    <x v="14"/>
    <x v="890"/>
    <x v="890"/>
    <x v="4"/>
  </r>
  <r>
    <n v="891"/>
    <x v="891"/>
    <x v="890"/>
    <n v="8000"/>
    <n v="260"/>
    <x v="2"/>
    <x v="0"/>
    <x v="0"/>
    <n v="1408581930"/>
    <x v="891"/>
    <x v="0"/>
    <n v="9"/>
    <x v="1"/>
    <x v="14"/>
    <n v="3"/>
    <x v="674"/>
    <x v="4"/>
    <x v="14"/>
    <x v="891"/>
    <x v="891"/>
    <x v="3"/>
  </r>
  <r>
    <n v="892"/>
    <x v="892"/>
    <x v="891"/>
    <n v="6000"/>
    <n v="2445"/>
    <x v="2"/>
    <x v="0"/>
    <x v="0"/>
    <n v="1280635200"/>
    <x v="892"/>
    <x v="0"/>
    <n v="17"/>
    <x v="1"/>
    <x v="14"/>
    <n v="41"/>
    <x v="675"/>
    <x v="4"/>
    <x v="14"/>
    <x v="892"/>
    <x v="892"/>
    <x v="7"/>
  </r>
  <r>
    <n v="893"/>
    <x v="893"/>
    <x v="892"/>
    <n v="2000"/>
    <n v="200"/>
    <x v="2"/>
    <x v="0"/>
    <x v="0"/>
    <n v="1427920363"/>
    <x v="893"/>
    <x v="0"/>
    <n v="5"/>
    <x v="1"/>
    <x v="14"/>
    <n v="10"/>
    <x v="376"/>
    <x v="4"/>
    <x v="14"/>
    <x v="893"/>
    <x v="893"/>
    <x v="0"/>
  </r>
  <r>
    <n v="894"/>
    <x v="894"/>
    <x v="893"/>
    <n v="20000"/>
    <n v="7834"/>
    <x v="2"/>
    <x v="0"/>
    <x v="0"/>
    <n v="1465169610"/>
    <x v="894"/>
    <x v="0"/>
    <n v="53"/>
    <x v="1"/>
    <x v="14"/>
    <n v="39"/>
    <x v="676"/>
    <x v="4"/>
    <x v="14"/>
    <x v="894"/>
    <x v="894"/>
    <x v="2"/>
  </r>
  <r>
    <n v="895"/>
    <x v="895"/>
    <x v="894"/>
    <n v="8000"/>
    <n v="195"/>
    <x v="2"/>
    <x v="0"/>
    <x v="0"/>
    <n v="1287975829"/>
    <x v="895"/>
    <x v="0"/>
    <n v="7"/>
    <x v="1"/>
    <x v="14"/>
    <n v="2"/>
    <x v="677"/>
    <x v="4"/>
    <x v="14"/>
    <x v="895"/>
    <x v="895"/>
    <x v="7"/>
  </r>
  <r>
    <n v="896"/>
    <x v="896"/>
    <x v="895"/>
    <n v="8000"/>
    <n v="3200"/>
    <x v="2"/>
    <x v="0"/>
    <x v="0"/>
    <n v="1440734400"/>
    <x v="896"/>
    <x v="0"/>
    <n v="72"/>
    <x v="1"/>
    <x v="14"/>
    <n v="40"/>
    <x v="678"/>
    <x v="4"/>
    <x v="14"/>
    <x v="896"/>
    <x v="896"/>
    <x v="0"/>
  </r>
  <r>
    <n v="897"/>
    <x v="897"/>
    <x v="896"/>
    <n v="3000"/>
    <n v="0"/>
    <x v="2"/>
    <x v="0"/>
    <x v="0"/>
    <n v="1354123908"/>
    <x v="897"/>
    <x v="0"/>
    <n v="0"/>
    <x v="1"/>
    <x v="14"/>
    <n v="0"/>
    <x v="123"/>
    <x v="4"/>
    <x v="14"/>
    <x v="897"/>
    <x v="897"/>
    <x v="5"/>
  </r>
  <r>
    <n v="898"/>
    <x v="898"/>
    <x v="897"/>
    <n v="2500"/>
    <n v="70"/>
    <x v="2"/>
    <x v="0"/>
    <x v="0"/>
    <n v="1326651110"/>
    <x v="898"/>
    <x v="0"/>
    <n v="2"/>
    <x v="1"/>
    <x v="14"/>
    <n v="3"/>
    <x v="432"/>
    <x v="4"/>
    <x v="14"/>
    <x v="898"/>
    <x v="898"/>
    <x v="6"/>
  </r>
  <r>
    <n v="899"/>
    <x v="899"/>
    <x v="898"/>
    <n v="750"/>
    <n v="280"/>
    <x v="2"/>
    <x v="0"/>
    <x v="0"/>
    <n v="1306549362"/>
    <x v="899"/>
    <x v="0"/>
    <n v="8"/>
    <x v="1"/>
    <x v="14"/>
    <n v="37"/>
    <x v="432"/>
    <x v="4"/>
    <x v="14"/>
    <x v="899"/>
    <x v="899"/>
    <x v="6"/>
  </r>
  <r>
    <n v="900"/>
    <x v="900"/>
    <x v="899"/>
    <n v="5000"/>
    <n v="21"/>
    <x v="2"/>
    <x v="0"/>
    <x v="0"/>
    <n v="1459365802"/>
    <x v="900"/>
    <x v="0"/>
    <n v="2"/>
    <x v="1"/>
    <x v="13"/>
    <n v="0"/>
    <x v="679"/>
    <x v="4"/>
    <x v="13"/>
    <x v="900"/>
    <x v="900"/>
    <x v="2"/>
  </r>
  <r>
    <n v="901"/>
    <x v="901"/>
    <x v="900"/>
    <n v="6500"/>
    <n v="0"/>
    <x v="2"/>
    <x v="0"/>
    <x v="0"/>
    <n v="1276024260"/>
    <x v="901"/>
    <x v="0"/>
    <n v="0"/>
    <x v="1"/>
    <x v="13"/>
    <n v="0"/>
    <x v="123"/>
    <x v="4"/>
    <x v="13"/>
    <x v="901"/>
    <x v="901"/>
    <x v="7"/>
  </r>
  <r>
    <n v="902"/>
    <x v="902"/>
    <x v="901"/>
    <n v="30000"/>
    <n v="90"/>
    <x v="2"/>
    <x v="0"/>
    <x v="0"/>
    <n v="1409412600"/>
    <x v="902"/>
    <x v="0"/>
    <n v="3"/>
    <x v="1"/>
    <x v="13"/>
    <n v="0"/>
    <x v="180"/>
    <x v="4"/>
    <x v="13"/>
    <x v="902"/>
    <x v="902"/>
    <x v="3"/>
  </r>
  <r>
    <n v="903"/>
    <x v="903"/>
    <x v="902"/>
    <n v="5000"/>
    <n v="160"/>
    <x v="2"/>
    <x v="0"/>
    <x v="0"/>
    <n v="1348367100"/>
    <x v="903"/>
    <x v="0"/>
    <n v="4"/>
    <x v="1"/>
    <x v="13"/>
    <n v="3"/>
    <x v="376"/>
    <x v="4"/>
    <x v="13"/>
    <x v="903"/>
    <x v="903"/>
    <x v="5"/>
  </r>
  <r>
    <n v="904"/>
    <x v="904"/>
    <x v="903"/>
    <n v="50000"/>
    <n v="151"/>
    <x v="2"/>
    <x v="0"/>
    <x v="0"/>
    <n v="1451786137"/>
    <x v="904"/>
    <x v="0"/>
    <n v="3"/>
    <x v="1"/>
    <x v="13"/>
    <n v="0"/>
    <x v="680"/>
    <x v="4"/>
    <x v="13"/>
    <x v="904"/>
    <x v="904"/>
    <x v="0"/>
  </r>
  <r>
    <n v="905"/>
    <x v="905"/>
    <x v="904"/>
    <n v="6500"/>
    <n v="196"/>
    <x v="2"/>
    <x v="0"/>
    <x v="0"/>
    <n v="1295847926"/>
    <x v="905"/>
    <x v="0"/>
    <n v="6"/>
    <x v="1"/>
    <x v="13"/>
    <n v="3"/>
    <x v="681"/>
    <x v="4"/>
    <x v="13"/>
    <x v="905"/>
    <x v="905"/>
    <x v="7"/>
  </r>
  <r>
    <n v="906"/>
    <x v="906"/>
    <x v="905"/>
    <n v="15000"/>
    <n v="0"/>
    <x v="2"/>
    <x v="0"/>
    <x v="0"/>
    <n v="1394681590"/>
    <x v="906"/>
    <x v="0"/>
    <n v="0"/>
    <x v="1"/>
    <x v="13"/>
    <n v="0"/>
    <x v="123"/>
    <x v="4"/>
    <x v="13"/>
    <x v="906"/>
    <x v="906"/>
    <x v="3"/>
  </r>
  <r>
    <n v="907"/>
    <x v="907"/>
    <x v="906"/>
    <n v="2900"/>
    <n v="0"/>
    <x v="2"/>
    <x v="0"/>
    <x v="0"/>
    <n v="1315715823"/>
    <x v="907"/>
    <x v="0"/>
    <n v="0"/>
    <x v="1"/>
    <x v="13"/>
    <n v="0"/>
    <x v="123"/>
    <x v="4"/>
    <x v="13"/>
    <x v="907"/>
    <x v="907"/>
    <x v="6"/>
  </r>
  <r>
    <n v="908"/>
    <x v="908"/>
    <x v="907"/>
    <n v="2500"/>
    <n v="0"/>
    <x v="2"/>
    <x v="0"/>
    <x v="0"/>
    <n v="1280206740"/>
    <x v="908"/>
    <x v="0"/>
    <n v="0"/>
    <x v="1"/>
    <x v="13"/>
    <n v="0"/>
    <x v="123"/>
    <x v="4"/>
    <x v="13"/>
    <x v="908"/>
    <x v="908"/>
    <x v="7"/>
  </r>
  <r>
    <n v="909"/>
    <x v="909"/>
    <x v="908"/>
    <n v="16000"/>
    <n v="520"/>
    <x v="2"/>
    <x v="0"/>
    <x v="0"/>
    <n v="1343016000"/>
    <x v="909"/>
    <x v="0"/>
    <n v="8"/>
    <x v="1"/>
    <x v="13"/>
    <n v="3"/>
    <x v="178"/>
    <x v="4"/>
    <x v="13"/>
    <x v="909"/>
    <x v="909"/>
    <x v="5"/>
  </r>
  <r>
    <n v="910"/>
    <x v="910"/>
    <x v="909"/>
    <n v="550"/>
    <n v="123"/>
    <x v="2"/>
    <x v="1"/>
    <x v="1"/>
    <n v="1488546319"/>
    <x v="910"/>
    <x v="0"/>
    <n v="5"/>
    <x v="1"/>
    <x v="13"/>
    <n v="22"/>
    <x v="682"/>
    <x v="4"/>
    <x v="13"/>
    <x v="910"/>
    <x v="910"/>
    <x v="1"/>
  </r>
  <r>
    <n v="911"/>
    <x v="911"/>
    <x v="910"/>
    <n v="100000"/>
    <n v="0"/>
    <x v="2"/>
    <x v="0"/>
    <x v="0"/>
    <n v="1390522045"/>
    <x v="911"/>
    <x v="0"/>
    <n v="0"/>
    <x v="1"/>
    <x v="13"/>
    <n v="0"/>
    <x v="123"/>
    <x v="4"/>
    <x v="13"/>
    <x v="911"/>
    <x v="911"/>
    <x v="3"/>
  </r>
  <r>
    <n v="912"/>
    <x v="912"/>
    <x v="911"/>
    <n v="3500"/>
    <n v="30"/>
    <x v="2"/>
    <x v="0"/>
    <x v="0"/>
    <n v="1355197047"/>
    <x v="912"/>
    <x v="0"/>
    <n v="2"/>
    <x v="1"/>
    <x v="13"/>
    <n v="1"/>
    <x v="2"/>
    <x v="4"/>
    <x v="13"/>
    <x v="912"/>
    <x v="912"/>
    <x v="5"/>
  </r>
  <r>
    <n v="913"/>
    <x v="913"/>
    <x v="912"/>
    <n v="30000"/>
    <n v="1982"/>
    <x v="2"/>
    <x v="0"/>
    <x v="0"/>
    <n v="1336188019"/>
    <x v="913"/>
    <x v="0"/>
    <n v="24"/>
    <x v="1"/>
    <x v="13"/>
    <n v="7"/>
    <x v="683"/>
    <x v="4"/>
    <x v="13"/>
    <x v="913"/>
    <x v="913"/>
    <x v="5"/>
  </r>
  <r>
    <n v="914"/>
    <x v="914"/>
    <x v="913"/>
    <n v="1500"/>
    <n v="0"/>
    <x v="2"/>
    <x v="0"/>
    <x v="0"/>
    <n v="1345918747"/>
    <x v="914"/>
    <x v="0"/>
    <n v="0"/>
    <x v="1"/>
    <x v="13"/>
    <n v="0"/>
    <x v="123"/>
    <x v="4"/>
    <x v="13"/>
    <x v="914"/>
    <x v="914"/>
    <x v="5"/>
  </r>
  <r>
    <n v="915"/>
    <x v="915"/>
    <x v="914"/>
    <n v="6500"/>
    <n v="375"/>
    <x v="2"/>
    <x v="0"/>
    <x v="0"/>
    <n v="1330577940"/>
    <x v="915"/>
    <x v="0"/>
    <n v="9"/>
    <x v="1"/>
    <x v="13"/>
    <n v="6"/>
    <x v="684"/>
    <x v="4"/>
    <x v="13"/>
    <x v="915"/>
    <x v="915"/>
    <x v="5"/>
  </r>
  <r>
    <n v="916"/>
    <x v="916"/>
    <x v="915"/>
    <n v="3300"/>
    <n v="0"/>
    <x v="2"/>
    <x v="0"/>
    <x v="0"/>
    <n v="1287723600"/>
    <x v="916"/>
    <x v="0"/>
    <n v="0"/>
    <x v="1"/>
    <x v="13"/>
    <n v="0"/>
    <x v="123"/>
    <x v="4"/>
    <x v="13"/>
    <x v="916"/>
    <x v="916"/>
    <x v="7"/>
  </r>
  <r>
    <n v="917"/>
    <x v="917"/>
    <x v="916"/>
    <n v="5000"/>
    <n v="30"/>
    <x v="2"/>
    <x v="0"/>
    <x v="0"/>
    <n v="1405305000"/>
    <x v="917"/>
    <x v="0"/>
    <n v="1"/>
    <x v="1"/>
    <x v="13"/>
    <n v="1"/>
    <x v="180"/>
    <x v="4"/>
    <x v="13"/>
    <x v="917"/>
    <x v="917"/>
    <x v="3"/>
  </r>
  <r>
    <n v="918"/>
    <x v="918"/>
    <x v="917"/>
    <n v="3900"/>
    <n v="196"/>
    <x v="2"/>
    <x v="1"/>
    <x v="1"/>
    <n v="1417474761"/>
    <x v="918"/>
    <x v="0"/>
    <n v="10"/>
    <x v="1"/>
    <x v="13"/>
    <n v="5"/>
    <x v="685"/>
    <x v="4"/>
    <x v="13"/>
    <x v="918"/>
    <x v="918"/>
    <x v="3"/>
  </r>
  <r>
    <n v="919"/>
    <x v="919"/>
    <x v="918"/>
    <n v="20000"/>
    <n v="100"/>
    <x v="2"/>
    <x v="0"/>
    <x v="0"/>
    <n v="1355930645"/>
    <x v="919"/>
    <x v="0"/>
    <n v="1"/>
    <x v="1"/>
    <x v="13"/>
    <n v="1"/>
    <x v="101"/>
    <x v="4"/>
    <x v="13"/>
    <x v="919"/>
    <x v="919"/>
    <x v="5"/>
  </r>
  <r>
    <n v="920"/>
    <x v="920"/>
    <x v="919"/>
    <n v="5500"/>
    <n v="0"/>
    <x v="2"/>
    <x v="0"/>
    <x v="0"/>
    <n v="1384448822"/>
    <x v="920"/>
    <x v="0"/>
    <n v="0"/>
    <x v="1"/>
    <x v="13"/>
    <n v="0"/>
    <x v="123"/>
    <x v="4"/>
    <x v="13"/>
    <x v="920"/>
    <x v="920"/>
    <x v="4"/>
  </r>
  <r>
    <n v="921"/>
    <x v="921"/>
    <x v="920"/>
    <n v="15000"/>
    <n v="4635"/>
    <x v="2"/>
    <x v="0"/>
    <x v="0"/>
    <n v="1323666376"/>
    <x v="921"/>
    <x v="0"/>
    <n v="20"/>
    <x v="1"/>
    <x v="13"/>
    <n v="31"/>
    <x v="686"/>
    <x v="4"/>
    <x v="13"/>
    <x v="921"/>
    <x v="921"/>
    <x v="6"/>
  </r>
  <r>
    <n v="922"/>
    <x v="922"/>
    <x v="921"/>
    <n v="27000"/>
    <n v="5680"/>
    <x v="2"/>
    <x v="0"/>
    <x v="0"/>
    <n v="1412167393"/>
    <x v="922"/>
    <x v="0"/>
    <n v="30"/>
    <x v="1"/>
    <x v="13"/>
    <n v="21"/>
    <x v="687"/>
    <x v="4"/>
    <x v="13"/>
    <x v="922"/>
    <x v="922"/>
    <x v="3"/>
  </r>
  <r>
    <n v="923"/>
    <x v="923"/>
    <x v="922"/>
    <n v="15000"/>
    <n v="330"/>
    <x v="2"/>
    <x v="0"/>
    <x v="0"/>
    <n v="1416614523"/>
    <x v="923"/>
    <x v="0"/>
    <n v="6"/>
    <x v="1"/>
    <x v="13"/>
    <n v="2"/>
    <x v="688"/>
    <x v="4"/>
    <x v="13"/>
    <x v="923"/>
    <x v="923"/>
    <x v="3"/>
  </r>
  <r>
    <n v="924"/>
    <x v="924"/>
    <x v="923"/>
    <n v="3000"/>
    <n v="327"/>
    <x v="2"/>
    <x v="0"/>
    <x v="0"/>
    <n v="1360795069"/>
    <x v="924"/>
    <x v="0"/>
    <n v="15"/>
    <x v="1"/>
    <x v="13"/>
    <n v="11"/>
    <x v="689"/>
    <x v="4"/>
    <x v="13"/>
    <x v="924"/>
    <x v="924"/>
    <x v="4"/>
  </r>
  <r>
    <n v="925"/>
    <x v="925"/>
    <x v="924"/>
    <n v="6000"/>
    <n v="160"/>
    <x v="2"/>
    <x v="0"/>
    <x v="0"/>
    <n v="1385590111"/>
    <x v="925"/>
    <x v="0"/>
    <n v="5"/>
    <x v="1"/>
    <x v="13"/>
    <n v="3"/>
    <x v="690"/>
    <x v="4"/>
    <x v="13"/>
    <x v="925"/>
    <x v="925"/>
    <x v="4"/>
  </r>
  <r>
    <n v="926"/>
    <x v="926"/>
    <x v="925"/>
    <n v="7000"/>
    <n v="0"/>
    <x v="2"/>
    <x v="0"/>
    <x v="0"/>
    <n v="1278628800"/>
    <x v="926"/>
    <x v="0"/>
    <n v="0"/>
    <x v="1"/>
    <x v="13"/>
    <n v="0"/>
    <x v="123"/>
    <x v="4"/>
    <x v="13"/>
    <x v="926"/>
    <x v="926"/>
    <x v="7"/>
  </r>
  <r>
    <n v="927"/>
    <x v="927"/>
    <x v="926"/>
    <n v="20000"/>
    <n v="0"/>
    <x v="2"/>
    <x v="0"/>
    <x v="0"/>
    <n v="1337024695"/>
    <x v="927"/>
    <x v="0"/>
    <n v="0"/>
    <x v="1"/>
    <x v="13"/>
    <n v="0"/>
    <x v="123"/>
    <x v="4"/>
    <x v="13"/>
    <x v="927"/>
    <x v="927"/>
    <x v="5"/>
  </r>
  <r>
    <n v="928"/>
    <x v="928"/>
    <x v="927"/>
    <n v="14500"/>
    <n v="1575"/>
    <x v="2"/>
    <x v="0"/>
    <x v="0"/>
    <n v="1353196800"/>
    <x v="928"/>
    <x v="0"/>
    <n v="28"/>
    <x v="1"/>
    <x v="13"/>
    <n v="11"/>
    <x v="691"/>
    <x v="4"/>
    <x v="13"/>
    <x v="928"/>
    <x v="928"/>
    <x v="5"/>
  </r>
  <r>
    <n v="929"/>
    <x v="929"/>
    <x v="928"/>
    <n v="500"/>
    <n v="0"/>
    <x v="2"/>
    <x v="0"/>
    <x v="0"/>
    <n v="1333946569"/>
    <x v="929"/>
    <x v="0"/>
    <n v="0"/>
    <x v="1"/>
    <x v="13"/>
    <n v="0"/>
    <x v="123"/>
    <x v="4"/>
    <x v="13"/>
    <x v="929"/>
    <x v="929"/>
    <x v="5"/>
  </r>
  <r>
    <n v="930"/>
    <x v="930"/>
    <x v="929"/>
    <n v="900"/>
    <n v="345"/>
    <x v="2"/>
    <x v="0"/>
    <x v="0"/>
    <n v="1277501520"/>
    <x v="930"/>
    <x v="0"/>
    <n v="5"/>
    <x v="1"/>
    <x v="13"/>
    <n v="38"/>
    <x v="160"/>
    <x v="4"/>
    <x v="13"/>
    <x v="930"/>
    <x v="930"/>
    <x v="7"/>
  </r>
  <r>
    <n v="931"/>
    <x v="931"/>
    <x v="930"/>
    <n v="2000"/>
    <n v="131"/>
    <x v="2"/>
    <x v="1"/>
    <x v="1"/>
    <n v="1395007200"/>
    <x v="931"/>
    <x v="0"/>
    <n v="7"/>
    <x v="1"/>
    <x v="13"/>
    <n v="7"/>
    <x v="692"/>
    <x v="4"/>
    <x v="13"/>
    <x v="931"/>
    <x v="931"/>
    <x v="3"/>
  </r>
  <r>
    <n v="932"/>
    <x v="932"/>
    <x v="931"/>
    <n v="9500"/>
    <n v="1381"/>
    <x v="2"/>
    <x v="0"/>
    <x v="0"/>
    <n v="1363990545"/>
    <x v="932"/>
    <x v="0"/>
    <n v="30"/>
    <x v="1"/>
    <x v="13"/>
    <n v="15"/>
    <x v="693"/>
    <x v="4"/>
    <x v="13"/>
    <x v="932"/>
    <x v="932"/>
    <x v="4"/>
  </r>
  <r>
    <n v="933"/>
    <x v="933"/>
    <x v="932"/>
    <n v="2000"/>
    <n v="120"/>
    <x v="2"/>
    <x v="0"/>
    <x v="0"/>
    <n v="1399867409"/>
    <x v="933"/>
    <x v="0"/>
    <n v="2"/>
    <x v="1"/>
    <x v="13"/>
    <n v="6"/>
    <x v="88"/>
    <x v="4"/>
    <x v="13"/>
    <x v="933"/>
    <x v="933"/>
    <x v="3"/>
  </r>
  <r>
    <n v="934"/>
    <x v="934"/>
    <x v="933"/>
    <n v="5000"/>
    <n v="1520"/>
    <x v="2"/>
    <x v="5"/>
    <x v="5"/>
    <n v="1399183200"/>
    <x v="934"/>
    <x v="0"/>
    <n v="30"/>
    <x v="1"/>
    <x v="13"/>
    <n v="30"/>
    <x v="694"/>
    <x v="4"/>
    <x v="13"/>
    <x v="934"/>
    <x v="934"/>
    <x v="3"/>
  </r>
  <r>
    <n v="935"/>
    <x v="935"/>
    <x v="934"/>
    <n v="3500"/>
    <n v="50"/>
    <x v="2"/>
    <x v="0"/>
    <x v="0"/>
    <n v="1454054429"/>
    <x v="935"/>
    <x v="0"/>
    <n v="2"/>
    <x v="1"/>
    <x v="13"/>
    <n v="1"/>
    <x v="381"/>
    <x v="4"/>
    <x v="13"/>
    <x v="935"/>
    <x v="935"/>
    <x v="0"/>
  </r>
  <r>
    <n v="936"/>
    <x v="936"/>
    <x v="935"/>
    <n v="1400"/>
    <n v="0"/>
    <x v="2"/>
    <x v="0"/>
    <x v="0"/>
    <n v="1326916800"/>
    <x v="936"/>
    <x v="0"/>
    <n v="0"/>
    <x v="1"/>
    <x v="13"/>
    <n v="0"/>
    <x v="123"/>
    <x v="4"/>
    <x v="13"/>
    <x v="936"/>
    <x v="936"/>
    <x v="6"/>
  </r>
  <r>
    <n v="937"/>
    <x v="937"/>
    <x v="936"/>
    <n v="3500"/>
    <n v="40"/>
    <x v="2"/>
    <x v="0"/>
    <x v="0"/>
    <n v="1383509357"/>
    <x v="937"/>
    <x v="0"/>
    <n v="2"/>
    <x v="1"/>
    <x v="13"/>
    <n v="1"/>
    <x v="136"/>
    <x v="4"/>
    <x v="13"/>
    <x v="937"/>
    <x v="937"/>
    <x v="4"/>
  </r>
  <r>
    <n v="938"/>
    <x v="938"/>
    <x v="937"/>
    <n v="7000"/>
    <n v="25"/>
    <x v="2"/>
    <x v="0"/>
    <x v="0"/>
    <n v="1346585448"/>
    <x v="938"/>
    <x v="0"/>
    <n v="1"/>
    <x v="1"/>
    <x v="13"/>
    <n v="0"/>
    <x v="381"/>
    <x v="4"/>
    <x v="13"/>
    <x v="938"/>
    <x v="938"/>
    <x v="5"/>
  </r>
  <r>
    <n v="939"/>
    <x v="939"/>
    <x v="938"/>
    <n v="2750"/>
    <n v="40"/>
    <x v="2"/>
    <x v="0"/>
    <x v="0"/>
    <n v="1372622280"/>
    <x v="939"/>
    <x v="0"/>
    <n v="2"/>
    <x v="1"/>
    <x v="13"/>
    <n v="1"/>
    <x v="136"/>
    <x v="4"/>
    <x v="13"/>
    <x v="939"/>
    <x v="939"/>
    <x v="4"/>
  </r>
  <r>
    <n v="940"/>
    <x v="940"/>
    <x v="939"/>
    <n v="9000"/>
    <n v="1544"/>
    <x v="2"/>
    <x v="0"/>
    <x v="0"/>
    <n v="1439251926"/>
    <x v="940"/>
    <x v="0"/>
    <n v="14"/>
    <x v="1"/>
    <x v="8"/>
    <n v="17"/>
    <x v="695"/>
    <x v="2"/>
    <x v="8"/>
    <x v="940"/>
    <x v="940"/>
    <x v="0"/>
  </r>
  <r>
    <n v="941"/>
    <x v="941"/>
    <x v="940"/>
    <n v="50000"/>
    <n v="1161"/>
    <x v="2"/>
    <x v="0"/>
    <x v="0"/>
    <n v="1486693145"/>
    <x v="941"/>
    <x v="0"/>
    <n v="31"/>
    <x v="1"/>
    <x v="8"/>
    <n v="2"/>
    <x v="573"/>
    <x v="2"/>
    <x v="8"/>
    <x v="941"/>
    <x v="941"/>
    <x v="1"/>
  </r>
  <r>
    <n v="942"/>
    <x v="942"/>
    <x v="941"/>
    <n v="7500"/>
    <n v="668"/>
    <x v="2"/>
    <x v="0"/>
    <x v="0"/>
    <n v="1455826460"/>
    <x v="942"/>
    <x v="0"/>
    <n v="16"/>
    <x v="1"/>
    <x v="8"/>
    <n v="9"/>
    <x v="696"/>
    <x v="2"/>
    <x v="8"/>
    <x v="942"/>
    <x v="942"/>
    <x v="2"/>
  </r>
  <r>
    <n v="943"/>
    <x v="943"/>
    <x v="942"/>
    <n v="3000"/>
    <n v="289"/>
    <x v="2"/>
    <x v="0"/>
    <x v="0"/>
    <n v="1480438905"/>
    <x v="943"/>
    <x v="0"/>
    <n v="12"/>
    <x v="1"/>
    <x v="8"/>
    <n v="10"/>
    <x v="697"/>
    <x v="2"/>
    <x v="8"/>
    <x v="943"/>
    <x v="943"/>
    <x v="2"/>
  </r>
  <r>
    <n v="944"/>
    <x v="944"/>
    <x v="943"/>
    <n v="50000"/>
    <n v="6663"/>
    <x v="2"/>
    <x v="0"/>
    <x v="0"/>
    <n v="1460988000"/>
    <x v="944"/>
    <x v="0"/>
    <n v="96"/>
    <x v="1"/>
    <x v="8"/>
    <n v="13"/>
    <x v="698"/>
    <x v="2"/>
    <x v="8"/>
    <x v="944"/>
    <x v="944"/>
    <x v="2"/>
  </r>
  <r>
    <n v="945"/>
    <x v="945"/>
    <x v="944"/>
    <n v="100000"/>
    <n v="2484"/>
    <x v="2"/>
    <x v="6"/>
    <x v="3"/>
    <n v="1487462340"/>
    <x v="945"/>
    <x v="0"/>
    <n v="16"/>
    <x v="1"/>
    <x v="8"/>
    <n v="2"/>
    <x v="699"/>
    <x v="2"/>
    <x v="8"/>
    <x v="945"/>
    <x v="945"/>
    <x v="2"/>
  </r>
  <r>
    <n v="946"/>
    <x v="946"/>
    <x v="945"/>
    <n v="15000"/>
    <n v="286"/>
    <x v="2"/>
    <x v="0"/>
    <x v="0"/>
    <n v="1473444048"/>
    <x v="946"/>
    <x v="0"/>
    <n v="5"/>
    <x v="1"/>
    <x v="8"/>
    <n v="2"/>
    <x v="700"/>
    <x v="2"/>
    <x v="8"/>
    <x v="946"/>
    <x v="946"/>
    <x v="2"/>
  </r>
  <r>
    <n v="947"/>
    <x v="947"/>
    <x v="946"/>
    <n v="850"/>
    <n v="0"/>
    <x v="2"/>
    <x v="0"/>
    <x v="0"/>
    <n v="1467312306"/>
    <x v="947"/>
    <x v="0"/>
    <n v="0"/>
    <x v="1"/>
    <x v="8"/>
    <n v="0"/>
    <x v="123"/>
    <x v="2"/>
    <x v="8"/>
    <x v="947"/>
    <x v="947"/>
    <x v="2"/>
  </r>
  <r>
    <n v="948"/>
    <x v="948"/>
    <x v="947"/>
    <n v="4000"/>
    <n v="480"/>
    <x v="2"/>
    <x v="9"/>
    <x v="3"/>
    <n v="1457812364"/>
    <x v="948"/>
    <x v="0"/>
    <n v="8"/>
    <x v="1"/>
    <x v="8"/>
    <n v="12"/>
    <x v="88"/>
    <x v="2"/>
    <x v="8"/>
    <x v="948"/>
    <x v="948"/>
    <x v="2"/>
  </r>
  <r>
    <n v="949"/>
    <x v="949"/>
    <x v="948"/>
    <n v="20000"/>
    <n v="273"/>
    <x v="2"/>
    <x v="12"/>
    <x v="3"/>
    <n v="1456016576"/>
    <x v="949"/>
    <x v="0"/>
    <n v="7"/>
    <x v="1"/>
    <x v="8"/>
    <n v="1"/>
    <x v="493"/>
    <x v="2"/>
    <x v="8"/>
    <x v="949"/>
    <x v="949"/>
    <x v="0"/>
  </r>
  <r>
    <n v="950"/>
    <x v="950"/>
    <x v="949"/>
    <n v="5000"/>
    <n v="1402"/>
    <x v="2"/>
    <x v="5"/>
    <x v="5"/>
    <n v="1453053661"/>
    <x v="950"/>
    <x v="0"/>
    <n v="24"/>
    <x v="1"/>
    <x v="8"/>
    <n v="28"/>
    <x v="701"/>
    <x v="2"/>
    <x v="8"/>
    <x v="950"/>
    <x v="950"/>
    <x v="0"/>
  </r>
  <r>
    <n v="951"/>
    <x v="951"/>
    <x v="950"/>
    <n v="50000"/>
    <n v="19195"/>
    <x v="2"/>
    <x v="0"/>
    <x v="0"/>
    <n v="1465054872"/>
    <x v="951"/>
    <x v="0"/>
    <n v="121"/>
    <x v="1"/>
    <x v="8"/>
    <n v="38"/>
    <x v="702"/>
    <x v="2"/>
    <x v="8"/>
    <x v="951"/>
    <x v="951"/>
    <x v="2"/>
  </r>
  <r>
    <n v="952"/>
    <x v="952"/>
    <x v="951"/>
    <n v="49000"/>
    <n v="19572"/>
    <x v="2"/>
    <x v="0"/>
    <x v="0"/>
    <n v="1479483812"/>
    <x v="952"/>
    <x v="0"/>
    <n v="196"/>
    <x v="1"/>
    <x v="8"/>
    <n v="40"/>
    <x v="285"/>
    <x v="2"/>
    <x v="8"/>
    <x v="952"/>
    <x v="952"/>
    <x v="2"/>
  </r>
  <r>
    <n v="953"/>
    <x v="953"/>
    <x v="952"/>
    <n v="15000"/>
    <n v="126"/>
    <x v="2"/>
    <x v="0"/>
    <x v="0"/>
    <n v="1422158199"/>
    <x v="953"/>
    <x v="0"/>
    <n v="5"/>
    <x v="1"/>
    <x v="8"/>
    <n v="1"/>
    <x v="703"/>
    <x v="2"/>
    <x v="8"/>
    <x v="953"/>
    <x v="953"/>
    <x v="3"/>
  </r>
  <r>
    <n v="954"/>
    <x v="954"/>
    <x v="953"/>
    <n v="15000"/>
    <n v="6511"/>
    <x v="2"/>
    <x v="0"/>
    <x v="0"/>
    <n v="1440100839"/>
    <x v="954"/>
    <x v="0"/>
    <n v="73"/>
    <x v="1"/>
    <x v="8"/>
    <n v="43"/>
    <x v="704"/>
    <x v="2"/>
    <x v="8"/>
    <x v="954"/>
    <x v="954"/>
    <x v="0"/>
  </r>
  <r>
    <n v="955"/>
    <x v="955"/>
    <x v="954"/>
    <n v="300000"/>
    <n v="16984"/>
    <x v="2"/>
    <x v="0"/>
    <x v="0"/>
    <n v="1473750300"/>
    <x v="955"/>
    <x v="0"/>
    <n v="93"/>
    <x v="1"/>
    <x v="8"/>
    <n v="6"/>
    <x v="705"/>
    <x v="2"/>
    <x v="8"/>
    <x v="955"/>
    <x v="955"/>
    <x v="2"/>
  </r>
  <r>
    <n v="956"/>
    <x v="956"/>
    <x v="955"/>
    <n v="50000"/>
    <n v="861"/>
    <x v="2"/>
    <x v="0"/>
    <x v="0"/>
    <n v="1430081759"/>
    <x v="956"/>
    <x v="0"/>
    <n v="17"/>
    <x v="1"/>
    <x v="8"/>
    <n v="2"/>
    <x v="706"/>
    <x v="2"/>
    <x v="8"/>
    <x v="956"/>
    <x v="956"/>
    <x v="0"/>
  </r>
  <r>
    <n v="957"/>
    <x v="957"/>
    <x v="956"/>
    <n v="12000"/>
    <n v="233"/>
    <x v="2"/>
    <x v="0"/>
    <x v="0"/>
    <n v="1479392133"/>
    <x v="957"/>
    <x v="0"/>
    <n v="7"/>
    <x v="1"/>
    <x v="8"/>
    <n v="2"/>
    <x v="707"/>
    <x v="2"/>
    <x v="8"/>
    <x v="957"/>
    <x v="957"/>
    <x v="2"/>
  </r>
  <r>
    <n v="958"/>
    <x v="958"/>
    <x v="957"/>
    <n v="7777"/>
    <n v="881"/>
    <x v="2"/>
    <x v="0"/>
    <x v="0"/>
    <n v="1428641940"/>
    <x v="958"/>
    <x v="0"/>
    <n v="17"/>
    <x v="1"/>
    <x v="8"/>
    <n v="11"/>
    <x v="708"/>
    <x v="2"/>
    <x v="8"/>
    <x v="958"/>
    <x v="958"/>
    <x v="0"/>
  </r>
  <r>
    <n v="959"/>
    <x v="959"/>
    <x v="958"/>
    <n v="50000"/>
    <n v="19430"/>
    <x v="2"/>
    <x v="0"/>
    <x v="0"/>
    <n v="1421640665"/>
    <x v="959"/>
    <x v="0"/>
    <n v="171"/>
    <x v="1"/>
    <x v="8"/>
    <n v="39"/>
    <x v="709"/>
    <x v="2"/>
    <x v="8"/>
    <x v="959"/>
    <x v="959"/>
    <x v="3"/>
  </r>
  <r>
    <n v="960"/>
    <x v="960"/>
    <x v="959"/>
    <n v="55650"/>
    <n v="25655"/>
    <x v="2"/>
    <x v="0"/>
    <x v="0"/>
    <n v="1489500155"/>
    <x v="960"/>
    <x v="0"/>
    <n v="188"/>
    <x v="1"/>
    <x v="8"/>
    <n v="46"/>
    <x v="710"/>
    <x v="2"/>
    <x v="8"/>
    <x v="960"/>
    <x v="960"/>
    <x v="1"/>
  </r>
  <r>
    <n v="961"/>
    <x v="961"/>
    <x v="960"/>
    <n v="95000"/>
    <n v="40079"/>
    <x v="2"/>
    <x v="0"/>
    <x v="0"/>
    <n v="1487617200"/>
    <x v="961"/>
    <x v="0"/>
    <n v="110"/>
    <x v="1"/>
    <x v="8"/>
    <n v="42"/>
    <x v="711"/>
    <x v="2"/>
    <x v="8"/>
    <x v="961"/>
    <x v="961"/>
    <x v="1"/>
  </r>
  <r>
    <n v="962"/>
    <x v="962"/>
    <x v="961"/>
    <n v="2500"/>
    <n v="712"/>
    <x v="2"/>
    <x v="0"/>
    <x v="0"/>
    <n v="1455210353"/>
    <x v="962"/>
    <x v="0"/>
    <n v="37"/>
    <x v="1"/>
    <x v="8"/>
    <n v="28"/>
    <x v="712"/>
    <x v="2"/>
    <x v="8"/>
    <x v="962"/>
    <x v="962"/>
    <x v="2"/>
  </r>
  <r>
    <n v="963"/>
    <x v="963"/>
    <x v="962"/>
    <n v="35000"/>
    <n v="377"/>
    <x v="2"/>
    <x v="0"/>
    <x v="0"/>
    <n v="1476717319"/>
    <x v="963"/>
    <x v="0"/>
    <n v="9"/>
    <x v="1"/>
    <x v="8"/>
    <n v="1"/>
    <x v="713"/>
    <x v="2"/>
    <x v="8"/>
    <x v="963"/>
    <x v="963"/>
    <x v="2"/>
  </r>
  <r>
    <n v="964"/>
    <x v="964"/>
    <x v="963"/>
    <n v="110000"/>
    <n v="879"/>
    <x v="2"/>
    <x v="5"/>
    <x v="5"/>
    <n v="1441119919"/>
    <x v="964"/>
    <x v="0"/>
    <n v="29"/>
    <x v="1"/>
    <x v="8"/>
    <n v="1"/>
    <x v="714"/>
    <x v="2"/>
    <x v="8"/>
    <x v="964"/>
    <x v="964"/>
    <x v="0"/>
  </r>
  <r>
    <n v="965"/>
    <x v="965"/>
    <x v="964"/>
    <n v="25000"/>
    <n v="298"/>
    <x v="2"/>
    <x v="0"/>
    <x v="0"/>
    <n v="1477454340"/>
    <x v="965"/>
    <x v="0"/>
    <n v="6"/>
    <x v="1"/>
    <x v="8"/>
    <n v="1"/>
    <x v="715"/>
    <x v="2"/>
    <x v="8"/>
    <x v="965"/>
    <x v="965"/>
    <x v="2"/>
  </r>
  <r>
    <n v="966"/>
    <x v="966"/>
    <x v="965"/>
    <n v="12000"/>
    <n v="1776"/>
    <x v="2"/>
    <x v="0"/>
    <x v="0"/>
    <n v="1475766932"/>
    <x v="966"/>
    <x v="0"/>
    <n v="30"/>
    <x v="1"/>
    <x v="8"/>
    <n v="15"/>
    <x v="716"/>
    <x v="2"/>
    <x v="8"/>
    <x v="966"/>
    <x v="966"/>
    <x v="2"/>
  </r>
  <r>
    <n v="967"/>
    <x v="967"/>
    <x v="966"/>
    <n v="20000"/>
    <n v="3562"/>
    <x v="2"/>
    <x v="0"/>
    <x v="0"/>
    <n v="1461301574"/>
    <x v="967"/>
    <x v="0"/>
    <n v="81"/>
    <x v="1"/>
    <x v="8"/>
    <n v="18"/>
    <x v="717"/>
    <x v="2"/>
    <x v="8"/>
    <x v="967"/>
    <x v="967"/>
    <x v="2"/>
  </r>
  <r>
    <n v="968"/>
    <x v="968"/>
    <x v="967"/>
    <n v="8000"/>
    <n v="106"/>
    <x v="2"/>
    <x v="0"/>
    <x v="0"/>
    <n v="1408134034"/>
    <x v="968"/>
    <x v="0"/>
    <n v="4"/>
    <x v="1"/>
    <x v="8"/>
    <n v="1"/>
    <x v="718"/>
    <x v="2"/>
    <x v="8"/>
    <x v="968"/>
    <x v="968"/>
    <x v="3"/>
  </r>
  <r>
    <n v="969"/>
    <x v="969"/>
    <x v="968"/>
    <n v="30000"/>
    <n v="14000"/>
    <x v="2"/>
    <x v="14"/>
    <x v="10"/>
    <n v="1486624607"/>
    <x v="969"/>
    <x v="0"/>
    <n v="11"/>
    <x v="1"/>
    <x v="8"/>
    <n v="47"/>
    <x v="719"/>
    <x v="2"/>
    <x v="8"/>
    <x v="969"/>
    <x v="969"/>
    <x v="1"/>
  </r>
  <r>
    <n v="970"/>
    <x v="970"/>
    <x v="969"/>
    <n v="5000"/>
    <n v="2296"/>
    <x v="2"/>
    <x v="5"/>
    <x v="5"/>
    <n v="1485147540"/>
    <x v="970"/>
    <x v="0"/>
    <n v="14"/>
    <x v="1"/>
    <x v="8"/>
    <n v="46"/>
    <x v="720"/>
    <x v="2"/>
    <x v="8"/>
    <x v="970"/>
    <x v="970"/>
    <x v="2"/>
  </r>
  <r>
    <n v="971"/>
    <x v="971"/>
    <x v="970"/>
    <n v="100000"/>
    <n v="226"/>
    <x v="2"/>
    <x v="0"/>
    <x v="0"/>
    <n v="1433178060"/>
    <x v="971"/>
    <x v="0"/>
    <n v="5"/>
    <x v="1"/>
    <x v="8"/>
    <n v="0"/>
    <x v="721"/>
    <x v="2"/>
    <x v="8"/>
    <x v="971"/>
    <x v="971"/>
    <x v="0"/>
  </r>
  <r>
    <n v="972"/>
    <x v="972"/>
    <x v="971"/>
    <n v="20000"/>
    <n v="6925"/>
    <x v="2"/>
    <x v="0"/>
    <x v="0"/>
    <n v="1409813940"/>
    <x v="972"/>
    <x v="0"/>
    <n v="45"/>
    <x v="1"/>
    <x v="8"/>
    <n v="35"/>
    <x v="722"/>
    <x v="2"/>
    <x v="8"/>
    <x v="972"/>
    <x v="972"/>
    <x v="3"/>
  </r>
  <r>
    <n v="973"/>
    <x v="973"/>
    <x v="972"/>
    <n v="20000"/>
    <n v="411"/>
    <x v="2"/>
    <x v="0"/>
    <x v="0"/>
    <n v="1447032093"/>
    <x v="973"/>
    <x v="0"/>
    <n v="8"/>
    <x v="1"/>
    <x v="8"/>
    <n v="2"/>
    <x v="723"/>
    <x v="2"/>
    <x v="8"/>
    <x v="973"/>
    <x v="973"/>
    <x v="0"/>
  </r>
  <r>
    <n v="974"/>
    <x v="974"/>
    <x v="973"/>
    <n v="50000"/>
    <n v="280"/>
    <x v="2"/>
    <x v="0"/>
    <x v="0"/>
    <n v="1458925156"/>
    <x v="974"/>
    <x v="0"/>
    <n v="3"/>
    <x v="1"/>
    <x v="8"/>
    <n v="1"/>
    <x v="724"/>
    <x v="2"/>
    <x v="8"/>
    <x v="974"/>
    <x v="974"/>
    <x v="2"/>
  </r>
  <r>
    <n v="975"/>
    <x v="975"/>
    <x v="974"/>
    <n v="100000"/>
    <n v="2607"/>
    <x v="2"/>
    <x v="0"/>
    <x v="0"/>
    <n v="1467132185"/>
    <x v="975"/>
    <x v="0"/>
    <n v="24"/>
    <x v="1"/>
    <x v="8"/>
    <n v="3"/>
    <x v="725"/>
    <x v="2"/>
    <x v="8"/>
    <x v="975"/>
    <x v="975"/>
    <x v="2"/>
  </r>
  <r>
    <n v="976"/>
    <x v="976"/>
    <x v="975"/>
    <n v="150000"/>
    <n v="2889"/>
    <x v="2"/>
    <x v="2"/>
    <x v="2"/>
    <n v="1439515497"/>
    <x v="976"/>
    <x v="0"/>
    <n v="18"/>
    <x v="1"/>
    <x v="8"/>
    <n v="2"/>
    <x v="726"/>
    <x v="2"/>
    <x v="8"/>
    <x v="976"/>
    <x v="976"/>
    <x v="0"/>
  </r>
  <r>
    <n v="977"/>
    <x v="977"/>
    <x v="976"/>
    <n v="2700"/>
    <n v="909"/>
    <x v="2"/>
    <x v="15"/>
    <x v="3"/>
    <n v="1456094197"/>
    <x v="977"/>
    <x v="0"/>
    <n v="12"/>
    <x v="1"/>
    <x v="8"/>
    <n v="34"/>
    <x v="727"/>
    <x v="2"/>
    <x v="8"/>
    <x v="977"/>
    <x v="977"/>
    <x v="2"/>
  </r>
  <r>
    <n v="978"/>
    <x v="978"/>
    <x v="977"/>
    <n v="172889"/>
    <n v="97273"/>
    <x v="2"/>
    <x v="11"/>
    <x v="9"/>
    <n v="1456385101"/>
    <x v="978"/>
    <x v="0"/>
    <n v="123"/>
    <x v="1"/>
    <x v="8"/>
    <n v="56"/>
    <x v="728"/>
    <x v="2"/>
    <x v="8"/>
    <x v="978"/>
    <x v="978"/>
    <x v="2"/>
  </r>
  <r>
    <n v="979"/>
    <x v="979"/>
    <x v="978"/>
    <n v="35000"/>
    <n v="28986.16"/>
    <x v="2"/>
    <x v="0"/>
    <x v="0"/>
    <n v="1466449140"/>
    <x v="979"/>
    <x v="0"/>
    <n v="96"/>
    <x v="1"/>
    <x v="8"/>
    <n v="83"/>
    <x v="729"/>
    <x v="2"/>
    <x v="8"/>
    <x v="979"/>
    <x v="979"/>
    <x v="2"/>
  </r>
  <r>
    <n v="980"/>
    <x v="980"/>
    <x v="979"/>
    <n v="10000"/>
    <n v="1486"/>
    <x v="2"/>
    <x v="0"/>
    <x v="0"/>
    <n v="1417387322"/>
    <x v="980"/>
    <x v="0"/>
    <n v="31"/>
    <x v="1"/>
    <x v="8"/>
    <n v="15"/>
    <x v="730"/>
    <x v="2"/>
    <x v="8"/>
    <x v="980"/>
    <x v="980"/>
    <x v="3"/>
  </r>
  <r>
    <n v="981"/>
    <x v="981"/>
    <x v="980"/>
    <n v="88888"/>
    <n v="11"/>
    <x v="2"/>
    <x v="0"/>
    <x v="0"/>
    <n v="1407624222"/>
    <x v="981"/>
    <x v="0"/>
    <n v="4"/>
    <x v="1"/>
    <x v="8"/>
    <n v="0"/>
    <x v="731"/>
    <x v="2"/>
    <x v="8"/>
    <x v="981"/>
    <x v="981"/>
    <x v="3"/>
  </r>
  <r>
    <n v="982"/>
    <x v="982"/>
    <x v="981"/>
    <n v="17500"/>
    <n v="3"/>
    <x v="2"/>
    <x v="0"/>
    <x v="0"/>
    <n v="1475431486"/>
    <x v="982"/>
    <x v="0"/>
    <n v="3"/>
    <x v="1"/>
    <x v="8"/>
    <n v="0"/>
    <x v="120"/>
    <x v="2"/>
    <x v="8"/>
    <x v="982"/>
    <x v="982"/>
    <x v="2"/>
  </r>
  <r>
    <n v="983"/>
    <x v="983"/>
    <x v="982"/>
    <n v="104219"/>
    <n v="30751"/>
    <x v="2"/>
    <x v="3"/>
    <x v="3"/>
    <n v="1471985640"/>
    <x v="983"/>
    <x v="0"/>
    <n v="179"/>
    <x v="1"/>
    <x v="8"/>
    <n v="30"/>
    <x v="732"/>
    <x v="2"/>
    <x v="8"/>
    <x v="983"/>
    <x v="983"/>
    <x v="2"/>
  </r>
  <r>
    <n v="984"/>
    <x v="984"/>
    <x v="983"/>
    <n v="10000"/>
    <n v="106"/>
    <x v="2"/>
    <x v="0"/>
    <x v="0"/>
    <n v="1427507208"/>
    <x v="984"/>
    <x v="0"/>
    <n v="3"/>
    <x v="1"/>
    <x v="8"/>
    <n v="1"/>
    <x v="733"/>
    <x v="2"/>
    <x v="8"/>
    <x v="984"/>
    <x v="984"/>
    <x v="0"/>
  </r>
  <r>
    <n v="985"/>
    <x v="985"/>
    <x v="984"/>
    <n v="30000"/>
    <n v="1888"/>
    <x v="2"/>
    <x v="12"/>
    <x v="3"/>
    <n v="1451602800"/>
    <x v="985"/>
    <x v="0"/>
    <n v="23"/>
    <x v="1"/>
    <x v="8"/>
    <n v="6"/>
    <x v="734"/>
    <x v="2"/>
    <x v="8"/>
    <x v="985"/>
    <x v="985"/>
    <x v="0"/>
  </r>
  <r>
    <n v="986"/>
    <x v="986"/>
    <x v="985"/>
    <n v="20000"/>
    <n v="2550"/>
    <x v="2"/>
    <x v="1"/>
    <x v="1"/>
    <n v="1452384000"/>
    <x v="986"/>
    <x v="0"/>
    <n v="23"/>
    <x v="1"/>
    <x v="8"/>
    <n v="13"/>
    <x v="735"/>
    <x v="2"/>
    <x v="8"/>
    <x v="986"/>
    <x v="986"/>
    <x v="0"/>
  </r>
  <r>
    <n v="987"/>
    <x v="987"/>
    <x v="986"/>
    <n v="50000"/>
    <n v="6610"/>
    <x v="2"/>
    <x v="9"/>
    <x v="3"/>
    <n v="1403507050"/>
    <x v="987"/>
    <x v="0"/>
    <n v="41"/>
    <x v="1"/>
    <x v="8"/>
    <n v="13"/>
    <x v="736"/>
    <x v="2"/>
    <x v="8"/>
    <x v="987"/>
    <x v="987"/>
    <x v="3"/>
  </r>
  <r>
    <n v="988"/>
    <x v="988"/>
    <x v="987"/>
    <n v="5000"/>
    <n v="0"/>
    <x v="2"/>
    <x v="13"/>
    <x v="3"/>
    <n v="1475310825"/>
    <x v="988"/>
    <x v="0"/>
    <n v="0"/>
    <x v="1"/>
    <x v="8"/>
    <n v="0"/>
    <x v="123"/>
    <x v="2"/>
    <x v="8"/>
    <x v="988"/>
    <x v="988"/>
    <x v="2"/>
  </r>
  <r>
    <n v="989"/>
    <x v="989"/>
    <x v="988"/>
    <n v="10000"/>
    <n v="1677"/>
    <x v="2"/>
    <x v="0"/>
    <x v="0"/>
    <n v="1475101495"/>
    <x v="989"/>
    <x v="0"/>
    <n v="32"/>
    <x v="1"/>
    <x v="8"/>
    <n v="17"/>
    <x v="737"/>
    <x v="2"/>
    <x v="8"/>
    <x v="989"/>
    <x v="989"/>
    <x v="2"/>
  </r>
  <r>
    <n v="990"/>
    <x v="990"/>
    <x v="989"/>
    <n v="25000"/>
    <n v="26"/>
    <x v="2"/>
    <x v="0"/>
    <x v="0"/>
    <n v="1409770164"/>
    <x v="990"/>
    <x v="0"/>
    <n v="2"/>
    <x v="1"/>
    <x v="8"/>
    <n v="0"/>
    <x v="31"/>
    <x v="2"/>
    <x v="8"/>
    <x v="990"/>
    <x v="990"/>
    <x v="3"/>
  </r>
  <r>
    <n v="991"/>
    <x v="991"/>
    <x v="990"/>
    <n v="5000"/>
    <n v="212"/>
    <x v="2"/>
    <x v="1"/>
    <x v="1"/>
    <n v="1468349460"/>
    <x v="991"/>
    <x v="0"/>
    <n v="7"/>
    <x v="1"/>
    <x v="8"/>
    <n v="4"/>
    <x v="738"/>
    <x v="2"/>
    <x v="8"/>
    <x v="991"/>
    <x v="991"/>
    <x v="2"/>
  </r>
  <r>
    <n v="992"/>
    <x v="992"/>
    <x v="991"/>
    <n v="100000"/>
    <n v="467"/>
    <x v="2"/>
    <x v="0"/>
    <x v="0"/>
    <n v="1462655519"/>
    <x v="992"/>
    <x v="0"/>
    <n v="4"/>
    <x v="1"/>
    <x v="8"/>
    <n v="0"/>
    <x v="739"/>
    <x v="2"/>
    <x v="8"/>
    <x v="992"/>
    <x v="992"/>
    <x v="2"/>
  </r>
  <r>
    <n v="993"/>
    <x v="993"/>
    <x v="992"/>
    <n v="70000"/>
    <n v="17561"/>
    <x v="2"/>
    <x v="0"/>
    <x v="0"/>
    <n v="1478926800"/>
    <x v="993"/>
    <x v="0"/>
    <n v="196"/>
    <x v="1"/>
    <x v="8"/>
    <n v="25"/>
    <x v="740"/>
    <x v="2"/>
    <x v="8"/>
    <x v="993"/>
    <x v="993"/>
    <x v="2"/>
  </r>
  <r>
    <n v="994"/>
    <x v="994"/>
    <x v="993"/>
    <n v="200000"/>
    <n v="4669"/>
    <x v="2"/>
    <x v="0"/>
    <x v="0"/>
    <n v="1417388340"/>
    <x v="994"/>
    <x v="0"/>
    <n v="11"/>
    <x v="1"/>
    <x v="8"/>
    <n v="2"/>
    <x v="741"/>
    <x v="2"/>
    <x v="8"/>
    <x v="994"/>
    <x v="994"/>
    <x v="3"/>
  </r>
  <r>
    <n v="995"/>
    <x v="995"/>
    <x v="994"/>
    <n v="10000"/>
    <n v="726"/>
    <x v="2"/>
    <x v="0"/>
    <x v="0"/>
    <n v="1417276800"/>
    <x v="995"/>
    <x v="0"/>
    <n v="9"/>
    <x v="1"/>
    <x v="8"/>
    <n v="7"/>
    <x v="742"/>
    <x v="2"/>
    <x v="8"/>
    <x v="995"/>
    <x v="995"/>
    <x v="3"/>
  </r>
  <r>
    <n v="996"/>
    <x v="996"/>
    <x v="995"/>
    <n v="4000"/>
    <n v="65"/>
    <x v="2"/>
    <x v="0"/>
    <x v="0"/>
    <n v="1406474820"/>
    <x v="996"/>
    <x v="0"/>
    <n v="5"/>
    <x v="1"/>
    <x v="8"/>
    <n v="2"/>
    <x v="31"/>
    <x v="2"/>
    <x v="8"/>
    <x v="996"/>
    <x v="996"/>
    <x v="3"/>
  </r>
  <r>
    <n v="997"/>
    <x v="997"/>
    <x v="996"/>
    <n v="5000"/>
    <n v="65"/>
    <x v="2"/>
    <x v="0"/>
    <x v="0"/>
    <n v="1417145297"/>
    <x v="997"/>
    <x v="0"/>
    <n v="8"/>
    <x v="1"/>
    <x v="8"/>
    <n v="1"/>
    <x v="743"/>
    <x v="2"/>
    <x v="8"/>
    <x v="997"/>
    <x v="997"/>
    <x v="3"/>
  </r>
  <r>
    <n v="998"/>
    <x v="998"/>
    <x v="997"/>
    <n v="60000"/>
    <n v="35135"/>
    <x v="2"/>
    <x v="5"/>
    <x v="5"/>
    <n v="1447909401"/>
    <x v="998"/>
    <x v="0"/>
    <n v="229"/>
    <x v="1"/>
    <x v="8"/>
    <n v="59"/>
    <x v="744"/>
    <x v="2"/>
    <x v="8"/>
    <x v="998"/>
    <x v="998"/>
    <x v="0"/>
  </r>
  <r>
    <n v="999"/>
    <x v="999"/>
    <x v="998"/>
    <n v="150000"/>
    <n v="11683"/>
    <x v="2"/>
    <x v="5"/>
    <x v="5"/>
    <n v="1415865720"/>
    <x v="999"/>
    <x v="0"/>
    <n v="40"/>
    <x v="1"/>
    <x v="8"/>
    <n v="8"/>
    <x v="745"/>
    <x v="2"/>
    <x v="8"/>
    <x v="999"/>
    <x v="999"/>
    <x v="3"/>
  </r>
  <r>
    <n v="1000"/>
    <x v="1000"/>
    <x v="999"/>
    <n v="894700"/>
    <n v="19824"/>
    <x v="1"/>
    <x v="0"/>
    <x v="0"/>
    <n v="1489537560"/>
    <x v="1000"/>
    <x v="0"/>
    <n v="6"/>
    <x v="1"/>
    <x v="8"/>
    <n v="2"/>
    <x v="746"/>
    <x v="2"/>
    <x v="8"/>
    <x v="1000"/>
    <x v="1000"/>
    <x v="1"/>
  </r>
  <r>
    <n v="1001"/>
    <x v="1001"/>
    <x v="1000"/>
    <n v="5000"/>
    <n v="5200"/>
    <x v="1"/>
    <x v="1"/>
    <x v="1"/>
    <n v="1485796613"/>
    <x v="1001"/>
    <x v="0"/>
    <n v="4"/>
    <x v="1"/>
    <x v="8"/>
    <n v="104"/>
    <x v="747"/>
    <x v="2"/>
    <x v="8"/>
    <x v="1001"/>
    <x v="1001"/>
    <x v="2"/>
  </r>
  <r>
    <n v="1002"/>
    <x v="1002"/>
    <x v="1001"/>
    <n v="9999"/>
    <n v="2960"/>
    <x v="1"/>
    <x v="0"/>
    <x v="0"/>
    <n v="1450331940"/>
    <x v="1002"/>
    <x v="0"/>
    <n v="22"/>
    <x v="1"/>
    <x v="8"/>
    <n v="30"/>
    <x v="748"/>
    <x v="2"/>
    <x v="8"/>
    <x v="1002"/>
    <x v="1002"/>
    <x v="0"/>
  </r>
  <r>
    <n v="1003"/>
    <x v="1003"/>
    <x v="1002"/>
    <n v="20000"/>
    <n v="3211"/>
    <x v="1"/>
    <x v="6"/>
    <x v="3"/>
    <n v="1489680061"/>
    <x v="1003"/>
    <x v="0"/>
    <n v="15"/>
    <x v="1"/>
    <x v="8"/>
    <n v="16"/>
    <x v="749"/>
    <x v="2"/>
    <x v="8"/>
    <x v="1003"/>
    <x v="1003"/>
    <x v="1"/>
  </r>
  <r>
    <n v="1004"/>
    <x v="1004"/>
    <x v="1003"/>
    <n v="25000"/>
    <n v="20552"/>
    <x v="1"/>
    <x v="0"/>
    <x v="0"/>
    <n v="1455814827"/>
    <x v="1004"/>
    <x v="0"/>
    <n v="95"/>
    <x v="1"/>
    <x v="8"/>
    <n v="82"/>
    <x v="750"/>
    <x v="2"/>
    <x v="8"/>
    <x v="1004"/>
    <x v="1004"/>
    <x v="2"/>
  </r>
  <r>
    <n v="1005"/>
    <x v="1005"/>
    <x v="1004"/>
    <n v="200000"/>
    <n v="150102"/>
    <x v="1"/>
    <x v="0"/>
    <x v="0"/>
    <n v="1446217183"/>
    <x v="1005"/>
    <x v="0"/>
    <n v="161"/>
    <x v="1"/>
    <x v="8"/>
    <n v="75"/>
    <x v="751"/>
    <x v="2"/>
    <x v="8"/>
    <x v="1005"/>
    <x v="1005"/>
    <x v="0"/>
  </r>
  <r>
    <n v="1006"/>
    <x v="1006"/>
    <x v="1005"/>
    <n v="4000"/>
    <n v="234"/>
    <x v="1"/>
    <x v="0"/>
    <x v="0"/>
    <n v="1418368260"/>
    <x v="1006"/>
    <x v="0"/>
    <n v="8"/>
    <x v="1"/>
    <x v="8"/>
    <n v="6"/>
    <x v="752"/>
    <x v="2"/>
    <x v="8"/>
    <x v="1006"/>
    <x v="1006"/>
    <x v="3"/>
  </r>
  <r>
    <n v="1007"/>
    <x v="1007"/>
    <x v="1006"/>
    <n v="30000"/>
    <n v="13296"/>
    <x v="1"/>
    <x v="0"/>
    <x v="0"/>
    <n v="1481727623"/>
    <x v="1007"/>
    <x v="0"/>
    <n v="76"/>
    <x v="1"/>
    <x v="8"/>
    <n v="44"/>
    <x v="753"/>
    <x v="2"/>
    <x v="8"/>
    <x v="1007"/>
    <x v="1007"/>
    <x v="2"/>
  </r>
  <r>
    <n v="1008"/>
    <x v="1008"/>
    <x v="1007"/>
    <n v="93500"/>
    <n v="250"/>
    <x v="1"/>
    <x v="14"/>
    <x v="10"/>
    <n v="1482953115"/>
    <x v="1008"/>
    <x v="0"/>
    <n v="1"/>
    <x v="1"/>
    <x v="8"/>
    <n v="0"/>
    <x v="405"/>
    <x v="2"/>
    <x v="8"/>
    <x v="1008"/>
    <x v="1008"/>
    <x v="2"/>
  </r>
  <r>
    <n v="1009"/>
    <x v="1009"/>
    <x v="1008"/>
    <n v="50000"/>
    <n v="6565"/>
    <x v="1"/>
    <x v="0"/>
    <x v="0"/>
    <n v="1466346646"/>
    <x v="1009"/>
    <x v="0"/>
    <n v="101"/>
    <x v="1"/>
    <x v="8"/>
    <n v="13"/>
    <x v="178"/>
    <x v="2"/>
    <x v="8"/>
    <x v="1009"/>
    <x v="1009"/>
    <x v="2"/>
  </r>
  <r>
    <n v="1010"/>
    <x v="1010"/>
    <x v="1009"/>
    <n v="115250"/>
    <n v="220"/>
    <x v="1"/>
    <x v="0"/>
    <x v="0"/>
    <n v="1473044340"/>
    <x v="1010"/>
    <x v="0"/>
    <n v="4"/>
    <x v="1"/>
    <x v="8"/>
    <n v="0"/>
    <x v="688"/>
    <x v="2"/>
    <x v="8"/>
    <x v="1010"/>
    <x v="1010"/>
    <x v="2"/>
  </r>
  <r>
    <n v="1011"/>
    <x v="1011"/>
    <x v="1010"/>
    <n v="20000"/>
    <n v="75"/>
    <x v="1"/>
    <x v="0"/>
    <x v="0"/>
    <n v="1418938395"/>
    <x v="1011"/>
    <x v="0"/>
    <n v="1"/>
    <x v="1"/>
    <x v="8"/>
    <n v="0"/>
    <x v="754"/>
    <x v="2"/>
    <x v="8"/>
    <x v="1011"/>
    <x v="1011"/>
    <x v="3"/>
  </r>
  <r>
    <n v="1012"/>
    <x v="1012"/>
    <x v="1011"/>
    <n v="5000"/>
    <n v="1076751.05"/>
    <x v="1"/>
    <x v="0"/>
    <x v="0"/>
    <n v="1485254052"/>
    <x v="1012"/>
    <x v="0"/>
    <n v="775"/>
    <x v="1"/>
    <x v="8"/>
    <n v="21535"/>
    <x v="755"/>
    <x v="2"/>
    <x v="8"/>
    <x v="1012"/>
    <x v="1012"/>
    <x v="2"/>
  </r>
  <r>
    <n v="1013"/>
    <x v="1013"/>
    <x v="1012"/>
    <n v="25000"/>
    <n v="8632"/>
    <x v="1"/>
    <x v="0"/>
    <x v="0"/>
    <n v="1451419200"/>
    <x v="1013"/>
    <x v="0"/>
    <n v="90"/>
    <x v="1"/>
    <x v="8"/>
    <n v="35"/>
    <x v="756"/>
    <x v="2"/>
    <x v="8"/>
    <x v="1013"/>
    <x v="1013"/>
    <x v="0"/>
  </r>
  <r>
    <n v="1014"/>
    <x v="1014"/>
    <x v="1013"/>
    <n v="10000"/>
    <n v="3060"/>
    <x v="1"/>
    <x v="0"/>
    <x v="0"/>
    <n v="1420070615"/>
    <x v="1014"/>
    <x v="0"/>
    <n v="16"/>
    <x v="1"/>
    <x v="8"/>
    <n v="31"/>
    <x v="757"/>
    <x v="2"/>
    <x v="8"/>
    <x v="1014"/>
    <x v="1014"/>
    <x v="3"/>
  </r>
  <r>
    <n v="1015"/>
    <x v="1015"/>
    <x v="1014"/>
    <n v="9000"/>
    <n v="240"/>
    <x v="1"/>
    <x v="16"/>
    <x v="11"/>
    <n v="1448489095"/>
    <x v="1015"/>
    <x v="0"/>
    <n v="6"/>
    <x v="1"/>
    <x v="8"/>
    <n v="3"/>
    <x v="376"/>
    <x v="2"/>
    <x v="8"/>
    <x v="1015"/>
    <x v="1015"/>
    <x v="0"/>
  </r>
  <r>
    <n v="1016"/>
    <x v="1016"/>
    <x v="1015"/>
    <n v="100000"/>
    <n v="2842"/>
    <x v="1"/>
    <x v="0"/>
    <x v="0"/>
    <n v="1459992856"/>
    <x v="1016"/>
    <x v="0"/>
    <n v="38"/>
    <x v="1"/>
    <x v="8"/>
    <n v="3"/>
    <x v="758"/>
    <x v="2"/>
    <x v="8"/>
    <x v="1016"/>
    <x v="1016"/>
    <x v="2"/>
  </r>
  <r>
    <n v="1017"/>
    <x v="1017"/>
    <x v="1016"/>
    <n v="250000"/>
    <n v="57197"/>
    <x v="1"/>
    <x v="0"/>
    <x v="0"/>
    <n v="1448125935"/>
    <x v="1017"/>
    <x v="0"/>
    <n v="355"/>
    <x v="1"/>
    <x v="8"/>
    <n v="23"/>
    <x v="759"/>
    <x v="2"/>
    <x v="8"/>
    <x v="1017"/>
    <x v="1017"/>
    <x v="0"/>
  </r>
  <r>
    <n v="1018"/>
    <x v="1018"/>
    <x v="1017"/>
    <n v="20000"/>
    <n v="621"/>
    <x v="1"/>
    <x v="0"/>
    <x v="0"/>
    <n v="1468496933"/>
    <x v="1018"/>
    <x v="0"/>
    <n v="7"/>
    <x v="1"/>
    <x v="8"/>
    <n v="3"/>
    <x v="760"/>
    <x v="2"/>
    <x v="8"/>
    <x v="1018"/>
    <x v="1018"/>
    <x v="2"/>
  </r>
  <r>
    <n v="1019"/>
    <x v="1019"/>
    <x v="1018"/>
    <n v="45000"/>
    <n v="21300"/>
    <x v="1"/>
    <x v="0"/>
    <x v="0"/>
    <n v="1423092149"/>
    <x v="1019"/>
    <x v="0"/>
    <n v="400"/>
    <x v="1"/>
    <x v="8"/>
    <n v="47"/>
    <x v="455"/>
    <x v="2"/>
    <x v="8"/>
    <x v="1019"/>
    <x v="1019"/>
    <x v="0"/>
  </r>
  <r>
    <n v="1020"/>
    <x v="1020"/>
    <x v="1019"/>
    <n v="1550"/>
    <n v="3186"/>
    <x v="0"/>
    <x v="5"/>
    <x v="5"/>
    <n v="1433206020"/>
    <x v="1020"/>
    <x v="0"/>
    <n v="30"/>
    <x v="0"/>
    <x v="15"/>
    <n v="206"/>
    <x v="761"/>
    <x v="4"/>
    <x v="15"/>
    <x v="1020"/>
    <x v="1020"/>
    <x v="0"/>
  </r>
  <r>
    <n v="1021"/>
    <x v="1021"/>
    <x v="1020"/>
    <n v="3000"/>
    <n v="10554.11"/>
    <x v="0"/>
    <x v="0"/>
    <x v="0"/>
    <n v="1445054400"/>
    <x v="1021"/>
    <x v="1"/>
    <n v="478"/>
    <x v="0"/>
    <x v="15"/>
    <n v="352"/>
    <x v="762"/>
    <x v="4"/>
    <x v="15"/>
    <x v="1021"/>
    <x v="1021"/>
    <x v="0"/>
  </r>
  <r>
    <n v="1022"/>
    <x v="1022"/>
    <x v="1021"/>
    <n v="2000"/>
    <n v="2298"/>
    <x v="0"/>
    <x v="0"/>
    <x v="0"/>
    <n v="1431876677"/>
    <x v="1022"/>
    <x v="1"/>
    <n v="74"/>
    <x v="0"/>
    <x v="15"/>
    <n v="115"/>
    <x v="763"/>
    <x v="4"/>
    <x v="15"/>
    <x v="1022"/>
    <x v="1022"/>
    <x v="0"/>
  </r>
  <r>
    <n v="1023"/>
    <x v="1023"/>
    <x v="1022"/>
    <n v="2000"/>
    <n v="4743"/>
    <x v="0"/>
    <x v="1"/>
    <x v="1"/>
    <n v="1434837861"/>
    <x v="1023"/>
    <x v="0"/>
    <n v="131"/>
    <x v="0"/>
    <x v="15"/>
    <n v="237"/>
    <x v="764"/>
    <x v="4"/>
    <x v="15"/>
    <x v="1023"/>
    <x v="1023"/>
    <x v="0"/>
  </r>
  <r>
    <n v="1024"/>
    <x v="1024"/>
    <x v="1023"/>
    <n v="20000"/>
    <n v="23727.55"/>
    <x v="0"/>
    <x v="11"/>
    <x v="9"/>
    <n v="1454248563"/>
    <x v="1024"/>
    <x v="1"/>
    <n v="61"/>
    <x v="0"/>
    <x v="15"/>
    <n v="119"/>
    <x v="765"/>
    <x v="4"/>
    <x v="15"/>
    <x v="1024"/>
    <x v="1024"/>
    <x v="2"/>
  </r>
  <r>
    <n v="1025"/>
    <x v="1025"/>
    <x v="1024"/>
    <n v="70000"/>
    <n v="76949.820000000007"/>
    <x v="0"/>
    <x v="0"/>
    <x v="0"/>
    <n v="1426532437"/>
    <x v="1025"/>
    <x v="1"/>
    <n v="1071"/>
    <x v="0"/>
    <x v="15"/>
    <n v="110"/>
    <x v="766"/>
    <x v="4"/>
    <x v="15"/>
    <x v="1025"/>
    <x v="1025"/>
    <x v="0"/>
  </r>
  <r>
    <n v="1026"/>
    <x v="1026"/>
    <x v="1025"/>
    <n v="7000"/>
    <n v="7000.58"/>
    <x v="0"/>
    <x v="1"/>
    <x v="1"/>
    <n v="1459414016"/>
    <x v="1026"/>
    <x v="1"/>
    <n v="122"/>
    <x v="0"/>
    <x v="15"/>
    <n v="100"/>
    <x v="767"/>
    <x v="4"/>
    <x v="15"/>
    <x v="1026"/>
    <x v="1026"/>
    <x v="2"/>
  </r>
  <r>
    <n v="1027"/>
    <x v="1027"/>
    <x v="1026"/>
    <n v="7501"/>
    <n v="7733"/>
    <x v="0"/>
    <x v="0"/>
    <x v="0"/>
    <n v="1414025347"/>
    <x v="1027"/>
    <x v="1"/>
    <n v="111"/>
    <x v="0"/>
    <x v="15"/>
    <n v="103"/>
    <x v="768"/>
    <x v="4"/>
    <x v="15"/>
    <x v="1027"/>
    <x v="1027"/>
    <x v="3"/>
  </r>
  <r>
    <n v="1028"/>
    <x v="1028"/>
    <x v="1027"/>
    <n v="10000"/>
    <n v="11727"/>
    <x v="0"/>
    <x v="1"/>
    <x v="1"/>
    <n v="1488830400"/>
    <x v="1028"/>
    <x v="1"/>
    <n v="255"/>
    <x v="0"/>
    <x v="15"/>
    <n v="117"/>
    <x v="769"/>
    <x v="4"/>
    <x v="15"/>
    <x v="1028"/>
    <x v="1028"/>
    <x v="1"/>
  </r>
  <r>
    <n v="1029"/>
    <x v="1029"/>
    <x v="1028"/>
    <n v="10000"/>
    <n v="11176"/>
    <x v="0"/>
    <x v="11"/>
    <x v="9"/>
    <n v="1428184740"/>
    <x v="1029"/>
    <x v="0"/>
    <n v="141"/>
    <x v="0"/>
    <x v="15"/>
    <n v="112"/>
    <x v="770"/>
    <x v="4"/>
    <x v="15"/>
    <x v="1029"/>
    <x v="1029"/>
    <x v="0"/>
  </r>
  <r>
    <n v="1030"/>
    <x v="1030"/>
    <x v="1029"/>
    <n v="2000"/>
    <n v="6842"/>
    <x v="0"/>
    <x v="0"/>
    <x v="0"/>
    <n v="1473680149"/>
    <x v="1030"/>
    <x v="0"/>
    <n v="159"/>
    <x v="0"/>
    <x v="15"/>
    <n v="342"/>
    <x v="771"/>
    <x v="4"/>
    <x v="15"/>
    <x v="1030"/>
    <x v="1030"/>
    <x v="2"/>
  </r>
  <r>
    <n v="1031"/>
    <x v="1031"/>
    <x v="1030"/>
    <n v="10000"/>
    <n v="10740"/>
    <x v="0"/>
    <x v="0"/>
    <x v="0"/>
    <n v="1450290010"/>
    <x v="1031"/>
    <x v="0"/>
    <n v="99"/>
    <x v="0"/>
    <x v="15"/>
    <n v="107"/>
    <x v="772"/>
    <x v="4"/>
    <x v="15"/>
    <x v="1031"/>
    <x v="1031"/>
    <x v="0"/>
  </r>
  <r>
    <n v="1032"/>
    <x v="1032"/>
    <x v="1031"/>
    <n v="5400"/>
    <n v="5858.84"/>
    <x v="0"/>
    <x v="0"/>
    <x v="0"/>
    <n v="1466697625"/>
    <x v="1032"/>
    <x v="0"/>
    <n v="96"/>
    <x v="0"/>
    <x v="15"/>
    <n v="108"/>
    <x v="773"/>
    <x v="4"/>
    <x v="15"/>
    <x v="1032"/>
    <x v="1032"/>
    <x v="2"/>
  </r>
  <r>
    <n v="1033"/>
    <x v="1033"/>
    <x v="1032"/>
    <n v="1328"/>
    <n v="1366"/>
    <x v="0"/>
    <x v="1"/>
    <x v="1"/>
    <n v="1481564080"/>
    <x v="1033"/>
    <x v="0"/>
    <n v="27"/>
    <x v="0"/>
    <x v="15"/>
    <n v="103"/>
    <x v="96"/>
    <x v="4"/>
    <x v="15"/>
    <x v="1033"/>
    <x v="1033"/>
    <x v="2"/>
  </r>
  <r>
    <n v="1034"/>
    <x v="1034"/>
    <x v="1033"/>
    <n v="5000"/>
    <n v="6500.09"/>
    <x v="0"/>
    <x v="0"/>
    <x v="0"/>
    <n v="1470369540"/>
    <x v="1034"/>
    <x v="0"/>
    <n v="166"/>
    <x v="0"/>
    <x v="15"/>
    <n v="130"/>
    <x v="774"/>
    <x v="4"/>
    <x v="15"/>
    <x v="1034"/>
    <x v="1034"/>
    <x v="2"/>
  </r>
  <r>
    <n v="1035"/>
    <x v="1035"/>
    <x v="1034"/>
    <n v="4600"/>
    <n v="4952"/>
    <x v="0"/>
    <x v="0"/>
    <x v="0"/>
    <n v="1423668220"/>
    <x v="1035"/>
    <x v="0"/>
    <n v="76"/>
    <x v="0"/>
    <x v="15"/>
    <n v="108"/>
    <x v="775"/>
    <x v="4"/>
    <x v="15"/>
    <x v="1035"/>
    <x v="1035"/>
    <x v="0"/>
  </r>
  <r>
    <n v="1036"/>
    <x v="1036"/>
    <x v="1035"/>
    <n v="4500"/>
    <n v="5056.22"/>
    <x v="0"/>
    <x v="0"/>
    <x v="0"/>
    <n v="1357545600"/>
    <x v="1036"/>
    <x v="0"/>
    <n v="211"/>
    <x v="0"/>
    <x v="15"/>
    <n v="112"/>
    <x v="776"/>
    <x v="4"/>
    <x v="15"/>
    <x v="1036"/>
    <x v="1036"/>
    <x v="5"/>
  </r>
  <r>
    <n v="1037"/>
    <x v="1037"/>
    <x v="1036"/>
    <n v="1000"/>
    <n v="1021"/>
    <x v="0"/>
    <x v="0"/>
    <x v="0"/>
    <n v="1431925200"/>
    <x v="1037"/>
    <x v="0"/>
    <n v="21"/>
    <x v="0"/>
    <x v="15"/>
    <n v="102"/>
    <x v="777"/>
    <x v="4"/>
    <x v="15"/>
    <x v="1037"/>
    <x v="1037"/>
    <x v="0"/>
  </r>
  <r>
    <n v="1038"/>
    <x v="1038"/>
    <x v="1037"/>
    <n v="1500"/>
    <n v="2180"/>
    <x v="0"/>
    <x v="0"/>
    <x v="0"/>
    <n v="1458362023"/>
    <x v="1038"/>
    <x v="0"/>
    <n v="61"/>
    <x v="0"/>
    <x v="15"/>
    <n v="145"/>
    <x v="778"/>
    <x v="4"/>
    <x v="15"/>
    <x v="1038"/>
    <x v="1038"/>
    <x v="2"/>
  </r>
  <r>
    <n v="1039"/>
    <x v="1039"/>
    <x v="1038"/>
    <n v="500"/>
    <n v="641"/>
    <x v="0"/>
    <x v="0"/>
    <x v="0"/>
    <n v="1481615940"/>
    <x v="1039"/>
    <x v="0"/>
    <n v="30"/>
    <x v="0"/>
    <x v="15"/>
    <n v="128"/>
    <x v="779"/>
    <x v="4"/>
    <x v="15"/>
    <x v="1039"/>
    <x v="1039"/>
    <x v="2"/>
  </r>
  <r>
    <n v="1040"/>
    <x v="1040"/>
    <x v="1039"/>
    <n v="85000"/>
    <n v="250"/>
    <x v="1"/>
    <x v="0"/>
    <x v="0"/>
    <n v="1472317209"/>
    <x v="1040"/>
    <x v="0"/>
    <n v="1"/>
    <x v="1"/>
    <x v="16"/>
    <n v="0"/>
    <x v="405"/>
    <x v="5"/>
    <x v="16"/>
    <x v="1040"/>
    <x v="1040"/>
    <x v="2"/>
  </r>
  <r>
    <n v="1041"/>
    <x v="1041"/>
    <x v="1040"/>
    <n v="50"/>
    <n v="0"/>
    <x v="1"/>
    <x v="0"/>
    <x v="0"/>
    <n v="1406769992"/>
    <x v="1041"/>
    <x v="0"/>
    <n v="0"/>
    <x v="1"/>
    <x v="16"/>
    <n v="0"/>
    <x v="123"/>
    <x v="5"/>
    <x v="16"/>
    <x v="1041"/>
    <x v="1041"/>
    <x v="3"/>
  </r>
  <r>
    <n v="1042"/>
    <x v="1042"/>
    <x v="1041"/>
    <n v="650"/>
    <n v="10"/>
    <x v="1"/>
    <x v="0"/>
    <x v="0"/>
    <n v="1410516000"/>
    <x v="1042"/>
    <x v="0"/>
    <n v="1"/>
    <x v="1"/>
    <x v="16"/>
    <n v="2"/>
    <x v="119"/>
    <x v="5"/>
    <x v="16"/>
    <x v="1042"/>
    <x v="1042"/>
    <x v="3"/>
  </r>
  <r>
    <n v="1043"/>
    <x v="1043"/>
    <x v="1042"/>
    <n v="100000"/>
    <n v="8537"/>
    <x v="1"/>
    <x v="0"/>
    <x v="0"/>
    <n v="1432101855"/>
    <x v="1043"/>
    <x v="0"/>
    <n v="292"/>
    <x v="1"/>
    <x v="16"/>
    <n v="9"/>
    <x v="780"/>
    <x v="5"/>
    <x v="16"/>
    <x v="1043"/>
    <x v="1043"/>
    <x v="0"/>
  </r>
  <r>
    <n v="1044"/>
    <x v="1044"/>
    <x v="1043"/>
    <n v="7000"/>
    <n v="6"/>
    <x v="1"/>
    <x v="0"/>
    <x v="0"/>
    <n v="1425587220"/>
    <x v="1044"/>
    <x v="0"/>
    <n v="2"/>
    <x v="1"/>
    <x v="16"/>
    <n v="0"/>
    <x v="363"/>
    <x v="5"/>
    <x v="16"/>
    <x v="1044"/>
    <x v="1044"/>
    <x v="0"/>
  </r>
  <r>
    <n v="1045"/>
    <x v="1045"/>
    <x v="1044"/>
    <n v="10000"/>
    <n v="266"/>
    <x v="1"/>
    <x v="0"/>
    <x v="0"/>
    <n v="1408827550"/>
    <x v="1045"/>
    <x v="0"/>
    <n v="8"/>
    <x v="1"/>
    <x v="16"/>
    <n v="3"/>
    <x v="781"/>
    <x v="5"/>
    <x v="16"/>
    <x v="1045"/>
    <x v="1045"/>
    <x v="3"/>
  </r>
  <r>
    <n v="1046"/>
    <x v="1046"/>
    <x v="1045"/>
    <n v="3000"/>
    <n v="0"/>
    <x v="1"/>
    <x v="12"/>
    <x v="3"/>
    <n v="1451161560"/>
    <x v="1046"/>
    <x v="0"/>
    <n v="0"/>
    <x v="1"/>
    <x v="16"/>
    <n v="0"/>
    <x v="123"/>
    <x v="5"/>
    <x v="16"/>
    <x v="1046"/>
    <x v="1046"/>
    <x v="0"/>
  </r>
  <r>
    <n v="1047"/>
    <x v="1047"/>
    <x v="1046"/>
    <n v="2000"/>
    <n v="1"/>
    <x v="1"/>
    <x v="0"/>
    <x v="0"/>
    <n v="1415219915"/>
    <x v="1047"/>
    <x v="0"/>
    <n v="1"/>
    <x v="1"/>
    <x v="16"/>
    <n v="0"/>
    <x v="120"/>
    <x v="5"/>
    <x v="16"/>
    <x v="1047"/>
    <x v="1047"/>
    <x v="3"/>
  </r>
  <r>
    <n v="1048"/>
    <x v="1048"/>
    <x v="1047"/>
    <n v="15000"/>
    <n v="212"/>
    <x v="1"/>
    <x v="0"/>
    <x v="0"/>
    <n v="1474766189"/>
    <x v="1048"/>
    <x v="0"/>
    <n v="4"/>
    <x v="1"/>
    <x v="16"/>
    <n v="1"/>
    <x v="445"/>
    <x v="5"/>
    <x v="16"/>
    <x v="1048"/>
    <x v="1048"/>
    <x v="2"/>
  </r>
  <r>
    <n v="1049"/>
    <x v="1049"/>
    <x v="1048"/>
    <n v="12000"/>
    <n v="0"/>
    <x v="1"/>
    <x v="0"/>
    <x v="0"/>
    <n v="1455272445"/>
    <x v="1049"/>
    <x v="0"/>
    <n v="0"/>
    <x v="1"/>
    <x v="16"/>
    <n v="0"/>
    <x v="123"/>
    <x v="5"/>
    <x v="16"/>
    <x v="1049"/>
    <x v="1049"/>
    <x v="2"/>
  </r>
  <r>
    <n v="1050"/>
    <x v="1050"/>
    <x v="1049"/>
    <n v="2500"/>
    <n v="0"/>
    <x v="1"/>
    <x v="0"/>
    <x v="0"/>
    <n v="1442257677"/>
    <x v="1050"/>
    <x v="0"/>
    <n v="0"/>
    <x v="1"/>
    <x v="16"/>
    <n v="0"/>
    <x v="123"/>
    <x v="5"/>
    <x v="16"/>
    <x v="1050"/>
    <x v="1050"/>
    <x v="0"/>
  </r>
  <r>
    <n v="1051"/>
    <x v="1051"/>
    <x v="1050"/>
    <n v="500"/>
    <n v="0"/>
    <x v="1"/>
    <x v="0"/>
    <x v="0"/>
    <n v="1409098825"/>
    <x v="1051"/>
    <x v="0"/>
    <n v="0"/>
    <x v="1"/>
    <x v="16"/>
    <n v="0"/>
    <x v="123"/>
    <x v="5"/>
    <x v="16"/>
    <x v="1051"/>
    <x v="1051"/>
    <x v="3"/>
  </r>
  <r>
    <n v="1052"/>
    <x v="1052"/>
    <x v="1051"/>
    <n v="4336"/>
    <n v="0"/>
    <x v="1"/>
    <x v="0"/>
    <x v="0"/>
    <n v="1465243740"/>
    <x v="1052"/>
    <x v="0"/>
    <n v="0"/>
    <x v="1"/>
    <x v="16"/>
    <n v="0"/>
    <x v="123"/>
    <x v="5"/>
    <x v="16"/>
    <x v="1052"/>
    <x v="1052"/>
    <x v="2"/>
  </r>
  <r>
    <n v="1053"/>
    <x v="1053"/>
    <x v="1052"/>
    <n v="1500"/>
    <n v="15"/>
    <x v="1"/>
    <x v="0"/>
    <x v="0"/>
    <n v="1488773332"/>
    <x v="1053"/>
    <x v="0"/>
    <n v="1"/>
    <x v="1"/>
    <x v="16"/>
    <n v="1"/>
    <x v="2"/>
    <x v="5"/>
    <x v="16"/>
    <x v="1053"/>
    <x v="1053"/>
    <x v="1"/>
  </r>
  <r>
    <n v="1054"/>
    <x v="1054"/>
    <x v="1053"/>
    <n v="2500"/>
    <n v="0"/>
    <x v="1"/>
    <x v="0"/>
    <x v="0"/>
    <n v="1407708000"/>
    <x v="1054"/>
    <x v="0"/>
    <n v="0"/>
    <x v="1"/>
    <x v="16"/>
    <n v="0"/>
    <x v="123"/>
    <x v="5"/>
    <x v="16"/>
    <x v="1054"/>
    <x v="1054"/>
    <x v="3"/>
  </r>
  <r>
    <n v="1055"/>
    <x v="1055"/>
    <x v="1054"/>
    <n v="3500"/>
    <n v="0"/>
    <x v="1"/>
    <x v="0"/>
    <x v="0"/>
    <n v="1457394545"/>
    <x v="1055"/>
    <x v="0"/>
    <n v="0"/>
    <x v="1"/>
    <x v="16"/>
    <n v="0"/>
    <x v="123"/>
    <x v="5"/>
    <x v="16"/>
    <x v="1055"/>
    <x v="1055"/>
    <x v="2"/>
  </r>
  <r>
    <n v="1056"/>
    <x v="1056"/>
    <x v="1055"/>
    <n v="10000"/>
    <n v="0"/>
    <x v="1"/>
    <x v="0"/>
    <x v="0"/>
    <n v="1429892177"/>
    <x v="1056"/>
    <x v="0"/>
    <n v="0"/>
    <x v="1"/>
    <x v="16"/>
    <n v="0"/>
    <x v="123"/>
    <x v="5"/>
    <x v="16"/>
    <x v="1056"/>
    <x v="1056"/>
    <x v="0"/>
  </r>
  <r>
    <n v="1057"/>
    <x v="1057"/>
    <x v="1056"/>
    <n v="10000"/>
    <n v="0"/>
    <x v="1"/>
    <x v="0"/>
    <x v="0"/>
    <n v="1480888483"/>
    <x v="1057"/>
    <x v="0"/>
    <n v="0"/>
    <x v="1"/>
    <x v="16"/>
    <n v="0"/>
    <x v="123"/>
    <x v="5"/>
    <x v="16"/>
    <x v="1057"/>
    <x v="1057"/>
    <x v="2"/>
  </r>
  <r>
    <n v="1058"/>
    <x v="1058"/>
    <x v="1057"/>
    <n v="40000"/>
    <n v="0"/>
    <x v="1"/>
    <x v="0"/>
    <x v="0"/>
    <n v="1427328000"/>
    <x v="1058"/>
    <x v="0"/>
    <n v="0"/>
    <x v="1"/>
    <x v="16"/>
    <n v="0"/>
    <x v="123"/>
    <x v="5"/>
    <x v="16"/>
    <x v="1058"/>
    <x v="1058"/>
    <x v="0"/>
  </r>
  <r>
    <n v="1059"/>
    <x v="1059"/>
    <x v="1058"/>
    <n v="1100"/>
    <n v="0"/>
    <x v="1"/>
    <x v="0"/>
    <x v="0"/>
    <n v="1426269456"/>
    <x v="1059"/>
    <x v="0"/>
    <n v="0"/>
    <x v="1"/>
    <x v="16"/>
    <n v="0"/>
    <x v="123"/>
    <x v="5"/>
    <x v="16"/>
    <x v="1059"/>
    <x v="1059"/>
    <x v="0"/>
  </r>
  <r>
    <n v="1060"/>
    <x v="1060"/>
    <x v="1059"/>
    <n v="5000"/>
    <n v="50"/>
    <x v="1"/>
    <x v="0"/>
    <x v="0"/>
    <n v="1429134893"/>
    <x v="1060"/>
    <x v="0"/>
    <n v="1"/>
    <x v="1"/>
    <x v="16"/>
    <n v="1"/>
    <x v="73"/>
    <x v="5"/>
    <x v="16"/>
    <x v="1060"/>
    <x v="1060"/>
    <x v="0"/>
  </r>
  <r>
    <n v="1061"/>
    <x v="1061"/>
    <x v="1060"/>
    <n v="4000"/>
    <n v="0"/>
    <x v="1"/>
    <x v="0"/>
    <x v="0"/>
    <n v="1462150800"/>
    <x v="1061"/>
    <x v="0"/>
    <n v="0"/>
    <x v="1"/>
    <x v="16"/>
    <n v="0"/>
    <x v="123"/>
    <x v="5"/>
    <x v="16"/>
    <x v="1061"/>
    <x v="1061"/>
    <x v="2"/>
  </r>
  <r>
    <n v="1062"/>
    <x v="1062"/>
    <x v="1061"/>
    <n v="199"/>
    <n v="190"/>
    <x v="1"/>
    <x v="0"/>
    <x v="0"/>
    <n v="1468351341"/>
    <x v="1062"/>
    <x v="0"/>
    <n v="4"/>
    <x v="1"/>
    <x v="16"/>
    <n v="95"/>
    <x v="126"/>
    <x v="5"/>
    <x v="16"/>
    <x v="1062"/>
    <x v="1062"/>
    <x v="2"/>
  </r>
  <r>
    <n v="1063"/>
    <x v="1063"/>
    <x v="1062"/>
    <n v="1000"/>
    <n v="0"/>
    <x v="1"/>
    <x v="0"/>
    <x v="0"/>
    <n v="1472604262"/>
    <x v="1063"/>
    <x v="0"/>
    <n v="0"/>
    <x v="1"/>
    <x v="16"/>
    <n v="0"/>
    <x v="123"/>
    <x v="5"/>
    <x v="16"/>
    <x v="1063"/>
    <x v="1063"/>
    <x v="2"/>
  </r>
  <r>
    <n v="1064"/>
    <x v="1064"/>
    <x v="1063"/>
    <n v="90000"/>
    <n v="8077"/>
    <x v="2"/>
    <x v="0"/>
    <x v="0"/>
    <n v="1373174903"/>
    <x v="1064"/>
    <x v="0"/>
    <n v="123"/>
    <x v="1"/>
    <x v="17"/>
    <n v="9"/>
    <x v="782"/>
    <x v="6"/>
    <x v="17"/>
    <x v="1064"/>
    <x v="1064"/>
    <x v="4"/>
  </r>
  <r>
    <n v="1065"/>
    <x v="1065"/>
    <x v="1064"/>
    <n v="3000"/>
    <n v="81"/>
    <x v="2"/>
    <x v="2"/>
    <x v="2"/>
    <n v="1392800922"/>
    <x v="1065"/>
    <x v="0"/>
    <n v="5"/>
    <x v="1"/>
    <x v="17"/>
    <n v="3"/>
    <x v="783"/>
    <x v="6"/>
    <x v="17"/>
    <x v="1065"/>
    <x v="1065"/>
    <x v="3"/>
  </r>
  <r>
    <n v="1066"/>
    <x v="1066"/>
    <x v="1065"/>
    <n v="150000"/>
    <n v="5051"/>
    <x v="2"/>
    <x v="0"/>
    <x v="0"/>
    <n v="1375657582"/>
    <x v="1066"/>
    <x v="0"/>
    <n v="148"/>
    <x v="1"/>
    <x v="17"/>
    <n v="3"/>
    <x v="784"/>
    <x v="6"/>
    <x v="17"/>
    <x v="1066"/>
    <x v="1066"/>
    <x v="4"/>
  </r>
  <r>
    <n v="1067"/>
    <x v="1067"/>
    <x v="1066"/>
    <n v="500"/>
    <n v="130"/>
    <x v="2"/>
    <x v="0"/>
    <x v="0"/>
    <n v="1387657931"/>
    <x v="1067"/>
    <x v="0"/>
    <n v="10"/>
    <x v="1"/>
    <x v="17"/>
    <n v="26"/>
    <x v="31"/>
    <x v="6"/>
    <x v="17"/>
    <x v="1067"/>
    <x v="1067"/>
    <x v="4"/>
  </r>
  <r>
    <n v="1068"/>
    <x v="1068"/>
    <x v="1067"/>
    <n v="30000"/>
    <n v="45"/>
    <x v="2"/>
    <x v="0"/>
    <x v="0"/>
    <n v="1460274864"/>
    <x v="1068"/>
    <x v="0"/>
    <n v="4"/>
    <x v="1"/>
    <x v="17"/>
    <n v="0"/>
    <x v="785"/>
    <x v="6"/>
    <x v="17"/>
    <x v="1068"/>
    <x v="1068"/>
    <x v="2"/>
  </r>
  <r>
    <n v="1069"/>
    <x v="1069"/>
    <x v="1068"/>
    <n v="2200"/>
    <n v="850"/>
    <x v="2"/>
    <x v="0"/>
    <x v="0"/>
    <n v="1385447459"/>
    <x v="1069"/>
    <x v="0"/>
    <n v="21"/>
    <x v="1"/>
    <x v="17"/>
    <n v="39"/>
    <x v="786"/>
    <x v="6"/>
    <x v="17"/>
    <x v="1069"/>
    <x v="1069"/>
    <x v="4"/>
  </r>
  <r>
    <n v="1070"/>
    <x v="1070"/>
    <x v="1069"/>
    <n v="10000"/>
    <n v="70"/>
    <x v="2"/>
    <x v="0"/>
    <x v="0"/>
    <n v="1349050622"/>
    <x v="1070"/>
    <x v="0"/>
    <n v="2"/>
    <x v="1"/>
    <x v="17"/>
    <n v="1"/>
    <x v="432"/>
    <x v="6"/>
    <x v="17"/>
    <x v="1070"/>
    <x v="1070"/>
    <x v="5"/>
  </r>
  <r>
    <n v="1071"/>
    <x v="1071"/>
    <x v="1070"/>
    <n v="100"/>
    <n v="0"/>
    <x v="2"/>
    <x v="10"/>
    <x v="8"/>
    <n v="1447787093"/>
    <x v="1071"/>
    <x v="0"/>
    <n v="0"/>
    <x v="1"/>
    <x v="17"/>
    <n v="0"/>
    <x v="123"/>
    <x v="6"/>
    <x v="17"/>
    <x v="1071"/>
    <x v="1071"/>
    <x v="0"/>
  </r>
  <r>
    <n v="1072"/>
    <x v="1072"/>
    <x v="1071"/>
    <n v="75000"/>
    <n v="51"/>
    <x v="2"/>
    <x v="0"/>
    <x v="0"/>
    <n v="1391630297"/>
    <x v="1072"/>
    <x v="0"/>
    <n v="4"/>
    <x v="1"/>
    <x v="17"/>
    <n v="0"/>
    <x v="787"/>
    <x v="6"/>
    <x v="17"/>
    <x v="1072"/>
    <x v="1072"/>
    <x v="3"/>
  </r>
  <r>
    <n v="1073"/>
    <x v="1073"/>
    <x v="1072"/>
    <n v="750"/>
    <n v="10"/>
    <x v="2"/>
    <x v="0"/>
    <x v="0"/>
    <n v="1318806541"/>
    <x v="1073"/>
    <x v="0"/>
    <n v="1"/>
    <x v="1"/>
    <x v="17"/>
    <n v="1"/>
    <x v="119"/>
    <x v="6"/>
    <x v="17"/>
    <x v="1073"/>
    <x v="1073"/>
    <x v="6"/>
  </r>
  <r>
    <n v="1074"/>
    <x v="1074"/>
    <x v="1073"/>
    <n v="54000"/>
    <n v="3407"/>
    <x v="2"/>
    <x v="0"/>
    <x v="0"/>
    <n v="1388808545"/>
    <x v="1074"/>
    <x v="0"/>
    <n v="30"/>
    <x v="1"/>
    <x v="17"/>
    <n v="6"/>
    <x v="788"/>
    <x v="6"/>
    <x v="17"/>
    <x v="1074"/>
    <x v="1074"/>
    <x v="4"/>
  </r>
  <r>
    <n v="1075"/>
    <x v="1075"/>
    <x v="1074"/>
    <n v="1000"/>
    <n v="45"/>
    <x v="2"/>
    <x v="0"/>
    <x v="0"/>
    <n v="1336340516"/>
    <x v="1075"/>
    <x v="0"/>
    <n v="3"/>
    <x v="1"/>
    <x v="17"/>
    <n v="5"/>
    <x v="2"/>
    <x v="6"/>
    <x v="17"/>
    <x v="1075"/>
    <x v="1075"/>
    <x v="5"/>
  </r>
  <r>
    <n v="1076"/>
    <x v="1076"/>
    <x v="1075"/>
    <n v="75000"/>
    <n v="47074"/>
    <x v="2"/>
    <x v="0"/>
    <x v="0"/>
    <n v="1410426250"/>
    <x v="1076"/>
    <x v="0"/>
    <n v="975"/>
    <x v="1"/>
    <x v="17"/>
    <n v="63"/>
    <x v="789"/>
    <x v="6"/>
    <x v="17"/>
    <x v="1076"/>
    <x v="1076"/>
    <x v="3"/>
  </r>
  <r>
    <n v="1077"/>
    <x v="1077"/>
    <x v="1076"/>
    <n v="25000"/>
    <n v="7344"/>
    <x v="2"/>
    <x v="0"/>
    <x v="0"/>
    <n v="1452744011"/>
    <x v="1077"/>
    <x v="0"/>
    <n v="167"/>
    <x v="1"/>
    <x v="17"/>
    <n v="29"/>
    <x v="717"/>
    <x v="6"/>
    <x v="17"/>
    <x v="1077"/>
    <x v="1077"/>
    <x v="0"/>
  </r>
  <r>
    <n v="1078"/>
    <x v="1078"/>
    <x v="1077"/>
    <n v="600"/>
    <n v="45"/>
    <x v="2"/>
    <x v="0"/>
    <x v="0"/>
    <n v="1311309721"/>
    <x v="1078"/>
    <x v="0"/>
    <n v="5"/>
    <x v="1"/>
    <x v="17"/>
    <n v="8"/>
    <x v="374"/>
    <x v="6"/>
    <x v="17"/>
    <x v="1078"/>
    <x v="1078"/>
    <x v="6"/>
  </r>
  <r>
    <n v="1079"/>
    <x v="1079"/>
    <x v="1078"/>
    <n v="26000"/>
    <n v="678"/>
    <x v="2"/>
    <x v="12"/>
    <x v="3"/>
    <n v="1463232936"/>
    <x v="1079"/>
    <x v="0"/>
    <n v="18"/>
    <x v="1"/>
    <x v="17"/>
    <n v="3"/>
    <x v="790"/>
    <x v="6"/>
    <x v="17"/>
    <x v="1079"/>
    <x v="1079"/>
    <x v="2"/>
  </r>
  <r>
    <n v="1080"/>
    <x v="1080"/>
    <x v="1079"/>
    <n v="20000"/>
    <n v="1821"/>
    <x v="2"/>
    <x v="0"/>
    <x v="0"/>
    <n v="1399778333"/>
    <x v="1080"/>
    <x v="0"/>
    <n v="98"/>
    <x v="1"/>
    <x v="17"/>
    <n v="9"/>
    <x v="791"/>
    <x v="6"/>
    <x v="17"/>
    <x v="1080"/>
    <x v="1080"/>
    <x v="3"/>
  </r>
  <r>
    <n v="1081"/>
    <x v="1081"/>
    <x v="1080"/>
    <n v="68000"/>
    <n v="12"/>
    <x v="2"/>
    <x v="0"/>
    <x v="0"/>
    <n v="1422483292"/>
    <x v="1081"/>
    <x v="0"/>
    <n v="4"/>
    <x v="1"/>
    <x v="17"/>
    <n v="0"/>
    <x v="363"/>
    <x v="6"/>
    <x v="17"/>
    <x v="1081"/>
    <x v="1081"/>
    <x v="3"/>
  </r>
  <r>
    <n v="1082"/>
    <x v="1082"/>
    <x v="1081"/>
    <n v="10000"/>
    <n v="56"/>
    <x v="2"/>
    <x v="0"/>
    <x v="0"/>
    <n v="1344635088"/>
    <x v="1082"/>
    <x v="0"/>
    <n v="3"/>
    <x v="1"/>
    <x v="17"/>
    <n v="1"/>
    <x v="792"/>
    <x v="6"/>
    <x v="17"/>
    <x v="1082"/>
    <x v="1082"/>
    <x v="5"/>
  </r>
  <r>
    <n v="1083"/>
    <x v="1083"/>
    <x v="1082"/>
    <n v="50000"/>
    <n v="410"/>
    <x v="2"/>
    <x v="5"/>
    <x v="5"/>
    <n v="1406994583"/>
    <x v="1083"/>
    <x v="0"/>
    <n v="1"/>
    <x v="1"/>
    <x v="17"/>
    <n v="1"/>
    <x v="793"/>
    <x v="6"/>
    <x v="17"/>
    <x v="1083"/>
    <x v="1083"/>
    <x v="3"/>
  </r>
  <r>
    <n v="1084"/>
    <x v="1084"/>
    <x v="1083"/>
    <n v="550"/>
    <n v="0"/>
    <x v="2"/>
    <x v="0"/>
    <x v="0"/>
    <n v="1407534804"/>
    <x v="1084"/>
    <x v="0"/>
    <n v="0"/>
    <x v="1"/>
    <x v="17"/>
    <n v="0"/>
    <x v="123"/>
    <x v="6"/>
    <x v="17"/>
    <x v="1084"/>
    <x v="1084"/>
    <x v="3"/>
  </r>
  <r>
    <n v="1085"/>
    <x v="1085"/>
    <x v="1084"/>
    <n v="30000"/>
    <n v="1026"/>
    <x v="2"/>
    <x v="5"/>
    <x v="5"/>
    <n v="1457967975"/>
    <x v="1085"/>
    <x v="0"/>
    <n v="9"/>
    <x v="1"/>
    <x v="17"/>
    <n v="3"/>
    <x v="794"/>
    <x v="6"/>
    <x v="17"/>
    <x v="1085"/>
    <x v="1085"/>
    <x v="2"/>
  </r>
  <r>
    <n v="1086"/>
    <x v="1086"/>
    <x v="1085"/>
    <n v="18000"/>
    <n v="15"/>
    <x v="2"/>
    <x v="0"/>
    <x v="0"/>
    <n v="1408913291"/>
    <x v="1086"/>
    <x v="0"/>
    <n v="2"/>
    <x v="1"/>
    <x v="17"/>
    <n v="0"/>
    <x v="502"/>
    <x v="6"/>
    <x v="17"/>
    <x v="1086"/>
    <x v="1086"/>
    <x v="3"/>
  </r>
  <r>
    <n v="1087"/>
    <x v="1087"/>
    <x v="1086"/>
    <n v="1100"/>
    <n v="0"/>
    <x v="2"/>
    <x v="0"/>
    <x v="0"/>
    <n v="1402852087"/>
    <x v="1087"/>
    <x v="0"/>
    <n v="0"/>
    <x v="1"/>
    <x v="17"/>
    <n v="0"/>
    <x v="123"/>
    <x v="6"/>
    <x v="17"/>
    <x v="1087"/>
    <x v="1087"/>
    <x v="3"/>
  </r>
  <r>
    <n v="1088"/>
    <x v="1088"/>
    <x v="1087"/>
    <n v="45000"/>
    <n v="6382.34"/>
    <x v="2"/>
    <x v="0"/>
    <x v="0"/>
    <n v="1398366667"/>
    <x v="1088"/>
    <x v="0"/>
    <n v="147"/>
    <x v="1"/>
    <x v="17"/>
    <n v="14"/>
    <x v="795"/>
    <x v="6"/>
    <x v="17"/>
    <x v="1088"/>
    <x v="1088"/>
    <x v="3"/>
  </r>
  <r>
    <n v="1089"/>
    <x v="1089"/>
    <x v="1088"/>
    <n v="15000"/>
    <n v="1174"/>
    <x v="2"/>
    <x v="6"/>
    <x v="3"/>
    <n v="1435293175"/>
    <x v="1089"/>
    <x v="0"/>
    <n v="49"/>
    <x v="1"/>
    <x v="17"/>
    <n v="8"/>
    <x v="776"/>
    <x v="6"/>
    <x v="17"/>
    <x v="1089"/>
    <x v="1089"/>
    <x v="0"/>
  </r>
  <r>
    <n v="1090"/>
    <x v="1090"/>
    <x v="1089"/>
    <n v="12999"/>
    <n v="5"/>
    <x v="2"/>
    <x v="2"/>
    <x v="2"/>
    <n v="1432873653"/>
    <x v="1090"/>
    <x v="0"/>
    <n v="1"/>
    <x v="1"/>
    <x v="17"/>
    <n v="0"/>
    <x v="145"/>
    <x v="6"/>
    <x v="17"/>
    <x v="1090"/>
    <x v="1090"/>
    <x v="0"/>
  </r>
  <r>
    <n v="1091"/>
    <x v="1091"/>
    <x v="1090"/>
    <n v="200"/>
    <n v="25"/>
    <x v="2"/>
    <x v="1"/>
    <x v="1"/>
    <n v="1460313672"/>
    <x v="1091"/>
    <x v="0"/>
    <n v="2"/>
    <x v="1"/>
    <x v="17"/>
    <n v="13"/>
    <x v="382"/>
    <x v="6"/>
    <x v="17"/>
    <x v="1091"/>
    <x v="1091"/>
    <x v="2"/>
  </r>
  <r>
    <n v="1092"/>
    <x v="1092"/>
    <x v="1091"/>
    <n v="2000"/>
    <n v="21"/>
    <x v="2"/>
    <x v="0"/>
    <x v="0"/>
    <n v="1357432638"/>
    <x v="1092"/>
    <x v="0"/>
    <n v="7"/>
    <x v="1"/>
    <x v="17"/>
    <n v="1"/>
    <x v="363"/>
    <x v="6"/>
    <x v="17"/>
    <x v="1092"/>
    <x v="1092"/>
    <x v="5"/>
  </r>
  <r>
    <n v="1093"/>
    <x v="1093"/>
    <x v="1092"/>
    <n v="300"/>
    <n v="42.25"/>
    <x v="2"/>
    <x v="5"/>
    <x v="5"/>
    <n v="1455232937"/>
    <x v="1093"/>
    <x v="0"/>
    <n v="4"/>
    <x v="1"/>
    <x v="17"/>
    <n v="14"/>
    <x v="492"/>
    <x v="6"/>
    <x v="17"/>
    <x v="1093"/>
    <x v="1093"/>
    <x v="2"/>
  </r>
  <r>
    <n v="1094"/>
    <x v="1094"/>
    <x v="1093"/>
    <n v="18000"/>
    <n v="3294.01"/>
    <x v="2"/>
    <x v="0"/>
    <x v="0"/>
    <n v="1318180033"/>
    <x v="1094"/>
    <x v="0"/>
    <n v="27"/>
    <x v="1"/>
    <x v="17"/>
    <n v="18"/>
    <x v="796"/>
    <x v="6"/>
    <x v="17"/>
    <x v="1094"/>
    <x v="1094"/>
    <x v="6"/>
  </r>
  <r>
    <n v="1095"/>
    <x v="1095"/>
    <x v="1094"/>
    <n v="500000"/>
    <n v="25174"/>
    <x v="2"/>
    <x v="0"/>
    <x v="0"/>
    <n v="1377867220"/>
    <x v="1095"/>
    <x v="0"/>
    <n v="94"/>
    <x v="1"/>
    <x v="17"/>
    <n v="5"/>
    <x v="797"/>
    <x v="6"/>
    <x v="17"/>
    <x v="1095"/>
    <x v="1095"/>
    <x v="4"/>
  </r>
  <r>
    <n v="1096"/>
    <x v="1096"/>
    <x v="1095"/>
    <n v="12000"/>
    <n v="2152"/>
    <x v="2"/>
    <x v="0"/>
    <x v="0"/>
    <n v="1412393400"/>
    <x v="1096"/>
    <x v="0"/>
    <n v="29"/>
    <x v="1"/>
    <x v="17"/>
    <n v="18"/>
    <x v="798"/>
    <x v="6"/>
    <x v="17"/>
    <x v="1096"/>
    <x v="1096"/>
    <x v="3"/>
  </r>
  <r>
    <n v="1097"/>
    <x v="1097"/>
    <x v="1096"/>
    <n v="100000"/>
    <n v="47"/>
    <x v="2"/>
    <x v="0"/>
    <x v="0"/>
    <n v="1393786877"/>
    <x v="1097"/>
    <x v="0"/>
    <n v="7"/>
    <x v="1"/>
    <x v="17"/>
    <n v="0"/>
    <x v="799"/>
    <x v="6"/>
    <x v="17"/>
    <x v="1097"/>
    <x v="1097"/>
    <x v="3"/>
  </r>
  <r>
    <n v="1098"/>
    <x v="1098"/>
    <x v="1097"/>
    <n v="25000"/>
    <n v="1803"/>
    <x v="2"/>
    <x v="0"/>
    <x v="0"/>
    <n v="1397413095"/>
    <x v="1098"/>
    <x v="0"/>
    <n v="22"/>
    <x v="1"/>
    <x v="17"/>
    <n v="7"/>
    <x v="800"/>
    <x v="6"/>
    <x v="17"/>
    <x v="1098"/>
    <x v="1098"/>
    <x v="3"/>
  </r>
  <r>
    <n v="1099"/>
    <x v="1099"/>
    <x v="1098"/>
    <n v="5000"/>
    <n v="25"/>
    <x v="2"/>
    <x v="1"/>
    <x v="1"/>
    <n v="1431547468"/>
    <x v="1099"/>
    <x v="0"/>
    <n v="1"/>
    <x v="1"/>
    <x v="17"/>
    <n v="1"/>
    <x v="381"/>
    <x v="6"/>
    <x v="17"/>
    <x v="1099"/>
    <x v="1099"/>
    <x v="0"/>
  </r>
  <r>
    <n v="1100"/>
    <x v="1100"/>
    <x v="1099"/>
    <n v="4000"/>
    <n v="100"/>
    <x v="2"/>
    <x v="12"/>
    <x v="3"/>
    <n v="1455417571"/>
    <x v="1100"/>
    <x v="0"/>
    <n v="10"/>
    <x v="1"/>
    <x v="17"/>
    <n v="3"/>
    <x v="119"/>
    <x v="6"/>
    <x v="17"/>
    <x v="1100"/>
    <x v="1100"/>
    <x v="2"/>
  </r>
  <r>
    <n v="1101"/>
    <x v="1101"/>
    <x v="1100"/>
    <n v="100000"/>
    <n v="41"/>
    <x v="2"/>
    <x v="0"/>
    <x v="0"/>
    <n v="1468519920"/>
    <x v="1101"/>
    <x v="0"/>
    <n v="6"/>
    <x v="1"/>
    <x v="17"/>
    <n v="0"/>
    <x v="801"/>
    <x v="6"/>
    <x v="17"/>
    <x v="1101"/>
    <x v="1101"/>
    <x v="2"/>
  </r>
  <r>
    <n v="1102"/>
    <x v="1102"/>
    <x v="1101"/>
    <n v="8000"/>
    <n v="425"/>
    <x v="2"/>
    <x v="0"/>
    <x v="0"/>
    <n v="1386568740"/>
    <x v="1102"/>
    <x v="0"/>
    <n v="24"/>
    <x v="1"/>
    <x v="17"/>
    <n v="5"/>
    <x v="802"/>
    <x v="6"/>
    <x v="17"/>
    <x v="1102"/>
    <x v="1102"/>
    <x v="4"/>
  </r>
  <r>
    <n v="1103"/>
    <x v="1103"/>
    <x v="1102"/>
    <n v="15000"/>
    <n v="243"/>
    <x v="2"/>
    <x v="0"/>
    <x v="0"/>
    <n v="1466227190"/>
    <x v="1103"/>
    <x v="0"/>
    <n v="15"/>
    <x v="1"/>
    <x v="17"/>
    <n v="2"/>
    <x v="783"/>
    <x v="6"/>
    <x v="17"/>
    <x v="1103"/>
    <x v="1103"/>
    <x v="2"/>
  </r>
  <r>
    <n v="1104"/>
    <x v="1104"/>
    <x v="1103"/>
    <n v="60000"/>
    <n v="2971"/>
    <x v="2"/>
    <x v="1"/>
    <x v="1"/>
    <n v="1402480221"/>
    <x v="1104"/>
    <x v="0"/>
    <n v="37"/>
    <x v="1"/>
    <x v="17"/>
    <n v="5"/>
    <x v="803"/>
    <x v="6"/>
    <x v="17"/>
    <x v="1104"/>
    <x v="1104"/>
    <x v="3"/>
  </r>
  <r>
    <n v="1105"/>
    <x v="1105"/>
    <x v="1104"/>
    <n v="900000"/>
    <n v="1431"/>
    <x v="2"/>
    <x v="0"/>
    <x v="0"/>
    <n v="1395627327"/>
    <x v="1105"/>
    <x v="0"/>
    <n v="20"/>
    <x v="1"/>
    <x v="17"/>
    <n v="0"/>
    <x v="804"/>
    <x v="6"/>
    <x v="17"/>
    <x v="1105"/>
    <x v="1105"/>
    <x v="3"/>
  </r>
  <r>
    <n v="1106"/>
    <x v="1106"/>
    <x v="1105"/>
    <n v="400"/>
    <n v="165"/>
    <x v="2"/>
    <x v="0"/>
    <x v="0"/>
    <n v="1333557975"/>
    <x v="1106"/>
    <x v="0"/>
    <n v="7"/>
    <x v="1"/>
    <x v="17"/>
    <n v="41"/>
    <x v="805"/>
    <x v="6"/>
    <x v="17"/>
    <x v="1106"/>
    <x v="1106"/>
    <x v="5"/>
  </r>
  <r>
    <n v="1107"/>
    <x v="1107"/>
    <x v="1106"/>
    <n v="10000"/>
    <n v="0"/>
    <x v="2"/>
    <x v="0"/>
    <x v="0"/>
    <n v="1406148024"/>
    <x v="1107"/>
    <x v="0"/>
    <n v="0"/>
    <x v="1"/>
    <x v="17"/>
    <n v="0"/>
    <x v="123"/>
    <x v="6"/>
    <x v="17"/>
    <x v="1107"/>
    <x v="1107"/>
    <x v="3"/>
  </r>
  <r>
    <n v="1108"/>
    <x v="1108"/>
    <x v="1107"/>
    <n v="25000"/>
    <n v="732.5"/>
    <x v="2"/>
    <x v="0"/>
    <x v="0"/>
    <n v="1334326635"/>
    <x v="1108"/>
    <x v="0"/>
    <n v="21"/>
    <x v="1"/>
    <x v="17"/>
    <n v="3"/>
    <x v="806"/>
    <x v="6"/>
    <x v="17"/>
    <x v="1108"/>
    <x v="1108"/>
    <x v="5"/>
  </r>
  <r>
    <n v="1109"/>
    <x v="1109"/>
    <x v="1108"/>
    <n v="10000"/>
    <n v="45"/>
    <x v="2"/>
    <x v="0"/>
    <x v="0"/>
    <n v="1479495790"/>
    <x v="1109"/>
    <x v="0"/>
    <n v="3"/>
    <x v="1"/>
    <x v="17"/>
    <n v="0"/>
    <x v="2"/>
    <x v="6"/>
    <x v="17"/>
    <x v="1109"/>
    <x v="1109"/>
    <x v="2"/>
  </r>
  <r>
    <n v="1110"/>
    <x v="1110"/>
    <x v="1109"/>
    <n v="50000"/>
    <n v="255"/>
    <x v="2"/>
    <x v="0"/>
    <x v="0"/>
    <n v="1354919022"/>
    <x v="1110"/>
    <x v="0"/>
    <n v="11"/>
    <x v="1"/>
    <x v="17"/>
    <n v="1"/>
    <x v="807"/>
    <x v="6"/>
    <x v="17"/>
    <x v="1110"/>
    <x v="1110"/>
    <x v="5"/>
  </r>
  <r>
    <n v="1111"/>
    <x v="1111"/>
    <x v="1110"/>
    <n v="2500"/>
    <n v="1"/>
    <x v="2"/>
    <x v="0"/>
    <x v="0"/>
    <n v="1452228790"/>
    <x v="1111"/>
    <x v="0"/>
    <n v="1"/>
    <x v="1"/>
    <x v="17"/>
    <n v="0"/>
    <x v="120"/>
    <x v="6"/>
    <x v="17"/>
    <x v="1111"/>
    <x v="1111"/>
    <x v="0"/>
  </r>
  <r>
    <n v="1112"/>
    <x v="1112"/>
    <x v="1111"/>
    <n v="88000"/>
    <n v="31272.92"/>
    <x v="2"/>
    <x v="0"/>
    <x v="0"/>
    <n v="1421656200"/>
    <x v="1112"/>
    <x v="0"/>
    <n v="312"/>
    <x v="1"/>
    <x v="17"/>
    <n v="36"/>
    <x v="808"/>
    <x v="6"/>
    <x v="17"/>
    <x v="1112"/>
    <x v="1112"/>
    <x v="3"/>
  </r>
  <r>
    <n v="1113"/>
    <x v="1113"/>
    <x v="1112"/>
    <n v="1000"/>
    <n v="5"/>
    <x v="2"/>
    <x v="1"/>
    <x v="1"/>
    <n v="1408058820"/>
    <x v="1113"/>
    <x v="0"/>
    <n v="1"/>
    <x v="1"/>
    <x v="17"/>
    <n v="1"/>
    <x v="145"/>
    <x v="6"/>
    <x v="17"/>
    <x v="1113"/>
    <x v="1113"/>
    <x v="3"/>
  </r>
  <r>
    <n v="1114"/>
    <x v="1114"/>
    <x v="1113"/>
    <n v="6000"/>
    <n v="10"/>
    <x v="2"/>
    <x v="1"/>
    <x v="1"/>
    <n v="1381306687"/>
    <x v="1114"/>
    <x v="0"/>
    <n v="3"/>
    <x v="1"/>
    <x v="17"/>
    <n v="0"/>
    <x v="809"/>
    <x v="6"/>
    <x v="17"/>
    <x v="1114"/>
    <x v="1114"/>
    <x v="4"/>
  </r>
  <r>
    <n v="1115"/>
    <x v="1115"/>
    <x v="1114"/>
    <n v="40000"/>
    <n v="53"/>
    <x v="2"/>
    <x v="0"/>
    <x v="0"/>
    <n v="1459352495"/>
    <x v="1115"/>
    <x v="0"/>
    <n v="4"/>
    <x v="1"/>
    <x v="17"/>
    <n v="0"/>
    <x v="509"/>
    <x v="6"/>
    <x v="17"/>
    <x v="1115"/>
    <x v="1115"/>
    <x v="2"/>
  </r>
  <r>
    <n v="1116"/>
    <x v="1116"/>
    <x v="1115"/>
    <n v="500000"/>
    <n v="178.52"/>
    <x v="2"/>
    <x v="0"/>
    <x v="0"/>
    <n v="1339273208"/>
    <x v="1116"/>
    <x v="0"/>
    <n v="10"/>
    <x v="1"/>
    <x v="17"/>
    <n v="0"/>
    <x v="810"/>
    <x v="6"/>
    <x v="17"/>
    <x v="1116"/>
    <x v="1116"/>
    <x v="5"/>
  </r>
  <r>
    <n v="1117"/>
    <x v="1117"/>
    <x v="1116"/>
    <n v="1000"/>
    <n v="83"/>
    <x v="2"/>
    <x v="12"/>
    <x v="3"/>
    <n v="1451053313"/>
    <x v="1117"/>
    <x v="0"/>
    <n v="8"/>
    <x v="1"/>
    <x v="17"/>
    <n v="8"/>
    <x v="811"/>
    <x v="6"/>
    <x v="17"/>
    <x v="1117"/>
    <x v="1117"/>
    <x v="0"/>
  </r>
  <r>
    <n v="1118"/>
    <x v="1118"/>
    <x v="1117"/>
    <n v="4500"/>
    <n v="109"/>
    <x v="2"/>
    <x v="2"/>
    <x v="2"/>
    <n v="1396666779"/>
    <x v="1118"/>
    <x v="0"/>
    <n v="3"/>
    <x v="1"/>
    <x v="17"/>
    <n v="2"/>
    <x v="812"/>
    <x v="6"/>
    <x v="17"/>
    <x v="1118"/>
    <x v="1118"/>
    <x v="3"/>
  </r>
  <r>
    <n v="1119"/>
    <x v="1119"/>
    <x v="1118"/>
    <n v="2100"/>
    <n v="5"/>
    <x v="2"/>
    <x v="0"/>
    <x v="0"/>
    <n v="1396810864"/>
    <x v="1119"/>
    <x v="0"/>
    <n v="1"/>
    <x v="1"/>
    <x v="17"/>
    <n v="0"/>
    <x v="145"/>
    <x v="6"/>
    <x v="17"/>
    <x v="1119"/>
    <x v="1119"/>
    <x v="3"/>
  </r>
  <r>
    <n v="1120"/>
    <x v="1120"/>
    <x v="1119"/>
    <n v="25000"/>
    <n v="0"/>
    <x v="2"/>
    <x v="0"/>
    <x v="0"/>
    <n v="1319835400"/>
    <x v="1120"/>
    <x v="0"/>
    <n v="0"/>
    <x v="1"/>
    <x v="17"/>
    <n v="0"/>
    <x v="123"/>
    <x v="6"/>
    <x v="17"/>
    <x v="1120"/>
    <x v="1120"/>
    <x v="6"/>
  </r>
  <r>
    <n v="1121"/>
    <x v="1121"/>
    <x v="1120"/>
    <n v="250000"/>
    <n v="29"/>
    <x v="2"/>
    <x v="0"/>
    <x v="0"/>
    <n v="1457904316"/>
    <x v="1121"/>
    <x v="0"/>
    <n v="5"/>
    <x v="1"/>
    <x v="17"/>
    <n v="0"/>
    <x v="813"/>
    <x v="6"/>
    <x v="17"/>
    <x v="1121"/>
    <x v="1121"/>
    <x v="2"/>
  </r>
  <r>
    <n v="1122"/>
    <x v="1122"/>
    <x v="1121"/>
    <n v="3200"/>
    <n v="0"/>
    <x v="2"/>
    <x v="1"/>
    <x v="1"/>
    <n v="1369932825"/>
    <x v="1122"/>
    <x v="0"/>
    <n v="0"/>
    <x v="1"/>
    <x v="17"/>
    <n v="0"/>
    <x v="123"/>
    <x v="6"/>
    <x v="17"/>
    <x v="1122"/>
    <x v="1122"/>
    <x v="4"/>
  </r>
  <r>
    <n v="1123"/>
    <x v="1123"/>
    <x v="1122"/>
    <n v="5000"/>
    <n v="11"/>
    <x v="2"/>
    <x v="0"/>
    <x v="0"/>
    <n v="1397910848"/>
    <x v="1123"/>
    <x v="0"/>
    <n v="3"/>
    <x v="1"/>
    <x v="17"/>
    <n v="0"/>
    <x v="814"/>
    <x v="6"/>
    <x v="17"/>
    <x v="1123"/>
    <x v="1123"/>
    <x v="3"/>
  </r>
  <r>
    <n v="1124"/>
    <x v="1124"/>
    <x v="1123"/>
    <n v="90000"/>
    <n v="425"/>
    <x v="2"/>
    <x v="0"/>
    <x v="0"/>
    <n v="1430409651"/>
    <x v="1124"/>
    <x v="0"/>
    <n v="7"/>
    <x v="1"/>
    <x v="18"/>
    <n v="0"/>
    <x v="815"/>
    <x v="6"/>
    <x v="18"/>
    <x v="1124"/>
    <x v="1124"/>
    <x v="0"/>
  </r>
  <r>
    <n v="1125"/>
    <x v="1125"/>
    <x v="1124"/>
    <n v="3000"/>
    <n v="0"/>
    <x v="2"/>
    <x v="1"/>
    <x v="1"/>
    <n v="1443193130"/>
    <x v="1125"/>
    <x v="0"/>
    <n v="0"/>
    <x v="1"/>
    <x v="18"/>
    <n v="0"/>
    <x v="123"/>
    <x v="6"/>
    <x v="18"/>
    <x v="1125"/>
    <x v="1125"/>
    <x v="0"/>
  </r>
  <r>
    <n v="1126"/>
    <x v="1126"/>
    <x v="1125"/>
    <n v="2000"/>
    <n v="10"/>
    <x v="2"/>
    <x v="0"/>
    <x v="0"/>
    <n v="1468482694"/>
    <x v="1126"/>
    <x v="0"/>
    <n v="2"/>
    <x v="1"/>
    <x v="18"/>
    <n v="1"/>
    <x v="145"/>
    <x v="6"/>
    <x v="18"/>
    <x v="1126"/>
    <x v="1126"/>
    <x v="2"/>
  </r>
  <r>
    <n v="1127"/>
    <x v="1127"/>
    <x v="1126"/>
    <n v="35000"/>
    <n v="585"/>
    <x v="2"/>
    <x v="0"/>
    <x v="0"/>
    <n v="1416000600"/>
    <x v="1127"/>
    <x v="0"/>
    <n v="23"/>
    <x v="1"/>
    <x v="18"/>
    <n v="2"/>
    <x v="816"/>
    <x v="6"/>
    <x v="18"/>
    <x v="1127"/>
    <x v="1127"/>
    <x v="3"/>
  </r>
  <r>
    <n v="1128"/>
    <x v="1128"/>
    <x v="1127"/>
    <n v="1000"/>
    <n v="1"/>
    <x v="2"/>
    <x v="1"/>
    <x v="1"/>
    <n v="1407425717"/>
    <x v="1128"/>
    <x v="0"/>
    <n v="1"/>
    <x v="1"/>
    <x v="18"/>
    <n v="0"/>
    <x v="120"/>
    <x v="6"/>
    <x v="18"/>
    <x v="1128"/>
    <x v="1128"/>
    <x v="3"/>
  </r>
  <r>
    <n v="1129"/>
    <x v="1129"/>
    <x v="1128"/>
    <n v="20000"/>
    <n v="21"/>
    <x v="2"/>
    <x v="0"/>
    <x v="0"/>
    <n v="1465107693"/>
    <x v="1129"/>
    <x v="0"/>
    <n v="2"/>
    <x v="1"/>
    <x v="18"/>
    <n v="0"/>
    <x v="679"/>
    <x v="6"/>
    <x v="18"/>
    <x v="1129"/>
    <x v="1129"/>
    <x v="2"/>
  </r>
  <r>
    <n v="1130"/>
    <x v="1130"/>
    <x v="1129"/>
    <n v="5000"/>
    <n v="11"/>
    <x v="2"/>
    <x v="0"/>
    <x v="0"/>
    <n v="1416963300"/>
    <x v="1130"/>
    <x v="0"/>
    <n v="3"/>
    <x v="1"/>
    <x v="18"/>
    <n v="0"/>
    <x v="814"/>
    <x v="6"/>
    <x v="18"/>
    <x v="1130"/>
    <x v="1130"/>
    <x v="3"/>
  </r>
  <r>
    <n v="1131"/>
    <x v="1131"/>
    <x v="1130"/>
    <n v="40000"/>
    <n v="0"/>
    <x v="2"/>
    <x v="2"/>
    <x v="2"/>
    <n v="1450993668"/>
    <x v="1131"/>
    <x v="0"/>
    <n v="0"/>
    <x v="1"/>
    <x v="18"/>
    <n v="0"/>
    <x v="123"/>
    <x v="6"/>
    <x v="18"/>
    <x v="1131"/>
    <x v="1131"/>
    <x v="0"/>
  </r>
  <r>
    <n v="1132"/>
    <x v="1132"/>
    <x v="1131"/>
    <n v="10000"/>
    <n v="1438"/>
    <x v="2"/>
    <x v="5"/>
    <x v="5"/>
    <n v="1483238771"/>
    <x v="1132"/>
    <x v="0"/>
    <n v="13"/>
    <x v="1"/>
    <x v="18"/>
    <n v="14"/>
    <x v="817"/>
    <x v="6"/>
    <x v="18"/>
    <x v="1132"/>
    <x v="1132"/>
    <x v="2"/>
  </r>
  <r>
    <n v="1133"/>
    <x v="1133"/>
    <x v="1132"/>
    <n v="3000"/>
    <n v="20"/>
    <x v="2"/>
    <x v="1"/>
    <x v="1"/>
    <n v="1406799981"/>
    <x v="1133"/>
    <x v="0"/>
    <n v="1"/>
    <x v="1"/>
    <x v="18"/>
    <n v="1"/>
    <x v="136"/>
    <x v="6"/>
    <x v="18"/>
    <x v="1133"/>
    <x v="1133"/>
    <x v="3"/>
  </r>
  <r>
    <n v="1134"/>
    <x v="1134"/>
    <x v="1133"/>
    <n v="25000"/>
    <n v="1"/>
    <x v="2"/>
    <x v="2"/>
    <x v="2"/>
    <n v="1417235580"/>
    <x v="1134"/>
    <x v="0"/>
    <n v="1"/>
    <x v="1"/>
    <x v="18"/>
    <n v="0"/>
    <x v="120"/>
    <x v="6"/>
    <x v="18"/>
    <x v="1134"/>
    <x v="1134"/>
    <x v="3"/>
  </r>
  <r>
    <n v="1135"/>
    <x v="1135"/>
    <x v="1134"/>
    <n v="1000"/>
    <n v="50"/>
    <x v="2"/>
    <x v="12"/>
    <x v="3"/>
    <n v="1470527094"/>
    <x v="1135"/>
    <x v="0"/>
    <n v="1"/>
    <x v="1"/>
    <x v="18"/>
    <n v="5"/>
    <x v="73"/>
    <x v="6"/>
    <x v="18"/>
    <x v="1135"/>
    <x v="1135"/>
    <x v="2"/>
  </r>
  <r>
    <n v="1136"/>
    <x v="1136"/>
    <x v="1135"/>
    <n v="4190"/>
    <n v="270"/>
    <x v="2"/>
    <x v="6"/>
    <x v="3"/>
    <n v="1450541229"/>
    <x v="1136"/>
    <x v="0"/>
    <n v="6"/>
    <x v="1"/>
    <x v="18"/>
    <n v="6"/>
    <x v="818"/>
    <x v="6"/>
    <x v="18"/>
    <x v="1136"/>
    <x v="1136"/>
    <x v="0"/>
  </r>
  <r>
    <n v="1137"/>
    <x v="1137"/>
    <x v="1136"/>
    <n v="25000"/>
    <n v="9875"/>
    <x v="2"/>
    <x v="0"/>
    <x v="0"/>
    <n v="1461440421"/>
    <x v="1137"/>
    <x v="0"/>
    <n v="39"/>
    <x v="1"/>
    <x v="18"/>
    <n v="40"/>
    <x v="819"/>
    <x v="6"/>
    <x v="18"/>
    <x v="1137"/>
    <x v="1137"/>
    <x v="2"/>
  </r>
  <r>
    <n v="1138"/>
    <x v="1138"/>
    <x v="1137"/>
    <n v="35000"/>
    <n v="125"/>
    <x v="2"/>
    <x v="0"/>
    <x v="0"/>
    <n v="1485035131"/>
    <x v="1138"/>
    <x v="0"/>
    <n v="4"/>
    <x v="1"/>
    <x v="18"/>
    <n v="0"/>
    <x v="673"/>
    <x v="6"/>
    <x v="18"/>
    <x v="1138"/>
    <x v="1138"/>
    <x v="1"/>
  </r>
  <r>
    <n v="1139"/>
    <x v="1139"/>
    <x v="1138"/>
    <n v="8000"/>
    <n v="5"/>
    <x v="2"/>
    <x v="0"/>
    <x v="0"/>
    <n v="1420100426"/>
    <x v="1139"/>
    <x v="0"/>
    <n v="1"/>
    <x v="1"/>
    <x v="18"/>
    <n v="0"/>
    <x v="145"/>
    <x v="6"/>
    <x v="18"/>
    <x v="1139"/>
    <x v="1139"/>
    <x v="3"/>
  </r>
  <r>
    <n v="1140"/>
    <x v="1140"/>
    <x v="1139"/>
    <n v="5000"/>
    <n v="0"/>
    <x v="2"/>
    <x v="1"/>
    <x v="1"/>
    <n v="1438859121"/>
    <x v="1140"/>
    <x v="0"/>
    <n v="0"/>
    <x v="1"/>
    <x v="18"/>
    <n v="0"/>
    <x v="123"/>
    <x v="6"/>
    <x v="18"/>
    <x v="1140"/>
    <x v="1140"/>
    <x v="0"/>
  </r>
  <r>
    <n v="1141"/>
    <x v="1141"/>
    <x v="1140"/>
    <n v="500"/>
    <n v="0"/>
    <x v="2"/>
    <x v="12"/>
    <x v="3"/>
    <n v="1436460450"/>
    <x v="1141"/>
    <x v="0"/>
    <n v="0"/>
    <x v="1"/>
    <x v="18"/>
    <n v="0"/>
    <x v="123"/>
    <x v="6"/>
    <x v="18"/>
    <x v="1141"/>
    <x v="1141"/>
    <x v="0"/>
  </r>
  <r>
    <n v="1142"/>
    <x v="1142"/>
    <x v="1141"/>
    <n v="4000"/>
    <n v="0"/>
    <x v="2"/>
    <x v="0"/>
    <x v="0"/>
    <n v="1424131727"/>
    <x v="1142"/>
    <x v="0"/>
    <n v="0"/>
    <x v="1"/>
    <x v="18"/>
    <n v="0"/>
    <x v="123"/>
    <x v="6"/>
    <x v="18"/>
    <x v="1142"/>
    <x v="1142"/>
    <x v="0"/>
  </r>
  <r>
    <n v="1143"/>
    <x v="1143"/>
    <x v="1142"/>
    <n v="45000"/>
    <n v="186"/>
    <x v="2"/>
    <x v="0"/>
    <x v="0"/>
    <n v="1450327126"/>
    <x v="1143"/>
    <x v="0"/>
    <n v="8"/>
    <x v="1"/>
    <x v="18"/>
    <n v="0"/>
    <x v="820"/>
    <x v="6"/>
    <x v="18"/>
    <x v="1143"/>
    <x v="1143"/>
    <x v="0"/>
  </r>
  <r>
    <n v="1144"/>
    <x v="1144"/>
    <x v="1143"/>
    <n v="9300"/>
    <n v="0"/>
    <x v="2"/>
    <x v="0"/>
    <x v="0"/>
    <n v="1430281320"/>
    <x v="1144"/>
    <x v="0"/>
    <n v="0"/>
    <x v="1"/>
    <x v="19"/>
    <n v="0"/>
    <x v="123"/>
    <x v="7"/>
    <x v="19"/>
    <x v="1144"/>
    <x v="1144"/>
    <x v="0"/>
  </r>
  <r>
    <n v="1145"/>
    <x v="1145"/>
    <x v="1144"/>
    <n v="80000"/>
    <n v="100"/>
    <x v="2"/>
    <x v="0"/>
    <x v="0"/>
    <n v="1412272592"/>
    <x v="1145"/>
    <x v="0"/>
    <n v="1"/>
    <x v="1"/>
    <x v="19"/>
    <n v="0"/>
    <x v="101"/>
    <x v="7"/>
    <x v="19"/>
    <x v="1145"/>
    <x v="1145"/>
    <x v="3"/>
  </r>
  <r>
    <n v="1146"/>
    <x v="1146"/>
    <x v="1145"/>
    <n v="6000"/>
    <n v="530"/>
    <x v="2"/>
    <x v="0"/>
    <x v="0"/>
    <n v="1399071173"/>
    <x v="1146"/>
    <x v="0"/>
    <n v="12"/>
    <x v="1"/>
    <x v="19"/>
    <n v="9"/>
    <x v="821"/>
    <x v="7"/>
    <x v="19"/>
    <x v="1146"/>
    <x v="1146"/>
    <x v="3"/>
  </r>
  <r>
    <n v="1147"/>
    <x v="1147"/>
    <x v="1146"/>
    <n v="25000"/>
    <n v="0"/>
    <x v="2"/>
    <x v="5"/>
    <x v="5"/>
    <n v="1413760783"/>
    <x v="1147"/>
    <x v="0"/>
    <n v="0"/>
    <x v="1"/>
    <x v="19"/>
    <n v="0"/>
    <x v="123"/>
    <x v="7"/>
    <x v="19"/>
    <x v="1147"/>
    <x v="1147"/>
    <x v="3"/>
  </r>
  <r>
    <n v="1148"/>
    <x v="1148"/>
    <x v="1147"/>
    <n v="15000"/>
    <n v="73"/>
    <x v="2"/>
    <x v="0"/>
    <x v="0"/>
    <n v="1480568781"/>
    <x v="1148"/>
    <x v="0"/>
    <n v="3"/>
    <x v="1"/>
    <x v="19"/>
    <n v="0"/>
    <x v="822"/>
    <x v="7"/>
    <x v="19"/>
    <x v="1148"/>
    <x v="1148"/>
    <x v="2"/>
  </r>
  <r>
    <n v="1149"/>
    <x v="1149"/>
    <x v="1148"/>
    <n v="50000"/>
    <n v="75"/>
    <x v="2"/>
    <x v="0"/>
    <x v="0"/>
    <n v="1466096566"/>
    <x v="1149"/>
    <x v="0"/>
    <n v="2"/>
    <x v="1"/>
    <x v="19"/>
    <n v="0"/>
    <x v="823"/>
    <x v="7"/>
    <x v="19"/>
    <x v="1149"/>
    <x v="1149"/>
    <x v="2"/>
  </r>
  <r>
    <n v="1150"/>
    <x v="1150"/>
    <x v="1149"/>
    <n v="2500"/>
    <n v="252"/>
    <x v="2"/>
    <x v="0"/>
    <x v="0"/>
    <n v="1452293675"/>
    <x v="1150"/>
    <x v="0"/>
    <n v="6"/>
    <x v="1"/>
    <x v="19"/>
    <n v="10"/>
    <x v="824"/>
    <x v="7"/>
    <x v="19"/>
    <x v="1150"/>
    <x v="1150"/>
    <x v="0"/>
  </r>
  <r>
    <n v="1151"/>
    <x v="1151"/>
    <x v="1150"/>
    <n v="25000"/>
    <n v="0"/>
    <x v="2"/>
    <x v="0"/>
    <x v="0"/>
    <n v="1441592863"/>
    <x v="1151"/>
    <x v="0"/>
    <n v="0"/>
    <x v="1"/>
    <x v="19"/>
    <n v="0"/>
    <x v="123"/>
    <x v="7"/>
    <x v="19"/>
    <x v="1151"/>
    <x v="1151"/>
    <x v="0"/>
  </r>
  <r>
    <n v="1152"/>
    <x v="1152"/>
    <x v="1151"/>
    <n v="16000"/>
    <n v="911"/>
    <x v="2"/>
    <x v="0"/>
    <x v="0"/>
    <n v="1431709312"/>
    <x v="1152"/>
    <x v="0"/>
    <n v="15"/>
    <x v="1"/>
    <x v="19"/>
    <n v="6"/>
    <x v="825"/>
    <x v="7"/>
    <x v="19"/>
    <x v="1152"/>
    <x v="1152"/>
    <x v="0"/>
  </r>
  <r>
    <n v="1153"/>
    <x v="1153"/>
    <x v="1152"/>
    <n v="8000"/>
    <n v="50"/>
    <x v="2"/>
    <x v="0"/>
    <x v="0"/>
    <n v="1434647305"/>
    <x v="1153"/>
    <x v="0"/>
    <n v="1"/>
    <x v="1"/>
    <x v="19"/>
    <n v="1"/>
    <x v="73"/>
    <x v="7"/>
    <x v="19"/>
    <x v="1153"/>
    <x v="1153"/>
    <x v="0"/>
  </r>
  <r>
    <n v="1154"/>
    <x v="1154"/>
    <x v="1153"/>
    <n v="5000"/>
    <n v="325"/>
    <x v="2"/>
    <x v="0"/>
    <x v="0"/>
    <n v="1441507006"/>
    <x v="1154"/>
    <x v="0"/>
    <n v="3"/>
    <x v="1"/>
    <x v="19"/>
    <n v="7"/>
    <x v="150"/>
    <x v="7"/>
    <x v="19"/>
    <x v="1154"/>
    <x v="1154"/>
    <x v="0"/>
  </r>
  <r>
    <n v="1155"/>
    <x v="1155"/>
    <x v="1154"/>
    <n v="25000"/>
    <n v="188"/>
    <x v="2"/>
    <x v="0"/>
    <x v="0"/>
    <n v="1408040408"/>
    <x v="1155"/>
    <x v="0"/>
    <n v="8"/>
    <x v="1"/>
    <x v="19"/>
    <n v="1"/>
    <x v="826"/>
    <x v="7"/>
    <x v="19"/>
    <x v="1155"/>
    <x v="1155"/>
    <x v="3"/>
  </r>
  <r>
    <n v="1156"/>
    <x v="1156"/>
    <x v="1155"/>
    <n v="6500"/>
    <n v="0"/>
    <x v="2"/>
    <x v="0"/>
    <x v="0"/>
    <n v="1424742162"/>
    <x v="1156"/>
    <x v="0"/>
    <n v="0"/>
    <x v="1"/>
    <x v="19"/>
    <n v="0"/>
    <x v="123"/>
    <x v="7"/>
    <x v="19"/>
    <x v="1156"/>
    <x v="1156"/>
    <x v="0"/>
  </r>
  <r>
    <n v="1157"/>
    <x v="1157"/>
    <x v="1156"/>
    <n v="10000"/>
    <n v="151"/>
    <x v="2"/>
    <x v="0"/>
    <x v="0"/>
    <n v="1417795480"/>
    <x v="1157"/>
    <x v="0"/>
    <n v="3"/>
    <x v="1"/>
    <x v="19"/>
    <n v="2"/>
    <x v="680"/>
    <x v="7"/>
    <x v="19"/>
    <x v="1157"/>
    <x v="1157"/>
    <x v="3"/>
  </r>
  <r>
    <n v="1158"/>
    <x v="1158"/>
    <x v="1157"/>
    <n v="7500"/>
    <n v="35"/>
    <x v="2"/>
    <x v="0"/>
    <x v="0"/>
    <n v="1418091128"/>
    <x v="1158"/>
    <x v="0"/>
    <n v="3"/>
    <x v="1"/>
    <x v="19"/>
    <n v="0"/>
    <x v="124"/>
    <x v="7"/>
    <x v="19"/>
    <x v="1158"/>
    <x v="1158"/>
    <x v="3"/>
  </r>
  <r>
    <n v="1159"/>
    <x v="1159"/>
    <x v="1158"/>
    <n v="6750"/>
    <n v="0"/>
    <x v="2"/>
    <x v="0"/>
    <x v="0"/>
    <n v="1435679100"/>
    <x v="1159"/>
    <x v="0"/>
    <n v="0"/>
    <x v="1"/>
    <x v="19"/>
    <n v="0"/>
    <x v="123"/>
    <x v="7"/>
    <x v="19"/>
    <x v="1159"/>
    <x v="1159"/>
    <x v="0"/>
  </r>
  <r>
    <n v="1160"/>
    <x v="1160"/>
    <x v="1159"/>
    <n v="30000"/>
    <n v="1155"/>
    <x v="2"/>
    <x v="0"/>
    <x v="0"/>
    <n v="1427510586"/>
    <x v="1160"/>
    <x v="0"/>
    <n v="19"/>
    <x v="1"/>
    <x v="19"/>
    <n v="4"/>
    <x v="827"/>
    <x v="7"/>
    <x v="19"/>
    <x v="1160"/>
    <x v="1160"/>
    <x v="0"/>
  </r>
  <r>
    <n v="1161"/>
    <x v="1161"/>
    <x v="1160"/>
    <n v="18000"/>
    <n v="0"/>
    <x v="2"/>
    <x v="0"/>
    <x v="0"/>
    <n v="1432047989"/>
    <x v="1161"/>
    <x v="0"/>
    <n v="0"/>
    <x v="1"/>
    <x v="19"/>
    <n v="0"/>
    <x v="123"/>
    <x v="7"/>
    <x v="19"/>
    <x v="1161"/>
    <x v="1161"/>
    <x v="0"/>
  </r>
  <r>
    <n v="1162"/>
    <x v="1162"/>
    <x v="1161"/>
    <n v="60000"/>
    <n v="35"/>
    <x v="2"/>
    <x v="0"/>
    <x v="0"/>
    <n v="1411662264"/>
    <x v="1162"/>
    <x v="0"/>
    <n v="2"/>
    <x v="1"/>
    <x v="19"/>
    <n v="0"/>
    <x v="828"/>
    <x v="7"/>
    <x v="19"/>
    <x v="1162"/>
    <x v="1162"/>
    <x v="3"/>
  </r>
  <r>
    <n v="1163"/>
    <x v="1163"/>
    <x v="1162"/>
    <n v="5200"/>
    <n v="0"/>
    <x v="2"/>
    <x v="0"/>
    <x v="0"/>
    <n v="1407604920"/>
    <x v="1163"/>
    <x v="0"/>
    <n v="0"/>
    <x v="1"/>
    <x v="19"/>
    <n v="0"/>
    <x v="123"/>
    <x v="7"/>
    <x v="19"/>
    <x v="1163"/>
    <x v="1163"/>
    <x v="3"/>
  </r>
  <r>
    <n v="1164"/>
    <x v="1164"/>
    <x v="1163"/>
    <n v="10000"/>
    <n v="0"/>
    <x v="2"/>
    <x v="0"/>
    <x v="0"/>
    <n v="1466270582"/>
    <x v="1164"/>
    <x v="0"/>
    <n v="0"/>
    <x v="1"/>
    <x v="19"/>
    <n v="0"/>
    <x v="123"/>
    <x v="7"/>
    <x v="19"/>
    <x v="1164"/>
    <x v="1164"/>
    <x v="2"/>
  </r>
  <r>
    <n v="1165"/>
    <x v="1165"/>
    <x v="1164"/>
    <n v="10000"/>
    <n v="2070.5"/>
    <x v="2"/>
    <x v="0"/>
    <x v="0"/>
    <n v="1404623330"/>
    <x v="1165"/>
    <x v="0"/>
    <n v="25"/>
    <x v="1"/>
    <x v="19"/>
    <n v="21"/>
    <x v="829"/>
    <x v="7"/>
    <x v="19"/>
    <x v="1165"/>
    <x v="1165"/>
    <x v="3"/>
  </r>
  <r>
    <n v="1166"/>
    <x v="1166"/>
    <x v="1165"/>
    <n v="15000"/>
    <n v="2871"/>
    <x v="2"/>
    <x v="0"/>
    <x v="0"/>
    <n v="1435291200"/>
    <x v="1166"/>
    <x v="0"/>
    <n v="8"/>
    <x v="1"/>
    <x v="19"/>
    <n v="19"/>
    <x v="830"/>
    <x v="7"/>
    <x v="19"/>
    <x v="1166"/>
    <x v="1166"/>
    <x v="0"/>
  </r>
  <r>
    <n v="1167"/>
    <x v="1167"/>
    <x v="1166"/>
    <n v="60000"/>
    <n v="979"/>
    <x v="2"/>
    <x v="0"/>
    <x v="0"/>
    <n v="1410543495"/>
    <x v="1167"/>
    <x v="0"/>
    <n v="16"/>
    <x v="1"/>
    <x v="19"/>
    <n v="2"/>
    <x v="831"/>
    <x v="7"/>
    <x v="19"/>
    <x v="1167"/>
    <x v="1167"/>
    <x v="3"/>
  </r>
  <r>
    <n v="1168"/>
    <x v="1168"/>
    <x v="1167"/>
    <n v="18000"/>
    <n v="1020"/>
    <x v="2"/>
    <x v="0"/>
    <x v="0"/>
    <n v="1474507065"/>
    <x v="1168"/>
    <x v="0"/>
    <n v="3"/>
    <x v="1"/>
    <x v="19"/>
    <n v="6"/>
    <x v="832"/>
    <x v="7"/>
    <x v="19"/>
    <x v="1168"/>
    <x v="1168"/>
    <x v="2"/>
  </r>
  <r>
    <n v="1169"/>
    <x v="1169"/>
    <x v="1168"/>
    <n v="10000"/>
    <n v="17"/>
    <x v="2"/>
    <x v="0"/>
    <x v="0"/>
    <n v="1424593763"/>
    <x v="1169"/>
    <x v="0"/>
    <n v="3"/>
    <x v="1"/>
    <x v="19"/>
    <n v="0"/>
    <x v="162"/>
    <x v="7"/>
    <x v="19"/>
    <x v="1169"/>
    <x v="1169"/>
    <x v="0"/>
  </r>
  <r>
    <n v="1170"/>
    <x v="1170"/>
    <x v="1169"/>
    <n v="25000"/>
    <n v="100"/>
    <x v="2"/>
    <x v="1"/>
    <x v="1"/>
    <n v="1433021171"/>
    <x v="1170"/>
    <x v="0"/>
    <n v="2"/>
    <x v="1"/>
    <x v="19"/>
    <n v="0"/>
    <x v="73"/>
    <x v="7"/>
    <x v="19"/>
    <x v="1170"/>
    <x v="1170"/>
    <x v="0"/>
  </r>
  <r>
    <n v="1171"/>
    <x v="1171"/>
    <x v="1170"/>
    <n v="25000"/>
    <n v="25"/>
    <x v="2"/>
    <x v="0"/>
    <x v="0"/>
    <n v="1415909927"/>
    <x v="1171"/>
    <x v="0"/>
    <n v="1"/>
    <x v="1"/>
    <x v="19"/>
    <n v="0"/>
    <x v="381"/>
    <x v="7"/>
    <x v="19"/>
    <x v="1171"/>
    <x v="1171"/>
    <x v="3"/>
  </r>
  <r>
    <n v="1172"/>
    <x v="1172"/>
    <x v="1171"/>
    <n v="9000"/>
    <n v="0"/>
    <x v="2"/>
    <x v="0"/>
    <x v="0"/>
    <n v="1408551752"/>
    <x v="1172"/>
    <x v="0"/>
    <n v="0"/>
    <x v="1"/>
    <x v="19"/>
    <n v="0"/>
    <x v="123"/>
    <x v="7"/>
    <x v="19"/>
    <x v="1172"/>
    <x v="1172"/>
    <x v="3"/>
  </r>
  <r>
    <n v="1173"/>
    <x v="1173"/>
    <x v="1172"/>
    <n v="125000"/>
    <n v="30"/>
    <x v="2"/>
    <x v="0"/>
    <x v="0"/>
    <n v="1438576057"/>
    <x v="1173"/>
    <x v="0"/>
    <n v="1"/>
    <x v="1"/>
    <x v="19"/>
    <n v="0"/>
    <x v="180"/>
    <x v="7"/>
    <x v="19"/>
    <x v="1173"/>
    <x v="1173"/>
    <x v="0"/>
  </r>
  <r>
    <n v="1174"/>
    <x v="1174"/>
    <x v="1173"/>
    <n v="15000"/>
    <n v="886"/>
    <x v="2"/>
    <x v="0"/>
    <x v="0"/>
    <n v="1462738327"/>
    <x v="1174"/>
    <x v="0"/>
    <n v="19"/>
    <x v="1"/>
    <x v="19"/>
    <n v="6"/>
    <x v="833"/>
    <x v="7"/>
    <x v="19"/>
    <x v="1174"/>
    <x v="1174"/>
    <x v="2"/>
  </r>
  <r>
    <n v="1175"/>
    <x v="1175"/>
    <x v="1174"/>
    <n v="20000"/>
    <n v="585"/>
    <x v="2"/>
    <x v="0"/>
    <x v="0"/>
    <n v="1436981339"/>
    <x v="1175"/>
    <x v="0"/>
    <n v="9"/>
    <x v="1"/>
    <x v="19"/>
    <n v="3"/>
    <x v="178"/>
    <x v="7"/>
    <x v="19"/>
    <x v="1175"/>
    <x v="1175"/>
    <x v="0"/>
  </r>
  <r>
    <n v="1176"/>
    <x v="1176"/>
    <x v="1175"/>
    <n v="175000"/>
    <n v="10"/>
    <x v="2"/>
    <x v="2"/>
    <x v="2"/>
    <n v="1488805200"/>
    <x v="1176"/>
    <x v="0"/>
    <n v="1"/>
    <x v="1"/>
    <x v="19"/>
    <n v="0"/>
    <x v="119"/>
    <x v="7"/>
    <x v="19"/>
    <x v="1176"/>
    <x v="1176"/>
    <x v="1"/>
  </r>
  <r>
    <n v="1177"/>
    <x v="1177"/>
    <x v="1176"/>
    <n v="6000"/>
    <n v="0"/>
    <x v="2"/>
    <x v="1"/>
    <x v="1"/>
    <n v="1413388296"/>
    <x v="1177"/>
    <x v="0"/>
    <n v="0"/>
    <x v="1"/>
    <x v="19"/>
    <n v="0"/>
    <x v="123"/>
    <x v="7"/>
    <x v="19"/>
    <x v="1177"/>
    <x v="1177"/>
    <x v="3"/>
  </r>
  <r>
    <n v="1178"/>
    <x v="1178"/>
    <x v="1177"/>
    <n v="75000"/>
    <n v="5"/>
    <x v="2"/>
    <x v="0"/>
    <x v="0"/>
    <n v="1408225452"/>
    <x v="1178"/>
    <x v="0"/>
    <n v="1"/>
    <x v="1"/>
    <x v="19"/>
    <n v="0"/>
    <x v="145"/>
    <x v="7"/>
    <x v="19"/>
    <x v="1178"/>
    <x v="1178"/>
    <x v="3"/>
  </r>
  <r>
    <n v="1179"/>
    <x v="1179"/>
    <x v="1178"/>
    <n v="60000"/>
    <n v="3200"/>
    <x v="2"/>
    <x v="5"/>
    <x v="5"/>
    <n v="1446052627"/>
    <x v="1179"/>
    <x v="0"/>
    <n v="5"/>
    <x v="1"/>
    <x v="19"/>
    <n v="5"/>
    <x v="834"/>
    <x v="7"/>
    <x v="19"/>
    <x v="1179"/>
    <x v="1179"/>
    <x v="0"/>
  </r>
  <r>
    <n v="1180"/>
    <x v="1180"/>
    <x v="1179"/>
    <n v="50000"/>
    <n v="5875"/>
    <x v="2"/>
    <x v="0"/>
    <x v="0"/>
    <n v="1403983314"/>
    <x v="1180"/>
    <x v="0"/>
    <n v="85"/>
    <x v="1"/>
    <x v="19"/>
    <n v="12"/>
    <x v="835"/>
    <x v="7"/>
    <x v="19"/>
    <x v="1180"/>
    <x v="1180"/>
    <x v="3"/>
  </r>
  <r>
    <n v="1181"/>
    <x v="1181"/>
    <x v="1180"/>
    <n v="50000"/>
    <n v="4"/>
    <x v="2"/>
    <x v="0"/>
    <x v="0"/>
    <n v="1425197321"/>
    <x v="1181"/>
    <x v="0"/>
    <n v="3"/>
    <x v="1"/>
    <x v="19"/>
    <n v="0"/>
    <x v="836"/>
    <x v="7"/>
    <x v="19"/>
    <x v="1181"/>
    <x v="1181"/>
    <x v="0"/>
  </r>
  <r>
    <n v="1182"/>
    <x v="1182"/>
    <x v="1181"/>
    <n v="1000"/>
    <n v="42"/>
    <x v="2"/>
    <x v="0"/>
    <x v="0"/>
    <n v="1484239320"/>
    <x v="1182"/>
    <x v="0"/>
    <n v="4"/>
    <x v="1"/>
    <x v="19"/>
    <n v="4"/>
    <x v="679"/>
    <x v="7"/>
    <x v="19"/>
    <x v="1182"/>
    <x v="1182"/>
    <x v="2"/>
  </r>
  <r>
    <n v="1183"/>
    <x v="1183"/>
    <x v="1182"/>
    <n v="2500"/>
    <n v="100"/>
    <x v="2"/>
    <x v="0"/>
    <x v="0"/>
    <n v="1478059140"/>
    <x v="1183"/>
    <x v="0"/>
    <n v="3"/>
    <x v="1"/>
    <x v="19"/>
    <n v="4"/>
    <x v="837"/>
    <x v="7"/>
    <x v="19"/>
    <x v="1183"/>
    <x v="1183"/>
    <x v="2"/>
  </r>
  <r>
    <n v="1184"/>
    <x v="1184"/>
    <x v="1183"/>
    <n v="22000"/>
    <n v="23086"/>
    <x v="0"/>
    <x v="1"/>
    <x v="1"/>
    <n v="1486391011"/>
    <x v="1184"/>
    <x v="0"/>
    <n v="375"/>
    <x v="0"/>
    <x v="20"/>
    <n v="105"/>
    <x v="838"/>
    <x v="8"/>
    <x v="20"/>
    <x v="1184"/>
    <x v="1184"/>
    <x v="1"/>
  </r>
  <r>
    <n v="1185"/>
    <x v="1185"/>
    <x v="1184"/>
    <n v="12500"/>
    <n v="13180"/>
    <x v="0"/>
    <x v="0"/>
    <x v="0"/>
    <n v="1433736000"/>
    <x v="1185"/>
    <x v="0"/>
    <n v="111"/>
    <x v="0"/>
    <x v="20"/>
    <n v="105"/>
    <x v="839"/>
    <x v="8"/>
    <x v="20"/>
    <x v="1185"/>
    <x v="1185"/>
    <x v="0"/>
  </r>
  <r>
    <n v="1186"/>
    <x v="1186"/>
    <x v="1185"/>
    <n v="7500"/>
    <n v="8005"/>
    <x v="0"/>
    <x v="1"/>
    <x v="1"/>
    <n v="1433198520"/>
    <x v="1186"/>
    <x v="0"/>
    <n v="123"/>
    <x v="0"/>
    <x v="20"/>
    <n v="107"/>
    <x v="840"/>
    <x v="8"/>
    <x v="20"/>
    <x v="1186"/>
    <x v="1186"/>
    <x v="0"/>
  </r>
  <r>
    <n v="1187"/>
    <x v="1187"/>
    <x v="1186"/>
    <n v="8750"/>
    <n v="9111"/>
    <x v="0"/>
    <x v="0"/>
    <x v="0"/>
    <n v="1431885600"/>
    <x v="1187"/>
    <x v="0"/>
    <n v="70"/>
    <x v="0"/>
    <x v="20"/>
    <n v="104"/>
    <x v="841"/>
    <x v="8"/>
    <x v="20"/>
    <x v="1187"/>
    <x v="1187"/>
    <x v="0"/>
  </r>
  <r>
    <n v="1188"/>
    <x v="1188"/>
    <x v="1187"/>
    <n v="2000"/>
    <n v="3211"/>
    <x v="0"/>
    <x v="5"/>
    <x v="5"/>
    <n v="1482943740"/>
    <x v="1188"/>
    <x v="0"/>
    <n v="85"/>
    <x v="0"/>
    <x v="20"/>
    <n v="161"/>
    <x v="842"/>
    <x v="8"/>
    <x v="20"/>
    <x v="1188"/>
    <x v="1188"/>
    <x v="2"/>
  </r>
  <r>
    <n v="1189"/>
    <x v="1189"/>
    <x v="1188"/>
    <n v="9000"/>
    <n v="9700"/>
    <x v="0"/>
    <x v="0"/>
    <x v="0"/>
    <n v="1467242995"/>
    <x v="1189"/>
    <x v="0"/>
    <n v="86"/>
    <x v="0"/>
    <x v="20"/>
    <n v="108"/>
    <x v="843"/>
    <x v="8"/>
    <x v="20"/>
    <x v="1189"/>
    <x v="1189"/>
    <x v="2"/>
  </r>
  <r>
    <n v="1190"/>
    <x v="1190"/>
    <x v="1189"/>
    <n v="500"/>
    <n v="675"/>
    <x v="0"/>
    <x v="0"/>
    <x v="0"/>
    <n v="1409500725"/>
    <x v="1190"/>
    <x v="0"/>
    <n v="13"/>
    <x v="0"/>
    <x v="20"/>
    <n v="135"/>
    <x v="844"/>
    <x v="8"/>
    <x v="20"/>
    <x v="1190"/>
    <x v="1190"/>
    <x v="3"/>
  </r>
  <r>
    <n v="1191"/>
    <x v="1191"/>
    <x v="1190"/>
    <n v="2700"/>
    <n v="2945"/>
    <x v="0"/>
    <x v="0"/>
    <x v="0"/>
    <n v="1458480560"/>
    <x v="1191"/>
    <x v="0"/>
    <n v="33"/>
    <x v="0"/>
    <x v="20"/>
    <n v="109"/>
    <x v="845"/>
    <x v="8"/>
    <x v="20"/>
    <x v="1191"/>
    <x v="1191"/>
    <x v="2"/>
  </r>
  <r>
    <n v="1192"/>
    <x v="1192"/>
    <x v="1191"/>
    <n v="100"/>
    <n v="290"/>
    <x v="0"/>
    <x v="1"/>
    <x v="1"/>
    <n v="1486814978"/>
    <x v="1192"/>
    <x v="0"/>
    <n v="15"/>
    <x v="0"/>
    <x v="20"/>
    <n v="290"/>
    <x v="846"/>
    <x v="8"/>
    <x v="20"/>
    <x v="1192"/>
    <x v="1192"/>
    <x v="1"/>
  </r>
  <r>
    <n v="1193"/>
    <x v="1193"/>
    <x v="1192"/>
    <n v="21000"/>
    <n v="21831"/>
    <x v="0"/>
    <x v="0"/>
    <x v="0"/>
    <n v="1460223453"/>
    <x v="1193"/>
    <x v="0"/>
    <n v="273"/>
    <x v="0"/>
    <x v="20"/>
    <n v="104"/>
    <x v="847"/>
    <x v="8"/>
    <x v="20"/>
    <x v="1193"/>
    <x v="1193"/>
    <x v="2"/>
  </r>
  <r>
    <n v="1194"/>
    <x v="1194"/>
    <x v="1193"/>
    <n v="12500"/>
    <n v="40280"/>
    <x v="0"/>
    <x v="17"/>
    <x v="3"/>
    <n v="1428493379"/>
    <x v="1194"/>
    <x v="0"/>
    <n v="714"/>
    <x v="0"/>
    <x v="20"/>
    <n v="322"/>
    <x v="848"/>
    <x v="8"/>
    <x v="20"/>
    <x v="1194"/>
    <x v="1194"/>
    <x v="0"/>
  </r>
  <r>
    <n v="1195"/>
    <x v="1195"/>
    <x v="1194"/>
    <n v="10000"/>
    <n v="13500"/>
    <x v="0"/>
    <x v="13"/>
    <x v="3"/>
    <n v="1450602000"/>
    <x v="1195"/>
    <x v="0"/>
    <n v="170"/>
    <x v="0"/>
    <x v="20"/>
    <n v="135"/>
    <x v="849"/>
    <x v="8"/>
    <x v="20"/>
    <x v="1195"/>
    <x v="1195"/>
    <x v="0"/>
  </r>
  <r>
    <n v="1196"/>
    <x v="1196"/>
    <x v="1195"/>
    <n v="14500"/>
    <n v="39137"/>
    <x v="0"/>
    <x v="1"/>
    <x v="1"/>
    <n v="1450467539"/>
    <x v="1196"/>
    <x v="0"/>
    <n v="512"/>
    <x v="0"/>
    <x v="20"/>
    <n v="270"/>
    <x v="850"/>
    <x v="8"/>
    <x v="20"/>
    <x v="1196"/>
    <x v="1196"/>
    <x v="0"/>
  </r>
  <r>
    <n v="1197"/>
    <x v="1197"/>
    <x v="1196"/>
    <n v="15000"/>
    <n v="37994"/>
    <x v="0"/>
    <x v="0"/>
    <x v="0"/>
    <n v="1465797540"/>
    <x v="1197"/>
    <x v="0"/>
    <n v="314"/>
    <x v="0"/>
    <x v="20"/>
    <n v="253"/>
    <x v="851"/>
    <x v="8"/>
    <x v="20"/>
    <x v="1197"/>
    <x v="1197"/>
    <x v="2"/>
  </r>
  <r>
    <n v="1198"/>
    <x v="1198"/>
    <x v="1197"/>
    <n v="3500"/>
    <n v="9121"/>
    <x v="0"/>
    <x v="0"/>
    <x v="0"/>
    <n v="1451530800"/>
    <x v="1198"/>
    <x v="0"/>
    <n v="167"/>
    <x v="0"/>
    <x v="20"/>
    <n v="261"/>
    <x v="852"/>
    <x v="8"/>
    <x v="20"/>
    <x v="1198"/>
    <x v="1198"/>
    <x v="0"/>
  </r>
  <r>
    <n v="1199"/>
    <x v="1199"/>
    <x v="1198"/>
    <n v="2658"/>
    <n v="2693"/>
    <x v="0"/>
    <x v="1"/>
    <x v="1"/>
    <n v="1436380200"/>
    <x v="1199"/>
    <x v="0"/>
    <n v="9"/>
    <x v="0"/>
    <x v="20"/>
    <n v="101"/>
    <x v="853"/>
    <x v="8"/>
    <x v="20"/>
    <x v="1199"/>
    <x v="1199"/>
    <x v="0"/>
  </r>
  <r>
    <n v="1200"/>
    <x v="1200"/>
    <x v="1199"/>
    <n v="4800"/>
    <n v="6029"/>
    <x v="0"/>
    <x v="0"/>
    <x v="0"/>
    <n v="1429183656"/>
    <x v="1200"/>
    <x v="0"/>
    <n v="103"/>
    <x v="0"/>
    <x v="20"/>
    <n v="126"/>
    <x v="854"/>
    <x v="8"/>
    <x v="20"/>
    <x v="1200"/>
    <x v="1200"/>
    <x v="0"/>
  </r>
  <r>
    <n v="1201"/>
    <x v="1201"/>
    <x v="1200"/>
    <n v="6000"/>
    <n v="6146.27"/>
    <x v="0"/>
    <x v="1"/>
    <x v="1"/>
    <n v="1468593246"/>
    <x v="1201"/>
    <x v="0"/>
    <n v="111"/>
    <x v="0"/>
    <x v="20"/>
    <n v="102"/>
    <x v="855"/>
    <x v="8"/>
    <x v="20"/>
    <x v="1201"/>
    <x v="1201"/>
    <x v="2"/>
  </r>
  <r>
    <n v="1202"/>
    <x v="1202"/>
    <x v="1201"/>
    <n v="25000"/>
    <n v="49811"/>
    <x v="0"/>
    <x v="2"/>
    <x v="2"/>
    <n v="1435388154"/>
    <x v="1202"/>
    <x v="0"/>
    <n v="271"/>
    <x v="0"/>
    <x v="20"/>
    <n v="199"/>
    <x v="856"/>
    <x v="8"/>
    <x v="20"/>
    <x v="1202"/>
    <x v="1202"/>
    <x v="0"/>
  </r>
  <r>
    <n v="1203"/>
    <x v="1203"/>
    <x v="1202"/>
    <n v="16300"/>
    <n v="16700"/>
    <x v="0"/>
    <x v="0"/>
    <x v="0"/>
    <n v="1433083527"/>
    <x v="1203"/>
    <x v="0"/>
    <n v="101"/>
    <x v="0"/>
    <x v="20"/>
    <n v="102"/>
    <x v="857"/>
    <x v="8"/>
    <x v="20"/>
    <x v="1203"/>
    <x v="1203"/>
    <x v="0"/>
  </r>
  <r>
    <n v="1204"/>
    <x v="1204"/>
    <x v="1203"/>
    <n v="13000"/>
    <n v="13383"/>
    <x v="0"/>
    <x v="0"/>
    <x v="0"/>
    <n v="1449205200"/>
    <x v="1204"/>
    <x v="0"/>
    <n v="57"/>
    <x v="0"/>
    <x v="20"/>
    <n v="103"/>
    <x v="858"/>
    <x v="8"/>
    <x v="20"/>
    <x v="1204"/>
    <x v="1204"/>
    <x v="0"/>
  </r>
  <r>
    <n v="1205"/>
    <x v="1205"/>
    <x v="1204"/>
    <n v="13000"/>
    <n v="13112"/>
    <x v="0"/>
    <x v="12"/>
    <x v="3"/>
    <n v="1434197351"/>
    <x v="1205"/>
    <x v="0"/>
    <n v="62"/>
    <x v="0"/>
    <x v="20"/>
    <n v="101"/>
    <x v="859"/>
    <x v="8"/>
    <x v="20"/>
    <x v="1205"/>
    <x v="1205"/>
    <x v="0"/>
  </r>
  <r>
    <n v="1206"/>
    <x v="1206"/>
    <x v="1205"/>
    <n v="900"/>
    <n v="1035"/>
    <x v="0"/>
    <x v="15"/>
    <x v="3"/>
    <n v="1489238940"/>
    <x v="1206"/>
    <x v="0"/>
    <n v="32"/>
    <x v="0"/>
    <x v="20"/>
    <n v="115"/>
    <x v="860"/>
    <x v="8"/>
    <x v="20"/>
    <x v="1206"/>
    <x v="1206"/>
    <x v="1"/>
  </r>
  <r>
    <n v="1207"/>
    <x v="1207"/>
    <x v="1206"/>
    <n v="16700"/>
    <n v="17396"/>
    <x v="0"/>
    <x v="13"/>
    <x v="3"/>
    <n v="1459418400"/>
    <x v="1207"/>
    <x v="0"/>
    <n v="141"/>
    <x v="0"/>
    <x v="20"/>
    <n v="104"/>
    <x v="861"/>
    <x v="8"/>
    <x v="20"/>
    <x v="1207"/>
    <x v="1207"/>
    <x v="2"/>
  </r>
  <r>
    <n v="1208"/>
    <x v="1208"/>
    <x v="1207"/>
    <n v="10000"/>
    <n v="15530"/>
    <x v="0"/>
    <x v="0"/>
    <x v="0"/>
    <n v="1458835264"/>
    <x v="1208"/>
    <x v="0"/>
    <n v="75"/>
    <x v="0"/>
    <x v="20"/>
    <n v="155"/>
    <x v="862"/>
    <x v="8"/>
    <x v="20"/>
    <x v="1208"/>
    <x v="1208"/>
    <x v="2"/>
  </r>
  <r>
    <n v="1209"/>
    <x v="1209"/>
    <x v="1208"/>
    <n v="6000"/>
    <n v="6360"/>
    <x v="0"/>
    <x v="0"/>
    <x v="0"/>
    <n v="1488053905"/>
    <x v="1209"/>
    <x v="0"/>
    <n v="46"/>
    <x v="0"/>
    <x v="20"/>
    <n v="106"/>
    <x v="863"/>
    <x v="8"/>
    <x v="20"/>
    <x v="1209"/>
    <x v="1209"/>
    <x v="1"/>
  </r>
  <r>
    <n v="1210"/>
    <x v="1210"/>
    <x v="1209"/>
    <n v="20000"/>
    <n v="50863"/>
    <x v="0"/>
    <x v="11"/>
    <x v="9"/>
    <n v="1433106000"/>
    <x v="1210"/>
    <x v="0"/>
    <n v="103"/>
    <x v="0"/>
    <x v="20"/>
    <n v="254"/>
    <x v="864"/>
    <x v="8"/>
    <x v="20"/>
    <x v="1210"/>
    <x v="1210"/>
    <x v="0"/>
  </r>
  <r>
    <n v="1211"/>
    <x v="1211"/>
    <x v="1210"/>
    <n v="1000"/>
    <n v="1011"/>
    <x v="0"/>
    <x v="5"/>
    <x v="5"/>
    <n v="1465505261"/>
    <x v="1211"/>
    <x v="0"/>
    <n v="6"/>
    <x v="0"/>
    <x v="20"/>
    <n v="101"/>
    <x v="865"/>
    <x v="8"/>
    <x v="20"/>
    <x v="1211"/>
    <x v="1211"/>
    <x v="2"/>
  </r>
  <r>
    <n v="1212"/>
    <x v="1212"/>
    <x v="1211"/>
    <n v="2500"/>
    <n v="3226"/>
    <x v="0"/>
    <x v="0"/>
    <x v="0"/>
    <n v="1448586000"/>
    <x v="1212"/>
    <x v="0"/>
    <n v="83"/>
    <x v="0"/>
    <x v="20"/>
    <n v="129"/>
    <x v="866"/>
    <x v="8"/>
    <x v="20"/>
    <x v="1212"/>
    <x v="1212"/>
    <x v="0"/>
  </r>
  <r>
    <n v="1213"/>
    <x v="1213"/>
    <x v="1212"/>
    <n v="6500"/>
    <n v="6645"/>
    <x v="0"/>
    <x v="1"/>
    <x v="1"/>
    <n v="1485886100"/>
    <x v="1213"/>
    <x v="0"/>
    <n v="108"/>
    <x v="0"/>
    <x v="20"/>
    <n v="102"/>
    <x v="867"/>
    <x v="8"/>
    <x v="20"/>
    <x v="1213"/>
    <x v="1213"/>
    <x v="2"/>
  </r>
  <r>
    <n v="1214"/>
    <x v="1214"/>
    <x v="1213"/>
    <n v="2000"/>
    <n v="2636"/>
    <x v="0"/>
    <x v="0"/>
    <x v="0"/>
    <n v="1433880605"/>
    <x v="1214"/>
    <x v="0"/>
    <n v="25"/>
    <x v="0"/>
    <x v="20"/>
    <n v="132"/>
    <x v="868"/>
    <x v="8"/>
    <x v="20"/>
    <x v="1214"/>
    <x v="1214"/>
    <x v="0"/>
  </r>
  <r>
    <n v="1215"/>
    <x v="1215"/>
    <x v="1214"/>
    <n v="5000"/>
    <n v="39304.01"/>
    <x v="0"/>
    <x v="0"/>
    <x v="0"/>
    <n v="1401487756"/>
    <x v="1215"/>
    <x v="0"/>
    <n v="549"/>
    <x v="0"/>
    <x v="20"/>
    <n v="786"/>
    <x v="869"/>
    <x v="8"/>
    <x v="20"/>
    <x v="1215"/>
    <x v="1215"/>
    <x v="3"/>
  </r>
  <r>
    <n v="1216"/>
    <x v="1216"/>
    <x v="1215"/>
    <n v="14000"/>
    <n v="20398"/>
    <x v="0"/>
    <x v="0"/>
    <x v="0"/>
    <n v="1443826980"/>
    <x v="1216"/>
    <x v="0"/>
    <n v="222"/>
    <x v="0"/>
    <x v="20"/>
    <n v="146"/>
    <x v="870"/>
    <x v="8"/>
    <x v="20"/>
    <x v="1216"/>
    <x v="1216"/>
    <x v="0"/>
  </r>
  <r>
    <n v="1217"/>
    <x v="1217"/>
    <x v="1216"/>
    <n v="26500"/>
    <n v="27189"/>
    <x v="0"/>
    <x v="0"/>
    <x v="0"/>
    <n v="1468524340"/>
    <x v="1217"/>
    <x v="0"/>
    <n v="183"/>
    <x v="0"/>
    <x v="20"/>
    <n v="103"/>
    <x v="871"/>
    <x v="8"/>
    <x v="20"/>
    <x v="1217"/>
    <x v="1217"/>
    <x v="2"/>
  </r>
  <r>
    <n v="1218"/>
    <x v="1218"/>
    <x v="1217"/>
    <n v="9000"/>
    <n v="15505"/>
    <x v="0"/>
    <x v="0"/>
    <x v="0"/>
    <n v="1446346800"/>
    <x v="1218"/>
    <x v="0"/>
    <n v="89"/>
    <x v="0"/>
    <x v="20"/>
    <n v="172"/>
    <x v="872"/>
    <x v="8"/>
    <x v="20"/>
    <x v="1218"/>
    <x v="1218"/>
    <x v="0"/>
  </r>
  <r>
    <n v="1219"/>
    <x v="1219"/>
    <x v="1218"/>
    <n v="16350"/>
    <n v="26024"/>
    <x v="0"/>
    <x v="0"/>
    <x v="0"/>
    <n v="1476961513"/>
    <x v="1219"/>
    <x v="0"/>
    <n v="253"/>
    <x v="0"/>
    <x v="20"/>
    <n v="159"/>
    <x v="873"/>
    <x v="8"/>
    <x v="20"/>
    <x v="1219"/>
    <x v="1219"/>
    <x v="2"/>
  </r>
  <r>
    <n v="1220"/>
    <x v="1220"/>
    <x v="1219"/>
    <n v="15000"/>
    <n v="15565"/>
    <x v="0"/>
    <x v="12"/>
    <x v="3"/>
    <n v="1440515112"/>
    <x v="1220"/>
    <x v="0"/>
    <n v="140"/>
    <x v="0"/>
    <x v="20"/>
    <n v="104"/>
    <x v="874"/>
    <x v="8"/>
    <x v="20"/>
    <x v="1220"/>
    <x v="1220"/>
    <x v="0"/>
  </r>
  <r>
    <n v="1221"/>
    <x v="1221"/>
    <x v="1220"/>
    <n v="2200"/>
    <n v="2451.0100000000002"/>
    <x v="0"/>
    <x v="1"/>
    <x v="1"/>
    <n v="1480809600"/>
    <x v="1221"/>
    <x v="0"/>
    <n v="103"/>
    <x v="0"/>
    <x v="20"/>
    <n v="111"/>
    <x v="875"/>
    <x v="8"/>
    <x v="20"/>
    <x v="1221"/>
    <x v="1221"/>
    <x v="2"/>
  </r>
  <r>
    <n v="1222"/>
    <x v="1222"/>
    <x v="1221"/>
    <n v="4000"/>
    <n v="11215"/>
    <x v="0"/>
    <x v="5"/>
    <x v="5"/>
    <n v="1459483200"/>
    <x v="1222"/>
    <x v="0"/>
    <n v="138"/>
    <x v="0"/>
    <x v="20"/>
    <n v="280"/>
    <x v="876"/>
    <x v="8"/>
    <x v="20"/>
    <x v="1222"/>
    <x v="1222"/>
    <x v="2"/>
  </r>
  <r>
    <n v="1223"/>
    <x v="1223"/>
    <x v="1222"/>
    <n v="19800"/>
    <n v="22197"/>
    <x v="0"/>
    <x v="0"/>
    <x v="0"/>
    <n v="1478754909"/>
    <x v="1223"/>
    <x v="0"/>
    <n v="191"/>
    <x v="0"/>
    <x v="20"/>
    <n v="112"/>
    <x v="877"/>
    <x v="8"/>
    <x v="20"/>
    <x v="1223"/>
    <x v="1223"/>
    <x v="2"/>
  </r>
  <r>
    <n v="1224"/>
    <x v="1224"/>
    <x v="1223"/>
    <n v="15000"/>
    <n v="1060"/>
    <x v="1"/>
    <x v="0"/>
    <x v="0"/>
    <n v="1402060302"/>
    <x v="1224"/>
    <x v="0"/>
    <n v="18"/>
    <x v="1"/>
    <x v="21"/>
    <n v="7"/>
    <x v="878"/>
    <x v="4"/>
    <x v="21"/>
    <x v="1224"/>
    <x v="1224"/>
    <x v="3"/>
  </r>
  <r>
    <n v="1225"/>
    <x v="1225"/>
    <x v="1224"/>
    <n v="3000"/>
    <n v="132"/>
    <x v="1"/>
    <x v="0"/>
    <x v="0"/>
    <n v="1382478278"/>
    <x v="1225"/>
    <x v="0"/>
    <n v="3"/>
    <x v="1"/>
    <x v="21"/>
    <n v="4"/>
    <x v="879"/>
    <x v="4"/>
    <x v="21"/>
    <x v="1225"/>
    <x v="1225"/>
    <x v="4"/>
  </r>
  <r>
    <n v="1226"/>
    <x v="1226"/>
    <x v="1225"/>
    <n v="50000"/>
    <n v="1937"/>
    <x v="1"/>
    <x v="0"/>
    <x v="0"/>
    <n v="1398042000"/>
    <x v="1226"/>
    <x v="0"/>
    <n v="40"/>
    <x v="1"/>
    <x v="21"/>
    <n v="4"/>
    <x v="880"/>
    <x v="4"/>
    <x v="21"/>
    <x v="1226"/>
    <x v="1226"/>
    <x v="3"/>
  </r>
  <r>
    <n v="1227"/>
    <x v="1227"/>
    <x v="1226"/>
    <n v="2000"/>
    <n v="0"/>
    <x v="1"/>
    <x v="0"/>
    <x v="0"/>
    <n v="1407394800"/>
    <x v="1227"/>
    <x v="0"/>
    <n v="0"/>
    <x v="1"/>
    <x v="21"/>
    <n v="0"/>
    <x v="123"/>
    <x v="4"/>
    <x v="21"/>
    <x v="1227"/>
    <x v="1227"/>
    <x v="3"/>
  </r>
  <r>
    <n v="1228"/>
    <x v="1228"/>
    <x v="1227"/>
    <n v="5000"/>
    <n v="1465"/>
    <x v="1"/>
    <x v="0"/>
    <x v="0"/>
    <n v="1317231008"/>
    <x v="1228"/>
    <x v="0"/>
    <n v="24"/>
    <x v="1"/>
    <x v="21"/>
    <n v="29"/>
    <x v="881"/>
    <x v="4"/>
    <x v="21"/>
    <x v="1228"/>
    <x v="1228"/>
    <x v="6"/>
  </r>
  <r>
    <n v="1229"/>
    <x v="1229"/>
    <x v="1228"/>
    <n v="2750"/>
    <n v="25"/>
    <x v="1"/>
    <x v="0"/>
    <x v="0"/>
    <n v="1334592000"/>
    <x v="1229"/>
    <x v="0"/>
    <n v="1"/>
    <x v="1"/>
    <x v="21"/>
    <n v="1"/>
    <x v="381"/>
    <x v="4"/>
    <x v="21"/>
    <x v="1229"/>
    <x v="1229"/>
    <x v="5"/>
  </r>
  <r>
    <n v="1230"/>
    <x v="1230"/>
    <x v="1229"/>
    <n v="500000"/>
    <n v="0"/>
    <x v="1"/>
    <x v="0"/>
    <x v="0"/>
    <n v="1298589630"/>
    <x v="1230"/>
    <x v="0"/>
    <n v="0"/>
    <x v="1"/>
    <x v="21"/>
    <n v="0"/>
    <x v="123"/>
    <x v="4"/>
    <x v="21"/>
    <x v="1230"/>
    <x v="1230"/>
    <x v="6"/>
  </r>
  <r>
    <n v="1231"/>
    <x v="1231"/>
    <x v="1230"/>
    <n v="5000"/>
    <n v="0"/>
    <x v="1"/>
    <x v="0"/>
    <x v="0"/>
    <n v="1440723600"/>
    <x v="1231"/>
    <x v="0"/>
    <n v="0"/>
    <x v="1"/>
    <x v="21"/>
    <n v="0"/>
    <x v="123"/>
    <x v="4"/>
    <x v="21"/>
    <x v="1231"/>
    <x v="1231"/>
    <x v="0"/>
  </r>
  <r>
    <n v="1232"/>
    <x v="1232"/>
    <x v="1231"/>
    <n v="5000"/>
    <n v="40"/>
    <x v="1"/>
    <x v="0"/>
    <x v="0"/>
    <n v="1381090870"/>
    <x v="1232"/>
    <x v="0"/>
    <n v="1"/>
    <x v="1"/>
    <x v="21"/>
    <n v="1"/>
    <x v="376"/>
    <x v="4"/>
    <x v="21"/>
    <x v="1232"/>
    <x v="1232"/>
    <x v="4"/>
  </r>
  <r>
    <n v="1233"/>
    <x v="1233"/>
    <x v="1232"/>
    <n v="1000"/>
    <n v="116"/>
    <x v="1"/>
    <x v="0"/>
    <x v="0"/>
    <n v="1329864374"/>
    <x v="1233"/>
    <x v="0"/>
    <n v="6"/>
    <x v="1"/>
    <x v="21"/>
    <n v="12"/>
    <x v="846"/>
    <x v="4"/>
    <x v="21"/>
    <x v="1233"/>
    <x v="1233"/>
    <x v="5"/>
  </r>
  <r>
    <n v="1234"/>
    <x v="1234"/>
    <x v="1233"/>
    <n v="50000"/>
    <n v="0"/>
    <x v="1"/>
    <x v="1"/>
    <x v="1"/>
    <n v="1422903342"/>
    <x v="1234"/>
    <x v="0"/>
    <n v="0"/>
    <x v="1"/>
    <x v="21"/>
    <n v="0"/>
    <x v="123"/>
    <x v="4"/>
    <x v="21"/>
    <x v="1234"/>
    <x v="1234"/>
    <x v="0"/>
  </r>
  <r>
    <n v="1235"/>
    <x v="1235"/>
    <x v="1234"/>
    <n v="7534"/>
    <n v="210"/>
    <x v="1"/>
    <x v="0"/>
    <x v="0"/>
    <n v="1387077299"/>
    <x v="1235"/>
    <x v="0"/>
    <n v="6"/>
    <x v="1"/>
    <x v="21"/>
    <n v="3"/>
    <x v="432"/>
    <x v="4"/>
    <x v="21"/>
    <x v="1235"/>
    <x v="1235"/>
    <x v="4"/>
  </r>
  <r>
    <n v="1236"/>
    <x v="1236"/>
    <x v="1235"/>
    <n v="2500"/>
    <n v="0"/>
    <x v="1"/>
    <x v="0"/>
    <x v="0"/>
    <n v="1343491200"/>
    <x v="1236"/>
    <x v="0"/>
    <n v="0"/>
    <x v="1"/>
    <x v="21"/>
    <n v="0"/>
    <x v="123"/>
    <x v="4"/>
    <x v="21"/>
    <x v="1236"/>
    <x v="1236"/>
    <x v="5"/>
  </r>
  <r>
    <n v="1237"/>
    <x v="1237"/>
    <x v="1236"/>
    <n v="25000"/>
    <n v="0"/>
    <x v="1"/>
    <x v="0"/>
    <x v="0"/>
    <n v="1345790865"/>
    <x v="1237"/>
    <x v="0"/>
    <n v="0"/>
    <x v="1"/>
    <x v="21"/>
    <n v="0"/>
    <x v="123"/>
    <x v="4"/>
    <x v="21"/>
    <x v="1237"/>
    <x v="1237"/>
    <x v="5"/>
  </r>
  <r>
    <n v="1238"/>
    <x v="1238"/>
    <x v="1237"/>
    <n v="1000"/>
    <n v="178"/>
    <x v="1"/>
    <x v="0"/>
    <x v="0"/>
    <n v="1312641536"/>
    <x v="1238"/>
    <x v="0"/>
    <n v="3"/>
    <x v="1"/>
    <x v="21"/>
    <n v="18"/>
    <x v="882"/>
    <x v="4"/>
    <x v="21"/>
    <x v="1238"/>
    <x v="1238"/>
    <x v="6"/>
  </r>
  <r>
    <n v="1239"/>
    <x v="1239"/>
    <x v="1238"/>
    <n v="2500"/>
    <n v="0"/>
    <x v="1"/>
    <x v="0"/>
    <x v="0"/>
    <n v="1325804767"/>
    <x v="1239"/>
    <x v="0"/>
    <n v="0"/>
    <x v="1"/>
    <x v="21"/>
    <n v="0"/>
    <x v="123"/>
    <x v="4"/>
    <x v="21"/>
    <x v="1239"/>
    <x v="1239"/>
    <x v="6"/>
  </r>
  <r>
    <n v="1240"/>
    <x v="1240"/>
    <x v="1239"/>
    <n v="8000"/>
    <n v="241"/>
    <x v="1"/>
    <x v="0"/>
    <x v="0"/>
    <n v="1373665860"/>
    <x v="1240"/>
    <x v="0"/>
    <n v="8"/>
    <x v="1"/>
    <x v="21"/>
    <n v="3"/>
    <x v="883"/>
    <x v="4"/>
    <x v="21"/>
    <x v="1240"/>
    <x v="1240"/>
    <x v="4"/>
  </r>
  <r>
    <n v="1241"/>
    <x v="1241"/>
    <x v="1240"/>
    <n v="5000"/>
    <n v="2537"/>
    <x v="1"/>
    <x v="0"/>
    <x v="0"/>
    <n v="1414994340"/>
    <x v="1241"/>
    <x v="0"/>
    <n v="34"/>
    <x v="1"/>
    <x v="21"/>
    <n v="51"/>
    <x v="884"/>
    <x v="4"/>
    <x v="21"/>
    <x v="1241"/>
    <x v="1241"/>
    <x v="3"/>
  </r>
  <r>
    <n v="1242"/>
    <x v="1242"/>
    <x v="1241"/>
    <n v="911"/>
    <n v="5"/>
    <x v="1"/>
    <x v="0"/>
    <x v="0"/>
    <n v="1315747080"/>
    <x v="1242"/>
    <x v="0"/>
    <n v="1"/>
    <x v="1"/>
    <x v="21"/>
    <n v="1"/>
    <x v="145"/>
    <x v="4"/>
    <x v="21"/>
    <x v="1242"/>
    <x v="1242"/>
    <x v="6"/>
  </r>
  <r>
    <n v="1243"/>
    <x v="1243"/>
    <x v="1242"/>
    <n v="12000"/>
    <n v="1691"/>
    <x v="1"/>
    <x v="0"/>
    <x v="0"/>
    <n v="1310158800"/>
    <x v="1243"/>
    <x v="0"/>
    <n v="38"/>
    <x v="1"/>
    <x v="21"/>
    <n v="14"/>
    <x v="885"/>
    <x v="4"/>
    <x v="21"/>
    <x v="1243"/>
    <x v="1243"/>
    <x v="6"/>
  </r>
  <r>
    <n v="1244"/>
    <x v="1244"/>
    <x v="1243"/>
    <n v="2000"/>
    <n v="2076"/>
    <x v="0"/>
    <x v="0"/>
    <x v="0"/>
    <n v="1366664400"/>
    <x v="1244"/>
    <x v="1"/>
    <n v="45"/>
    <x v="0"/>
    <x v="11"/>
    <n v="104"/>
    <x v="886"/>
    <x v="4"/>
    <x v="11"/>
    <x v="1244"/>
    <x v="1244"/>
    <x v="4"/>
  </r>
  <r>
    <n v="1245"/>
    <x v="1245"/>
    <x v="1244"/>
    <n v="2000"/>
    <n v="2405"/>
    <x v="0"/>
    <x v="0"/>
    <x v="0"/>
    <n v="1402755834"/>
    <x v="1245"/>
    <x v="1"/>
    <n v="17"/>
    <x v="0"/>
    <x v="11"/>
    <n v="120"/>
    <x v="887"/>
    <x v="4"/>
    <x v="11"/>
    <x v="1245"/>
    <x v="1245"/>
    <x v="3"/>
  </r>
  <r>
    <n v="1246"/>
    <x v="1246"/>
    <x v="1245"/>
    <n v="2000"/>
    <n v="2340"/>
    <x v="0"/>
    <x v="0"/>
    <x v="0"/>
    <n v="1323136949"/>
    <x v="1246"/>
    <x v="1"/>
    <n v="31"/>
    <x v="0"/>
    <x v="11"/>
    <n v="117"/>
    <x v="888"/>
    <x v="4"/>
    <x v="11"/>
    <x v="1246"/>
    <x v="1246"/>
    <x v="6"/>
  </r>
  <r>
    <n v="1247"/>
    <x v="1247"/>
    <x v="1246"/>
    <n v="3500"/>
    <n v="4275"/>
    <x v="0"/>
    <x v="0"/>
    <x v="0"/>
    <n v="1367823655"/>
    <x v="1247"/>
    <x v="1"/>
    <n v="50"/>
    <x v="0"/>
    <x v="11"/>
    <n v="122"/>
    <x v="889"/>
    <x v="4"/>
    <x v="11"/>
    <x v="1247"/>
    <x v="1247"/>
    <x v="4"/>
  </r>
  <r>
    <n v="1248"/>
    <x v="1248"/>
    <x v="1247"/>
    <n v="2500"/>
    <n v="3791"/>
    <x v="0"/>
    <x v="0"/>
    <x v="0"/>
    <n v="1402642740"/>
    <x v="1248"/>
    <x v="1"/>
    <n v="59"/>
    <x v="0"/>
    <x v="11"/>
    <n v="152"/>
    <x v="890"/>
    <x v="4"/>
    <x v="11"/>
    <x v="1248"/>
    <x v="1248"/>
    <x v="3"/>
  </r>
  <r>
    <n v="1249"/>
    <x v="1249"/>
    <x v="1248"/>
    <n v="5000"/>
    <n v="5222"/>
    <x v="0"/>
    <x v="0"/>
    <x v="0"/>
    <n v="1341683211"/>
    <x v="1249"/>
    <x v="1"/>
    <n v="81"/>
    <x v="0"/>
    <x v="11"/>
    <n v="104"/>
    <x v="891"/>
    <x v="4"/>
    <x v="11"/>
    <x v="1249"/>
    <x v="1249"/>
    <x v="5"/>
  </r>
  <r>
    <n v="1250"/>
    <x v="1250"/>
    <x v="1249"/>
    <n v="30000"/>
    <n v="60046"/>
    <x v="0"/>
    <x v="0"/>
    <x v="0"/>
    <n v="1410017131"/>
    <x v="1250"/>
    <x v="1"/>
    <n v="508"/>
    <x v="0"/>
    <x v="11"/>
    <n v="200"/>
    <x v="892"/>
    <x v="4"/>
    <x v="11"/>
    <x v="1250"/>
    <x v="1250"/>
    <x v="3"/>
  </r>
  <r>
    <n v="1251"/>
    <x v="1251"/>
    <x v="1250"/>
    <n v="6000"/>
    <n v="6108"/>
    <x v="0"/>
    <x v="0"/>
    <x v="0"/>
    <n v="1316979167"/>
    <x v="1251"/>
    <x v="1"/>
    <n v="74"/>
    <x v="0"/>
    <x v="11"/>
    <n v="102"/>
    <x v="893"/>
    <x v="4"/>
    <x v="11"/>
    <x v="1251"/>
    <x v="1251"/>
    <x v="6"/>
  </r>
  <r>
    <n v="1252"/>
    <x v="1252"/>
    <x v="1251"/>
    <n v="3500"/>
    <n v="4818"/>
    <x v="0"/>
    <x v="0"/>
    <x v="0"/>
    <n v="1382658169"/>
    <x v="1252"/>
    <x v="1"/>
    <n v="141"/>
    <x v="0"/>
    <x v="11"/>
    <n v="138"/>
    <x v="894"/>
    <x v="4"/>
    <x v="11"/>
    <x v="1252"/>
    <x v="1252"/>
    <x v="4"/>
  </r>
  <r>
    <n v="1253"/>
    <x v="1253"/>
    <x v="1252"/>
    <n v="10"/>
    <n v="30383.32"/>
    <x v="0"/>
    <x v="0"/>
    <x v="0"/>
    <n v="1409770107"/>
    <x v="1253"/>
    <x v="1"/>
    <n v="711"/>
    <x v="0"/>
    <x v="11"/>
    <n v="303833"/>
    <x v="895"/>
    <x v="4"/>
    <x v="11"/>
    <x v="1253"/>
    <x v="1253"/>
    <x v="3"/>
  </r>
  <r>
    <n v="1254"/>
    <x v="1254"/>
    <x v="1253"/>
    <n v="6700"/>
    <n v="13323"/>
    <x v="0"/>
    <x v="0"/>
    <x v="0"/>
    <n v="1293857940"/>
    <x v="1254"/>
    <x v="1"/>
    <n v="141"/>
    <x v="0"/>
    <x v="11"/>
    <n v="199"/>
    <x v="896"/>
    <x v="4"/>
    <x v="11"/>
    <x v="1254"/>
    <x v="1254"/>
    <x v="7"/>
  </r>
  <r>
    <n v="1255"/>
    <x v="1255"/>
    <x v="1254"/>
    <n v="3000"/>
    <n v="6071"/>
    <x v="0"/>
    <x v="0"/>
    <x v="0"/>
    <n v="1385932652"/>
    <x v="1255"/>
    <x v="1"/>
    <n v="109"/>
    <x v="0"/>
    <x v="11"/>
    <n v="202"/>
    <x v="897"/>
    <x v="4"/>
    <x v="11"/>
    <x v="1255"/>
    <x v="1255"/>
    <x v="4"/>
  </r>
  <r>
    <n v="1256"/>
    <x v="1256"/>
    <x v="1255"/>
    <n v="30000"/>
    <n v="35389.129999999997"/>
    <x v="0"/>
    <x v="0"/>
    <x v="0"/>
    <n v="1329084231"/>
    <x v="1256"/>
    <x v="1"/>
    <n v="361"/>
    <x v="0"/>
    <x v="11"/>
    <n v="118"/>
    <x v="898"/>
    <x v="4"/>
    <x v="11"/>
    <x v="1256"/>
    <x v="1256"/>
    <x v="5"/>
  </r>
  <r>
    <n v="1257"/>
    <x v="1257"/>
    <x v="1256"/>
    <n v="5500"/>
    <n v="16210"/>
    <x v="0"/>
    <x v="0"/>
    <x v="0"/>
    <n v="1301792590"/>
    <x v="1257"/>
    <x v="1"/>
    <n v="176"/>
    <x v="0"/>
    <x v="11"/>
    <n v="295"/>
    <x v="899"/>
    <x v="4"/>
    <x v="11"/>
    <x v="1257"/>
    <x v="1257"/>
    <x v="6"/>
  </r>
  <r>
    <n v="1258"/>
    <x v="1258"/>
    <x v="1257"/>
    <n v="12000"/>
    <n v="25577.56"/>
    <x v="0"/>
    <x v="0"/>
    <x v="0"/>
    <n v="1377960012"/>
    <x v="1258"/>
    <x v="1"/>
    <n v="670"/>
    <x v="0"/>
    <x v="11"/>
    <n v="213"/>
    <x v="900"/>
    <x v="4"/>
    <x v="11"/>
    <x v="1258"/>
    <x v="1258"/>
    <x v="4"/>
  </r>
  <r>
    <n v="1259"/>
    <x v="1259"/>
    <x v="1258"/>
    <n v="2500"/>
    <n v="2606"/>
    <x v="0"/>
    <x v="0"/>
    <x v="0"/>
    <n v="1402286340"/>
    <x v="1259"/>
    <x v="1"/>
    <n v="96"/>
    <x v="0"/>
    <x v="11"/>
    <n v="104"/>
    <x v="901"/>
    <x v="4"/>
    <x v="11"/>
    <x v="1259"/>
    <x v="1259"/>
    <x v="3"/>
  </r>
  <r>
    <n v="1260"/>
    <x v="1260"/>
    <x v="1259"/>
    <n v="3300"/>
    <n v="3751"/>
    <x v="0"/>
    <x v="0"/>
    <x v="0"/>
    <n v="1393445620"/>
    <x v="1260"/>
    <x v="1"/>
    <n v="74"/>
    <x v="0"/>
    <x v="11"/>
    <n v="114"/>
    <x v="902"/>
    <x v="4"/>
    <x v="11"/>
    <x v="1260"/>
    <x v="1260"/>
    <x v="3"/>
  </r>
  <r>
    <n v="1261"/>
    <x v="1261"/>
    <x v="1260"/>
    <n v="2000"/>
    <n v="2025"/>
    <x v="0"/>
    <x v="0"/>
    <x v="0"/>
    <n v="1390983227"/>
    <x v="1261"/>
    <x v="1"/>
    <n v="52"/>
    <x v="0"/>
    <x v="11"/>
    <n v="101"/>
    <x v="903"/>
    <x v="4"/>
    <x v="11"/>
    <x v="1261"/>
    <x v="1261"/>
    <x v="4"/>
  </r>
  <r>
    <n v="1262"/>
    <x v="1262"/>
    <x v="1261"/>
    <n v="6500"/>
    <n v="8152"/>
    <x v="0"/>
    <x v="5"/>
    <x v="5"/>
    <n v="1392574692"/>
    <x v="1262"/>
    <x v="1"/>
    <n v="105"/>
    <x v="0"/>
    <x v="11"/>
    <n v="125"/>
    <x v="904"/>
    <x v="4"/>
    <x v="11"/>
    <x v="1262"/>
    <x v="1262"/>
    <x v="3"/>
  </r>
  <r>
    <n v="1263"/>
    <x v="1263"/>
    <x v="1262"/>
    <n v="1500"/>
    <n v="1785"/>
    <x v="0"/>
    <x v="0"/>
    <x v="0"/>
    <n v="1396054800"/>
    <x v="1263"/>
    <x v="1"/>
    <n v="41"/>
    <x v="0"/>
    <x v="11"/>
    <n v="119"/>
    <x v="905"/>
    <x v="4"/>
    <x v="11"/>
    <x v="1263"/>
    <x v="1263"/>
    <x v="3"/>
  </r>
  <r>
    <n v="1264"/>
    <x v="1264"/>
    <x v="1263"/>
    <n v="650"/>
    <n v="1082"/>
    <x v="0"/>
    <x v="0"/>
    <x v="0"/>
    <n v="1383062083"/>
    <x v="1264"/>
    <x v="1"/>
    <n v="34"/>
    <x v="0"/>
    <x v="11"/>
    <n v="166"/>
    <x v="906"/>
    <x v="4"/>
    <x v="11"/>
    <x v="1264"/>
    <x v="1264"/>
    <x v="4"/>
  </r>
  <r>
    <n v="1265"/>
    <x v="1265"/>
    <x v="1264"/>
    <n v="3500"/>
    <n v="4170.17"/>
    <x v="0"/>
    <x v="0"/>
    <x v="0"/>
    <n v="1291131815"/>
    <x v="1265"/>
    <x v="1"/>
    <n v="66"/>
    <x v="0"/>
    <x v="11"/>
    <n v="119"/>
    <x v="907"/>
    <x v="4"/>
    <x v="11"/>
    <x v="1265"/>
    <x v="1265"/>
    <x v="7"/>
  </r>
  <r>
    <n v="1266"/>
    <x v="1266"/>
    <x v="1265"/>
    <n v="9500"/>
    <n v="9545"/>
    <x v="0"/>
    <x v="0"/>
    <x v="0"/>
    <n v="1389474145"/>
    <x v="1266"/>
    <x v="1"/>
    <n v="50"/>
    <x v="0"/>
    <x v="11"/>
    <n v="100"/>
    <x v="908"/>
    <x v="4"/>
    <x v="11"/>
    <x v="1266"/>
    <x v="1266"/>
    <x v="4"/>
  </r>
  <r>
    <n v="1267"/>
    <x v="1267"/>
    <x v="1266"/>
    <n v="22000"/>
    <n v="22396"/>
    <x v="0"/>
    <x v="0"/>
    <x v="0"/>
    <n v="1374674558"/>
    <x v="1267"/>
    <x v="1"/>
    <n v="159"/>
    <x v="0"/>
    <x v="11"/>
    <n v="102"/>
    <x v="909"/>
    <x v="4"/>
    <x v="11"/>
    <x v="1267"/>
    <x v="1267"/>
    <x v="4"/>
  </r>
  <r>
    <n v="1268"/>
    <x v="1268"/>
    <x v="1267"/>
    <n v="12000"/>
    <n v="14000"/>
    <x v="0"/>
    <x v="0"/>
    <x v="0"/>
    <n v="1379708247"/>
    <x v="1268"/>
    <x v="1"/>
    <n v="182"/>
    <x v="0"/>
    <x v="11"/>
    <n v="117"/>
    <x v="910"/>
    <x v="4"/>
    <x v="11"/>
    <x v="1268"/>
    <x v="1268"/>
    <x v="4"/>
  </r>
  <r>
    <n v="1269"/>
    <x v="1269"/>
    <x v="1268"/>
    <n v="18800"/>
    <n v="20426"/>
    <x v="0"/>
    <x v="0"/>
    <x v="0"/>
    <n v="1460764800"/>
    <x v="1269"/>
    <x v="1"/>
    <n v="206"/>
    <x v="0"/>
    <x v="11"/>
    <n v="109"/>
    <x v="911"/>
    <x v="4"/>
    <x v="11"/>
    <x v="1269"/>
    <x v="1269"/>
    <x v="2"/>
  </r>
  <r>
    <n v="1270"/>
    <x v="1270"/>
    <x v="1269"/>
    <n v="10000"/>
    <n v="11472"/>
    <x v="0"/>
    <x v="0"/>
    <x v="0"/>
    <n v="1332704042"/>
    <x v="1270"/>
    <x v="1"/>
    <n v="169"/>
    <x v="0"/>
    <x v="11"/>
    <n v="115"/>
    <x v="912"/>
    <x v="4"/>
    <x v="11"/>
    <x v="1270"/>
    <x v="1270"/>
    <x v="5"/>
  </r>
  <r>
    <n v="1271"/>
    <x v="1271"/>
    <x v="1270"/>
    <n v="7500"/>
    <n v="7635"/>
    <x v="0"/>
    <x v="0"/>
    <x v="0"/>
    <n v="1384363459"/>
    <x v="1271"/>
    <x v="1"/>
    <n v="31"/>
    <x v="0"/>
    <x v="11"/>
    <n v="102"/>
    <x v="913"/>
    <x v="4"/>
    <x v="11"/>
    <x v="1271"/>
    <x v="1271"/>
    <x v="4"/>
  </r>
  <r>
    <n v="1272"/>
    <x v="1272"/>
    <x v="1271"/>
    <n v="5000"/>
    <n v="5300"/>
    <x v="0"/>
    <x v="0"/>
    <x v="0"/>
    <n v="1276574400"/>
    <x v="1272"/>
    <x v="1"/>
    <n v="28"/>
    <x v="0"/>
    <x v="11"/>
    <n v="106"/>
    <x v="914"/>
    <x v="4"/>
    <x v="11"/>
    <x v="1272"/>
    <x v="1272"/>
    <x v="7"/>
  </r>
  <r>
    <n v="1273"/>
    <x v="1273"/>
    <x v="1272"/>
    <n v="4000"/>
    <n v="4140"/>
    <x v="0"/>
    <x v="5"/>
    <x v="5"/>
    <n v="1409506291"/>
    <x v="1273"/>
    <x v="1"/>
    <n v="54"/>
    <x v="0"/>
    <x v="11"/>
    <n v="104"/>
    <x v="469"/>
    <x v="4"/>
    <x v="11"/>
    <x v="1273"/>
    <x v="1273"/>
    <x v="3"/>
  </r>
  <r>
    <n v="1274"/>
    <x v="1274"/>
    <x v="1273"/>
    <n v="25000"/>
    <n v="38743.839999999997"/>
    <x v="0"/>
    <x v="0"/>
    <x v="0"/>
    <n v="1346344425"/>
    <x v="1274"/>
    <x v="1"/>
    <n v="467"/>
    <x v="0"/>
    <x v="11"/>
    <n v="155"/>
    <x v="915"/>
    <x v="4"/>
    <x v="11"/>
    <x v="1274"/>
    <x v="1274"/>
    <x v="5"/>
  </r>
  <r>
    <n v="1275"/>
    <x v="1275"/>
    <x v="1274"/>
    <n v="15000"/>
    <n v="24321.1"/>
    <x v="0"/>
    <x v="0"/>
    <x v="0"/>
    <n v="1375908587"/>
    <x v="1275"/>
    <x v="1"/>
    <n v="389"/>
    <x v="0"/>
    <x v="11"/>
    <n v="162"/>
    <x v="916"/>
    <x v="4"/>
    <x v="11"/>
    <x v="1275"/>
    <x v="1275"/>
    <x v="4"/>
  </r>
  <r>
    <n v="1276"/>
    <x v="1276"/>
    <x v="1275"/>
    <n v="3000"/>
    <n v="3132.63"/>
    <x v="0"/>
    <x v="0"/>
    <x v="0"/>
    <n v="1251777600"/>
    <x v="1276"/>
    <x v="1"/>
    <n v="68"/>
    <x v="0"/>
    <x v="11"/>
    <n v="104"/>
    <x v="917"/>
    <x v="4"/>
    <x v="11"/>
    <x v="1276"/>
    <x v="1276"/>
    <x v="8"/>
  </r>
  <r>
    <n v="1277"/>
    <x v="1277"/>
    <x v="1276"/>
    <n v="15000"/>
    <n v="15918.65"/>
    <x v="0"/>
    <x v="0"/>
    <x v="0"/>
    <n v="1346765347"/>
    <x v="1277"/>
    <x v="1"/>
    <n v="413"/>
    <x v="0"/>
    <x v="11"/>
    <n v="106"/>
    <x v="918"/>
    <x v="4"/>
    <x v="11"/>
    <x v="1277"/>
    <x v="1277"/>
    <x v="5"/>
  </r>
  <r>
    <n v="1278"/>
    <x v="1278"/>
    <x v="1277"/>
    <n v="6500"/>
    <n v="10071"/>
    <x v="0"/>
    <x v="0"/>
    <x v="0"/>
    <n v="1403661600"/>
    <x v="1278"/>
    <x v="1"/>
    <n v="190"/>
    <x v="0"/>
    <x v="11"/>
    <n v="155"/>
    <x v="919"/>
    <x v="4"/>
    <x v="11"/>
    <x v="1278"/>
    <x v="1278"/>
    <x v="3"/>
  </r>
  <r>
    <n v="1279"/>
    <x v="1279"/>
    <x v="1278"/>
    <n v="12516"/>
    <n v="13864.17"/>
    <x v="0"/>
    <x v="0"/>
    <x v="0"/>
    <n v="1395624170"/>
    <x v="1279"/>
    <x v="1"/>
    <n v="189"/>
    <x v="0"/>
    <x v="11"/>
    <n v="111"/>
    <x v="920"/>
    <x v="4"/>
    <x v="11"/>
    <x v="1279"/>
    <x v="1279"/>
    <x v="3"/>
  </r>
  <r>
    <n v="1280"/>
    <x v="1280"/>
    <x v="1279"/>
    <n v="15000"/>
    <n v="16636.78"/>
    <x v="0"/>
    <x v="0"/>
    <x v="0"/>
    <n v="1299003054"/>
    <x v="1280"/>
    <x v="1"/>
    <n v="130"/>
    <x v="0"/>
    <x v="11"/>
    <n v="111"/>
    <x v="921"/>
    <x v="4"/>
    <x v="11"/>
    <x v="1280"/>
    <x v="1280"/>
    <x v="7"/>
  </r>
  <r>
    <n v="1281"/>
    <x v="1281"/>
    <x v="1280"/>
    <n v="7000"/>
    <n v="7750"/>
    <x v="0"/>
    <x v="0"/>
    <x v="0"/>
    <n v="1375033836"/>
    <x v="1281"/>
    <x v="1"/>
    <n v="74"/>
    <x v="0"/>
    <x v="11"/>
    <n v="111"/>
    <x v="922"/>
    <x v="4"/>
    <x v="11"/>
    <x v="1281"/>
    <x v="1281"/>
    <x v="4"/>
  </r>
  <r>
    <n v="1282"/>
    <x v="1282"/>
    <x v="1281"/>
    <n v="15000"/>
    <n v="18542"/>
    <x v="0"/>
    <x v="0"/>
    <x v="0"/>
    <n v="1386565140"/>
    <x v="1282"/>
    <x v="1"/>
    <n v="274"/>
    <x v="0"/>
    <x v="11"/>
    <n v="124"/>
    <x v="923"/>
    <x v="4"/>
    <x v="11"/>
    <x v="1282"/>
    <x v="1282"/>
    <x v="4"/>
  </r>
  <r>
    <n v="1283"/>
    <x v="1283"/>
    <x v="1282"/>
    <n v="1000"/>
    <n v="2110.5"/>
    <x v="0"/>
    <x v="0"/>
    <x v="0"/>
    <n v="1362974400"/>
    <x v="1283"/>
    <x v="1"/>
    <n v="22"/>
    <x v="0"/>
    <x v="11"/>
    <n v="211"/>
    <x v="924"/>
    <x v="4"/>
    <x v="11"/>
    <x v="1283"/>
    <x v="1283"/>
    <x v="4"/>
  </r>
  <r>
    <n v="1284"/>
    <x v="1284"/>
    <x v="1283"/>
    <n v="2000"/>
    <n v="2020"/>
    <x v="0"/>
    <x v="0"/>
    <x v="0"/>
    <n v="1483203540"/>
    <x v="1284"/>
    <x v="0"/>
    <n v="31"/>
    <x v="0"/>
    <x v="6"/>
    <n v="101"/>
    <x v="775"/>
    <x v="1"/>
    <x v="6"/>
    <x v="1284"/>
    <x v="1284"/>
    <x v="2"/>
  </r>
  <r>
    <n v="1285"/>
    <x v="1285"/>
    <x v="1284"/>
    <n v="2000"/>
    <n v="2033"/>
    <x v="0"/>
    <x v="1"/>
    <x v="1"/>
    <n v="1434808775"/>
    <x v="1285"/>
    <x v="0"/>
    <n v="63"/>
    <x v="0"/>
    <x v="6"/>
    <n v="102"/>
    <x v="925"/>
    <x v="1"/>
    <x v="6"/>
    <x v="1285"/>
    <x v="1285"/>
    <x v="0"/>
  </r>
  <r>
    <n v="1286"/>
    <x v="1286"/>
    <x v="1285"/>
    <n v="1500"/>
    <n v="1625"/>
    <x v="0"/>
    <x v="1"/>
    <x v="1"/>
    <n v="1424181600"/>
    <x v="1286"/>
    <x v="0"/>
    <n v="20"/>
    <x v="0"/>
    <x v="6"/>
    <n v="108"/>
    <x v="926"/>
    <x v="1"/>
    <x v="6"/>
    <x v="1286"/>
    <x v="1286"/>
    <x v="0"/>
  </r>
  <r>
    <n v="1287"/>
    <x v="1287"/>
    <x v="1286"/>
    <n v="250"/>
    <n v="605"/>
    <x v="0"/>
    <x v="1"/>
    <x v="1"/>
    <n v="1434120856"/>
    <x v="1287"/>
    <x v="0"/>
    <n v="25"/>
    <x v="0"/>
    <x v="6"/>
    <n v="242"/>
    <x v="927"/>
    <x v="1"/>
    <x v="6"/>
    <x v="1287"/>
    <x v="1287"/>
    <x v="0"/>
  </r>
  <r>
    <n v="1288"/>
    <x v="1288"/>
    <x v="1287"/>
    <n v="4000"/>
    <n v="4018"/>
    <x v="0"/>
    <x v="0"/>
    <x v="0"/>
    <n v="1470801600"/>
    <x v="1288"/>
    <x v="0"/>
    <n v="61"/>
    <x v="0"/>
    <x v="6"/>
    <n v="100"/>
    <x v="928"/>
    <x v="1"/>
    <x v="6"/>
    <x v="1288"/>
    <x v="1288"/>
    <x v="2"/>
  </r>
  <r>
    <n v="1289"/>
    <x v="1289"/>
    <x v="1288"/>
    <n v="1500"/>
    <n v="1876"/>
    <x v="0"/>
    <x v="0"/>
    <x v="0"/>
    <n v="1483499645"/>
    <x v="1289"/>
    <x v="0"/>
    <n v="52"/>
    <x v="0"/>
    <x v="6"/>
    <n v="125"/>
    <x v="929"/>
    <x v="1"/>
    <x v="6"/>
    <x v="1289"/>
    <x v="1289"/>
    <x v="2"/>
  </r>
  <r>
    <n v="1290"/>
    <x v="1290"/>
    <x v="1289"/>
    <n v="3500"/>
    <n v="3800"/>
    <x v="0"/>
    <x v="0"/>
    <x v="0"/>
    <n v="1429772340"/>
    <x v="1290"/>
    <x v="0"/>
    <n v="86"/>
    <x v="0"/>
    <x v="6"/>
    <n v="109"/>
    <x v="930"/>
    <x v="1"/>
    <x v="6"/>
    <x v="1290"/>
    <x v="1290"/>
    <x v="0"/>
  </r>
  <r>
    <n v="1291"/>
    <x v="1291"/>
    <x v="1290"/>
    <n v="3000"/>
    <n v="4371"/>
    <x v="0"/>
    <x v="0"/>
    <x v="0"/>
    <n v="1428390000"/>
    <x v="1291"/>
    <x v="0"/>
    <n v="42"/>
    <x v="0"/>
    <x v="6"/>
    <n v="146"/>
    <x v="931"/>
    <x v="1"/>
    <x v="6"/>
    <x v="1291"/>
    <x v="1291"/>
    <x v="0"/>
  </r>
  <r>
    <n v="1292"/>
    <x v="1292"/>
    <x v="1291"/>
    <n v="1700"/>
    <n v="1870"/>
    <x v="0"/>
    <x v="1"/>
    <x v="1"/>
    <n v="1444172340"/>
    <x v="1292"/>
    <x v="0"/>
    <n v="52"/>
    <x v="0"/>
    <x v="6"/>
    <n v="110"/>
    <x v="932"/>
    <x v="1"/>
    <x v="6"/>
    <x v="1292"/>
    <x v="1292"/>
    <x v="0"/>
  </r>
  <r>
    <n v="1293"/>
    <x v="1293"/>
    <x v="1292"/>
    <n v="15000"/>
    <n v="15335"/>
    <x v="0"/>
    <x v="0"/>
    <x v="0"/>
    <n v="1447523371"/>
    <x v="1293"/>
    <x v="0"/>
    <n v="120"/>
    <x v="0"/>
    <x v="6"/>
    <n v="102"/>
    <x v="933"/>
    <x v="1"/>
    <x v="6"/>
    <x v="1293"/>
    <x v="1293"/>
    <x v="0"/>
  </r>
  <r>
    <n v="1294"/>
    <x v="1294"/>
    <x v="1293"/>
    <n v="500"/>
    <n v="610"/>
    <x v="0"/>
    <x v="1"/>
    <x v="1"/>
    <n v="1445252400"/>
    <x v="1294"/>
    <x v="0"/>
    <n v="22"/>
    <x v="0"/>
    <x v="6"/>
    <n v="122"/>
    <x v="934"/>
    <x v="1"/>
    <x v="6"/>
    <x v="1294"/>
    <x v="1294"/>
    <x v="0"/>
  </r>
  <r>
    <n v="1295"/>
    <x v="1295"/>
    <x v="1294"/>
    <n v="2500"/>
    <n v="2549"/>
    <x v="0"/>
    <x v="1"/>
    <x v="1"/>
    <n v="1438189200"/>
    <x v="1295"/>
    <x v="0"/>
    <n v="64"/>
    <x v="0"/>
    <x v="6"/>
    <n v="102"/>
    <x v="935"/>
    <x v="1"/>
    <x v="6"/>
    <x v="1295"/>
    <x v="1295"/>
    <x v="0"/>
  </r>
  <r>
    <n v="1296"/>
    <x v="1296"/>
    <x v="1295"/>
    <n v="850"/>
    <n v="1200"/>
    <x v="0"/>
    <x v="1"/>
    <x v="1"/>
    <n v="1457914373"/>
    <x v="1296"/>
    <x v="0"/>
    <n v="23"/>
    <x v="0"/>
    <x v="6"/>
    <n v="141"/>
    <x v="936"/>
    <x v="1"/>
    <x v="6"/>
    <x v="1296"/>
    <x v="1296"/>
    <x v="2"/>
  </r>
  <r>
    <n v="1297"/>
    <x v="1297"/>
    <x v="1296"/>
    <n v="20000"/>
    <n v="21905"/>
    <x v="0"/>
    <x v="0"/>
    <x v="0"/>
    <n v="1462125358"/>
    <x v="1297"/>
    <x v="0"/>
    <n v="238"/>
    <x v="0"/>
    <x v="6"/>
    <n v="110"/>
    <x v="937"/>
    <x v="1"/>
    <x v="6"/>
    <x v="1297"/>
    <x v="1297"/>
    <x v="2"/>
  </r>
  <r>
    <n v="1298"/>
    <x v="1298"/>
    <x v="1297"/>
    <n v="2000"/>
    <n v="2093"/>
    <x v="0"/>
    <x v="1"/>
    <x v="1"/>
    <n v="1461860432"/>
    <x v="1298"/>
    <x v="0"/>
    <n v="33"/>
    <x v="0"/>
    <x v="6"/>
    <n v="105"/>
    <x v="938"/>
    <x v="1"/>
    <x v="6"/>
    <x v="1298"/>
    <x v="1298"/>
    <x v="2"/>
  </r>
  <r>
    <n v="1299"/>
    <x v="1299"/>
    <x v="1298"/>
    <n v="3500"/>
    <n v="4340"/>
    <x v="0"/>
    <x v="0"/>
    <x v="0"/>
    <n v="1436902359"/>
    <x v="1299"/>
    <x v="0"/>
    <n v="32"/>
    <x v="0"/>
    <x v="6"/>
    <n v="124"/>
    <x v="939"/>
    <x v="1"/>
    <x v="6"/>
    <x v="1299"/>
    <x v="1299"/>
    <x v="0"/>
  </r>
  <r>
    <n v="1300"/>
    <x v="1300"/>
    <x v="1299"/>
    <n v="3000"/>
    <n v="4050"/>
    <x v="0"/>
    <x v="0"/>
    <x v="0"/>
    <n v="1464807420"/>
    <x v="1300"/>
    <x v="0"/>
    <n v="24"/>
    <x v="0"/>
    <x v="6"/>
    <n v="135"/>
    <x v="940"/>
    <x v="1"/>
    <x v="6"/>
    <x v="1300"/>
    <x v="1300"/>
    <x v="2"/>
  </r>
  <r>
    <n v="1301"/>
    <x v="1301"/>
    <x v="1300"/>
    <n v="2000"/>
    <n v="2055"/>
    <x v="0"/>
    <x v="0"/>
    <x v="0"/>
    <n v="1437447600"/>
    <x v="1301"/>
    <x v="0"/>
    <n v="29"/>
    <x v="0"/>
    <x v="6"/>
    <n v="103"/>
    <x v="941"/>
    <x v="1"/>
    <x v="6"/>
    <x v="1301"/>
    <x v="1301"/>
    <x v="0"/>
  </r>
  <r>
    <n v="1302"/>
    <x v="1302"/>
    <x v="1301"/>
    <n v="2500"/>
    <n v="2500"/>
    <x v="0"/>
    <x v="0"/>
    <x v="0"/>
    <n v="1480559011"/>
    <x v="1302"/>
    <x v="0"/>
    <n v="50"/>
    <x v="0"/>
    <x v="6"/>
    <n v="100"/>
    <x v="73"/>
    <x v="1"/>
    <x v="6"/>
    <x v="1302"/>
    <x v="1302"/>
    <x v="2"/>
  </r>
  <r>
    <n v="1303"/>
    <x v="1303"/>
    <x v="1302"/>
    <n v="3500"/>
    <n v="4559.13"/>
    <x v="0"/>
    <x v="1"/>
    <x v="1"/>
    <n v="1469962800"/>
    <x v="1303"/>
    <x v="0"/>
    <n v="108"/>
    <x v="0"/>
    <x v="6"/>
    <n v="130"/>
    <x v="942"/>
    <x v="1"/>
    <x v="6"/>
    <x v="1303"/>
    <x v="1303"/>
    <x v="2"/>
  </r>
  <r>
    <n v="1304"/>
    <x v="1304"/>
    <x v="1303"/>
    <n v="40000"/>
    <n v="15851"/>
    <x v="1"/>
    <x v="1"/>
    <x v="1"/>
    <n v="1489376405"/>
    <x v="1304"/>
    <x v="0"/>
    <n v="104"/>
    <x v="1"/>
    <x v="8"/>
    <n v="40"/>
    <x v="943"/>
    <x v="2"/>
    <x v="8"/>
    <x v="1304"/>
    <x v="1304"/>
    <x v="1"/>
  </r>
  <r>
    <n v="1305"/>
    <x v="1305"/>
    <x v="1304"/>
    <n v="30000"/>
    <n v="7793"/>
    <x v="1"/>
    <x v="0"/>
    <x v="0"/>
    <n v="1469122200"/>
    <x v="1305"/>
    <x v="0"/>
    <n v="86"/>
    <x v="1"/>
    <x v="8"/>
    <n v="26"/>
    <x v="331"/>
    <x v="2"/>
    <x v="8"/>
    <x v="1305"/>
    <x v="1305"/>
    <x v="2"/>
  </r>
  <r>
    <n v="1306"/>
    <x v="1306"/>
    <x v="1305"/>
    <n v="110000"/>
    <n v="71771"/>
    <x v="1"/>
    <x v="0"/>
    <x v="0"/>
    <n v="1417690734"/>
    <x v="1306"/>
    <x v="0"/>
    <n v="356"/>
    <x v="1"/>
    <x v="8"/>
    <n v="65"/>
    <x v="944"/>
    <x v="2"/>
    <x v="8"/>
    <x v="1306"/>
    <x v="1306"/>
    <x v="3"/>
  </r>
  <r>
    <n v="1307"/>
    <x v="1307"/>
    <x v="1306"/>
    <n v="50000"/>
    <n v="5757"/>
    <x v="1"/>
    <x v="0"/>
    <x v="0"/>
    <n v="1455710679"/>
    <x v="1307"/>
    <x v="0"/>
    <n v="45"/>
    <x v="1"/>
    <x v="8"/>
    <n v="12"/>
    <x v="945"/>
    <x v="2"/>
    <x v="8"/>
    <x v="1307"/>
    <x v="1307"/>
    <x v="2"/>
  </r>
  <r>
    <n v="1308"/>
    <x v="1308"/>
    <x v="1307"/>
    <n v="10000"/>
    <n v="1136"/>
    <x v="1"/>
    <x v="0"/>
    <x v="0"/>
    <n v="1475937812"/>
    <x v="1308"/>
    <x v="0"/>
    <n v="38"/>
    <x v="1"/>
    <x v="8"/>
    <n v="11"/>
    <x v="946"/>
    <x v="2"/>
    <x v="8"/>
    <x v="1308"/>
    <x v="1308"/>
    <x v="2"/>
  </r>
  <r>
    <n v="1309"/>
    <x v="1309"/>
    <x v="1308"/>
    <n v="11500"/>
    <n v="12879"/>
    <x v="1"/>
    <x v="0"/>
    <x v="0"/>
    <n v="1444943468"/>
    <x v="1309"/>
    <x v="0"/>
    <n v="35"/>
    <x v="1"/>
    <x v="8"/>
    <n v="112"/>
    <x v="947"/>
    <x v="2"/>
    <x v="8"/>
    <x v="1309"/>
    <x v="1309"/>
    <x v="0"/>
  </r>
  <r>
    <n v="1310"/>
    <x v="1310"/>
    <x v="1309"/>
    <n v="20000"/>
    <n v="3100"/>
    <x v="1"/>
    <x v="0"/>
    <x v="0"/>
    <n v="1471622450"/>
    <x v="1310"/>
    <x v="0"/>
    <n v="24"/>
    <x v="1"/>
    <x v="8"/>
    <n v="16"/>
    <x v="948"/>
    <x v="2"/>
    <x v="8"/>
    <x v="1310"/>
    <x v="1310"/>
    <x v="2"/>
  </r>
  <r>
    <n v="1311"/>
    <x v="1311"/>
    <x v="1310"/>
    <n v="250000"/>
    <n v="80070"/>
    <x v="1"/>
    <x v="0"/>
    <x v="0"/>
    <n v="1480536919"/>
    <x v="1311"/>
    <x v="0"/>
    <n v="100"/>
    <x v="1"/>
    <x v="8"/>
    <n v="32"/>
    <x v="949"/>
    <x v="2"/>
    <x v="8"/>
    <x v="1311"/>
    <x v="1311"/>
    <x v="2"/>
  </r>
  <r>
    <n v="1312"/>
    <x v="1312"/>
    <x v="1311"/>
    <n v="4600"/>
    <n v="28"/>
    <x v="1"/>
    <x v="0"/>
    <x v="0"/>
    <n v="1429375922"/>
    <x v="1312"/>
    <x v="0"/>
    <n v="1"/>
    <x v="1"/>
    <x v="8"/>
    <n v="1"/>
    <x v="139"/>
    <x v="2"/>
    <x v="8"/>
    <x v="1312"/>
    <x v="1312"/>
    <x v="0"/>
  </r>
  <r>
    <n v="1313"/>
    <x v="1313"/>
    <x v="1312"/>
    <n v="40000"/>
    <n v="12446"/>
    <x v="1"/>
    <x v="0"/>
    <x v="0"/>
    <n v="1457024514"/>
    <x v="1313"/>
    <x v="0"/>
    <n v="122"/>
    <x v="1"/>
    <x v="8"/>
    <n v="31"/>
    <x v="950"/>
    <x v="2"/>
    <x v="8"/>
    <x v="1313"/>
    <x v="1313"/>
    <x v="2"/>
  </r>
  <r>
    <n v="1314"/>
    <x v="1314"/>
    <x v="664"/>
    <n v="180000"/>
    <n v="2028"/>
    <x v="1"/>
    <x v="0"/>
    <x v="0"/>
    <n v="1477065860"/>
    <x v="1314"/>
    <x v="0"/>
    <n v="11"/>
    <x v="1"/>
    <x v="8"/>
    <n v="1"/>
    <x v="951"/>
    <x v="2"/>
    <x v="8"/>
    <x v="1314"/>
    <x v="1314"/>
    <x v="2"/>
  </r>
  <r>
    <n v="1315"/>
    <x v="1315"/>
    <x v="1313"/>
    <n v="100000"/>
    <n v="40404"/>
    <x v="1"/>
    <x v="0"/>
    <x v="0"/>
    <n v="1446771600"/>
    <x v="1315"/>
    <x v="0"/>
    <n v="248"/>
    <x v="1"/>
    <x v="8"/>
    <n v="40"/>
    <x v="952"/>
    <x v="2"/>
    <x v="8"/>
    <x v="1315"/>
    <x v="1315"/>
    <x v="0"/>
  </r>
  <r>
    <n v="1316"/>
    <x v="1316"/>
    <x v="1314"/>
    <n v="75000"/>
    <n v="1"/>
    <x v="1"/>
    <x v="0"/>
    <x v="0"/>
    <n v="1456700709"/>
    <x v="1316"/>
    <x v="0"/>
    <n v="1"/>
    <x v="1"/>
    <x v="8"/>
    <n v="0"/>
    <x v="120"/>
    <x v="2"/>
    <x v="8"/>
    <x v="1316"/>
    <x v="1316"/>
    <x v="2"/>
  </r>
  <r>
    <n v="1317"/>
    <x v="1317"/>
    <x v="1315"/>
    <n v="200000"/>
    <n v="11467"/>
    <x v="1"/>
    <x v="8"/>
    <x v="7"/>
    <n v="1469109600"/>
    <x v="1317"/>
    <x v="0"/>
    <n v="19"/>
    <x v="1"/>
    <x v="8"/>
    <n v="6"/>
    <x v="953"/>
    <x v="2"/>
    <x v="8"/>
    <x v="1317"/>
    <x v="1317"/>
    <x v="2"/>
  </r>
  <r>
    <n v="1318"/>
    <x v="1318"/>
    <x v="1316"/>
    <n v="40000"/>
    <n v="6130"/>
    <x v="1"/>
    <x v="0"/>
    <x v="0"/>
    <n v="1420938172"/>
    <x v="1318"/>
    <x v="0"/>
    <n v="135"/>
    <x v="1"/>
    <x v="8"/>
    <n v="15"/>
    <x v="954"/>
    <x v="2"/>
    <x v="8"/>
    <x v="1318"/>
    <x v="1318"/>
    <x v="3"/>
  </r>
  <r>
    <n v="1319"/>
    <x v="1319"/>
    <x v="1317"/>
    <n v="5800"/>
    <n v="876"/>
    <x v="1"/>
    <x v="1"/>
    <x v="1"/>
    <n v="1405094400"/>
    <x v="1319"/>
    <x v="0"/>
    <n v="9"/>
    <x v="1"/>
    <x v="8"/>
    <n v="15"/>
    <x v="955"/>
    <x v="2"/>
    <x v="8"/>
    <x v="1319"/>
    <x v="1319"/>
    <x v="3"/>
  </r>
  <r>
    <n v="1320"/>
    <x v="1320"/>
    <x v="1318"/>
    <n v="100000"/>
    <n v="503"/>
    <x v="1"/>
    <x v="9"/>
    <x v="3"/>
    <n v="1483138800"/>
    <x v="1320"/>
    <x v="0"/>
    <n v="3"/>
    <x v="1"/>
    <x v="8"/>
    <n v="1"/>
    <x v="956"/>
    <x v="2"/>
    <x v="8"/>
    <x v="1320"/>
    <x v="1320"/>
    <x v="2"/>
  </r>
  <r>
    <n v="1321"/>
    <x v="1321"/>
    <x v="1319"/>
    <n v="462000"/>
    <n v="6019"/>
    <x v="1"/>
    <x v="11"/>
    <x v="9"/>
    <n v="1482515937"/>
    <x v="1321"/>
    <x v="0"/>
    <n v="7"/>
    <x v="1"/>
    <x v="8"/>
    <n v="1"/>
    <x v="957"/>
    <x v="2"/>
    <x v="8"/>
    <x v="1321"/>
    <x v="1321"/>
    <x v="2"/>
  </r>
  <r>
    <n v="1322"/>
    <x v="1322"/>
    <x v="1320"/>
    <n v="35000"/>
    <n v="106"/>
    <x v="1"/>
    <x v="1"/>
    <x v="1"/>
    <n v="1432223125"/>
    <x v="1322"/>
    <x v="0"/>
    <n v="4"/>
    <x v="1"/>
    <x v="8"/>
    <n v="0"/>
    <x v="718"/>
    <x v="2"/>
    <x v="8"/>
    <x v="1322"/>
    <x v="1322"/>
    <x v="0"/>
  </r>
  <r>
    <n v="1323"/>
    <x v="1323"/>
    <x v="1321"/>
    <n v="15000"/>
    <n v="1332"/>
    <x v="1"/>
    <x v="0"/>
    <x v="0"/>
    <n v="1461653700"/>
    <x v="1323"/>
    <x v="0"/>
    <n v="44"/>
    <x v="1"/>
    <x v="8"/>
    <n v="9"/>
    <x v="958"/>
    <x v="2"/>
    <x v="8"/>
    <x v="1323"/>
    <x v="1323"/>
    <x v="2"/>
  </r>
  <r>
    <n v="1324"/>
    <x v="1324"/>
    <x v="1322"/>
    <n v="50000"/>
    <n v="4920"/>
    <x v="1"/>
    <x v="0"/>
    <x v="0"/>
    <n v="1476371552"/>
    <x v="1324"/>
    <x v="0"/>
    <n v="90"/>
    <x v="1"/>
    <x v="8"/>
    <n v="10"/>
    <x v="959"/>
    <x v="2"/>
    <x v="8"/>
    <x v="1324"/>
    <x v="1324"/>
    <x v="2"/>
  </r>
  <r>
    <n v="1325"/>
    <x v="1325"/>
    <x v="1323"/>
    <n v="20000"/>
    <n v="486"/>
    <x v="1"/>
    <x v="0"/>
    <x v="0"/>
    <n v="1483063435"/>
    <x v="1325"/>
    <x v="0"/>
    <n v="8"/>
    <x v="1"/>
    <x v="8"/>
    <n v="2"/>
    <x v="960"/>
    <x v="2"/>
    <x v="8"/>
    <x v="1325"/>
    <x v="1325"/>
    <x v="2"/>
  </r>
  <r>
    <n v="1326"/>
    <x v="1326"/>
    <x v="1324"/>
    <n v="100000"/>
    <n v="1130"/>
    <x v="1"/>
    <x v="0"/>
    <x v="0"/>
    <n v="1421348428"/>
    <x v="1326"/>
    <x v="0"/>
    <n v="11"/>
    <x v="1"/>
    <x v="8"/>
    <n v="1"/>
    <x v="961"/>
    <x v="2"/>
    <x v="8"/>
    <x v="1326"/>
    <x v="1326"/>
    <x v="3"/>
  </r>
  <r>
    <n v="1327"/>
    <x v="1327"/>
    <x v="1325"/>
    <n v="48000"/>
    <n v="1705"/>
    <x v="1"/>
    <x v="0"/>
    <x v="0"/>
    <n v="1432916235"/>
    <x v="1327"/>
    <x v="0"/>
    <n v="41"/>
    <x v="1"/>
    <x v="8"/>
    <n v="4"/>
    <x v="962"/>
    <x v="2"/>
    <x v="8"/>
    <x v="1327"/>
    <x v="1327"/>
    <x v="0"/>
  </r>
  <r>
    <n v="1328"/>
    <x v="1328"/>
    <x v="1326"/>
    <n v="75000"/>
    <n v="1748"/>
    <x v="1"/>
    <x v="0"/>
    <x v="0"/>
    <n v="1476458734"/>
    <x v="1328"/>
    <x v="0"/>
    <n v="15"/>
    <x v="1"/>
    <x v="8"/>
    <n v="2"/>
    <x v="963"/>
    <x v="2"/>
    <x v="8"/>
    <x v="1328"/>
    <x v="1328"/>
    <x v="2"/>
  </r>
  <r>
    <n v="1329"/>
    <x v="1329"/>
    <x v="1327"/>
    <n v="50000"/>
    <n v="408"/>
    <x v="1"/>
    <x v="0"/>
    <x v="0"/>
    <n v="1417501145"/>
    <x v="1329"/>
    <x v="0"/>
    <n v="9"/>
    <x v="1"/>
    <x v="8"/>
    <n v="1"/>
    <x v="964"/>
    <x v="2"/>
    <x v="8"/>
    <x v="1329"/>
    <x v="1329"/>
    <x v="3"/>
  </r>
  <r>
    <n v="1330"/>
    <x v="1330"/>
    <x v="1328"/>
    <n v="35000"/>
    <n v="7873"/>
    <x v="1"/>
    <x v="0"/>
    <x v="0"/>
    <n v="1467432000"/>
    <x v="1330"/>
    <x v="0"/>
    <n v="50"/>
    <x v="1"/>
    <x v="8"/>
    <n v="22"/>
    <x v="965"/>
    <x v="2"/>
    <x v="8"/>
    <x v="1330"/>
    <x v="1330"/>
    <x v="2"/>
  </r>
  <r>
    <n v="1331"/>
    <x v="1331"/>
    <x v="1329"/>
    <n v="250000"/>
    <n v="3417"/>
    <x v="1"/>
    <x v="0"/>
    <x v="0"/>
    <n v="1471435554"/>
    <x v="1331"/>
    <x v="0"/>
    <n v="34"/>
    <x v="1"/>
    <x v="8"/>
    <n v="1"/>
    <x v="966"/>
    <x v="2"/>
    <x v="8"/>
    <x v="1331"/>
    <x v="1331"/>
    <x v="2"/>
  </r>
  <r>
    <n v="1332"/>
    <x v="1332"/>
    <x v="1330"/>
    <n v="10115"/>
    <n v="0"/>
    <x v="1"/>
    <x v="16"/>
    <x v="11"/>
    <n v="1485480408"/>
    <x v="1332"/>
    <x v="0"/>
    <n v="0"/>
    <x v="1"/>
    <x v="8"/>
    <n v="0"/>
    <x v="123"/>
    <x v="2"/>
    <x v="8"/>
    <x v="1332"/>
    <x v="1332"/>
    <x v="2"/>
  </r>
  <r>
    <n v="1333"/>
    <x v="1333"/>
    <x v="1331"/>
    <n v="2500"/>
    <n v="0"/>
    <x v="1"/>
    <x v="2"/>
    <x v="2"/>
    <n v="1405478025"/>
    <x v="1333"/>
    <x v="0"/>
    <n v="0"/>
    <x v="1"/>
    <x v="8"/>
    <n v="0"/>
    <x v="123"/>
    <x v="2"/>
    <x v="8"/>
    <x v="1333"/>
    <x v="1333"/>
    <x v="3"/>
  </r>
  <r>
    <n v="1334"/>
    <x v="1334"/>
    <x v="1332"/>
    <n v="133000"/>
    <n v="14303"/>
    <x v="1"/>
    <x v="0"/>
    <x v="0"/>
    <n v="1457721287"/>
    <x v="1334"/>
    <x v="0"/>
    <n v="276"/>
    <x v="1"/>
    <x v="8"/>
    <n v="11"/>
    <x v="708"/>
    <x v="2"/>
    <x v="8"/>
    <x v="1334"/>
    <x v="1334"/>
    <x v="2"/>
  </r>
  <r>
    <n v="1335"/>
    <x v="1335"/>
    <x v="1333"/>
    <n v="25000"/>
    <n v="4940"/>
    <x v="1"/>
    <x v="0"/>
    <x v="0"/>
    <n v="1449354502"/>
    <x v="1335"/>
    <x v="0"/>
    <n v="16"/>
    <x v="1"/>
    <x v="8"/>
    <n v="20"/>
    <x v="967"/>
    <x v="2"/>
    <x v="8"/>
    <x v="1335"/>
    <x v="1335"/>
    <x v="0"/>
  </r>
  <r>
    <n v="1336"/>
    <x v="1336"/>
    <x v="1334"/>
    <n v="100000"/>
    <n v="84947"/>
    <x v="1"/>
    <x v="0"/>
    <x v="0"/>
    <n v="1418849028"/>
    <x v="1336"/>
    <x v="0"/>
    <n v="224"/>
    <x v="1"/>
    <x v="8"/>
    <n v="85"/>
    <x v="968"/>
    <x v="2"/>
    <x v="8"/>
    <x v="1336"/>
    <x v="1336"/>
    <x v="3"/>
  </r>
  <r>
    <n v="1337"/>
    <x v="1337"/>
    <x v="1335"/>
    <n v="50000"/>
    <n v="24691"/>
    <x v="1"/>
    <x v="0"/>
    <x v="0"/>
    <n v="1488549079"/>
    <x v="1337"/>
    <x v="0"/>
    <n v="140"/>
    <x v="1"/>
    <x v="8"/>
    <n v="49"/>
    <x v="969"/>
    <x v="2"/>
    <x v="8"/>
    <x v="1337"/>
    <x v="1337"/>
    <x v="1"/>
  </r>
  <r>
    <n v="1338"/>
    <x v="1338"/>
    <x v="1336"/>
    <n v="30000"/>
    <n v="991"/>
    <x v="1"/>
    <x v="0"/>
    <x v="0"/>
    <n v="1438543033"/>
    <x v="1338"/>
    <x v="0"/>
    <n v="15"/>
    <x v="1"/>
    <x v="8"/>
    <n v="3"/>
    <x v="970"/>
    <x v="2"/>
    <x v="8"/>
    <x v="1338"/>
    <x v="1338"/>
    <x v="0"/>
  </r>
  <r>
    <n v="1339"/>
    <x v="1339"/>
    <x v="1337"/>
    <n v="50000"/>
    <n v="3317"/>
    <x v="1"/>
    <x v="0"/>
    <x v="0"/>
    <n v="1418056315"/>
    <x v="1339"/>
    <x v="0"/>
    <n v="37"/>
    <x v="1"/>
    <x v="8"/>
    <n v="7"/>
    <x v="971"/>
    <x v="2"/>
    <x v="8"/>
    <x v="1339"/>
    <x v="1339"/>
    <x v="3"/>
  </r>
  <r>
    <n v="1340"/>
    <x v="1340"/>
    <x v="1338"/>
    <n v="1680"/>
    <n v="0"/>
    <x v="1"/>
    <x v="0"/>
    <x v="0"/>
    <n v="1408112253"/>
    <x v="1340"/>
    <x v="0"/>
    <n v="0"/>
    <x v="1"/>
    <x v="8"/>
    <n v="0"/>
    <x v="123"/>
    <x v="2"/>
    <x v="8"/>
    <x v="1340"/>
    <x v="1340"/>
    <x v="3"/>
  </r>
  <r>
    <n v="1341"/>
    <x v="1341"/>
    <x v="1339"/>
    <n v="25000"/>
    <n v="17590"/>
    <x v="1"/>
    <x v="1"/>
    <x v="1"/>
    <n v="1475333917"/>
    <x v="1341"/>
    <x v="0"/>
    <n v="46"/>
    <x v="1"/>
    <x v="8"/>
    <n v="70"/>
    <x v="972"/>
    <x v="2"/>
    <x v="8"/>
    <x v="1341"/>
    <x v="1341"/>
    <x v="2"/>
  </r>
  <r>
    <n v="1342"/>
    <x v="1342"/>
    <x v="1340"/>
    <n v="50000"/>
    <n v="100"/>
    <x v="1"/>
    <x v="0"/>
    <x v="0"/>
    <n v="1437161739"/>
    <x v="1342"/>
    <x v="0"/>
    <n v="1"/>
    <x v="1"/>
    <x v="8"/>
    <n v="0"/>
    <x v="101"/>
    <x v="2"/>
    <x v="8"/>
    <x v="1342"/>
    <x v="1342"/>
    <x v="0"/>
  </r>
  <r>
    <n v="1343"/>
    <x v="1343"/>
    <x v="1341"/>
    <n v="50000"/>
    <n v="51149"/>
    <x v="1"/>
    <x v="0"/>
    <x v="0"/>
    <n v="1471579140"/>
    <x v="1343"/>
    <x v="0"/>
    <n v="323"/>
    <x v="1"/>
    <x v="8"/>
    <n v="102"/>
    <x v="973"/>
    <x v="2"/>
    <x v="8"/>
    <x v="1343"/>
    <x v="1343"/>
    <x v="2"/>
  </r>
  <r>
    <n v="1344"/>
    <x v="1344"/>
    <x v="1342"/>
    <n v="1500"/>
    <n v="5666"/>
    <x v="0"/>
    <x v="5"/>
    <x v="5"/>
    <n v="1467313039"/>
    <x v="1344"/>
    <x v="0"/>
    <n v="139"/>
    <x v="0"/>
    <x v="9"/>
    <n v="378"/>
    <x v="292"/>
    <x v="3"/>
    <x v="9"/>
    <x v="1344"/>
    <x v="1344"/>
    <x v="2"/>
  </r>
  <r>
    <n v="1345"/>
    <x v="1345"/>
    <x v="1343"/>
    <n v="300"/>
    <n v="375"/>
    <x v="0"/>
    <x v="0"/>
    <x v="0"/>
    <n v="1405366359"/>
    <x v="1345"/>
    <x v="0"/>
    <n v="7"/>
    <x v="0"/>
    <x v="9"/>
    <n v="125"/>
    <x v="974"/>
    <x v="3"/>
    <x v="9"/>
    <x v="1345"/>
    <x v="1345"/>
    <x v="3"/>
  </r>
  <r>
    <n v="1346"/>
    <x v="1346"/>
    <x v="1344"/>
    <n v="4900"/>
    <n v="7219"/>
    <x v="0"/>
    <x v="0"/>
    <x v="0"/>
    <n v="1372297751"/>
    <x v="1346"/>
    <x v="0"/>
    <n v="149"/>
    <x v="0"/>
    <x v="9"/>
    <n v="147"/>
    <x v="975"/>
    <x v="3"/>
    <x v="9"/>
    <x v="1346"/>
    <x v="1346"/>
    <x v="4"/>
  </r>
  <r>
    <n v="1347"/>
    <x v="1347"/>
    <x v="1345"/>
    <n v="2500"/>
    <n v="2555"/>
    <x v="0"/>
    <x v="0"/>
    <x v="0"/>
    <n v="1425741525"/>
    <x v="1347"/>
    <x v="0"/>
    <n v="31"/>
    <x v="0"/>
    <x v="9"/>
    <n v="102"/>
    <x v="976"/>
    <x v="3"/>
    <x v="9"/>
    <x v="1347"/>
    <x v="1347"/>
    <x v="0"/>
  </r>
  <r>
    <n v="1348"/>
    <x v="1348"/>
    <x v="1346"/>
    <n v="5875"/>
    <n v="5985"/>
    <x v="0"/>
    <x v="0"/>
    <x v="0"/>
    <n v="1418904533"/>
    <x v="1348"/>
    <x v="0"/>
    <n v="26"/>
    <x v="0"/>
    <x v="9"/>
    <n v="102"/>
    <x v="977"/>
    <x v="3"/>
    <x v="9"/>
    <x v="1348"/>
    <x v="1348"/>
    <x v="3"/>
  </r>
  <r>
    <n v="1349"/>
    <x v="1349"/>
    <x v="1347"/>
    <n v="5000"/>
    <n v="10210"/>
    <x v="0"/>
    <x v="5"/>
    <x v="5"/>
    <n v="1450249140"/>
    <x v="1349"/>
    <x v="0"/>
    <n v="172"/>
    <x v="0"/>
    <x v="9"/>
    <n v="204"/>
    <x v="978"/>
    <x v="3"/>
    <x v="9"/>
    <x v="1349"/>
    <x v="1349"/>
    <x v="0"/>
  </r>
  <r>
    <n v="1350"/>
    <x v="1350"/>
    <x v="1348"/>
    <n v="5000"/>
    <n v="5202.5"/>
    <x v="0"/>
    <x v="0"/>
    <x v="0"/>
    <n v="1451089134"/>
    <x v="1350"/>
    <x v="0"/>
    <n v="78"/>
    <x v="0"/>
    <x v="9"/>
    <n v="104"/>
    <x v="200"/>
    <x v="3"/>
    <x v="9"/>
    <x v="1350"/>
    <x v="1350"/>
    <x v="0"/>
  </r>
  <r>
    <n v="1351"/>
    <x v="1351"/>
    <x v="1349"/>
    <n v="20000"/>
    <n v="20253"/>
    <x v="0"/>
    <x v="0"/>
    <x v="0"/>
    <n v="1455299144"/>
    <x v="1351"/>
    <x v="0"/>
    <n v="120"/>
    <x v="0"/>
    <x v="9"/>
    <n v="101"/>
    <x v="979"/>
    <x v="3"/>
    <x v="9"/>
    <x v="1351"/>
    <x v="1351"/>
    <x v="2"/>
  </r>
  <r>
    <n v="1352"/>
    <x v="1352"/>
    <x v="1350"/>
    <n v="10000"/>
    <n v="13614"/>
    <x v="0"/>
    <x v="0"/>
    <x v="0"/>
    <n v="1441425540"/>
    <x v="1352"/>
    <x v="0"/>
    <n v="227"/>
    <x v="0"/>
    <x v="9"/>
    <n v="136"/>
    <x v="980"/>
    <x v="3"/>
    <x v="9"/>
    <x v="1352"/>
    <x v="1352"/>
    <x v="0"/>
  </r>
  <r>
    <n v="1353"/>
    <x v="1353"/>
    <x v="1351"/>
    <n v="1000"/>
    <n v="1336"/>
    <x v="0"/>
    <x v="0"/>
    <x v="0"/>
    <n v="1362960000"/>
    <x v="1353"/>
    <x v="0"/>
    <n v="42"/>
    <x v="0"/>
    <x v="9"/>
    <n v="134"/>
    <x v="981"/>
    <x v="3"/>
    <x v="9"/>
    <x v="1353"/>
    <x v="1353"/>
    <x v="4"/>
  </r>
  <r>
    <n v="1354"/>
    <x v="1354"/>
    <x v="1352"/>
    <n v="1200"/>
    <n v="1563"/>
    <x v="0"/>
    <x v="1"/>
    <x v="1"/>
    <n v="1465672979"/>
    <x v="1354"/>
    <x v="0"/>
    <n v="64"/>
    <x v="0"/>
    <x v="9"/>
    <n v="130"/>
    <x v="982"/>
    <x v="3"/>
    <x v="9"/>
    <x v="1354"/>
    <x v="1354"/>
    <x v="2"/>
  </r>
  <r>
    <n v="1355"/>
    <x v="1355"/>
    <x v="1353"/>
    <n v="2500"/>
    <n v="3067"/>
    <x v="0"/>
    <x v="1"/>
    <x v="1"/>
    <n v="1354269600"/>
    <x v="1355"/>
    <x v="0"/>
    <n v="121"/>
    <x v="0"/>
    <x v="9"/>
    <n v="123"/>
    <x v="983"/>
    <x v="3"/>
    <x v="9"/>
    <x v="1355"/>
    <x v="1355"/>
    <x v="5"/>
  </r>
  <r>
    <n v="1356"/>
    <x v="1356"/>
    <x v="1354"/>
    <n v="3400"/>
    <n v="6215.56"/>
    <x v="0"/>
    <x v="0"/>
    <x v="0"/>
    <n v="1372985760"/>
    <x v="1356"/>
    <x v="0"/>
    <n v="87"/>
    <x v="0"/>
    <x v="9"/>
    <n v="183"/>
    <x v="984"/>
    <x v="3"/>
    <x v="9"/>
    <x v="1356"/>
    <x v="1356"/>
    <x v="4"/>
  </r>
  <r>
    <n v="1357"/>
    <x v="1357"/>
    <x v="1355"/>
    <n v="2000"/>
    <n v="2506"/>
    <x v="0"/>
    <x v="0"/>
    <x v="0"/>
    <n v="1362117540"/>
    <x v="1357"/>
    <x v="0"/>
    <n v="65"/>
    <x v="0"/>
    <x v="9"/>
    <n v="125"/>
    <x v="985"/>
    <x v="3"/>
    <x v="9"/>
    <x v="1357"/>
    <x v="1357"/>
    <x v="4"/>
  </r>
  <r>
    <n v="1358"/>
    <x v="1358"/>
    <x v="1356"/>
    <n v="3000"/>
    <n v="3350"/>
    <x v="0"/>
    <x v="0"/>
    <x v="0"/>
    <n v="1309009323"/>
    <x v="1358"/>
    <x v="0"/>
    <n v="49"/>
    <x v="0"/>
    <x v="9"/>
    <n v="112"/>
    <x v="986"/>
    <x v="3"/>
    <x v="9"/>
    <x v="1358"/>
    <x v="1358"/>
    <x v="6"/>
  </r>
  <r>
    <n v="1359"/>
    <x v="1359"/>
    <x v="1357"/>
    <n v="660"/>
    <n v="764"/>
    <x v="0"/>
    <x v="0"/>
    <x v="0"/>
    <n v="1309980790"/>
    <x v="1359"/>
    <x v="0"/>
    <n v="19"/>
    <x v="0"/>
    <x v="9"/>
    <n v="116"/>
    <x v="987"/>
    <x v="3"/>
    <x v="9"/>
    <x v="1359"/>
    <x v="1359"/>
    <x v="6"/>
  </r>
  <r>
    <n v="1360"/>
    <x v="1360"/>
    <x v="1358"/>
    <n v="1500"/>
    <n v="2598"/>
    <x v="0"/>
    <x v="0"/>
    <x v="0"/>
    <n v="1343943420"/>
    <x v="1360"/>
    <x v="0"/>
    <n v="81"/>
    <x v="0"/>
    <x v="9"/>
    <n v="173"/>
    <x v="988"/>
    <x v="3"/>
    <x v="9"/>
    <x v="1360"/>
    <x v="1360"/>
    <x v="5"/>
  </r>
  <r>
    <n v="1361"/>
    <x v="1361"/>
    <x v="1359"/>
    <n v="6000"/>
    <n v="7559"/>
    <x v="0"/>
    <x v="1"/>
    <x v="1"/>
    <n v="1403370772"/>
    <x v="1361"/>
    <x v="0"/>
    <n v="264"/>
    <x v="0"/>
    <x v="9"/>
    <n v="126"/>
    <x v="989"/>
    <x v="3"/>
    <x v="9"/>
    <x v="1361"/>
    <x v="1361"/>
    <x v="3"/>
  </r>
  <r>
    <n v="1362"/>
    <x v="1362"/>
    <x v="1360"/>
    <n v="1000"/>
    <n v="1091"/>
    <x v="0"/>
    <x v="0"/>
    <x v="0"/>
    <n v="1378592731"/>
    <x v="1362"/>
    <x v="0"/>
    <n v="25"/>
    <x v="0"/>
    <x v="9"/>
    <n v="109"/>
    <x v="990"/>
    <x v="3"/>
    <x v="9"/>
    <x v="1362"/>
    <x v="1362"/>
    <x v="4"/>
  </r>
  <r>
    <n v="1363"/>
    <x v="1363"/>
    <x v="1361"/>
    <n v="200"/>
    <n v="200"/>
    <x v="0"/>
    <x v="0"/>
    <x v="0"/>
    <n v="1455523140"/>
    <x v="1363"/>
    <x v="0"/>
    <n v="5"/>
    <x v="0"/>
    <x v="9"/>
    <n v="100"/>
    <x v="376"/>
    <x v="3"/>
    <x v="9"/>
    <x v="1363"/>
    <x v="1363"/>
    <x v="2"/>
  </r>
  <r>
    <n v="1364"/>
    <x v="1364"/>
    <x v="1362"/>
    <n v="42000"/>
    <n v="49830"/>
    <x v="0"/>
    <x v="8"/>
    <x v="7"/>
    <n v="1420648906"/>
    <x v="1364"/>
    <x v="0"/>
    <n v="144"/>
    <x v="0"/>
    <x v="11"/>
    <n v="119"/>
    <x v="991"/>
    <x v="4"/>
    <x v="11"/>
    <x v="1364"/>
    <x v="1364"/>
    <x v="3"/>
  </r>
  <r>
    <n v="1365"/>
    <x v="1365"/>
    <x v="1363"/>
    <n v="7500"/>
    <n v="7520"/>
    <x v="0"/>
    <x v="0"/>
    <x v="0"/>
    <n v="1426523752"/>
    <x v="1365"/>
    <x v="0"/>
    <n v="92"/>
    <x v="0"/>
    <x v="11"/>
    <n v="100"/>
    <x v="992"/>
    <x v="4"/>
    <x v="11"/>
    <x v="1365"/>
    <x v="1365"/>
    <x v="0"/>
  </r>
  <r>
    <n v="1366"/>
    <x v="1366"/>
    <x v="1364"/>
    <n v="7500"/>
    <n v="9486.69"/>
    <x v="0"/>
    <x v="0"/>
    <x v="0"/>
    <n v="1417049663"/>
    <x v="1366"/>
    <x v="0"/>
    <n v="147"/>
    <x v="0"/>
    <x v="11"/>
    <n v="126"/>
    <x v="993"/>
    <x v="4"/>
    <x v="11"/>
    <x v="1366"/>
    <x v="1366"/>
    <x v="3"/>
  </r>
  <r>
    <n v="1367"/>
    <x v="1367"/>
    <x v="1365"/>
    <n v="5000"/>
    <n v="5713"/>
    <x v="0"/>
    <x v="0"/>
    <x v="0"/>
    <n v="1447463050"/>
    <x v="1367"/>
    <x v="0"/>
    <n v="90"/>
    <x v="0"/>
    <x v="11"/>
    <n v="114"/>
    <x v="994"/>
    <x v="4"/>
    <x v="11"/>
    <x v="1367"/>
    <x v="1367"/>
    <x v="0"/>
  </r>
  <r>
    <n v="1368"/>
    <x v="1368"/>
    <x v="1366"/>
    <n v="5000"/>
    <n v="5535"/>
    <x v="0"/>
    <x v="0"/>
    <x v="0"/>
    <n v="1434342894"/>
    <x v="1368"/>
    <x v="0"/>
    <n v="87"/>
    <x v="0"/>
    <x v="11"/>
    <n v="111"/>
    <x v="995"/>
    <x v="4"/>
    <x v="11"/>
    <x v="1368"/>
    <x v="1368"/>
    <x v="0"/>
  </r>
  <r>
    <n v="1369"/>
    <x v="1369"/>
    <x v="1367"/>
    <n v="32360"/>
    <n v="34090.629999999997"/>
    <x v="0"/>
    <x v="0"/>
    <x v="0"/>
    <n v="1397225746"/>
    <x v="1369"/>
    <x v="0"/>
    <n v="406"/>
    <x v="0"/>
    <x v="11"/>
    <n v="105"/>
    <x v="996"/>
    <x v="4"/>
    <x v="11"/>
    <x v="1369"/>
    <x v="1369"/>
    <x v="3"/>
  </r>
  <r>
    <n v="1370"/>
    <x v="1370"/>
    <x v="1368"/>
    <n v="1500"/>
    <n v="1555"/>
    <x v="0"/>
    <x v="0"/>
    <x v="0"/>
    <n v="1381881890"/>
    <x v="1370"/>
    <x v="0"/>
    <n v="20"/>
    <x v="0"/>
    <x v="11"/>
    <n v="104"/>
    <x v="997"/>
    <x v="4"/>
    <x v="11"/>
    <x v="1370"/>
    <x v="1370"/>
    <x v="4"/>
  </r>
  <r>
    <n v="1371"/>
    <x v="1371"/>
    <x v="1369"/>
    <n v="6999"/>
    <n v="7495"/>
    <x v="0"/>
    <x v="0"/>
    <x v="0"/>
    <n v="1431022342"/>
    <x v="1371"/>
    <x v="0"/>
    <n v="70"/>
    <x v="0"/>
    <x v="11"/>
    <n v="107"/>
    <x v="998"/>
    <x v="4"/>
    <x v="11"/>
    <x v="1371"/>
    <x v="1371"/>
    <x v="0"/>
  </r>
  <r>
    <n v="1372"/>
    <x v="1372"/>
    <x v="1370"/>
    <n v="500"/>
    <n v="620"/>
    <x v="0"/>
    <x v="0"/>
    <x v="0"/>
    <n v="1342115132"/>
    <x v="1372"/>
    <x v="0"/>
    <n v="16"/>
    <x v="0"/>
    <x v="11"/>
    <n v="124"/>
    <x v="999"/>
    <x v="4"/>
    <x v="11"/>
    <x v="1372"/>
    <x v="1372"/>
    <x v="5"/>
  </r>
  <r>
    <n v="1373"/>
    <x v="1373"/>
    <x v="1371"/>
    <n v="10000"/>
    <n v="10501"/>
    <x v="0"/>
    <x v="0"/>
    <x v="0"/>
    <n v="1483138233"/>
    <x v="1373"/>
    <x v="0"/>
    <n v="52"/>
    <x v="0"/>
    <x v="11"/>
    <n v="105"/>
    <x v="1000"/>
    <x v="4"/>
    <x v="11"/>
    <x v="1373"/>
    <x v="1373"/>
    <x v="2"/>
  </r>
  <r>
    <n v="1374"/>
    <x v="1374"/>
    <x v="1372"/>
    <n v="1500"/>
    <n v="2842"/>
    <x v="0"/>
    <x v="0"/>
    <x v="0"/>
    <n v="1458874388"/>
    <x v="1374"/>
    <x v="0"/>
    <n v="66"/>
    <x v="0"/>
    <x v="11"/>
    <n v="189"/>
    <x v="1001"/>
    <x v="4"/>
    <x v="11"/>
    <x v="1374"/>
    <x v="1374"/>
    <x v="2"/>
  </r>
  <r>
    <n v="1375"/>
    <x v="1375"/>
    <x v="1373"/>
    <n v="4000"/>
    <n v="6853"/>
    <x v="0"/>
    <x v="6"/>
    <x v="3"/>
    <n v="1484444119"/>
    <x v="1375"/>
    <x v="0"/>
    <n v="109"/>
    <x v="0"/>
    <x v="11"/>
    <n v="171"/>
    <x v="1002"/>
    <x v="4"/>
    <x v="11"/>
    <x v="1375"/>
    <x v="1375"/>
    <x v="2"/>
  </r>
  <r>
    <n v="1376"/>
    <x v="1376"/>
    <x v="1374"/>
    <n v="3700"/>
    <n v="9342"/>
    <x v="0"/>
    <x v="1"/>
    <x v="1"/>
    <n v="1480784606"/>
    <x v="1376"/>
    <x v="0"/>
    <n v="168"/>
    <x v="0"/>
    <x v="11"/>
    <n v="252"/>
    <x v="1003"/>
    <x v="4"/>
    <x v="11"/>
    <x v="1376"/>
    <x v="1376"/>
    <x v="2"/>
  </r>
  <r>
    <n v="1377"/>
    <x v="1377"/>
    <x v="1375"/>
    <n v="1300"/>
    <n v="1510"/>
    <x v="0"/>
    <x v="0"/>
    <x v="0"/>
    <n v="1486095060"/>
    <x v="1377"/>
    <x v="0"/>
    <n v="31"/>
    <x v="0"/>
    <x v="11"/>
    <n v="116"/>
    <x v="1004"/>
    <x v="4"/>
    <x v="11"/>
    <x v="1377"/>
    <x v="1377"/>
    <x v="1"/>
  </r>
  <r>
    <n v="1378"/>
    <x v="1378"/>
    <x v="1376"/>
    <n v="2000"/>
    <n v="4067"/>
    <x v="0"/>
    <x v="1"/>
    <x v="1"/>
    <n v="1470075210"/>
    <x v="1378"/>
    <x v="0"/>
    <n v="133"/>
    <x v="0"/>
    <x v="11"/>
    <n v="203"/>
    <x v="1005"/>
    <x v="4"/>
    <x v="11"/>
    <x v="1378"/>
    <x v="1378"/>
    <x v="2"/>
  </r>
  <r>
    <n v="1379"/>
    <x v="1379"/>
    <x v="1377"/>
    <n v="10000"/>
    <n v="11160"/>
    <x v="0"/>
    <x v="0"/>
    <x v="0"/>
    <n v="1433504876"/>
    <x v="1379"/>
    <x v="0"/>
    <n v="151"/>
    <x v="0"/>
    <x v="11"/>
    <n v="112"/>
    <x v="1006"/>
    <x v="4"/>
    <x v="11"/>
    <x v="1379"/>
    <x v="1379"/>
    <x v="0"/>
  </r>
  <r>
    <n v="1380"/>
    <x v="1380"/>
    <x v="1378"/>
    <n v="25"/>
    <n v="106"/>
    <x v="0"/>
    <x v="0"/>
    <x v="0"/>
    <n v="1433815200"/>
    <x v="1380"/>
    <x v="0"/>
    <n v="5"/>
    <x v="0"/>
    <x v="11"/>
    <n v="424"/>
    <x v="1007"/>
    <x v="4"/>
    <x v="11"/>
    <x v="1380"/>
    <x v="1380"/>
    <x v="0"/>
  </r>
  <r>
    <n v="1381"/>
    <x v="1381"/>
    <x v="1379"/>
    <n v="5000"/>
    <n v="5355"/>
    <x v="0"/>
    <x v="0"/>
    <x v="0"/>
    <n v="1482988125"/>
    <x v="1381"/>
    <x v="0"/>
    <n v="73"/>
    <x v="0"/>
    <x v="11"/>
    <n v="107"/>
    <x v="920"/>
    <x v="4"/>
    <x v="11"/>
    <x v="1381"/>
    <x v="1381"/>
    <x v="2"/>
  </r>
  <r>
    <n v="1382"/>
    <x v="1382"/>
    <x v="1380"/>
    <n v="8000"/>
    <n v="8349"/>
    <x v="0"/>
    <x v="0"/>
    <x v="0"/>
    <n v="1367867536"/>
    <x v="1382"/>
    <x v="0"/>
    <n v="148"/>
    <x v="0"/>
    <x v="11"/>
    <n v="104"/>
    <x v="848"/>
    <x v="4"/>
    <x v="11"/>
    <x v="1382"/>
    <x v="1382"/>
    <x v="4"/>
  </r>
  <r>
    <n v="1383"/>
    <x v="1383"/>
    <x v="1381"/>
    <n v="2200"/>
    <n v="4673"/>
    <x v="0"/>
    <x v="5"/>
    <x v="5"/>
    <n v="1482457678"/>
    <x v="1383"/>
    <x v="0"/>
    <n v="93"/>
    <x v="0"/>
    <x v="11"/>
    <n v="212"/>
    <x v="1008"/>
    <x v="4"/>
    <x v="11"/>
    <x v="1383"/>
    <x v="1383"/>
    <x v="2"/>
  </r>
  <r>
    <n v="1384"/>
    <x v="1384"/>
    <x v="1382"/>
    <n v="3500"/>
    <n v="4343"/>
    <x v="0"/>
    <x v="0"/>
    <x v="0"/>
    <n v="1436117922"/>
    <x v="1384"/>
    <x v="0"/>
    <n v="63"/>
    <x v="0"/>
    <x v="11"/>
    <n v="124"/>
    <x v="1009"/>
    <x v="4"/>
    <x v="11"/>
    <x v="1384"/>
    <x v="1384"/>
    <x v="0"/>
  </r>
  <r>
    <n v="1385"/>
    <x v="1385"/>
    <x v="1383"/>
    <n v="8000"/>
    <n v="8832.49"/>
    <x v="0"/>
    <x v="12"/>
    <x v="3"/>
    <n v="1461931860"/>
    <x v="1385"/>
    <x v="0"/>
    <n v="134"/>
    <x v="0"/>
    <x v="11"/>
    <n v="110"/>
    <x v="1010"/>
    <x v="4"/>
    <x v="11"/>
    <x v="1385"/>
    <x v="1385"/>
    <x v="2"/>
  </r>
  <r>
    <n v="1386"/>
    <x v="1386"/>
    <x v="1384"/>
    <n v="400"/>
    <n v="875"/>
    <x v="0"/>
    <x v="0"/>
    <x v="0"/>
    <n v="1438183889"/>
    <x v="1386"/>
    <x v="0"/>
    <n v="14"/>
    <x v="0"/>
    <x v="11"/>
    <n v="219"/>
    <x v="369"/>
    <x v="4"/>
    <x v="11"/>
    <x v="1386"/>
    <x v="1386"/>
    <x v="0"/>
  </r>
  <r>
    <n v="1387"/>
    <x v="1387"/>
    <x v="1385"/>
    <n v="4000"/>
    <n v="5465"/>
    <x v="0"/>
    <x v="0"/>
    <x v="0"/>
    <n v="1433305800"/>
    <x v="1387"/>
    <x v="0"/>
    <n v="78"/>
    <x v="0"/>
    <x v="11"/>
    <n v="137"/>
    <x v="1011"/>
    <x v="4"/>
    <x v="11"/>
    <x v="1387"/>
    <x v="1387"/>
    <x v="0"/>
  </r>
  <r>
    <n v="1388"/>
    <x v="1388"/>
    <x v="1386"/>
    <n v="5000"/>
    <n v="6740.37"/>
    <x v="0"/>
    <x v="0"/>
    <x v="0"/>
    <n v="1476720840"/>
    <x v="1388"/>
    <x v="0"/>
    <n v="112"/>
    <x v="0"/>
    <x v="11"/>
    <n v="135"/>
    <x v="1012"/>
    <x v="4"/>
    <x v="11"/>
    <x v="1388"/>
    <x v="1388"/>
    <x v="2"/>
  </r>
  <r>
    <n v="1389"/>
    <x v="1389"/>
    <x v="1387"/>
    <n v="500"/>
    <n v="727"/>
    <x v="0"/>
    <x v="1"/>
    <x v="1"/>
    <n v="1471087957"/>
    <x v="1389"/>
    <x v="0"/>
    <n v="34"/>
    <x v="0"/>
    <x v="11"/>
    <n v="145"/>
    <x v="1013"/>
    <x v="4"/>
    <x v="11"/>
    <x v="1389"/>
    <x v="1389"/>
    <x v="2"/>
  </r>
  <r>
    <n v="1390"/>
    <x v="1390"/>
    <x v="1388"/>
    <n v="2800"/>
    <n v="3055"/>
    <x v="0"/>
    <x v="0"/>
    <x v="0"/>
    <n v="1430154720"/>
    <x v="1390"/>
    <x v="0"/>
    <n v="19"/>
    <x v="0"/>
    <x v="11"/>
    <n v="109"/>
    <x v="1014"/>
    <x v="4"/>
    <x v="11"/>
    <x v="1390"/>
    <x v="1390"/>
    <x v="0"/>
  </r>
  <r>
    <n v="1391"/>
    <x v="1391"/>
    <x v="1389"/>
    <n v="500"/>
    <n v="551"/>
    <x v="0"/>
    <x v="0"/>
    <x v="0"/>
    <n v="1440219540"/>
    <x v="1391"/>
    <x v="0"/>
    <n v="13"/>
    <x v="0"/>
    <x v="11"/>
    <n v="110"/>
    <x v="1015"/>
    <x v="4"/>
    <x v="11"/>
    <x v="1391"/>
    <x v="1391"/>
    <x v="0"/>
  </r>
  <r>
    <n v="1392"/>
    <x v="1392"/>
    <x v="1390"/>
    <n v="2500"/>
    <n v="2841"/>
    <x v="0"/>
    <x v="0"/>
    <x v="0"/>
    <n v="1456976586"/>
    <x v="1392"/>
    <x v="0"/>
    <n v="104"/>
    <x v="0"/>
    <x v="11"/>
    <n v="114"/>
    <x v="1016"/>
    <x v="4"/>
    <x v="11"/>
    <x v="1392"/>
    <x v="1392"/>
    <x v="2"/>
  </r>
  <r>
    <n v="1393"/>
    <x v="1393"/>
    <x v="1391"/>
    <n v="10000"/>
    <n v="10235"/>
    <x v="0"/>
    <x v="0"/>
    <x v="0"/>
    <n v="1470068523"/>
    <x v="1393"/>
    <x v="0"/>
    <n v="52"/>
    <x v="0"/>
    <x v="11"/>
    <n v="102"/>
    <x v="1017"/>
    <x v="4"/>
    <x v="11"/>
    <x v="1393"/>
    <x v="1393"/>
    <x v="2"/>
  </r>
  <r>
    <n v="1394"/>
    <x v="1394"/>
    <x v="1392"/>
    <n v="750"/>
    <n v="916"/>
    <x v="0"/>
    <x v="0"/>
    <x v="0"/>
    <n v="1488337200"/>
    <x v="1394"/>
    <x v="0"/>
    <n v="17"/>
    <x v="0"/>
    <x v="11"/>
    <n v="122"/>
    <x v="1018"/>
    <x v="4"/>
    <x v="11"/>
    <x v="1394"/>
    <x v="1394"/>
    <x v="1"/>
  </r>
  <r>
    <n v="1395"/>
    <x v="1395"/>
    <x v="1393"/>
    <n v="3500"/>
    <n v="3916"/>
    <x v="0"/>
    <x v="0"/>
    <x v="0"/>
    <n v="1484430481"/>
    <x v="1395"/>
    <x v="0"/>
    <n v="82"/>
    <x v="0"/>
    <x v="11"/>
    <n v="112"/>
    <x v="1019"/>
    <x v="4"/>
    <x v="11"/>
    <x v="1395"/>
    <x v="1395"/>
    <x v="2"/>
  </r>
  <r>
    <n v="1396"/>
    <x v="1396"/>
    <x v="1394"/>
    <n v="6000"/>
    <n v="6438"/>
    <x v="0"/>
    <x v="0"/>
    <x v="0"/>
    <n v="1423871882"/>
    <x v="1396"/>
    <x v="0"/>
    <n v="73"/>
    <x v="0"/>
    <x v="11"/>
    <n v="107"/>
    <x v="1020"/>
    <x v="4"/>
    <x v="11"/>
    <x v="1396"/>
    <x v="1396"/>
    <x v="0"/>
  </r>
  <r>
    <n v="1397"/>
    <x v="1397"/>
    <x v="1395"/>
    <n v="10000"/>
    <n v="11385"/>
    <x v="0"/>
    <x v="0"/>
    <x v="0"/>
    <n v="1477603140"/>
    <x v="1397"/>
    <x v="0"/>
    <n v="158"/>
    <x v="0"/>
    <x v="11"/>
    <n v="114"/>
    <x v="1021"/>
    <x v="4"/>
    <x v="11"/>
    <x v="1397"/>
    <x v="1397"/>
    <x v="2"/>
  </r>
  <r>
    <n v="1398"/>
    <x v="1398"/>
    <x v="1396"/>
    <n v="4400"/>
    <n v="4826"/>
    <x v="0"/>
    <x v="0"/>
    <x v="0"/>
    <n v="1467752334"/>
    <x v="1398"/>
    <x v="0"/>
    <n v="65"/>
    <x v="0"/>
    <x v="11"/>
    <n v="110"/>
    <x v="1022"/>
    <x v="4"/>
    <x v="11"/>
    <x v="1398"/>
    <x v="1398"/>
    <x v="2"/>
  </r>
  <r>
    <n v="1399"/>
    <x v="1399"/>
    <x v="1397"/>
    <n v="9000"/>
    <n v="11353"/>
    <x v="0"/>
    <x v="0"/>
    <x v="0"/>
    <n v="1412640373"/>
    <x v="1399"/>
    <x v="0"/>
    <n v="184"/>
    <x v="0"/>
    <x v="11"/>
    <n v="126"/>
    <x v="1023"/>
    <x v="4"/>
    <x v="11"/>
    <x v="1399"/>
    <x v="1399"/>
    <x v="3"/>
  </r>
  <r>
    <n v="1400"/>
    <x v="1400"/>
    <x v="1398"/>
    <n v="350"/>
    <n v="586"/>
    <x v="0"/>
    <x v="1"/>
    <x v="1"/>
    <n v="1465709400"/>
    <x v="1400"/>
    <x v="0"/>
    <n v="34"/>
    <x v="0"/>
    <x v="11"/>
    <n v="167"/>
    <x v="1024"/>
    <x v="4"/>
    <x v="11"/>
    <x v="1400"/>
    <x v="1400"/>
    <x v="2"/>
  </r>
  <r>
    <n v="1401"/>
    <x v="1401"/>
    <x v="1399"/>
    <n v="2500"/>
    <n v="12413"/>
    <x v="0"/>
    <x v="0"/>
    <x v="0"/>
    <n v="1369612474"/>
    <x v="1401"/>
    <x v="0"/>
    <n v="240"/>
    <x v="0"/>
    <x v="11"/>
    <n v="497"/>
    <x v="247"/>
    <x v="4"/>
    <x v="11"/>
    <x v="1401"/>
    <x v="1401"/>
    <x v="4"/>
  </r>
  <r>
    <n v="1402"/>
    <x v="1402"/>
    <x v="1400"/>
    <n v="2500"/>
    <n v="2729"/>
    <x v="0"/>
    <x v="1"/>
    <x v="1"/>
    <n v="1430439411"/>
    <x v="1402"/>
    <x v="0"/>
    <n v="113"/>
    <x v="0"/>
    <x v="11"/>
    <n v="109"/>
    <x v="1025"/>
    <x v="4"/>
    <x v="11"/>
    <x v="1402"/>
    <x v="1402"/>
    <x v="0"/>
  </r>
  <r>
    <n v="1403"/>
    <x v="1403"/>
    <x v="1401"/>
    <n v="4000"/>
    <n v="4103"/>
    <x v="0"/>
    <x v="0"/>
    <x v="0"/>
    <n v="1374802235"/>
    <x v="1403"/>
    <x v="0"/>
    <n v="66"/>
    <x v="0"/>
    <x v="11"/>
    <n v="103"/>
    <x v="1026"/>
    <x v="4"/>
    <x v="11"/>
    <x v="1403"/>
    <x v="1403"/>
    <x v="4"/>
  </r>
  <r>
    <n v="1404"/>
    <x v="1404"/>
    <x v="1402"/>
    <n v="14500"/>
    <n v="241"/>
    <x v="2"/>
    <x v="1"/>
    <x v="1"/>
    <n v="1424607285"/>
    <x v="1404"/>
    <x v="1"/>
    <n v="5"/>
    <x v="1"/>
    <x v="22"/>
    <n v="2"/>
    <x v="1027"/>
    <x v="3"/>
    <x v="22"/>
    <x v="1404"/>
    <x v="1404"/>
    <x v="0"/>
  </r>
  <r>
    <n v="1405"/>
    <x v="1405"/>
    <x v="1403"/>
    <n v="25000"/>
    <n v="105"/>
    <x v="2"/>
    <x v="0"/>
    <x v="0"/>
    <n v="1417195201"/>
    <x v="1405"/>
    <x v="1"/>
    <n v="17"/>
    <x v="1"/>
    <x v="22"/>
    <n v="0"/>
    <x v="1028"/>
    <x v="3"/>
    <x v="22"/>
    <x v="1405"/>
    <x v="1405"/>
    <x v="3"/>
  </r>
  <r>
    <n v="1406"/>
    <x v="1406"/>
    <x v="1404"/>
    <n v="12000"/>
    <n v="15"/>
    <x v="2"/>
    <x v="13"/>
    <x v="3"/>
    <n v="1449914400"/>
    <x v="1406"/>
    <x v="0"/>
    <n v="3"/>
    <x v="1"/>
    <x v="22"/>
    <n v="0"/>
    <x v="145"/>
    <x v="3"/>
    <x v="22"/>
    <x v="1406"/>
    <x v="1406"/>
    <x v="0"/>
  </r>
  <r>
    <n v="1407"/>
    <x v="1407"/>
    <x v="1405"/>
    <n v="3000"/>
    <n v="15"/>
    <x v="2"/>
    <x v="0"/>
    <x v="0"/>
    <n v="1407847978"/>
    <x v="1407"/>
    <x v="0"/>
    <n v="2"/>
    <x v="1"/>
    <x v="22"/>
    <n v="1"/>
    <x v="502"/>
    <x v="3"/>
    <x v="22"/>
    <x v="1407"/>
    <x v="1407"/>
    <x v="3"/>
  </r>
  <r>
    <n v="1408"/>
    <x v="1408"/>
    <x v="1406"/>
    <n v="1000"/>
    <n v="72"/>
    <x v="2"/>
    <x v="1"/>
    <x v="1"/>
    <n v="1447451756"/>
    <x v="1408"/>
    <x v="0"/>
    <n v="6"/>
    <x v="1"/>
    <x v="22"/>
    <n v="7"/>
    <x v="1029"/>
    <x v="3"/>
    <x v="22"/>
    <x v="1408"/>
    <x v="1408"/>
    <x v="0"/>
  </r>
  <r>
    <n v="1409"/>
    <x v="1409"/>
    <x v="1407"/>
    <n v="4000"/>
    <n v="0"/>
    <x v="2"/>
    <x v="0"/>
    <x v="0"/>
    <n v="1420085535"/>
    <x v="1409"/>
    <x v="0"/>
    <n v="0"/>
    <x v="1"/>
    <x v="22"/>
    <n v="0"/>
    <x v="123"/>
    <x v="3"/>
    <x v="22"/>
    <x v="1409"/>
    <x v="1409"/>
    <x v="3"/>
  </r>
  <r>
    <n v="1410"/>
    <x v="1410"/>
    <x v="1408"/>
    <n v="6000"/>
    <n v="1"/>
    <x v="2"/>
    <x v="13"/>
    <x v="3"/>
    <n v="1464939520"/>
    <x v="1410"/>
    <x v="0"/>
    <n v="1"/>
    <x v="1"/>
    <x v="22"/>
    <n v="0"/>
    <x v="120"/>
    <x v="3"/>
    <x v="22"/>
    <x v="1410"/>
    <x v="1410"/>
    <x v="2"/>
  </r>
  <r>
    <n v="1411"/>
    <x v="1411"/>
    <x v="1409"/>
    <n v="3000"/>
    <n v="7"/>
    <x v="2"/>
    <x v="1"/>
    <x v="1"/>
    <n v="1423185900"/>
    <x v="1411"/>
    <x v="0"/>
    <n v="3"/>
    <x v="1"/>
    <x v="22"/>
    <n v="0"/>
    <x v="1030"/>
    <x v="3"/>
    <x v="22"/>
    <x v="1411"/>
    <x v="1411"/>
    <x v="0"/>
  </r>
  <r>
    <n v="1412"/>
    <x v="1412"/>
    <x v="1410"/>
    <n v="7000"/>
    <n v="320"/>
    <x v="2"/>
    <x v="0"/>
    <x v="0"/>
    <n v="1417656699"/>
    <x v="1412"/>
    <x v="0"/>
    <n v="13"/>
    <x v="1"/>
    <x v="22"/>
    <n v="5"/>
    <x v="1031"/>
    <x v="3"/>
    <x v="22"/>
    <x v="1412"/>
    <x v="1412"/>
    <x v="3"/>
  </r>
  <r>
    <n v="1413"/>
    <x v="1413"/>
    <x v="1411"/>
    <n v="2000"/>
    <n v="100"/>
    <x v="2"/>
    <x v="13"/>
    <x v="3"/>
    <n v="1455964170"/>
    <x v="1413"/>
    <x v="0"/>
    <n v="1"/>
    <x v="1"/>
    <x v="22"/>
    <n v="5"/>
    <x v="101"/>
    <x v="3"/>
    <x v="22"/>
    <x v="1413"/>
    <x v="1413"/>
    <x v="0"/>
  </r>
  <r>
    <n v="1414"/>
    <x v="1414"/>
    <x v="1412"/>
    <n v="500"/>
    <n v="1"/>
    <x v="2"/>
    <x v="0"/>
    <x v="0"/>
    <n v="1483423467"/>
    <x v="1414"/>
    <x v="0"/>
    <n v="1"/>
    <x v="1"/>
    <x v="22"/>
    <n v="0"/>
    <x v="120"/>
    <x v="3"/>
    <x v="22"/>
    <x v="1414"/>
    <x v="1414"/>
    <x v="2"/>
  </r>
  <r>
    <n v="1415"/>
    <x v="1415"/>
    <x v="1413"/>
    <n v="4400"/>
    <n v="800"/>
    <x v="2"/>
    <x v="0"/>
    <x v="0"/>
    <n v="1439741591"/>
    <x v="1415"/>
    <x v="0"/>
    <n v="9"/>
    <x v="1"/>
    <x v="22"/>
    <n v="18"/>
    <x v="1032"/>
    <x v="3"/>
    <x v="22"/>
    <x v="1415"/>
    <x v="1415"/>
    <x v="0"/>
  </r>
  <r>
    <n v="1416"/>
    <x v="1416"/>
    <x v="1414"/>
    <n v="50000"/>
    <n v="0"/>
    <x v="2"/>
    <x v="0"/>
    <x v="0"/>
    <n v="1448147619"/>
    <x v="1416"/>
    <x v="0"/>
    <n v="0"/>
    <x v="1"/>
    <x v="22"/>
    <n v="0"/>
    <x v="123"/>
    <x v="3"/>
    <x v="22"/>
    <x v="1416"/>
    <x v="1416"/>
    <x v="0"/>
  </r>
  <r>
    <n v="1417"/>
    <x v="1417"/>
    <x v="1415"/>
    <n v="4500"/>
    <n v="55"/>
    <x v="2"/>
    <x v="0"/>
    <x v="0"/>
    <n v="1442315460"/>
    <x v="1417"/>
    <x v="0"/>
    <n v="2"/>
    <x v="1"/>
    <x v="22"/>
    <n v="1"/>
    <x v="441"/>
    <x v="3"/>
    <x v="22"/>
    <x v="1417"/>
    <x v="1417"/>
    <x v="0"/>
  </r>
  <r>
    <n v="1418"/>
    <x v="1418"/>
    <x v="1416"/>
    <n v="3000"/>
    <n v="6"/>
    <x v="2"/>
    <x v="3"/>
    <x v="3"/>
    <n v="1456397834"/>
    <x v="1418"/>
    <x v="0"/>
    <n v="1"/>
    <x v="1"/>
    <x v="22"/>
    <n v="0"/>
    <x v="1033"/>
    <x v="3"/>
    <x v="22"/>
    <x v="1418"/>
    <x v="1418"/>
    <x v="2"/>
  </r>
  <r>
    <n v="1419"/>
    <x v="1419"/>
    <x v="1417"/>
    <n v="6300"/>
    <n v="445"/>
    <x v="2"/>
    <x v="0"/>
    <x v="0"/>
    <n v="1476010619"/>
    <x v="1419"/>
    <x v="0"/>
    <n v="10"/>
    <x v="1"/>
    <x v="22"/>
    <n v="7"/>
    <x v="885"/>
    <x v="3"/>
    <x v="22"/>
    <x v="1419"/>
    <x v="1419"/>
    <x v="2"/>
  </r>
  <r>
    <n v="1420"/>
    <x v="1420"/>
    <x v="1418"/>
    <n v="110"/>
    <n v="3"/>
    <x v="2"/>
    <x v="0"/>
    <x v="0"/>
    <n v="1467129686"/>
    <x v="1420"/>
    <x v="0"/>
    <n v="3"/>
    <x v="1"/>
    <x v="22"/>
    <n v="3"/>
    <x v="120"/>
    <x v="3"/>
    <x v="22"/>
    <x v="1420"/>
    <x v="1420"/>
    <x v="2"/>
  </r>
  <r>
    <n v="1421"/>
    <x v="1421"/>
    <x v="1419"/>
    <n v="200000"/>
    <n v="200"/>
    <x v="2"/>
    <x v="11"/>
    <x v="9"/>
    <n v="1423432709"/>
    <x v="1421"/>
    <x v="0"/>
    <n v="2"/>
    <x v="1"/>
    <x v="22"/>
    <n v="0"/>
    <x v="101"/>
    <x v="3"/>
    <x v="22"/>
    <x v="1421"/>
    <x v="1421"/>
    <x v="0"/>
  </r>
  <r>
    <n v="1422"/>
    <x v="1422"/>
    <x v="1420"/>
    <n v="25000"/>
    <n v="26"/>
    <x v="2"/>
    <x v="4"/>
    <x v="4"/>
    <n v="1474436704"/>
    <x v="1422"/>
    <x v="0"/>
    <n v="2"/>
    <x v="1"/>
    <x v="22"/>
    <n v="0"/>
    <x v="31"/>
    <x v="3"/>
    <x v="22"/>
    <x v="1422"/>
    <x v="1422"/>
    <x v="2"/>
  </r>
  <r>
    <n v="1423"/>
    <x v="1423"/>
    <x v="1421"/>
    <n v="30000"/>
    <n v="100"/>
    <x v="2"/>
    <x v="2"/>
    <x v="2"/>
    <n v="1451637531"/>
    <x v="1423"/>
    <x v="0"/>
    <n v="1"/>
    <x v="1"/>
    <x v="22"/>
    <n v="0"/>
    <x v="101"/>
    <x v="3"/>
    <x v="22"/>
    <x v="1423"/>
    <x v="1423"/>
    <x v="0"/>
  </r>
  <r>
    <n v="1424"/>
    <x v="1424"/>
    <x v="1422"/>
    <n v="7500"/>
    <n v="1527"/>
    <x v="2"/>
    <x v="0"/>
    <x v="0"/>
    <n v="1479233602"/>
    <x v="1424"/>
    <x v="0"/>
    <n v="14"/>
    <x v="1"/>
    <x v="22"/>
    <n v="20"/>
    <x v="1034"/>
    <x v="3"/>
    <x v="22"/>
    <x v="1424"/>
    <x v="1424"/>
    <x v="2"/>
  </r>
  <r>
    <n v="1425"/>
    <x v="1425"/>
    <x v="1423"/>
    <n v="13000"/>
    <n v="0"/>
    <x v="2"/>
    <x v="0"/>
    <x v="0"/>
    <n v="1430276959"/>
    <x v="1425"/>
    <x v="0"/>
    <n v="0"/>
    <x v="1"/>
    <x v="22"/>
    <n v="0"/>
    <x v="123"/>
    <x v="3"/>
    <x v="22"/>
    <x v="1425"/>
    <x v="1425"/>
    <x v="0"/>
  </r>
  <r>
    <n v="1426"/>
    <x v="1426"/>
    <x v="1424"/>
    <n v="1000"/>
    <n v="0"/>
    <x v="2"/>
    <x v="12"/>
    <x v="3"/>
    <n v="1440408120"/>
    <x v="1426"/>
    <x v="0"/>
    <n v="0"/>
    <x v="1"/>
    <x v="22"/>
    <n v="0"/>
    <x v="123"/>
    <x v="3"/>
    <x v="22"/>
    <x v="1426"/>
    <x v="1426"/>
    <x v="0"/>
  </r>
  <r>
    <n v="1427"/>
    <x v="1427"/>
    <x v="1425"/>
    <n v="5000"/>
    <n v="419"/>
    <x v="2"/>
    <x v="12"/>
    <x v="3"/>
    <n v="1474230385"/>
    <x v="1427"/>
    <x v="0"/>
    <n v="4"/>
    <x v="1"/>
    <x v="22"/>
    <n v="8"/>
    <x v="1035"/>
    <x v="3"/>
    <x v="22"/>
    <x v="1427"/>
    <x v="1427"/>
    <x v="2"/>
  </r>
  <r>
    <n v="1428"/>
    <x v="1428"/>
    <x v="1426"/>
    <n v="1000"/>
    <n v="45"/>
    <x v="2"/>
    <x v="3"/>
    <x v="3"/>
    <n v="1459584417"/>
    <x v="1428"/>
    <x v="0"/>
    <n v="3"/>
    <x v="1"/>
    <x v="22"/>
    <n v="5"/>
    <x v="2"/>
    <x v="3"/>
    <x v="22"/>
    <x v="1428"/>
    <x v="1428"/>
    <x v="2"/>
  </r>
  <r>
    <n v="1429"/>
    <x v="1429"/>
    <x v="1427"/>
    <n v="10000"/>
    <n v="0"/>
    <x v="2"/>
    <x v="0"/>
    <x v="0"/>
    <n v="1428629242"/>
    <x v="1429"/>
    <x v="0"/>
    <n v="0"/>
    <x v="1"/>
    <x v="22"/>
    <n v="0"/>
    <x v="123"/>
    <x v="3"/>
    <x v="22"/>
    <x v="1429"/>
    <x v="1429"/>
    <x v="0"/>
  </r>
  <r>
    <n v="1430"/>
    <x v="1430"/>
    <x v="1428"/>
    <n v="5000"/>
    <n v="403"/>
    <x v="2"/>
    <x v="0"/>
    <x v="0"/>
    <n v="1419017488"/>
    <x v="1430"/>
    <x v="0"/>
    <n v="5"/>
    <x v="1"/>
    <x v="22"/>
    <n v="8"/>
    <x v="129"/>
    <x v="3"/>
    <x v="22"/>
    <x v="1430"/>
    <x v="1430"/>
    <x v="3"/>
  </r>
  <r>
    <n v="1431"/>
    <x v="1431"/>
    <x v="1429"/>
    <n v="17000"/>
    <n v="5431"/>
    <x v="2"/>
    <x v="0"/>
    <x v="0"/>
    <n v="1448517816"/>
    <x v="1431"/>
    <x v="0"/>
    <n v="47"/>
    <x v="1"/>
    <x v="22"/>
    <n v="32"/>
    <x v="1036"/>
    <x v="3"/>
    <x v="22"/>
    <x v="1431"/>
    <x v="1431"/>
    <x v="0"/>
  </r>
  <r>
    <n v="1432"/>
    <x v="1432"/>
    <x v="1430"/>
    <n v="40000"/>
    <n v="0"/>
    <x v="2"/>
    <x v="0"/>
    <x v="0"/>
    <n v="1437417828"/>
    <x v="1432"/>
    <x v="0"/>
    <n v="0"/>
    <x v="1"/>
    <x v="22"/>
    <n v="0"/>
    <x v="123"/>
    <x v="3"/>
    <x v="22"/>
    <x v="1432"/>
    <x v="1432"/>
    <x v="0"/>
  </r>
  <r>
    <n v="1433"/>
    <x v="1433"/>
    <x v="1431"/>
    <n v="12000"/>
    <n v="805"/>
    <x v="2"/>
    <x v="13"/>
    <x v="3"/>
    <n v="1481367600"/>
    <x v="1433"/>
    <x v="0"/>
    <n v="10"/>
    <x v="1"/>
    <x v="22"/>
    <n v="7"/>
    <x v="1037"/>
    <x v="3"/>
    <x v="22"/>
    <x v="1433"/>
    <x v="1433"/>
    <x v="2"/>
  </r>
  <r>
    <n v="1434"/>
    <x v="1434"/>
    <x v="1432"/>
    <n v="82000"/>
    <n v="8190"/>
    <x v="2"/>
    <x v="8"/>
    <x v="7"/>
    <n v="1433775600"/>
    <x v="1434"/>
    <x v="0"/>
    <n v="11"/>
    <x v="1"/>
    <x v="22"/>
    <n v="10"/>
    <x v="1038"/>
    <x v="3"/>
    <x v="22"/>
    <x v="1434"/>
    <x v="1434"/>
    <x v="0"/>
  </r>
  <r>
    <n v="1435"/>
    <x v="1435"/>
    <x v="1433"/>
    <n v="15000"/>
    <n v="15"/>
    <x v="2"/>
    <x v="13"/>
    <x v="3"/>
    <n v="1444589020"/>
    <x v="1435"/>
    <x v="0"/>
    <n v="2"/>
    <x v="1"/>
    <x v="22"/>
    <n v="0"/>
    <x v="502"/>
    <x v="3"/>
    <x v="22"/>
    <x v="1435"/>
    <x v="1435"/>
    <x v="0"/>
  </r>
  <r>
    <n v="1436"/>
    <x v="1436"/>
    <x v="1434"/>
    <n v="10000"/>
    <n v="77"/>
    <x v="2"/>
    <x v="12"/>
    <x v="3"/>
    <n v="1456043057"/>
    <x v="1436"/>
    <x v="0"/>
    <n v="2"/>
    <x v="1"/>
    <x v="22"/>
    <n v="1"/>
    <x v="1039"/>
    <x v="3"/>
    <x v="22"/>
    <x v="1436"/>
    <x v="1436"/>
    <x v="2"/>
  </r>
  <r>
    <n v="1437"/>
    <x v="1437"/>
    <x v="1435"/>
    <n v="3000"/>
    <n v="807"/>
    <x v="2"/>
    <x v="0"/>
    <x v="0"/>
    <n v="1405227540"/>
    <x v="1437"/>
    <x v="0"/>
    <n v="22"/>
    <x v="1"/>
    <x v="22"/>
    <n v="27"/>
    <x v="1040"/>
    <x v="3"/>
    <x v="22"/>
    <x v="1437"/>
    <x v="1437"/>
    <x v="3"/>
  </r>
  <r>
    <n v="1438"/>
    <x v="1438"/>
    <x v="1436"/>
    <n v="20000"/>
    <n v="600"/>
    <x v="2"/>
    <x v="8"/>
    <x v="7"/>
    <n v="1461765300"/>
    <x v="1438"/>
    <x v="0"/>
    <n v="8"/>
    <x v="1"/>
    <x v="22"/>
    <n v="3"/>
    <x v="754"/>
    <x v="3"/>
    <x v="22"/>
    <x v="1438"/>
    <x v="1438"/>
    <x v="2"/>
  </r>
  <r>
    <n v="1439"/>
    <x v="1439"/>
    <x v="1437"/>
    <n v="2725"/>
    <n v="180"/>
    <x v="2"/>
    <x v="5"/>
    <x v="5"/>
    <n v="1425758101"/>
    <x v="1439"/>
    <x v="0"/>
    <n v="6"/>
    <x v="1"/>
    <x v="22"/>
    <n v="7"/>
    <x v="180"/>
    <x v="3"/>
    <x v="22"/>
    <x v="1439"/>
    <x v="1439"/>
    <x v="0"/>
  </r>
  <r>
    <n v="1440"/>
    <x v="1440"/>
    <x v="1438"/>
    <n v="13000"/>
    <n v="1"/>
    <x v="2"/>
    <x v="13"/>
    <x v="3"/>
    <n v="1464285463"/>
    <x v="1440"/>
    <x v="0"/>
    <n v="1"/>
    <x v="1"/>
    <x v="22"/>
    <n v="0"/>
    <x v="120"/>
    <x v="3"/>
    <x v="22"/>
    <x v="1440"/>
    <x v="1440"/>
    <x v="2"/>
  </r>
  <r>
    <n v="1441"/>
    <x v="1441"/>
    <x v="1439"/>
    <n v="180000"/>
    <n v="2020"/>
    <x v="2"/>
    <x v="1"/>
    <x v="1"/>
    <n v="1441995769"/>
    <x v="1441"/>
    <x v="0"/>
    <n v="3"/>
    <x v="1"/>
    <x v="22"/>
    <n v="1"/>
    <x v="1041"/>
    <x v="3"/>
    <x v="22"/>
    <x v="1441"/>
    <x v="1441"/>
    <x v="0"/>
  </r>
  <r>
    <n v="1442"/>
    <x v="1442"/>
    <x v="1440"/>
    <n v="1500"/>
    <n v="0"/>
    <x v="2"/>
    <x v="0"/>
    <x v="0"/>
    <n v="1464190158"/>
    <x v="1442"/>
    <x v="0"/>
    <n v="0"/>
    <x v="1"/>
    <x v="22"/>
    <n v="0"/>
    <x v="123"/>
    <x v="3"/>
    <x v="22"/>
    <x v="1442"/>
    <x v="1442"/>
    <x v="2"/>
  </r>
  <r>
    <n v="1443"/>
    <x v="1443"/>
    <x v="1441"/>
    <n v="13000"/>
    <n v="0"/>
    <x v="2"/>
    <x v="6"/>
    <x v="3"/>
    <n v="1483395209"/>
    <x v="1443"/>
    <x v="0"/>
    <n v="0"/>
    <x v="1"/>
    <x v="22"/>
    <n v="0"/>
    <x v="123"/>
    <x v="3"/>
    <x v="22"/>
    <x v="1443"/>
    <x v="1443"/>
    <x v="2"/>
  </r>
  <r>
    <n v="1444"/>
    <x v="1444"/>
    <x v="1442"/>
    <n v="4950"/>
    <n v="0"/>
    <x v="2"/>
    <x v="12"/>
    <x v="3"/>
    <n v="1442091462"/>
    <x v="1444"/>
    <x v="0"/>
    <n v="0"/>
    <x v="1"/>
    <x v="22"/>
    <n v="0"/>
    <x v="123"/>
    <x v="3"/>
    <x v="22"/>
    <x v="1444"/>
    <x v="1444"/>
    <x v="0"/>
  </r>
  <r>
    <n v="1445"/>
    <x v="1445"/>
    <x v="1443"/>
    <n v="130000"/>
    <n v="0"/>
    <x v="2"/>
    <x v="12"/>
    <x v="3"/>
    <n v="1434286855"/>
    <x v="1445"/>
    <x v="0"/>
    <n v="0"/>
    <x v="1"/>
    <x v="22"/>
    <n v="0"/>
    <x v="123"/>
    <x v="3"/>
    <x v="22"/>
    <x v="1445"/>
    <x v="1445"/>
    <x v="0"/>
  </r>
  <r>
    <n v="1446"/>
    <x v="1446"/>
    <x v="1444"/>
    <n v="900"/>
    <n v="0"/>
    <x v="2"/>
    <x v="13"/>
    <x v="3"/>
    <n v="1461235478"/>
    <x v="1446"/>
    <x v="0"/>
    <n v="0"/>
    <x v="1"/>
    <x v="22"/>
    <n v="0"/>
    <x v="123"/>
    <x v="3"/>
    <x v="22"/>
    <x v="1446"/>
    <x v="1446"/>
    <x v="2"/>
  </r>
  <r>
    <n v="1447"/>
    <x v="1447"/>
    <x v="1445"/>
    <n v="500000"/>
    <n v="75"/>
    <x v="2"/>
    <x v="0"/>
    <x v="0"/>
    <n v="1467999134"/>
    <x v="1447"/>
    <x v="0"/>
    <n v="3"/>
    <x v="1"/>
    <x v="22"/>
    <n v="0"/>
    <x v="381"/>
    <x v="3"/>
    <x v="22"/>
    <x v="1447"/>
    <x v="1447"/>
    <x v="2"/>
  </r>
  <r>
    <n v="1448"/>
    <x v="1448"/>
    <x v="1446"/>
    <n v="200000"/>
    <n v="0"/>
    <x v="2"/>
    <x v="2"/>
    <x v="2"/>
    <n v="1432272300"/>
    <x v="1448"/>
    <x v="0"/>
    <n v="0"/>
    <x v="1"/>
    <x v="22"/>
    <n v="0"/>
    <x v="123"/>
    <x v="3"/>
    <x v="22"/>
    <x v="1448"/>
    <x v="1448"/>
    <x v="0"/>
  </r>
  <r>
    <n v="1449"/>
    <x v="1449"/>
    <x v="1447"/>
    <n v="8888"/>
    <n v="0"/>
    <x v="2"/>
    <x v="0"/>
    <x v="0"/>
    <n v="1431286105"/>
    <x v="1449"/>
    <x v="0"/>
    <n v="0"/>
    <x v="1"/>
    <x v="22"/>
    <n v="0"/>
    <x v="123"/>
    <x v="3"/>
    <x v="22"/>
    <x v="1449"/>
    <x v="1449"/>
    <x v="0"/>
  </r>
  <r>
    <n v="1450"/>
    <x v="1450"/>
    <x v="1448"/>
    <n v="100000"/>
    <n v="1"/>
    <x v="2"/>
    <x v="0"/>
    <x v="0"/>
    <n v="1455941197"/>
    <x v="1450"/>
    <x v="0"/>
    <n v="1"/>
    <x v="1"/>
    <x v="22"/>
    <n v="0"/>
    <x v="120"/>
    <x v="3"/>
    <x v="22"/>
    <x v="1450"/>
    <x v="1450"/>
    <x v="2"/>
  </r>
  <r>
    <n v="1451"/>
    <x v="1451"/>
    <x v="1449"/>
    <n v="18950"/>
    <n v="2"/>
    <x v="1"/>
    <x v="0"/>
    <x v="0"/>
    <n v="1416355259"/>
    <x v="1451"/>
    <x v="0"/>
    <n v="2"/>
    <x v="1"/>
    <x v="22"/>
    <n v="0"/>
    <x v="120"/>
    <x v="3"/>
    <x v="22"/>
    <x v="1451"/>
    <x v="1451"/>
    <x v="3"/>
  </r>
  <r>
    <n v="1452"/>
    <x v="1452"/>
    <x v="1450"/>
    <n v="14000"/>
    <n v="0"/>
    <x v="1"/>
    <x v="0"/>
    <x v="0"/>
    <n v="1406566363"/>
    <x v="1452"/>
    <x v="0"/>
    <n v="0"/>
    <x v="1"/>
    <x v="22"/>
    <n v="0"/>
    <x v="123"/>
    <x v="3"/>
    <x v="22"/>
    <x v="1452"/>
    <x v="1452"/>
    <x v="3"/>
  </r>
  <r>
    <n v="1453"/>
    <x v="1453"/>
    <x v="1451"/>
    <n v="25000"/>
    <n v="0"/>
    <x v="1"/>
    <x v="6"/>
    <x v="3"/>
    <n v="1492270947"/>
    <x v="1453"/>
    <x v="0"/>
    <n v="0"/>
    <x v="1"/>
    <x v="22"/>
    <n v="0"/>
    <x v="123"/>
    <x v="3"/>
    <x v="22"/>
    <x v="1453"/>
    <x v="1453"/>
    <x v="1"/>
  </r>
  <r>
    <n v="1454"/>
    <x v="1454"/>
    <x v="1452"/>
    <n v="1750"/>
    <n v="15"/>
    <x v="1"/>
    <x v="3"/>
    <x v="3"/>
    <n v="1461535140"/>
    <x v="1454"/>
    <x v="0"/>
    <n v="1"/>
    <x v="1"/>
    <x v="22"/>
    <n v="1"/>
    <x v="2"/>
    <x v="3"/>
    <x v="22"/>
    <x v="1454"/>
    <x v="1454"/>
    <x v="2"/>
  </r>
  <r>
    <n v="1455"/>
    <x v="1455"/>
    <x v="1453"/>
    <n v="15000"/>
    <n v="1575"/>
    <x v="1"/>
    <x v="0"/>
    <x v="0"/>
    <n v="1409924340"/>
    <x v="1455"/>
    <x v="0"/>
    <n v="7"/>
    <x v="1"/>
    <x v="22"/>
    <n v="11"/>
    <x v="1042"/>
    <x v="3"/>
    <x v="22"/>
    <x v="1455"/>
    <x v="1455"/>
    <x v="3"/>
  </r>
  <r>
    <n v="1456"/>
    <x v="1456"/>
    <x v="1454"/>
    <n v="5000"/>
    <n v="145"/>
    <x v="1"/>
    <x v="13"/>
    <x v="3"/>
    <n v="1483459365"/>
    <x v="1456"/>
    <x v="0"/>
    <n v="3"/>
    <x v="1"/>
    <x v="22"/>
    <n v="3"/>
    <x v="1043"/>
    <x v="3"/>
    <x v="22"/>
    <x v="1456"/>
    <x v="1456"/>
    <x v="2"/>
  </r>
  <r>
    <n v="1457"/>
    <x v="1457"/>
    <x v="1455"/>
    <n v="6000"/>
    <n v="0"/>
    <x v="1"/>
    <x v="0"/>
    <x v="0"/>
    <n v="1447281044"/>
    <x v="1457"/>
    <x v="0"/>
    <n v="0"/>
    <x v="1"/>
    <x v="22"/>
    <n v="0"/>
    <x v="123"/>
    <x v="3"/>
    <x v="22"/>
    <x v="1457"/>
    <x v="1457"/>
    <x v="0"/>
  </r>
  <r>
    <n v="1458"/>
    <x v="1458"/>
    <x v="1456"/>
    <n v="5000"/>
    <n v="0"/>
    <x v="1"/>
    <x v="0"/>
    <x v="0"/>
    <n v="1407729600"/>
    <x v="1458"/>
    <x v="0"/>
    <n v="0"/>
    <x v="1"/>
    <x v="22"/>
    <n v="0"/>
    <x v="123"/>
    <x v="3"/>
    <x v="22"/>
    <x v="1458"/>
    <x v="1458"/>
    <x v="3"/>
  </r>
  <r>
    <n v="1459"/>
    <x v="1459"/>
    <x v="1457"/>
    <n v="37000"/>
    <n v="0"/>
    <x v="1"/>
    <x v="8"/>
    <x v="7"/>
    <n v="1449077100"/>
    <x v="1459"/>
    <x v="0"/>
    <n v="0"/>
    <x v="1"/>
    <x v="22"/>
    <n v="0"/>
    <x v="123"/>
    <x v="3"/>
    <x v="22"/>
    <x v="1459"/>
    <x v="1459"/>
    <x v="0"/>
  </r>
  <r>
    <n v="1460"/>
    <x v="1460"/>
    <x v="1458"/>
    <n v="25000000"/>
    <n v="0"/>
    <x v="1"/>
    <x v="0"/>
    <x v="0"/>
    <n v="1417391100"/>
    <x v="1460"/>
    <x v="0"/>
    <n v="0"/>
    <x v="1"/>
    <x v="22"/>
    <n v="0"/>
    <x v="123"/>
    <x v="3"/>
    <x v="22"/>
    <x v="1460"/>
    <x v="1460"/>
    <x v="3"/>
  </r>
  <r>
    <n v="1461"/>
    <x v="1461"/>
    <x v="1459"/>
    <n v="15000"/>
    <n v="15186.69"/>
    <x v="0"/>
    <x v="0"/>
    <x v="0"/>
    <n v="1413849600"/>
    <x v="1461"/>
    <x v="1"/>
    <n v="340"/>
    <x v="0"/>
    <x v="23"/>
    <n v="101"/>
    <x v="1044"/>
    <x v="3"/>
    <x v="23"/>
    <x v="1461"/>
    <x v="1461"/>
    <x v="3"/>
  </r>
  <r>
    <n v="1462"/>
    <x v="1462"/>
    <x v="1460"/>
    <n v="4000"/>
    <n v="4340.7"/>
    <x v="0"/>
    <x v="0"/>
    <x v="0"/>
    <n v="1365609271"/>
    <x v="1462"/>
    <x v="1"/>
    <n v="150"/>
    <x v="0"/>
    <x v="23"/>
    <n v="109"/>
    <x v="1045"/>
    <x v="3"/>
    <x v="23"/>
    <x v="1462"/>
    <x v="1462"/>
    <x v="4"/>
  </r>
  <r>
    <n v="1463"/>
    <x v="1463"/>
    <x v="1461"/>
    <n v="600"/>
    <n v="886"/>
    <x v="0"/>
    <x v="0"/>
    <x v="0"/>
    <n v="1365367938"/>
    <x v="1463"/>
    <x v="1"/>
    <n v="25"/>
    <x v="0"/>
    <x v="23"/>
    <n v="148"/>
    <x v="1046"/>
    <x v="3"/>
    <x v="23"/>
    <x v="1463"/>
    <x v="1463"/>
    <x v="4"/>
  </r>
  <r>
    <n v="1464"/>
    <x v="1464"/>
    <x v="1462"/>
    <n v="5000"/>
    <n v="8160"/>
    <x v="0"/>
    <x v="0"/>
    <x v="0"/>
    <n v="1361029958"/>
    <x v="1464"/>
    <x v="1"/>
    <n v="234"/>
    <x v="0"/>
    <x v="23"/>
    <n v="163"/>
    <x v="1047"/>
    <x v="3"/>
    <x v="23"/>
    <x v="1464"/>
    <x v="1464"/>
    <x v="4"/>
  </r>
  <r>
    <n v="1465"/>
    <x v="1465"/>
    <x v="1463"/>
    <n v="30000"/>
    <n v="136924.35"/>
    <x v="0"/>
    <x v="0"/>
    <x v="0"/>
    <n v="1332385200"/>
    <x v="1465"/>
    <x v="1"/>
    <n v="2602"/>
    <x v="0"/>
    <x v="23"/>
    <n v="456"/>
    <x v="1048"/>
    <x v="3"/>
    <x v="23"/>
    <x v="1465"/>
    <x v="1465"/>
    <x v="5"/>
  </r>
  <r>
    <n v="1466"/>
    <x v="1466"/>
    <x v="1464"/>
    <n v="16000"/>
    <n v="17260.37"/>
    <x v="0"/>
    <x v="0"/>
    <x v="0"/>
    <n v="1452574800"/>
    <x v="1466"/>
    <x v="1"/>
    <n v="248"/>
    <x v="0"/>
    <x v="23"/>
    <n v="108"/>
    <x v="1049"/>
    <x v="3"/>
    <x v="23"/>
    <x v="1466"/>
    <x v="1466"/>
    <x v="0"/>
  </r>
  <r>
    <n v="1467"/>
    <x v="1467"/>
    <x v="1465"/>
    <n v="40000"/>
    <n v="46032"/>
    <x v="0"/>
    <x v="0"/>
    <x v="0"/>
    <n v="1332699285"/>
    <x v="1467"/>
    <x v="1"/>
    <n v="600"/>
    <x v="0"/>
    <x v="23"/>
    <n v="115"/>
    <x v="1050"/>
    <x v="3"/>
    <x v="23"/>
    <x v="1467"/>
    <x v="1467"/>
    <x v="5"/>
  </r>
  <r>
    <n v="1468"/>
    <x v="1468"/>
    <x v="1466"/>
    <n v="9500"/>
    <n v="9725"/>
    <x v="0"/>
    <x v="0"/>
    <x v="0"/>
    <n v="1307838049"/>
    <x v="1468"/>
    <x v="1"/>
    <n v="293"/>
    <x v="0"/>
    <x v="23"/>
    <n v="102"/>
    <x v="1051"/>
    <x v="3"/>
    <x v="23"/>
    <x v="1468"/>
    <x v="1468"/>
    <x v="6"/>
  </r>
  <r>
    <n v="1469"/>
    <x v="1469"/>
    <x v="1467"/>
    <n v="44250"/>
    <n v="47978"/>
    <x v="0"/>
    <x v="0"/>
    <x v="0"/>
    <n v="1360938109"/>
    <x v="1469"/>
    <x v="1"/>
    <n v="321"/>
    <x v="0"/>
    <x v="23"/>
    <n v="108"/>
    <x v="1052"/>
    <x v="3"/>
    <x v="23"/>
    <x v="1469"/>
    <x v="1469"/>
    <x v="4"/>
  </r>
  <r>
    <n v="1470"/>
    <x v="1470"/>
    <x v="1468"/>
    <n v="1500"/>
    <n v="1877"/>
    <x v="0"/>
    <x v="0"/>
    <x v="0"/>
    <n v="1356724263"/>
    <x v="1470"/>
    <x v="1"/>
    <n v="81"/>
    <x v="0"/>
    <x v="23"/>
    <n v="125"/>
    <x v="1053"/>
    <x v="3"/>
    <x v="23"/>
    <x v="1470"/>
    <x v="1470"/>
    <x v="5"/>
  </r>
  <r>
    <n v="1471"/>
    <x v="1471"/>
    <x v="1469"/>
    <n v="32000"/>
    <n v="33229"/>
    <x v="0"/>
    <x v="0"/>
    <x v="0"/>
    <n v="1428620334"/>
    <x v="1471"/>
    <x v="1"/>
    <n v="343"/>
    <x v="0"/>
    <x v="23"/>
    <n v="104"/>
    <x v="1054"/>
    <x v="3"/>
    <x v="23"/>
    <x v="1471"/>
    <x v="1471"/>
    <x v="0"/>
  </r>
  <r>
    <n v="1472"/>
    <x v="1472"/>
    <x v="1470"/>
    <n v="25000"/>
    <n v="34676"/>
    <x v="0"/>
    <x v="0"/>
    <x v="0"/>
    <n v="1381928503"/>
    <x v="1472"/>
    <x v="1"/>
    <n v="336"/>
    <x v="0"/>
    <x v="23"/>
    <n v="139"/>
    <x v="1055"/>
    <x v="3"/>
    <x v="23"/>
    <x v="1472"/>
    <x v="1472"/>
    <x v="4"/>
  </r>
  <r>
    <n v="1473"/>
    <x v="1473"/>
    <x v="1471"/>
    <n v="1500"/>
    <n v="1807.74"/>
    <x v="0"/>
    <x v="0"/>
    <x v="0"/>
    <n v="1330644639"/>
    <x v="1473"/>
    <x v="1"/>
    <n v="47"/>
    <x v="0"/>
    <x v="23"/>
    <n v="121"/>
    <x v="1056"/>
    <x v="3"/>
    <x v="23"/>
    <x v="1473"/>
    <x v="1473"/>
    <x v="5"/>
  </r>
  <r>
    <n v="1474"/>
    <x v="1474"/>
    <x v="1472"/>
    <n v="3000"/>
    <n v="3368"/>
    <x v="0"/>
    <x v="0"/>
    <x v="0"/>
    <n v="1379093292"/>
    <x v="1474"/>
    <x v="1"/>
    <n v="76"/>
    <x v="0"/>
    <x v="23"/>
    <n v="112"/>
    <x v="1057"/>
    <x v="3"/>
    <x v="23"/>
    <x v="1474"/>
    <x v="1474"/>
    <x v="4"/>
  </r>
  <r>
    <n v="1475"/>
    <x v="1475"/>
    <x v="1473"/>
    <n v="15000"/>
    <n v="28300.45"/>
    <x v="0"/>
    <x v="0"/>
    <x v="0"/>
    <n v="1419051540"/>
    <x v="1475"/>
    <x v="1"/>
    <n v="441"/>
    <x v="0"/>
    <x v="23"/>
    <n v="189"/>
    <x v="1058"/>
    <x v="3"/>
    <x v="23"/>
    <x v="1475"/>
    <x v="1475"/>
    <x v="3"/>
  </r>
  <r>
    <n v="1476"/>
    <x v="1476"/>
    <x v="1474"/>
    <n v="6000"/>
    <n v="39693.279999999999"/>
    <x v="0"/>
    <x v="0"/>
    <x v="0"/>
    <n v="1315616422"/>
    <x v="1476"/>
    <x v="1"/>
    <n v="916"/>
    <x v="0"/>
    <x v="23"/>
    <n v="662"/>
    <x v="1059"/>
    <x v="3"/>
    <x v="23"/>
    <x v="1476"/>
    <x v="1476"/>
    <x v="6"/>
  </r>
  <r>
    <n v="1477"/>
    <x v="1477"/>
    <x v="1475"/>
    <n v="30000"/>
    <n v="33393"/>
    <x v="0"/>
    <x v="0"/>
    <x v="0"/>
    <n v="1324609200"/>
    <x v="1477"/>
    <x v="1"/>
    <n v="369"/>
    <x v="0"/>
    <x v="23"/>
    <n v="111"/>
    <x v="1060"/>
    <x v="3"/>
    <x v="23"/>
    <x v="1477"/>
    <x v="1477"/>
    <x v="6"/>
  </r>
  <r>
    <n v="1478"/>
    <x v="1478"/>
    <x v="1476"/>
    <n v="50000"/>
    <n v="590807.11"/>
    <x v="0"/>
    <x v="0"/>
    <x v="0"/>
    <n v="1368564913"/>
    <x v="1478"/>
    <x v="1"/>
    <n v="20242"/>
    <x v="0"/>
    <x v="23"/>
    <n v="1182"/>
    <x v="1061"/>
    <x v="3"/>
    <x v="23"/>
    <x v="1478"/>
    <x v="1478"/>
    <x v="4"/>
  </r>
  <r>
    <n v="1479"/>
    <x v="1479"/>
    <x v="1477"/>
    <n v="1600"/>
    <n v="2198"/>
    <x v="0"/>
    <x v="0"/>
    <x v="0"/>
    <n v="1399694340"/>
    <x v="1479"/>
    <x v="1"/>
    <n v="71"/>
    <x v="0"/>
    <x v="23"/>
    <n v="137"/>
    <x v="1062"/>
    <x v="3"/>
    <x v="23"/>
    <x v="1479"/>
    <x v="1479"/>
    <x v="3"/>
  </r>
  <r>
    <n v="1480"/>
    <x v="1480"/>
    <x v="1478"/>
    <n v="50000"/>
    <n v="58520.2"/>
    <x v="0"/>
    <x v="0"/>
    <x v="0"/>
    <n v="1374858000"/>
    <x v="1480"/>
    <x v="1"/>
    <n v="635"/>
    <x v="0"/>
    <x v="23"/>
    <n v="117"/>
    <x v="1063"/>
    <x v="3"/>
    <x v="23"/>
    <x v="1480"/>
    <x v="1480"/>
    <x v="4"/>
  </r>
  <r>
    <n v="1481"/>
    <x v="1481"/>
    <x v="1479"/>
    <n v="5000"/>
    <n v="105"/>
    <x v="2"/>
    <x v="5"/>
    <x v="5"/>
    <n v="1383430145"/>
    <x v="1481"/>
    <x v="0"/>
    <n v="6"/>
    <x v="1"/>
    <x v="10"/>
    <n v="2"/>
    <x v="828"/>
    <x v="3"/>
    <x v="10"/>
    <x v="1481"/>
    <x v="1481"/>
    <x v="4"/>
  </r>
  <r>
    <n v="1482"/>
    <x v="1482"/>
    <x v="1480"/>
    <n v="5000"/>
    <n v="5"/>
    <x v="2"/>
    <x v="0"/>
    <x v="0"/>
    <n v="1347004260"/>
    <x v="1482"/>
    <x v="0"/>
    <n v="1"/>
    <x v="1"/>
    <x v="10"/>
    <n v="0"/>
    <x v="145"/>
    <x v="3"/>
    <x v="10"/>
    <x v="1482"/>
    <x v="1482"/>
    <x v="5"/>
  </r>
  <r>
    <n v="1483"/>
    <x v="1483"/>
    <x v="1481"/>
    <n v="7000"/>
    <n v="50"/>
    <x v="2"/>
    <x v="0"/>
    <x v="0"/>
    <n v="1469162275"/>
    <x v="1483"/>
    <x v="0"/>
    <n v="2"/>
    <x v="1"/>
    <x v="10"/>
    <n v="1"/>
    <x v="381"/>
    <x v="3"/>
    <x v="10"/>
    <x v="1483"/>
    <x v="1483"/>
    <x v="2"/>
  </r>
  <r>
    <n v="1484"/>
    <x v="1484"/>
    <x v="1482"/>
    <n v="2000"/>
    <n v="0"/>
    <x v="2"/>
    <x v="0"/>
    <x v="0"/>
    <n v="1342882260"/>
    <x v="1484"/>
    <x v="0"/>
    <n v="0"/>
    <x v="1"/>
    <x v="10"/>
    <n v="0"/>
    <x v="123"/>
    <x v="3"/>
    <x v="10"/>
    <x v="1484"/>
    <x v="1484"/>
    <x v="5"/>
  </r>
  <r>
    <n v="1485"/>
    <x v="1485"/>
    <x v="1483"/>
    <n v="6700"/>
    <n v="150"/>
    <x v="2"/>
    <x v="0"/>
    <x v="0"/>
    <n v="1434827173"/>
    <x v="1485"/>
    <x v="0"/>
    <n v="3"/>
    <x v="1"/>
    <x v="10"/>
    <n v="2"/>
    <x v="73"/>
    <x v="3"/>
    <x v="10"/>
    <x v="1485"/>
    <x v="1485"/>
    <x v="0"/>
  </r>
  <r>
    <n v="1486"/>
    <x v="1486"/>
    <x v="1484"/>
    <n v="20000"/>
    <n v="48"/>
    <x v="2"/>
    <x v="0"/>
    <x v="0"/>
    <n v="1425009761"/>
    <x v="1486"/>
    <x v="0"/>
    <n v="3"/>
    <x v="1"/>
    <x v="10"/>
    <n v="0"/>
    <x v="581"/>
    <x v="3"/>
    <x v="10"/>
    <x v="1486"/>
    <x v="1486"/>
    <x v="0"/>
  </r>
  <r>
    <n v="1487"/>
    <x v="1487"/>
    <x v="1485"/>
    <n v="10000"/>
    <n v="0"/>
    <x v="2"/>
    <x v="0"/>
    <x v="0"/>
    <n v="1470175271"/>
    <x v="1487"/>
    <x v="0"/>
    <n v="0"/>
    <x v="1"/>
    <x v="10"/>
    <n v="0"/>
    <x v="123"/>
    <x v="3"/>
    <x v="10"/>
    <x v="1487"/>
    <x v="1487"/>
    <x v="2"/>
  </r>
  <r>
    <n v="1488"/>
    <x v="1488"/>
    <x v="1486"/>
    <n v="15000"/>
    <n v="360"/>
    <x v="2"/>
    <x v="2"/>
    <x v="2"/>
    <n v="1388928660"/>
    <x v="1488"/>
    <x v="0"/>
    <n v="6"/>
    <x v="1"/>
    <x v="10"/>
    <n v="2"/>
    <x v="88"/>
    <x v="3"/>
    <x v="10"/>
    <x v="1488"/>
    <x v="1488"/>
    <x v="4"/>
  </r>
  <r>
    <n v="1489"/>
    <x v="1489"/>
    <x v="1487"/>
    <n v="5000"/>
    <n v="0"/>
    <x v="2"/>
    <x v="0"/>
    <x v="0"/>
    <n v="1352994052"/>
    <x v="1489"/>
    <x v="0"/>
    <n v="0"/>
    <x v="1"/>
    <x v="10"/>
    <n v="0"/>
    <x v="123"/>
    <x v="3"/>
    <x v="10"/>
    <x v="1489"/>
    <x v="1489"/>
    <x v="5"/>
  </r>
  <r>
    <n v="1490"/>
    <x v="1490"/>
    <x v="1488"/>
    <n v="2900"/>
    <n v="895"/>
    <x v="2"/>
    <x v="0"/>
    <x v="0"/>
    <n v="1380720474"/>
    <x v="1490"/>
    <x v="0"/>
    <n v="19"/>
    <x v="1"/>
    <x v="10"/>
    <n v="31"/>
    <x v="1064"/>
    <x v="3"/>
    <x v="10"/>
    <x v="1490"/>
    <x v="1490"/>
    <x v="4"/>
  </r>
  <r>
    <n v="1491"/>
    <x v="1491"/>
    <x v="1489"/>
    <n v="1200"/>
    <n v="100"/>
    <x v="2"/>
    <x v="0"/>
    <x v="0"/>
    <n v="1424014680"/>
    <x v="1491"/>
    <x v="0"/>
    <n v="1"/>
    <x v="1"/>
    <x v="10"/>
    <n v="8"/>
    <x v="101"/>
    <x v="3"/>
    <x v="10"/>
    <x v="1491"/>
    <x v="1491"/>
    <x v="3"/>
  </r>
  <r>
    <n v="1492"/>
    <x v="1492"/>
    <x v="1490"/>
    <n v="4000"/>
    <n v="30"/>
    <x v="2"/>
    <x v="0"/>
    <x v="0"/>
    <n v="1308431646"/>
    <x v="1492"/>
    <x v="0"/>
    <n v="2"/>
    <x v="1"/>
    <x v="10"/>
    <n v="1"/>
    <x v="2"/>
    <x v="3"/>
    <x v="10"/>
    <x v="1492"/>
    <x v="1492"/>
    <x v="6"/>
  </r>
  <r>
    <n v="1493"/>
    <x v="1493"/>
    <x v="1491"/>
    <n v="2400"/>
    <n v="0"/>
    <x v="2"/>
    <x v="0"/>
    <x v="0"/>
    <n v="1371415675"/>
    <x v="1493"/>
    <x v="0"/>
    <n v="0"/>
    <x v="1"/>
    <x v="10"/>
    <n v="0"/>
    <x v="123"/>
    <x v="3"/>
    <x v="10"/>
    <x v="1493"/>
    <x v="1493"/>
    <x v="4"/>
  </r>
  <r>
    <n v="1494"/>
    <x v="1494"/>
    <x v="1492"/>
    <n v="5000"/>
    <n v="445"/>
    <x v="2"/>
    <x v="0"/>
    <x v="0"/>
    <n v="1428075480"/>
    <x v="1494"/>
    <x v="0"/>
    <n v="11"/>
    <x v="1"/>
    <x v="10"/>
    <n v="9"/>
    <x v="1065"/>
    <x v="3"/>
    <x v="10"/>
    <x v="1494"/>
    <x v="1494"/>
    <x v="0"/>
  </r>
  <r>
    <n v="1495"/>
    <x v="1495"/>
    <x v="1493"/>
    <n v="2000"/>
    <n v="0"/>
    <x v="2"/>
    <x v="0"/>
    <x v="0"/>
    <n v="1314471431"/>
    <x v="1495"/>
    <x v="0"/>
    <n v="0"/>
    <x v="1"/>
    <x v="10"/>
    <n v="0"/>
    <x v="123"/>
    <x v="3"/>
    <x v="10"/>
    <x v="1495"/>
    <x v="1495"/>
    <x v="6"/>
  </r>
  <r>
    <n v="1496"/>
    <x v="1496"/>
    <x v="1494"/>
    <n v="1500"/>
    <n v="0"/>
    <x v="2"/>
    <x v="0"/>
    <x v="0"/>
    <n v="1410866659"/>
    <x v="1496"/>
    <x v="0"/>
    <n v="0"/>
    <x v="1"/>
    <x v="10"/>
    <n v="0"/>
    <x v="123"/>
    <x v="3"/>
    <x v="10"/>
    <x v="1496"/>
    <x v="1496"/>
    <x v="3"/>
  </r>
  <r>
    <n v="1497"/>
    <x v="1497"/>
    <x v="1495"/>
    <n v="15000"/>
    <n v="1"/>
    <x v="2"/>
    <x v="0"/>
    <x v="0"/>
    <n v="1375299780"/>
    <x v="1497"/>
    <x v="0"/>
    <n v="1"/>
    <x v="1"/>
    <x v="10"/>
    <n v="0"/>
    <x v="120"/>
    <x v="3"/>
    <x v="10"/>
    <x v="1497"/>
    <x v="1497"/>
    <x v="4"/>
  </r>
  <r>
    <n v="1498"/>
    <x v="1498"/>
    <x v="1496"/>
    <n v="3000"/>
    <n v="57"/>
    <x v="2"/>
    <x v="0"/>
    <x v="0"/>
    <n v="1409787378"/>
    <x v="1498"/>
    <x v="0"/>
    <n v="3"/>
    <x v="1"/>
    <x v="10"/>
    <n v="2"/>
    <x v="1066"/>
    <x v="3"/>
    <x v="10"/>
    <x v="1498"/>
    <x v="1498"/>
    <x v="3"/>
  </r>
  <r>
    <n v="1499"/>
    <x v="1499"/>
    <x v="1497"/>
    <n v="2000"/>
    <n v="5"/>
    <x v="2"/>
    <x v="0"/>
    <x v="0"/>
    <n v="1470355833"/>
    <x v="1499"/>
    <x v="0"/>
    <n v="1"/>
    <x v="1"/>
    <x v="10"/>
    <n v="0"/>
    <x v="145"/>
    <x v="3"/>
    <x v="10"/>
    <x v="1499"/>
    <x v="1499"/>
    <x v="2"/>
  </r>
  <r>
    <n v="1500"/>
    <x v="1500"/>
    <x v="1498"/>
    <n v="2800"/>
    <n v="701"/>
    <x v="2"/>
    <x v="0"/>
    <x v="0"/>
    <n v="1367444557"/>
    <x v="1500"/>
    <x v="0"/>
    <n v="15"/>
    <x v="1"/>
    <x v="10"/>
    <n v="25"/>
    <x v="1067"/>
    <x v="3"/>
    <x v="10"/>
    <x v="1500"/>
    <x v="1500"/>
    <x v="4"/>
  </r>
  <r>
    <n v="1501"/>
    <x v="1501"/>
    <x v="1499"/>
    <n v="52000"/>
    <n v="86492"/>
    <x v="0"/>
    <x v="5"/>
    <x v="5"/>
    <n v="1436364023"/>
    <x v="1501"/>
    <x v="1"/>
    <n v="885"/>
    <x v="0"/>
    <x v="20"/>
    <n v="166"/>
    <x v="1068"/>
    <x v="8"/>
    <x v="20"/>
    <x v="1501"/>
    <x v="1501"/>
    <x v="0"/>
  </r>
  <r>
    <n v="1502"/>
    <x v="1502"/>
    <x v="1500"/>
    <n v="22000"/>
    <n v="22318"/>
    <x v="0"/>
    <x v="1"/>
    <x v="1"/>
    <n v="1458943200"/>
    <x v="1502"/>
    <x v="1"/>
    <n v="329"/>
    <x v="0"/>
    <x v="20"/>
    <n v="101"/>
    <x v="1069"/>
    <x v="8"/>
    <x v="20"/>
    <x v="1502"/>
    <x v="1502"/>
    <x v="2"/>
  </r>
  <r>
    <n v="1503"/>
    <x v="1503"/>
    <x v="1501"/>
    <n v="3750"/>
    <n v="4045.93"/>
    <x v="0"/>
    <x v="18"/>
    <x v="3"/>
    <n v="1477210801"/>
    <x v="1503"/>
    <x v="1"/>
    <n v="71"/>
    <x v="0"/>
    <x v="20"/>
    <n v="108"/>
    <x v="1070"/>
    <x v="8"/>
    <x v="20"/>
    <x v="1503"/>
    <x v="1503"/>
    <x v="2"/>
  </r>
  <r>
    <n v="1504"/>
    <x v="1504"/>
    <x v="1502"/>
    <n v="6500"/>
    <n v="18066"/>
    <x v="0"/>
    <x v="1"/>
    <x v="1"/>
    <n v="1402389180"/>
    <x v="1504"/>
    <x v="1"/>
    <n v="269"/>
    <x v="0"/>
    <x v="20"/>
    <n v="278"/>
    <x v="1071"/>
    <x v="8"/>
    <x v="20"/>
    <x v="1504"/>
    <x v="1504"/>
    <x v="3"/>
  </r>
  <r>
    <n v="1505"/>
    <x v="1505"/>
    <x v="1503"/>
    <n v="16000"/>
    <n v="16573"/>
    <x v="0"/>
    <x v="12"/>
    <x v="3"/>
    <n v="1458676860"/>
    <x v="1505"/>
    <x v="1"/>
    <n v="345"/>
    <x v="0"/>
    <x v="20"/>
    <n v="104"/>
    <x v="1072"/>
    <x v="8"/>
    <x v="20"/>
    <x v="1505"/>
    <x v="1505"/>
    <x v="2"/>
  </r>
  <r>
    <n v="1506"/>
    <x v="1506"/>
    <x v="1504"/>
    <n v="1500"/>
    <n v="1671"/>
    <x v="0"/>
    <x v="1"/>
    <x v="1"/>
    <n v="1406227904"/>
    <x v="1506"/>
    <x v="1"/>
    <n v="43"/>
    <x v="0"/>
    <x v="20"/>
    <n v="111"/>
    <x v="1073"/>
    <x v="8"/>
    <x v="20"/>
    <x v="1506"/>
    <x v="1506"/>
    <x v="3"/>
  </r>
  <r>
    <n v="1507"/>
    <x v="1507"/>
    <x v="1505"/>
    <n v="1200"/>
    <n v="2580"/>
    <x v="0"/>
    <x v="0"/>
    <x v="0"/>
    <n v="1273911000"/>
    <x v="1507"/>
    <x v="1"/>
    <n v="33"/>
    <x v="0"/>
    <x v="20"/>
    <n v="215"/>
    <x v="1074"/>
    <x v="8"/>
    <x v="20"/>
    <x v="1507"/>
    <x v="1507"/>
    <x v="7"/>
  </r>
  <r>
    <n v="1508"/>
    <x v="1508"/>
    <x v="1506"/>
    <n v="18500"/>
    <n v="20491"/>
    <x v="0"/>
    <x v="0"/>
    <x v="0"/>
    <n v="1403880281"/>
    <x v="1508"/>
    <x v="1"/>
    <n v="211"/>
    <x v="0"/>
    <x v="20"/>
    <n v="111"/>
    <x v="1075"/>
    <x v="8"/>
    <x v="20"/>
    <x v="1508"/>
    <x v="1508"/>
    <x v="3"/>
  </r>
  <r>
    <n v="1509"/>
    <x v="1509"/>
    <x v="1507"/>
    <n v="17500"/>
    <n v="21637.22"/>
    <x v="0"/>
    <x v="12"/>
    <x v="3"/>
    <n v="1487113140"/>
    <x v="1509"/>
    <x v="1"/>
    <n v="196"/>
    <x v="0"/>
    <x v="20"/>
    <n v="124"/>
    <x v="1076"/>
    <x v="8"/>
    <x v="20"/>
    <x v="1509"/>
    <x v="1509"/>
    <x v="1"/>
  </r>
  <r>
    <n v="1510"/>
    <x v="1510"/>
    <x v="1508"/>
    <n v="16000"/>
    <n v="16165.6"/>
    <x v="0"/>
    <x v="1"/>
    <x v="1"/>
    <n v="1405761278"/>
    <x v="1510"/>
    <x v="1"/>
    <n v="405"/>
    <x v="0"/>
    <x v="20"/>
    <n v="101"/>
    <x v="1077"/>
    <x v="8"/>
    <x v="20"/>
    <x v="1510"/>
    <x v="1510"/>
    <x v="3"/>
  </r>
  <r>
    <n v="1511"/>
    <x v="1511"/>
    <x v="1509"/>
    <n v="14000"/>
    <n v="15651"/>
    <x v="0"/>
    <x v="0"/>
    <x v="0"/>
    <n v="1447858804"/>
    <x v="1511"/>
    <x v="1"/>
    <n v="206"/>
    <x v="0"/>
    <x v="20"/>
    <n v="112"/>
    <x v="1078"/>
    <x v="8"/>
    <x v="20"/>
    <x v="1511"/>
    <x v="1511"/>
    <x v="0"/>
  </r>
  <r>
    <n v="1512"/>
    <x v="1512"/>
    <x v="1510"/>
    <n v="3500"/>
    <n v="19557"/>
    <x v="0"/>
    <x v="0"/>
    <x v="0"/>
    <n v="1486311939"/>
    <x v="1512"/>
    <x v="1"/>
    <n v="335"/>
    <x v="0"/>
    <x v="20"/>
    <n v="559"/>
    <x v="1079"/>
    <x v="8"/>
    <x v="20"/>
    <x v="1512"/>
    <x v="1512"/>
    <x v="1"/>
  </r>
  <r>
    <n v="1513"/>
    <x v="1513"/>
    <x v="1511"/>
    <n v="8000"/>
    <n v="12001.5"/>
    <x v="0"/>
    <x v="1"/>
    <x v="1"/>
    <n v="1405523866"/>
    <x v="1513"/>
    <x v="1"/>
    <n v="215"/>
    <x v="0"/>
    <x v="20"/>
    <n v="150"/>
    <x v="1080"/>
    <x v="8"/>
    <x v="20"/>
    <x v="1513"/>
    <x v="1513"/>
    <x v="3"/>
  </r>
  <r>
    <n v="1514"/>
    <x v="1514"/>
    <x v="1512"/>
    <n v="25000"/>
    <n v="26619"/>
    <x v="0"/>
    <x v="0"/>
    <x v="0"/>
    <n v="1443363640"/>
    <x v="1514"/>
    <x v="1"/>
    <n v="176"/>
    <x v="0"/>
    <x v="20"/>
    <n v="106"/>
    <x v="1081"/>
    <x v="8"/>
    <x v="20"/>
    <x v="1514"/>
    <x v="1514"/>
    <x v="0"/>
  </r>
  <r>
    <n v="1515"/>
    <x v="1515"/>
    <x v="1513"/>
    <n v="300000"/>
    <n v="471567"/>
    <x v="0"/>
    <x v="10"/>
    <x v="8"/>
    <n v="1458104697"/>
    <x v="1515"/>
    <x v="1"/>
    <n v="555"/>
    <x v="0"/>
    <x v="20"/>
    <n v="157"/>
    <x v="1082"/>
    <x v="8"/>
    <x v="20"/>
    <x v="1515"/>
    <x v="1515"/>
    <x v="2"/>
  </r>
  <r>
    <n v="1516"/>
    <x v="1516"/>
    <x v="1514"/>
    <n v="17000"/>
    <n v="18472"/>
    <x v="0"/>
    <x v="0"/>
    <x v="0"/>
    <n v="1475762400"/>
    <x v="1516"/>
    <x v="1"/>
    <n v="116"/>
    <x v="0"/>
    <x v="20"/>
    <n v="109"/>
    <x v="1083"/>
    <x v="8"/>
    <x v="20"/>
    <x v="1516"/>
    <x v="1516"/>
    <x v="2"/>
  </r>
  <r>
    <n v="1517"/>
    <x v="1517"/>
    <x v="1515"/>
    <n v="15000"/>
    <n v="24297"/>
    <x v="0"/>
    <x v="0"/>
    <x v="0"/>
    <n v="1417845600"/>
    <x v="1517"/>
    <x v="1"/>
    <n v="615"/>
    <x v="0"/>
    <x v="20"/>
    <n v="162"/>
    <x v="1084"/>
    <x v="8"/>
    <x v="20"/>
    <x v="1517"/>
    <x v="1517"/>
    <x v="3"/>
  </r>
  <r>
    <n v="1518"/>
    <x v="1518"/>
    <x v="1516"/>
    <n v="15000"/>
    <n v="30805"/>
    <x v="0"/>
    <x v="0"/>
    <x v="0"/>
    <n v="1401565252"/>
    <x v="1518"/>
    <x v="1"/>
    <n v="236"/>
    <x v="0"/>
    <x v="20"/>
    <n v="205"/>
    <x v="1085"/>
    <x v="8"/>
    <x v="20"/>
    <x v="1518"/>
    <x v="1518"/>
    <x v="3"/>
  </r>
  <r>
    <n v="1519"/>
    <x v="1519"/>
    <x v="1517"/>
    <n v="9000"/>
    <n v="9302.75"/>
    <x v="0"/>
    <x v="0"/>
    <x v="0"/>
    <n v="1403301540"/>
    <x v="1519"/>
    <x v="1"/>
    <n v="145"/>
    <x v="0"/>
    <x v="20"/>
    <n v="103"/>
    <x v="1086"/>
    <x v="8"/>
    <x v="20"/>
    <x v="1519"/>
    <x v="1519"/>
    <x v="3"/>
  </r>
  <r>
    <n v="1520"/>
    <x v="1520"/>
    <x v="1518"/>
    <n v="18000"/>
    <n v="18625"/>
    <x v="0"/>
    <x v="0"/>
    <x v="0"/>
    <n v="1418961600"/>
    <x v="1520"/>
    <x v="1"/>
    <n v="167"/>
    <x v="0"/>
    <x v="20"/>
    <n v="103"/>
    <x v="1087"/>
    <x v="8"/>
    <x v="20"/>
    <x v="1520"/>
    <x v="1520"/>
    <x v="3"/>
  </r>
  <r>
    <n v="1521"/>
    <x v="1521"/>
    <x v="1519"/>
    <n v="37500"/>
    <n v="40055"/>
    <x v="0"/>
    <x v="0"/>
    <x v="0"/>
    <n v="1465272091"/>
    <x v="1521"/>
    <x v="1"/>
    <n v="235"/>
    <x v="0"/>
    <x v="20"/>
    <n v="107"/>
    <x v="1088"/>
    <x v="8"/>
    <x v="20"/>
    <x v="1521"/>
    <x v="1521"/>
    <x v="2"/>
  </r>
  <r>
    <n v="1522"/>
    <x v="1522"/>
    <x v="1520"/>
    <n v="43500"/>
    <n v="60450.1"/>
    <x v="0"/>
    <x v="0"/>
    <x v="0"/>
    <n v="1413575739"/>
    <x v="1522"/>
    <x v="1"/>
    <n v="452"/>
    <x v="0"/>
    <x v="20"/>
    <n v="139"/>
    <x v="1089"/>
    <x v="8"/>
    <x v="20"/>
    <x v="1522"/>
    <x v="1522"/>
    <x v="3"/>
  </r>
  <r>
    <n v="1523"/>
    <x v="1523"/>
    <x v="1521"/>
    <n v="18500"/>
    <n v="23096"/>
    <x v="0"/>
    <x v="0"/>
    <x v="0"/>
    <n v="1419292800"/>
    <x v="1523"/>
    <x v="1"/>
    <n v="241"/>
    <x v="0"/>
    <x v="20"/>
    <n v="125"/>
    <x v="484"/>
    <x v="8"/>
    <x v="20"/>
    <x v="1523"/>
    <x v="1523"/>
    <x v="3"/>
  </r>
  <r>
    <n v="1524"/>
    <x v="1524"/>
    <x v="1522"/>
    <n v="3000"/>
    <n v="6210"/>
    <x v="0"/>
    <x v="11"/>
    <x v="9"/>
    <n v="1487592090"/>
    <x v="1524"/>
    <x v="1"/>
    <n v="28"/>
    <x v="0"/>
    <x v="20"/>
    <n v="207"/>
    <x v="1090"/>
    <x v="8"/>
    <x v="20"/>
    <x v="1524"/>
    <x v="1524"/>
    <x v="1"/>
  </r>
  <r>
    <n v="1525"/>
    <x v="1525"/>
    <x v="1523"/>
    <n v="2600"/>
    <n v="4524.1499999999996"/>
    <x v="0"/>
    <x v="0"/>
    <x v="0"/>
    <n v="1471539138"/>
    <x v="1525"/>
    <x v="1"/>
    <n v="140"/>
    <x v="0"/>
    <x v="20"/>
    <n v="174"/>
    <x v="1091"/>
    <x v="8"/>
    <x v="20"/>
    <x v="1525"/>
    <x v="1525"/>
    <x v="2"/>
  </r>
  <r>
    <n v="1526"/>
    <x v="1526"/>
    <x v="1524"/>
    <n v="23000"/>
    <n v="27675"/>
    <x v="0"/>
    <x v="0"/>
    <x v="0"/>
    <n v="1453185447"/>
    <x v="1526"/>
    <x v="1"/>
    <n v="280"/>
    <x v="0"/>
    <x v="20"/>
    <n v="120"/>
    <x v="1092"/>
    <x v="8"/>
    <x v="20"/>
    <x v="1526"/>
    <x v="1526"/>
    <x v="0"/>
  </r>
  <r>
    <n v="1527"/>
    <x v="1527"/>
    <x v="1525"/>
    <n v="3500"/>
    <n v="3865.55"/>
    <x v="0"/>
    <x v="0"/>
    <x v="0"/>
    <n v="1489497886"/>
    <x v="1527"/>
    <x v="1"/>
    <n v="70"/>
    <x v="0"/>
    <x v="20"/>
    <n v="110"/>
    <x v="217"/>
    <x v="8"/>
    <x v="20"/>
    <x v="1527"/>
    <x v="1527"/>
    <x v="1"/>
  </r>
  <r>
    <n v="1528"/>
    <x v="1528"/>
    <x v="1526"/>
    <n v="3000"/>
    <n v="8447"/>
    <x v="0"/>
    <x v="0"/>
    <x v="0"/>
    <n v="1485907200"/>
    <x v="1528"/>
    <x v="1"/>
    <n v="160"/>
    <x v="0"/>
    <x v="20"/>
    <n v="282"/>
    <x v="1093"/>
    <x v="8"/>
    <x v="20"/>
    <x v="1528"/>
    <x v="1528"/>
    <x v="1"/>
  </r>
  <r>
    <n v="1529"/>
    <x v="1529"/>
    <x v="1527"/>
    <n v="19000"/>
    <n v="19129"/>
    <x v="0"/>
    <x v="0"/>
    <x v="0"/>
    <n v="1426773920"/>
    <x v="1529"/>
    <x v="1"/>
    <n v="141"/>
    <x v="0"/>
    <x v="20"/>
    <n v="101"/>
    <x v="1094"/>
    <x v="8"/>
    <x v="20"/>
    <x v="1529"/>
    <x v="1529"/>
    <x v="0"/>
  </r>
  <r>
    <n v="1530"/>
    <x v="1530"/>
    <x v="1528"/>
    <n v="35000"/>
    <n v="47189"/>
    <x v="0"/>
    <x v="0"/>
    <x v="0"/>
    <n v="1445624695"/>
    <x v="1530"/>
    <x v="1"/>
    <n v="874"/>
    <x v="0"/>
    <x v="20"/>
    <n v="135"/>
    <x v="1095"/>
    <x v="8"/>
    <x v="20"/>
    <x v="1530"/>
    <x v="1530"/>
    <x v="0"/>
  </r>
  <r>
    <n v="1531"/>
    <x v="1531"/>
    <x v="1529"/>
    <n v="2350"/>
    <n v="4135"/>
    <x v="0"/>
    <x v="0"/>
    <x v="0"/>
    <n v="1417402800"/>
    <x v="1531"/>
    <x v="1"/>
    <n v="73"/>
    <x v="0"/>
    <x v="20"/>
    <n v="176"/>
    <x v="1096"/>
    <x v="8"/>
    <x v="20"/>
    <x v="1531"/>
    <x v="1531"/>
    <x v="3"/>
  </r>
  <r>
    <n v="1532"/>
    <x v="1532"/>
    <x v="1530"/>
    <n v="5000"/>
    <n v="24201"/>
    <x v="0"/>
    <x v="2"/>
    <x v="2"/>
    <n v="1455548400"/>
    <x v="1532"/>
    <x v="1"/>
    <n v="294"/>
    <x v="0"/>
    <x v="20"/>
    <n v="484"/>
    <x v="1097"/>
    <x v="8"/>
    <x v="20"/>
    <x v="1532"/>
    <x v="1532"/>
    <x v="2"/>
  </r>
  <r>
    <n v="1533"/>
    <x v="1533"/>
    <x v="1531"/>
    <n v="45000"/>
    <n v="65313"/>
    <x v="0"/>
    <x v="0"/>
    <x v="0"/>
    <n v="1462161540"/>
    <x v="1533"/>
    <x v="1"/>
    <n v="740"/>
    <x v="0"/>
    <x v="20"/>
    <n v="145"/>
    <x v="1098"/>
    <x v="8"/>
    <x v="20"/>
    <x v="1533"/>
    <x v="1533"/>
    <x v="2"/>
  </r>
  <r>
    <n v="1534"/>
    <x v="1534"/>
    <x v="1532"/>
    <n v="7500"/>
    <n v="31330"/>
    <x v="0"/>
    <x v="0"/>
    <x v="0"/>
    <n v="1441383062"/>
    <x v="1534"/>
    <x v="1"/>
    <n v="369"/>
    <x v="0"/>
    <x v="20"/>
    <n v="418"/>
    <x v="1099"/>
    <x v="8"/>
    <x v="20"/>
    <x v="1534"/>
    <x v="1534"/>
    <x v="0"/>
  </r>
  <r>
    <n v="1535"/>
    <x v="1535"/>
    <x v="1533"/>
    <n v="4000"/>
    <n v="5297"/>
    <x v="0"/>
    <x v="0"/>
    <x v="0"/>
    <n v="1464040800"/>
    <x v="1535"/>
    <x v="1"/>
    <n v="110"/>
    <x v="0"/>
    <x v="20"/>
    <n v="132"/>
    <x v="1100"/>
    <x v="8"/>
    <x v="20"/>
    <x v="1535"/>
    <x v="1535"/>
    <x v="2"/>
  </r>
  <r>
    <n v="1536"/>
    <x v="1536"/>
    <x v="1534"/>
    <n v="12000"/>
    <n v="30037.01"/>
    <x v="0"/>
    <x v="0"/>
    <x v="0"/>
    <n v="1440702910"/>
    <x v="1536"/>
    <x v="1"/>
    <n v="455"/>
    <x v="0"/>
    <x v="20"/>
    <n v="250"/>
    <x v="1101"/>
    <x v="8"/>
    <x v="20"/>
    <x v="1536"/>
    <x v="1536"/>
    <x v="0"/>
  </r>
  <r>
    <n v="1537"/>
    <x v="1537"/>
    <x v="1535"/>
    <n v="12000"/>
    <n v="21588"/>
    <x v="0"/>
    <x v="12"/>
    <x v="3"/>
    <n v="1470506400"/>
    <x v="1537"/>
    <x v="1"/>
    <n v="224"/>
    <x v="0"/>
    <x v="20"/>
    <n v="180"/>
    <x v="1102"/>
    <x v="8"/>
    <x v="20"/>
    <x v="1537"/>
    <x v="1537"/>
    <x v="2"/>
  </r>
  <r>
    <n v="1538"/>
    <x v="1538"/>
    <x v="1536"/>
    <n v="7000"/>
    <n v="7184"/>
    <x v="0"/>
    <x v="0"/>
    <x v="0"/>
    <n v="1421952370"/>
    <x v="1538"/>
    <x v="1"/>
    <n v="46"/>
    <x v="0"/>
    <x v="20"/>
    <n v="103"/>
    <x v="1103"/>
    <x v="8"/>
    <x v="20"/>
    <x v="1538"/>
    <x v="1538"/>
    <x v="3"/>
  </r>
  <r>
    <n v="1539"/>
    <x v="1539"/>
    <x v="1537"/>
    <n v="20000"/>
    <n v="27197.22"/>
    <x v="0"/>
    <x v="0"/>
    <x v="0"/>
    <n v="1483481019"/>
    <x v="1539"/>
    <x v="0"/>
    <n v="284"/>
    <x v="0"/>
    <x v="20"/>
    <n v="136"/>
    <x v="1104"/>
    <x v="8"/>
    <x v="20"/>
    <x v="1539"/>
    <x v="1539"/>
    <x v="2"/>
  </r>
  <r>
    <n v="1540"/>
    <x v="1540"/>
    <x v="1538"/>
    <n v="15000"/>
    <n v="17680"/>
    <x v="0"/>
    <x v="0"/>
    <x v="0"/>
    <n v="1416964500"/>
    <x v="1540"/>
    <x v="1"/>
    <n v="98"/>
    <x v="0"/>
    <x v="20"/>
    <n v="118"/>
    <x v="1105"/>
    <x v="8"/>
    <x v="20"/>
    <x v="1540"/>
    <x v="1540"/>
    <x v="3"/>
  </r>
  <r>
    <n v="1541"/>
    <x v="1541"/>
    <x v="1539"/>
    <n v="18000"/>
    <n v="6"/>
    <x v="2"/>
    <x v="0"/>
    <x v="0"/>
    <n v="1420045538"/>
    <x v="1541"/>
    <x v="0"/>
    <n v="2"/>
    <x v="1"/>
    <x v="24"/>
    <n v="0"/>
    <x v="363"/>
    <x v="8"/>
    <x v="24"/>
    <x v="1541"/>
    <x v="1541"/>
    <x v="3"/>
  </r>
  <r>
    <n v="1542"/>
    <x v="1542"/>
    <x v="1540"/>
    <n v="500"/>
    <n v="20"/>
    <x v="2"/>
    <x v="5"/>
    <x v="5"/>
    <n v="1435708500"/>
    <x v="1542"/>
    <x v="0"/>
    <n v="1"/>
    <x v="1"/>
    <x v="24"/>
    <n v="4"/>
    <x v="136"/>
    <x v="8"/>
    <x v="24"/>
    <x v="1542"/>
    <x v="1542"/>
    <x v="0"/>
  </r>
  <r>
    <n v="1543"/>
    <x v="1543"/>
    <x v="1541"/>
    <n v="2250"/>
    <n v="10"/>
    <x v="2"/>
    <x v="0"/>
    <x v="0"/>
    <n v="1416662034"/>
    <x v="1543"/>
    <x v="0"/>
    <n v="1"/>
    <x v="1"/>
    <x v="24"/>
    <n v="0"/>
    <x v="119"/>
    <x v="8"/>
    <x v="24"/>
    <x v="1543"/>
    <x v="1543"/>
    <x v="3"/>
  </r>
  <r>
    <n v="1544"/>
    <x v="1544"/>
    <x v="1542"/>
    <n v="1000"/>
    <n v="0"/>
    <x v="2"/>
    <x v="0"/>
    <x v="0"/>
    <n v="1427847480"/>
    <x v="1544"/>
    <x v="0"/>
    <n v="0"/>
    <x v="1"/>
    <x v="24"/>
    <n v="0"/>
    <x v="123"/>
    <x v="8"/>
    <x v="24"/>
    <x v="1544"/>
    <x v="1544"/>
    <x v="0"/>
  </r>
  <r>
    <n v="1545"/>
    <x v="1545"/>
    <x v="1543"/>
    <n v="3000"/>
    <n v="1"/>
    <x v="2"/>
    <x v="0"/>
    <x v="0"/>
    <n v="1425330960"/>
    <x v="1545"/>
    <x v="0"/>
    <n v="1"/>
    <x v="1"/>
    <x v="24"/>
    <n v="0"/>
    <x v="120"/>
    <x v="8"/>
    <x v="24"/>
    <x v="1545"/>
    <x v="1545"/>
    <x v="0"/>
  </r>
  <r>
    <n v="1546"/>
    <x v="1546"/>
    <x v="1544"/>
    <n v="1000"/>
    <n v="289"/>
    <x v="2"/>
    <x v="1"/>
    <x v="1"/>
    <n v="1410930399"/>
    <x v="1546"/>
    <x v="0"/>
    <n v="11"/>
    <x v="1"/>
    <x v="24"/>
    <n v="29"/>
    <x v="1106"/>
    <x v="8"/>
    <x v="24"/>
    <x v="1546"/>
    <x v="1546"/>
    <x v="3"/>
  </r>
  <r>
    <n v="1547"/>
    <x v="1547"/>
    <x v="1545"/>
    <n v="20"/>
    <n v="0"/>
    <x v="2"/>
    <x v="0"/>
    <x v="0"/>
    <n v="1487844882"/>
    <x v="1547"/>
    <x v="0"/>
    <n v="0"/>
    <x v="1"/>
    <x v="24"/>
    <n v="0"/>
    <x v="123"/>
    <x v="8"/>
    <x v="24"/>
    <x v="1547"/>
    <x v="1547"/>
    <x v="1"/>
  </r>
  <r>
    <n v="1548"/>
    <x v="1548"/>
    <x v="1546"/>
    <n v="700"/>
    <n v="60"/>
    <x v="2"/>
    <x v="0"/>
    <x v="0"/>
    <n v="1447020620"/>
    <x v="1548"/>
    <x v="0"/>
    <n v="1"/>
    <x v="1"/>
    <x v="24"/>
    <n v="9"/>
    <x v="88"/>
    <x v="8"/>
    <x v="24"/>
    <x v="1548"/>
    <x v="1548"/>
    <x v="0"/>
  </r>
  <r>
    <n v="1549"/>
    <x v="1549"/>
    <x v="1547"/>
    <n v="500"/>
    <n v="170"/>
    <x v="2"/>
    <x v="0"/>
    <x v="0"/>
    <n v="1446524159"/>
    <x v="1549"/>
    <x v="0"/>
    <n v="6"/>
    <x v="1"/>
    <x v="24"/>
    <n v="34"/>
    <x v="1107"/>
    <x v="8"/>
    <x v="24"/>
    <x v="1549"/>
    <x v="1549"/>
    <x v="0"/>
  </r>
  <r>
    <n v="1550"/>
    <x v="1550"/>
    <x v="1548"/>
    <n v="750"/>
    <n v="101"/>
    <x v="2"/>
    <x v="1"/>
    <x v="1"/>
    <n v="1463050034"/>
    <x v="1550"/>
    <x v="0"/>
    <n v="7"/>
    <x v="1"/>
    <x v="24"/>
    <n v="13"/>
    <x v="1108"/>
    <x v="8"/>
    <x v="24"/>
    <x v="1550"/>
    <x v="1550"/>
    <x v="2"/>
  </r>
  <r>
    <n v="1551"/>
    <x v="1551"/>
    <x v="1549"/>
    <n v="3500"/>
    <n v="0"/>
    <x v="2"/>
    <x v="0"/>
    <x v="0"/>
    <n v="1432756039"/>
    <x v="1551"/>
    <x v="0"/>
    <n v="0"/>
    <x v="1"/>
    <x v="24"/>
    <n v="0"/>
    <x v="123"/>
    <x v="8"/>
    <x v="24"/>
    <x v="1551"/>
    <x v="1551"/>
    <x v="0"/>
  </r>
  <r>
    <n v="1552"/>
    <x v="1552"/>
    <x v="1550"/>
    <n v="4300"/>
    <n v="2115"/>
    <x v="2"/>
    <x v="0"/>
    <x v="0"/>
    <n v="1412135940"/>
    <x v="1552"/>
    <x v="0"/>
    <n v="16"/>
    <x v="1"/>
    <x v="24"/>
    <n v="49"/>
    <x v="1109"/>
    <x v="8"/>
    <x v="24"/>
    <x v="1552"/>
    <x v="341"/>
    <x v="3"/>
  </r>
  <r>
    <n v="1553"/>
    <x v="1553"/>
    <x v="1551"/>
    <n v="6000"/>
    <n v="0"/>
    <x v="2"/>
    <x v="0"/>
    <x v="0"/>
    <n v="1441176447"/>
    <x v="1553"/>
    <x v="0"/>
    <n v="0"/>
    <x v="1"/>
    <x v="24"/>
    <n v="0"/>
    <x v="123"/>
    <x v="8"/>
    <x v="24"/>
    <x v="1553"/>
    <x v="1552"/>
    <x v="0"/>
  </r>
  <r>
    <n v="1554"/>
    <x v="1554"/>
    <x v="1552"/>
    <n v="20000"/>
    <n v="0"/>
    <x v="2"/>
    <x v="2"/>
    <x v="2"/>
    <n v="1438495390"/>
    <x v="1554"/>
    <x v="0"/>
    <n v="0"/>
    <x v="1"/>
    <x v="24"/>
    <n v="0"/>
    <x v="123"/>
    <x v="8"/>
    <x v="24"/>
    <x v="1554"/>
    <x v="1553"/>
    <x v="0"/>
  </r>
  <r>
    <n v="1555"/>
    <x v="1555"/>
    <x v="1553"/>
    <n v="750"/>
    <n v="0"/>
    <x v="2"/>
    <x v="0"/>
    <x v="0"/>
    <n v="1442509200"/>
    <x v="1555"/>
    <x v="0"/>
    <n v="0"/>
    <x v="1"/>
    <x v="24"/>
    <n v="0"/>
    <x v="123"/>
    <x v="8"/>
    <x v="24"/>
    <x v="1555"/>
    <x v="1554"/>
    <x v="0"/>
  </r>
  <r>
    <n v="1556"/>
    <x v="1556"/>
    <x v="1554"/>
    <n v="1500"/>
    <n v="677"/>
    <x v="2"/>
    <x v="5"/>
    <x v="5"/>
    <n v="1467603624"/>
    <x v="1556"/>
    <x v="0"/>
    <n v="12"/>
    <x v="1"/>
    <x v="24"/>
    <n v="45"/>
    <x v="1110"/>
    <x v="8"/>
    <x v="24"/>
    <x v="1556"/>
    <x v="1555"/>
    <x v="2"/>
  </r>
  <r>
    <n v="1557"/>
    <x v="1557"/>
    <x v="1555"/>
    <n v="2500"/>
    <n v="100"/>
    <x v="2"/>
    <x v="0"/>
    <x v="0"/>
    <n v="1411227633"/>
    <x v="1557"/>
    <x v="0"/>
    <n v="1"/>
    <x v="1"/>
    <x v="24"/>
    <n v="4"/>
    <x v="101"/>
    <x v="8"/>
    <x v="24"/>
    <x v="1557"/>
    <x v="1556"/>
    <x v="3"/>
  </r>
  <r>
    <n v="1558"/>
    <x v="1558"/>
    <x v="1556"/>
    <n v="750"/>
    <n v="35"/>
    <x v="2"/>
    <x v="1"/>
    <x v="1"/>
    <n v="1440763920"/>
    <x v="1558"/>
    <x v="0"/>
    <n v="3"/>
    <x v="1"/>
    <x v="24"/>
    <n v="5"/>
    <x v="124"/>
    <x v="8"/>
    <x v="24"/>
    <x v="1558"/>
    <x v="1557"/>
    <x v="0"/>
  </r>
  <r>
    <n v="1559"/>
    <x v="1559"/>
    <x v="1557"/>
    <n v="15000"/>
    <n v="50"/>
    <x v="2"/>
    <x v="0"/>
    <x v="0"/>
    <n v="1430270199"/>
    <x v="1559"/>
    <x v="0"/>
    <n v="1"/>
    <x v="1"/>
    <x v="24"/>
    <n v="0"/>
    <x v="73"/>
    <x v="8"/>
    <x v="24"/>
    <x v="1559"/>
    <x v="1558"/>
    <x v="0"/>
  </r>
  <r>
    <n v="1560"/>
    <x v="1560"/>
    <x v="1558"/>
    <n v="2500"/>
    <n v="94"/>
    <x v="2"/>
    <x v="0"/>
    <x v="0"/>
    <n v="1415842193"/>
    <x v="1560"/>
    <x v="0"/>
    <n v="4"/>
    <x v="1"/>
    <x v="24"/>
    <n v="4"/>
    <x v="826"/>
    <x v="8"/>
    <x v="24"/>
    <x v="1560"/>
    <x v="1559"/>
    <x v="3"/>
  </r>
  <r>
    <n v="1561"/>
    <x v="1561"/>
    <x v="1559"/>
    <n v="10000"/>
    <n v="67"/>
    <x v="1"/>
    <x v="0"/>
    <x v="0"/>
    <n v="1383789603"/>
    <x v="1561"/>
    <x v="0"/>
    <n v="1"/>
    <x v="1"/>
    <x v="25"/>
    <n v="1"/>
    <x v="403"/>
    <x v="3"/>
    <x v="25"/>
    <x v="1561"/>
    <x v="1560"/>
    <x v="4"/>
  </r>
  <r>
    <n v="1562"/>
    <x v="1562"/>
    <x v="1560"/>
    <n v="4000"/>
    <n v="0"/>
    <x v="1"/>
    <x v="0"/>
    <x v="0"/>
    <n v="1259715000"/>
    <x v="1562"/>
    <x v="0"/>
    <n v="0"/>
    <x v="1"/>
    <x v="25"/>
    <n v="0"/>
    <x v="123"/>
    <x v="3"/>
    <x v="25"/>
    <x v="1562"/>
    <x v="1561"/>
    <x v="8"/>
  </r>
  <r>
    <n v="1563"/>
    <x v="1563"/>
    <x v="1561"/>
    <n v="6000"/>
    <n v="85"/>
    <x v="1"/>
    <x v="1"/>
    <x v="1"/>
    <n v="1394815751"/>
    <x v="1563"/>
    <x v="0"/>
    <n v="2"/>
    <x v="1"/>
    <x v="25"/>
    <n v="1"/>
    <x v="656"/>
    <x v="3"/>
    <x v="25"/>
    <x v="1563"/>
    <x v="1562"/>
    <x v="3"/>
  </r>
  <r>
    <n v="1564"/>
    <x v="1564"/>
    <x v="1562"/>
    <n v="10000"/>
    <n v="10"/>
    <x v="1"/>
    <x v="0"/>
    <x v="0"/>
    <n v="1432843500"/>
    <x v="1564"/>
    <x v="0"/>
    <n v="1"/>
    <x v="1"/>
    <x v="25"/>
    <n v="0"/>
    <x v="119"/>
    <x v="3"/>
    <x v="25"/>
    <x v="1564"/>
    <x v="1563"/>
    <x v="0"/>
  </r>
  <r>
    <n v="1565"/>
    <x v="1565"/>
    <x v="1563"/>
    <n v="4000"/>
    <n v="100"/>
    <x v="1"/>
    <x v="0"/>
    <x v="0"/>
    <n v="1307554261"/>
    <x v="1565"/>
    <x v="0"/>
    <n v="1"/>
    <x v="1"/>
    <x v="25"/>
    <n v="3"/>
    <x v="101"/>
    <x v="3"/>
    <x v="25"/>
    <x v="1565"/>
    <x v="1564"/>
    <x v="6"/>
  </r>
  <r>
    <n v="1566"/>
    <x v="1566"/>
    <x v="1564"/>
    <n v="30000"/>
    <n v="6375"/>
    <x v="1"/>
    <x v="0"/>
    <x v="0"/>
    <n v="1469656800"/>
    <x v="1566"/>
    <x v="0"/>
    <n v="59"/>
    <x v="1"/>
    <x v="25"/>
    <n v="21"/>
    <x v="1111"/>
    <x v="3"/>
    <x v="25"/>
    <x v="1566"/>
    <x v="1565"/>
    <x v="2"/>
  </r>
  <r>
    <n v="1567"/>
    <x v="1567"/>
    <x v="1565"/>
    <n v="8500"/>
    <n v="350"/>
    <x v="1"/>
    <x v="0"/>
    <x v="0"/>
    <n v="1392595200"/>
    <x v="1567"/>
    <x v="0"/>
    <n v="13"/>
    <x v="1"/>
    <x v="25"/>
    <n v="4"/>
    <x v="1112"/>
    <x v="3"/>
    <x v="25"/>
    <x v="1567"/>
    <x v="1566"/>
    <x v="3"/>
  </r>
  <r>
    <n v="1568"/>
    <x v="1568"/>
    <x v="1566"/>
    <n v="25000"/>
    <n v="3410"/>
    <x v="1"/>
    <x v="0"/>
    <x v="0"/>
    <n v="1419384585"/>
    <x v="1568"/>
    <x v="0"/>
    <n v="22"/>
    <x v="1"/>
    <x v="25"/>
    <n v="14"/>
    <x v="1113"/>
    <x v="3"/>
    <x v="25"/>
    <x v="1568"/>
    <x v="1567"/>
    <x v="3"/>
  </r>
  <r>
    <n v="1569"/>
    <x v="1569"/>
    <x v="1567"/>
    <n v="30000"/>
    <n v="0"/>
    <x v="1"/>
    <x v="0"/>
    <x v="0"/>
    <n v="1369498714"/>
    <x v="1569"/>
    <x v="0"/>
    <n v="0"/>
    <x v="1"/>
    <x v="25"/>
    <n v="0"/>
    <x v="123"/>
    <x v="3"/>
    <x v="25"/>
    <x v="1569"/>
    <x v="1568"/>
    <x v="4"/>
  </r>
  <r>
    <n v="1570"/>
    <x v="1570"/>
    <x v="1568"/>
    <n v="6000"/>
    <n v="2484"/>
    <x v="1"/>
    <x v="0"/>
    <x v="0"/>
    <n v="1460140282"/>
    <x v="1570"/>
    <x v="0"/>
    <n v="52"/>
    <x v="1"/>
    <x v="25"/>
    <n v="41"/>
    <x v="1114"/>
    <x v="3"/>
    <x v="25"/>
    <x v="1570"/>
    <x v="1569"/>
    <x v="2"/>
  </r>
  <r>
    <n v="1571"/>
    <x v="1571"/>
    <x v="1569"/>
    <n v="12100"/>
    <n v="80"/>
    <x v="1"/>
    <x v="1"/>
    <x v="1"/>
    <n v="1434738483"/>
    <x v="1571"/>
    <x v="0"/>
    <n v="4"/>
    <x v="1"/>
    <x v="25"/>
    <n v="1"/>
    <x v="136"/>
    <x v="3"/>
    <x v="25"/>
    <x v="1571"/>
    <x v="1570"/>
    <x v="0"/>
  </r>
  <r>
    <n v="1572"/>
    <x v="1572"/>
    <x v="1570"/>
    <n v="2500"/>
    <n v="125"/>
    <x v="1"/>
    <x v="1"/>
    <x v="1"/>
    <n v="1456703940"/>
    <x v="1572"/>
    <x v="0"/>
    <n v="3"/>
    <x v="1"/>
    <x v="25"/>
    <n v="5"/>
    <x v="684"/>
    <x v="3"/>
    <x v="25"/>
    <x v="1572"/>
    <x v="1571"/>
    <x v="2"/>
  </r>
  <r>
    <n v="1573"/>
    <x v="1573"/>
    <x v="1571"/>
    <n v="9000"/>
    <n v="223"/>
    <x v="1"/>
    <x v="5"/>
    <x v="5"/>
    <n v="1491019140"/>
    <x v="1573"/>
    <x v="0"/>
    <n v="3"/>
    <x v="1"/>
    <x v="25"/>
    <n v="2"/>
    <x v="1115"/>
    <x v="3"/>
    <x v="25"/>
    <x v="1573"/>
    <x v="1572"/>
    <x v="1"/>
  </r>
  <r>
    <n v="1574"/>
    <x v="1574"/>
    <x v="1572"/>
    <n v="10000"/>
    <n v="506"/>
    <x v="1"/>
    <x v="0"/>
    <x v="0"/>
    <n v="1424211329"/>
    <x v="1574"/>
    <x v="0"/>
    <n v="6"/>
    <x v="1"/>
    <x v="25"/>
    <n v="5"/>
    <x v="1116"/>
    <x v="3"/>
    <x v="25"/>
    <x v="1574"/>
    <x v="1573"/>
    <x v="0"/>
  </r>
  <r>
    <n v="1575"/>
    <x v="1575"/>
    <x v="1573"/>
    <n v="10000"/>
    <n v="2291"/>
    <x v="1"/>
    <x v="0"/>
    <x v="0"/>
    <n v="1404909296"/>
    <x v="1575"/>
    <x v="0"/>
    <n v="35"/>
    <x v="1"/>
    <x v="25"/>
    <n v="23"/>
    <x v="1117"/>
    <x v="3"/>
    <x v="25"/>
    <x v="1575"/>
    <x v="1574"/>
    <x v="3"/>
  </r>
  <r>
    <n v="1576"/>
    <x v="1576"/>
    <x v="1574"/>
    <n v="5000"/>
    <n v="650"/>
    <x v="1"/>
    <x v="0"/>
    <x v="0"/>
    <n v="1435698368"/>
    <x v="1576"/>
    <x v="0"/>
    <n v="10"/>
    <x v="1"/>
    <x v="25"/>
    <n v="13"/>
    <x v="178"/>
    <x v="3"/>
    <x v="25"/>
    <x v="1576"/>
    <x v="1575"/>
    <x v="0"/>
  </r>
  <r>
    <n v="1577"/>
    <x v="1577"/>
    <x v="1575"/>
    <n v="10000"/>
    <n v="55"/>
    <x v="1"/>
    <x v="0"/>
    <x v="0"/>
    <n v="1343161248"/>
    <x v="1577"/>
    <x v="0"/>
    <n v="2"/>
    <x v="1"/>
    <x v="25"/>
    <n v="1"/>
    <x v="441"/>
    <x v="3"/>
    <x v="25"/>
    <x v="1577"/>
    <x v="1576"/>
    <x v="5"/>
  </r>
  <r>
    <n v="1578"/>
    <x v="1578"/>
    <x v="1576"/>
    <n v="1897"/>
    <n v="205"/>
    <x v="1"/>
    <x v="0"/>
    <x v="0"/>
    <n v="1283392800"/>
    <x v="1578"/>
    <x v="0"/>
    <n v="4"/>
    <x v="1"/>
    <x v="25"/>
    <n v="11"/>
    <x v="22"/>
    <x v="3"/>
    <x v="25"/>
    <x v="1578"/>
    <x v="1577"/>
    <x v="7"/>
  </r>
  <r>
    <n v="1579"/>
    <x v="1579"/>
    <x v="1577"/>
    <n v="3333"/>
    <n v="28"/>
    <x v="1"/>
    <x v="0"/>
    <x v="0"/>
    <n v="1377734091"/>
    <x v="1579"/>
    <x v="0"/>
    <n v="2"/>
    <x v="1"/>
    <x v="25"/>
    <n v="1"/>
    <x v="449"/>
    <x v="3"/>
    <x v="25"/>
    <x v="1579"/>
    <x v="1578"/>
    <x v="4"/>
  </r>
  <r>
    <n v="1580"/>
    <x v="1580"/>
    <x v="1578"/>
    <n v="1750"/>
    <n v="0"/>
    <x v="1"/>
    <x v="0"/>
    <x v="0"/>
    <n v="1337562726"/>
    <x v="1580"/>
    <x v="0"/>
    <n v="0"/>
    <x v="1"/>
    <x v="25"/>
    <n v="0"/>
    <x v="123"/>
    <x v="3"/>
    <x v="25"/>
    <x v="1580"/>
    <x v="1579"/>
    <x v="5"/>
  </r>
  <r>
    <n v="1581"/>
    <x v="1581"/>
    <x v="1579"/>
    <n v="1000"/>
    <n v="5"/>
    <x v="2"/>
    <x v="1"/>
    <x v="1"/>
    <n v="1450521990"/>
    <x v="1581"/>
    <x v="0"/>
    <n v="1"/>
    <x v="1"/>
    <x v="26"/>
    <n v="1"/>
    <x v="145"/>
    <x v="8"/>
    <x v="26"/>
    <x v="1581"/>
    <x v="1580"/>
    <x v="0"/>
  </r>
  <r>
    <n v="1582"/>
    <x v="1582"/>
    <x v="1580"/>
    <n v="1000"/>
    <n v="93"/>
    <x v="2"/>
    <x v="0"/>
    <x v="0"/>
    <n v="1445894400"/>
    <x v="1582"/>
    <x v="0"/>
    <n v="3"/>
    <x v="1"/>
    <x v="26"/>
    <n v="9"/>
    <x v="1118"/>
    <x v="8"/>
    <x v="26"/>
    <x v="1582"/>
    <x v="1581"/>
    <x v="0"/>
  </r>
  <r>
    <n v="1583"/>
    <x v="1583"/>
    <x v="1581"/>
    <n v="20000"/>
    <n v="15"/>
    <x v="2"/>
    <x v="1"/>
    <x v="1"/>
    <n v="1411681391"/>
    <x v="1583"/>
    <x v="0"/>
    <n v="1"/>
    <x v="1"/>
    <x v="26"/>
    <n v="0"/>
    <x v="2"/>
    <x v="8"/>
    <x v="26"/>
    <x v="1583"/>
    <x v="1582"/>
    <x v="3"/>
  </r>
  <r>
    <n v="1584"/>
    <x v="1584"/>
    <x v="1582"/>
    <n v="1200"/>
    <n v="0"/>
    <x v="2"/>
    <x v="0"/>
    <x v="0"/>
    <n v="1401464101"/>
    <x v="1584"/>
    <x v="0"/>
    <n v="0"/>
    <x v="1"/>
    <x v="26"/>
    <n v="0"/>
    <x v="123"/>
    <x v="8"/>
    <x v="26"/>
    <x v="1584"/>
    <x v="1583"/>
    <x v="3"/>
  </r>
  <r>
    <n v="1585"/>
    <x v="1585"/>
    <x v="1583"/>
    <n v="2000"/>
    <n v="1580"/>
    <x v="2"/>
    <x v="5"/>
    <x v="5"/>
    <n v="1482663600"/>
    <x v="1585"/>
    <x v="0"/>
    <n v="12"/>
    <x v="1"/>
    <x v="26"/>
    <n v="79"/>
    <x v="1119"/>
    <x v="8"/>
    <x v="26"/>
    <x v="1585"/>
    <x v="1584"/>
    <x v="2"/>
  </r>
  <r>
    <n v="1586"/>
    <x v="1586"/>
    <x v="1584"/>
    <n v="1500"/>
    <n v="0"/>
    <x v="2"/>
    <x v="0"/>
    <x v="0"/>
    <n v="1428197422"/>
    <x v="1586"/>
    <x v="0"/>
    <n v="0"/>
    <x v="1"/>
    <x v="26"/>
    <n v="0"/>
    <x v="123"/>
    <x v="8"/>
    <x v="26"/>
    <x v="1586"/>
    <x v="1585"/>
    <x v="0"/>
  </r>
  <r>
    <n v="1587"/>
    <x v="1587"/>
    <x v="1585"/>
    <n v="7500"/>
    <n v="1"/>
    <x v="2"/>
    <x v="0"/>
    <x v="0"/>
    <n v="1418510965"/>
    <x v="1587"/>
    <x v="0"/>
    <n v="1"/>
    <x v="1"/>
    <x v="26"/>
    <n v="0"/>
    <x v="120"/>
    <x v="8"/>
    <x v="26"/>
    <x v="1587"/>
    <x v="1586"/>
    <x v="3"/>
  </r>
  <r>
    <n v="1588"/>
    <x v="1588"/>
    <x v="1586"/>
    <n v="516"/>
    <n v="0"/>
    <x v="2"/>
    <x v="0"/>
    <x v="0"/>
    <n v="1422735120"/>
    <x v="1588"/>
    <x v="0"/>
    <n v="0"/>
    <x v="1"/>
    <x v="26"/>
    <n v="0"/>
    <x v="123"/>
    <x v="8"/>
    <x v="26"/>
    <x v="1588"/>
    <x v="1587"/>
    <x v="0"/>
  </r>
  <r>
    <n v="1589"/>
    <x v="1589"/>
    <x v="1587"/>
    <n v="1200"/>
    <n v="0"/>
    <x v="2"/>
    <x v="0"/>
    <x v="0"/>
    <n v="1444433886"/>
    <x v="1589"/>
    <x v="0"/>
    <n v="0"/>
    <x v="1"/>
    <x v="26"/>
    <n v="0"/>
    <x v="123"/>
    <x v="8"/>
    <x v="26"/>
    <x v="1589"/>
    <x v="1588"/>
    <x v="0"/>
  </r>
  <r>
    <n v="1590"/>
    <x v="1590"/>
    <x v="1588"/>
    <n v="60000"/>
    <n v="1020"/>
    <x v="2"/>
    <x v="13"/>
    <x v="3"/>
    <n v="1443040464"/>
    <x v="1590"/>
    <x v="0"/>
    <n v="2"/>
    <x v="1"/>
    <x v="26"/>
    <n v="2"/>
    <x v="1120"/>
    <x v="8"/>
    <x v="26"/>
    <x v="1590"/>
    <x v="1589"/>
    <x v="0"/>
  </r>
  <r>
    <n v="1591"/>
    <x v="1591"/>
    <x v="1589"/>
    <n v="14000"/>
    <n v="4092"/>
    <x v="2"/>
    <x v="1"/>
    <x v="1"/>
    <n v="1459700741"/>
    <x v="1591"/>
    <x v="0"/>
    <n v="92"/>
    <x v="1"/>
    <x v="26"/>
    <n v="29"/>
    <x v="1121"/>
    <x v="8"/>
    <x v="26"/>
    <x v="1591"/>
    <x v="1590"/>
    <x v="2"/>
  </r>
  <r>
    <n v="1592"/>
    <x v="1592"/>
    <x v="1590"/>
    <n v="25"/>
    <n v="0"/>
    <x v="2"/>
    <x v="0"/>
    <x v="0"/>
    <n v="1427503485"/>
    <x v="1592"/>
    <x v="0"/>
    <n v="0"/>
    <x v="1"/>
    <x v="26"/>
    <n v="0"/>
    <x v="123"/>
    <x v="8"/>
    <x v="26"/>
    <x v="1592"/>
    <x v="1591"/>
    <x v="0"/>
  </r>
  <r>
    <n v="1593"/>
    <x v="1593"/>
    <x v="1591"/>
    <n v="22000"/>
    <n v="3"/>
    <x v="2"/>
    <x v="0"/>
    <x v="0"/>
    <n v="1425154655"/>
    <x v="1593"/>
    <x v="0"/>
    <n v="3"/>
    <x v="1"/>
    <x v="26"/>
    <n v="0"/>
    <x v="120"/>
    <x v="8"/>
    <x v="26"/>
    <x v="1593"/>
    <x v="1592"/>
    <x v="0"/>
  </r>
  <r>
    <n v="1594"/>
    <x v="1594"/>
    <x v="1592"/>
    <n v="1000"/>
    <n v="205"/>
    <x v="2"/>
    <x v="0"/>
    <x v="0"/>
    <n v="1463329260"/>
    <x v="1594"/>
    <x v="0"/>
    <n v="10"/>
    <x v="1"/>
    <x v="26"/>
    <n v="21"/>
    <x v="373"/>
    <x v="8"/>
    <x v="26"/>
    <x v="1594"/>
    <x v="1593"/>
    <x v="2"/>
  </r>
  <r>
    <n v="1595"/>
    <x v="1595"/>
    <x v="1593"/>
    <n v="100000"/>
    <n v="280"/>
    <x v="2"/>
    <x v="0"/>
    <x v="0"/>
    <n v="1403122380"/>
    <x v="1595"/>
    <x v="0"/>
    <n v="7"/>
    <x v="1"/>
    <x v="26"/>
    <n v="0"/>
    <x v="376"/>
    <x v="8"/>
    <x v="26"/>
    <x v="1595"/>
    <x v="1594"/>
    <x v="3"/>
  </r>
  <r>
    <n v="1596"/>
    <x v="1596"/>
    <x v="1594"/>
    <n v="3250"/>
    <n v="75"/>
    <x v="2"/>
    <x v="1"/>
    <x v="1"/>
    <n v="1418469569"/>
    <x v="1596"/>
    <x v="0"/>
    <n v="3"/>
    <x v="1"/>
    <x v="26"/>
    <n v="2"/>
    <x v="381"/>
    <x v="8"/>
    <x v="26"/>
    <x v="1596"/>
    <x v="1595"/>
    <x v="3"/>
  </r>
  <r>
    <n v="1597"/>
    <x v="1597"/>
    <x v="1595"/>
    <n v="15000"/>
    <n v="0"/>
    <x v="2"/>
    <x v="0"/>
    <x v="0"/>
    <n v="1474360197"/>
    <x v="1597"/>
    <x v="0"/>
    <n v="0"/>
    <x v="1"/>
    <x v="26"/>
    <n v="0"/>
    <x v="123"/>
    <x v="8"/>
    <x v="26"/>
    <x v="1597"/>
    <x v="1596"/>
    <x v="2"/>
  </r>
  <r>
    <n v="1598"/>
    <x v="1598"/>
    <x v="1596"/>
    <n v="800"/>
    <n v="1"/>
    <x v="2"/>
    <x v="0"/>
    <x v="0"/>
    <n v="1437926458"/>
    <x v="1598"/>
    <x v="0"/>
    <n v="1"/>
    <x v="1"/>
    <x v="26"/>
    <n v="0"/>
    <x v="120"/>
    <x v="8"/>
    <x v="26"/>
    <x v="1598"/>
    <x v="1597"/>
    <x v="0"/>
  </r>
  <r>
    <n v="1599"/>
    <x v="1599"/>
    <x v="1597"/>
    <n v="500"/>
    <n v="0"/>
    <x v="2"/>
    <x v="1"/>
    <x v="1"/>
    <n v="1460116576"/>
    <x v="1599"/>
    <x v="0"/>
    <n v="0"/>
    <x v="1"/>
    <x v="26"/>
    <n v="0"/>
    <x v="123"/>
    <x v="8"/>
    <x v="26"/>
    <x v="1599"/>
    <x v="1598"/>
    <x v="2"/>
  </r>
  <r>
    <n v="1600"/>
    <x v="1600"/>
    <x v="1598"/>
    <n v="5000"/>
    <n v="367"/>
    <x v="2"/>
    <x v="0"/>
    <x v="0"/>
    <n v="1405401060"/>
    <x v="1600"/>
    <x v="0"/>
    <n v="9"/>
    <x v="1"/>
    <x v="26"/>
    <n v="7"/>
    <x v="99"/>
    <x v="8"/>
    <x v="26"/>
    <x v="1600"/>
    <x v="1599"/>
    <x v="3"/>
  </r>
  <r>
    <n v="1601"/>
    <x v="1601"/>
    <x v="1599"/>
    <n v="2500"/>
    <n v="2706.23"/>
    <x v="0"/>
    <x v="0"/>
    <x v="0"/>
    <n v="1304561633"/>
    <x v="1601"/>
    <x v="0"/>
    <n v="56"/>
    <x v="0"/>
    <x v="11"/>
    <n v="108"/>
    <x v="1043"/>
    <x v="4"/>
    <x v="11"/>
    <x v="1601"/>
    <x v="1600"/>
    <x v="6"/>
  </r>
  <r>
    <n v="1602"/>
    <x v="1602"/>
    <x v="1600"/>
    <n v="1500"/>
    <n v="1502.5"/>
    <x v="0"/>
    <x v="0"/>
    <x v="0"/>
    <n v="1318633200"/>
    <x v="1602"/>
    <x v="0"/>
    <n v="32"/>
    <x v="0"/>
    <x v="11"/>
    <n v="100"/>
    <x v="1122"/>
    <x v="4"/>
    <x v="11"/>
    <x v="1602"/>
    <x v="1601"/>
    <x v="6"/>
  </r>
  <r>
    <n v="1603"/>
    <x v="1603"/>
    <x v="1601"/>
    <n v="2000"/>
    <n v="2000.66"/>
    <x v="0"/>
    <x v="0"/>
    <x v="0"/>
    <n v="1327723459"/>
    <x v="1603"/>
    <x v="0"/>
    <n v="30"/>
    <x v="0"/>
    <x v="11"/>
    <n v="100"/>
    <x v="1123"/>
    <x v="4"/>
    <x v="11"/>
    <x v="1603"/>
    <x v="1602"/>
    <x v="6"/>
  </r>
  <r>
    <n v="1604"/>
    <x v="1604"/>
    <x v="1602"/>
    <n v="2800"/>
    <n v="3419"/>
    <x v="0"/>
    <x v="0"/>
    <x v="0"/>
    <n v="1332011835"/>
    <x v="1604"/>
    <x v="0"/>
    <n v="70"/>
    <x v="0"/>
    <x v="11"/>
    <n v="122"/>
    <x v="1124"/>
    <x v="4"/>
    <x v="11"/>
    <x v="1604"/>
    <x v="1603"/>
    <x v="5"/>
  </r>
  <r>
    <n v="1605"/>
    <x v="1605"/>
    <x v="1603"/>
    <n v="6000"/>
    <n v="6041.6"/>
    <x v="0"/>
    <x v="0"/>
    <x v="0"/>
    <n v="1312182000"/>
    <x v="1605"/>
    <x v="0"/>
    <n v="44"/>
    <x v="0"/>
    <x v="11"/>
    <n v="101"/>
    <x v="1125"/>
    <x v="4"/>
    <x v="11"/>
    <x v="1605"/>
    <x v="1604"/>
    <x v="6"/>
  </r>
  <r>
    <n v="1606"/>
    <x v="1606"/>
    <x v="1604"/>
    <n v="8000"/>
    <n v="8080.33"/>
    <x v="0"/>
    <x v="0"/>
    <x v="0"/>
    <n v="1300930838"/>
    <x v="1606"/>
    <x v="0"/>
    <n v="92"/>
    <x v="0"/>
    <x v="11"/>
    <n v="101"/>
    <x v="1126"/>
    <x v="4"/>
    <x v="11"/>
    <x v="1606"/>
    <x v="1605"/>
    <x v="7"/>
  </r>
  <r>
    <n v="1607"/>
    <x v="1607"/>
    <x v="1605"/>
    <n v="10000"/>
    <n v="14511"/>
    <x v="0"/>
    <x v="0"/>
    <x v="0"/>
    <n v="1339701851"/>
    <x v="1607"/>
    <x v="0"/>
    <n v="205"/>
    <x v="0"/>
    <x v="11"/>
    <n v="145"/>
    <x v="1127"/>
    <x v="4"/>
    <x v="11"/>
    <x v="1607"/>
    <x v="1606"/>
    <x v="5"/>
  </r>
  <r>
    <n v="1608"/>
    <x v="1608"/>
    <x v="1606"/>
    <n v="1200"/>
    <n v="1215"/>
    <x v="0"/>
    <x v="0"/>
    <x v="0"/>
    <n v="1388553960"/>
    <x v="1608"/>
    <x v="0"/>
    <n v="23"/>
    <x v="0"/>
    <x v="11"/>
    <n v="101"/>
    <x v="1128"/>
    <x v="4"/>
    <x v="11"/>
    <x v="1608"/>
    <x v="1607"/>
    <x v="4"/>
  </r>
  <r>
    <n v="1609"/>
    <x v="1609"/>
    <x v="1607"/>
    <n v="1500"/>
    <n v="1775"/>
    <x v="0"/>
    <x v="0"/>
    <x v="0"/>
    <n v="1320220800"/>
    <x v="1609"/>
    <x v="0"/>
    <n v="4"/>
    <x v="0"/>
    <x v="11"/>
    <n v="118"/>
    <x v="1129"/>
    <x v="4"/>
    <x v="11"/>
    <x v="1609"/>
    <x v="1608"/>
    <x v="6"/>
  </r>
  <r>
    <n v="1610"/>
    <x v="1610"/>
    <x v="1608"/>
    <n v="2000"/>
    <n v="5437"/>
    <x v="0"/>
    <x v="0"/>
    <x v="0"/>
    <n v="1355609510"/>
    <x v="1610"/>
    <x v="0"/>
    <n v="112"/>
    <x v="0"/>
    <x v="11"/>
    <n v="272"/>
    <x v="1130"/>
    <x v="4"/>
    <x v="11"/>
    <x v="1610"/>
    <x v="1609"/>
    <x v="5"/>
  </r>
  <r>
    <n v="1611"/>
    <x v="1611"/>
    <x v="1609"/>
    <n v="800"/>
    <n v="1001"/>
    <x v="0"/>
    <x v="0"/>
    <x v="0"/>
    <n v="1370390432"/>
    <x v="1611"/>
    <x v="0"/>
    <n v="27"/>
    <x v="0"/>
    <x v="11"/>
    <n v="125"/>
    <x v="1131"/>
    <x v="4"/>
    <x v="11"/>
    <x v="1611"/>
    <x v="1610"/>
    <x v="4"/>
  </r>
  <r>
    <n v="1612"/>
    <x v="1612"/>
    <x v="1610"/>
    <n v="500"/>
    <n v="550"/>
    <x v="0"/>
    <x v="0"/>
    <x v="0"/>
    <n v="1357160384"/>
    <x v="1612"/>
    <x v="0"/>
    <n v="11"/>
    <x v="0"/>
    <x v="11"/>
    <n v="110"/>
    <x v="73"/>
    <x v="4"/>
    <x v="11"/>
    <x v="1612"/>
    <x v="1611"/>
    <x v="5"/>
  </r>
  <r>
    <n v="1613"/>
    <x v="1613"/>
    <x v="1611"/>
    <n v="1000"/>
    <n v="1015"/>
    <x v="0"/>
    <x v="0"/>
    <x v="0"/>
    <n v="1342921202"/>
    <x v="1613"/>
    <x v="0"/>
    <n v="26"/>
    <x v="0"/>
    <x v="11"/>
    <n v="102"/>
    <x v="1132"/>
    <x v="4"/>
    <x v="11"/>
    <x v="1613"/>
    <x v="1612"/>
    <x v="5"/>
  </r>
  <r>
    <n v="1614"/>
    <x v="1614"/>
    <x v="1612"/>
    <n v="5000"/>
    <n v="5135"/>
    <x v="0"/>
    <x v="0"/>
    <x v="0"/>
    <n v="1407085200"/>
    <x v="1614"/>
    <x v="0"/>
    <n v="77"/>
    <x v="0"/>
    <x v="11"/>
    <n v="103"/>
    <x v="1123"/>
    <x v="4"/>
    <x v="11"/>
    <x v="1614"/>
    <x v="1613"/>
    <x v="3"/>
  </r>
  <r>
    <n v="1615"/>
    <x v="1615"/>
    <x v="1613"/>
    <n v="8000"/>
    <n v="9130"/>
    <x v="0"/>
    <x v="0"/>
    <x v="0"/>
    <n v="1323742396"/>
    <x v="1615"/>
    <x v="0"/>
    <n v="136"/>
    <x v="0"/>
    <x v="11"/>
    <n v="114"/>
    <x v="1133"/>
    <x v="4"/>
    <x v="11"/>
    <x v="1615"/>
    <x v="1614"/>
    <x v="6"/>
  </r>
  <r>
    <n v="1616"/>
    <x v="1616"/>
    <x v="1614"/>
    <n v="10000"/>
    <n v="10420"/>
    <x v="0"/>
    <x v="0"/>
    <x v="0"/>
    <n v="1353621600"/>
    <x v="1616"/>
    <x v="0"/>
    <n v="157"/>
    <x v="0"/>
    <x v="11"/>
    <n v="104"/>
    <x v="1134"/>
    <x v="4"/>
    <x v="11"/>
    <x v="1616"/>
    <x v="1615"/>
    <x v="5"/>
  </r>
  <r>
    <n v="1617"/>
    <x v="1617"/>
    <x v="1615"/>
    <n v="7000"/>
    <n v="10210"/>
    <x v="0"/>
    <x v="0"/>
    <x v="0"/>
    <n v="1383332400"/>
    <x v="1617"/>
    <x v="0"/>
    <n v="158"/>
    <x v="0"/>
    <x v="11"/>
    <n v="146"/>
    <x v="1135"/>
    <x v="4"/>
    <x v="11"/>
    <x v="1617"/>
    <x v="1616"/>
    <x v="4"/>
  </r>
  <r>
    <n v="1618"/>
    <x v="1618"/>
    <x v="1616"/>
    <n v="1500"/>
    <n v="1576"/>
    <x v="0"/>
    <x v="0"/>
    <x v="0"/>
    <n v="1362757335"/>
    <x v="1618"/>
    <x v="0"/>
    <n v="27"/>
    <x v="0"/>
    <x v="11"/>
    <n v="105"/>
    <x v="1136"/>
    <x v="4"/>
    <x v="11"/>
    <x v="1618"/>
    <x v="1617"/>
    <x v="4"/>
  </r>
  <r>
    <n v="1619"/>
    <x v="1619"/>
    <x v="1617"/>
    <n v="1500"/>
    <n v="2000"/>
    <x v="0"/>
    <x v="0"/>
    <x v="0"/>
    <n v="1410755286"/>
    <x v="1619"/>
    <x v="0"/>
    <n v="23"/>
    <x v="0"/>
    <x v="11"/>
    <n v="133"/>
    <x v="1137"/>
    <x v="4"/>
    <x v="11"/>
    <x v="1619"/>
    <x v="1618"/>
    <x v="3"/>
  </r>
  <r>
    <n v="1620"/>
    <x v="1620"/>
    <x v="1618"/>
    <n v="1000"/>
    <n v="1130"/>
    <x v="0"/>
    <x v="0"/>
    <x v="0"/>
    <n v="1361606940"/>
    <x v="1620"/>
    <x v="0"/>
    <n v="17"/>
    <x v="0"/>
    <x v="11"/>
    <n v="113"/>
    <x v="1138"/>
    <x v="4"/>
    <x v="11"/>
    <x v="1620"/>
    <x v="1619"/>
    <x v="4"/>
  </r>
  <r>
    <n v="1621"/>
    <x v="1621"/>
    <x v="1619"/>
    <n v="5000"/>
    <n v="6060"/>
    <x v="0"/>
    <x v="0"/>
    <x v="0"/>
    <n v="1338177540"/>
    <x v="1621"/>
    <x v="0"/>
    <n v="37"/>
    <x v="0"/>
    <x v="11"/>
    <n v="121"/>
    <x v="1139"/>
    <x v="4"/>
    <x v="11"/>
    <x v="1621"/>
    <x v="1620"/>
    <x v="5"/>
  </r>
  <r>
    <n v="1622"/>
    <x v="1622"/>
    <x v="1620"/>
    <n v="6900"/>
    <n v="7019"/>
    <x v="0"/>
    <x v="0"/>
    <x v="0"/>
    <n v="1418803140"/>
    <x v="1622"/>
    <x v="0"/>
    <n v="65"/>
    <x v="0"/>
    <x v="11"/>
    <n v="102"/>
    <x v="1140"/>
    <x v="4"/>
    <x v="11"/>
    <x v="1622"/>
    <x v="1621"/>
    <x v="3"/>
  </r>
  <r>
    <n v="1623"/>
    <x v="1623"/>
    <x v="1621"/>
    <n v="750"/>
    <n v="758"/>
    <x v="0"/>
    <x v="1"/>
    <x v="1"/>
    <n v="1377621089"/>
    <x v="1623"/>
    <x v="0"/>
    <n v="18"/>
    <x v="0"/>
    <x v="11"/>
    <n v="101"/>
    <x v="1141"/>
    <x v="4"/>
    <x v="11"/>
    <x v="1623"/>
    <x v="1622"/>
    <x v="4"/>
  </r>
  <r>
    <n v="1624"/>
    <x v="1624"/>
    <x v="1622"/>
    <n v="1000"/>
    <n v="1180"/>
    <x v="0"/>
    <x v="0"/>
    <x v="0"/>
    <n v="1357721335"/>
    <x v="1624"/>
    <x v="0"/>
    <n v="25"/>
    <x v="0"/>
    <x v="11"/>
    <n v="118"/>
    <x v="1142"/>
    <x v="4"/>
    <x v="11"/>
    <x v="1624"/>
    <x v="1623"/>
    <x v="5"/>
  </r>
  <r>
    <n v="1625"/>
    <x v="1625"/>
    <x v="1623"/>
    <n v="7500"/>
    <n v="11650"/>
    <x v="0"/>
    <x v="0"/>
    <x v="0"/>
    <n v="1347382053"/>
    <x v="1625"/>
    <x v="0"/>
    <n v="104"/>
    <x v="0"/>
    <x v="11"/>
    <n v="155"/>
    <x v="1143"/>
    <x v="4"/>
    <x v="11"/>
    <x v="1625"/>
    <x v="1624"/>
    <x v="5"/>
  </r>
  <r>
    <n v="1626"/>
    <x v="1626"/>
    <x v="1624"/>
    <n v="8000"/>
    <n v="8095"/>
    <x v="0"/>
    <x v="0"/>
    <x v="0"/>
    <n v="1385932867"/>
    <x v="1626"/>
    <x v="0"/>
    <n v="108"/>
    <x v="0"/>
    <x v="11"/>
    <n v="101"/>
    <x v="1144"/>
    <x v="4"/>
    <x v="11"/>
    <x v="1626"/>
    <x v="1625"/>
    <x v="4"/>
  </r>
  <r>
    <n v="1627"/>
    <x v="1627"/>
    <x v="1625"/>
    <n v="2000"/>
    <n v="2340"/>
    <x v="0"/>
    <x v="0"/>
    <x v="0"/>
    <n v="1353905940"/>
    <x v="1627"/>
    <x v="0"/>
    <n v="38"/>
    <x v="0"/>
    <x v="11"/>
    <n v="117"/>
    <x v="1145"/>
    <x v="4"/>
    <x v="11"/>
    <x v="1627"/>
    <x v="1626"/>
    <x v="5"/>
  </r>
  <r>
    <n v="1628"/>
    <x v="1628"/>
    <x v="1626"/>
    <n v="4000"/>
    <n v="4037"/>
    <x v="0"/>
    <x v="0"/>
    <x v="0"/>
    <n v="1403026882"/>
    <x v="1628"/>
    <x v="0"/>
    <n v="88"/>
    <x v="0"/>
    <x v="11"/>
    <n v="101"/>
    <x v="1146"/>
    <x v="4"/>
    <x v="11"/>
    <x v="1628"/>
    <x v="1627"/>
    <x v="3"/>
  </r>
  <r>
    <n v="1629"/>
    <x v="1629"/>
    <x v="1627"/>
    <n v="6000"/>
    <n v="6220"/>
    <x v="0"/>
    <x v="0"/>
    <x v="0"/>
    <n v="1392929333"/>
    <x v="1629"/>
    <x v="0"/>
    <n v="82"/>
    <x v="0"/>
    <x v="11"/>
    <n v="104"/>
    <x v="1147"/>
    <x v="4"/>
    <x v="11"/>
    <x v="1629"/>
    <x v="1628"/>
    <x v="3"/>
  </r>
  <r>
    <n v="1630"/>
    <x v="1630"/>
    <x v="1628"/>
    <n v="4000"/>
    <n v="10610"/>
    <x v="0"/>
    <x v="0"/>
    <x v="0"/>
    <n v="1330671540"/>
    <x v="1630"/>
    <x v="0"/>
    <n v="126"/>
    <x v="0"/>
    <x v="11"/>
    <n v="265"/>
    <x v="1148"/>
    <x v="4"/>
    <x v="11"/>
    <x v="1630"/>
    <x v="1629"/>
    <x v="5"/>
  </r>
  <r>
    <n v="1631"/>
    <x v="1631"/>
    <x v="1629"/>
    <n v="10000"/>
    <n v="15591"/>
    <x v="0"/>
    <x v="0"/>
    <x v="0"/>
    <n v="1350074261"/>
    <x v="1631"/>
    <x v="0"/>
    <n v="133"/>
    <x v="0"/>
    <x v="11"/>
    <n v="156"/>
    <x v="1149"/>
    <x v="4"/>
    <x v="11"/>
    <x v="1631"/>
    <x v="1630"/>
    <x v="5"/>
  </r>
  <r>
    <n v="1632"/>
    <x v="1632"/>
    <x v="1630"/>
    <n v="4000"/>
    <n v="4065"/>
    <x v="0"/>
    <x v="0"/>
    <x v="0"/>
    <n v="1316851854"/>
    <x v="1632"/>
    <x v="0"/>
    <n v="47"/>
    <x v="0"/>
    <x v="11"/>
    <n v="102"/>
    <x v="1150"/>
    <x v="4"/>
    <x v="11"/>
    <x v="1632"/>
    <x v="1631"/>
    <x v="6"/>
  </r>
  <r>
    <n v="1633"/>
    <x v="1633"/>
    <x v="1631"/>
    <n v="10000"/>
    <n v="10000"/>
    <x v="0"/>
    <x v="0"/>
    <x v="0"/>
    <n v="1326690000"/>
    <x v="1633"/>
    <x v="0"/>
    <n v="58"/>
    <x v="0"/>
    <x v="11"/>
    <n v="100"/>
    <x v="1151"/>
    <x v="4"/>
    <x v="11"/>
    <x v="1633"/>
    <x v="1632"/>
    <x v="6"/>
  </r>
  <r>
    <n v="1634"/>
    <x v="1634"/>
    <x v="1632"/>
    <n v="2000"/>
    <n v="2010"/>
    <x v="0"/>
    <x v="0"/>
    <x v="0"/>
    <n v="1306994340"/>
    <x v="1634"/>
    <x v="0"/>
    <n v="32"/>
    <x v="0"/>
    <x v="11"/>
    <n v="101"/>
    <x v="1152"/>
    <x v="4"/>
    <x v="11"/>
    <x v="1634"/>
    <x v="1633"/>
    <x v="6"/>
  </r>
  <r>
    <n v="1635"/>
    <x v="1635"/>
    <x v="1633"/>
    <n v="2000"/>
    <n v="2506"/>
    <x v="0"/>
    <x v="0"/>
    <x v="0"/>
    <n v="1468270261"/>
    <x v="1635"/>
    <x v="0"/>
    <n v="37"/>
    <x v="0"/>
    <x v="11"/>
    <n v="125"/>
    <x v="1153"/>
    <x v="4"/>
    <x v="11"/>
    <x v="1635"/>
    <x v="1634"/>
    <x v="2"/>
  </r>
  <r>
    <n v="1636"/>
    <x v="1636"/>
    <x v="1634"/>
    <n v="4500"/>
    <n v="4660"/>
    <x v="0"/>
    <x v="0"/>
    <x v="0"/>
    <n v="1307851200"/>
    <x v="1636"/>
    <x v="0"/>
    <n v="87"/>
    <x v="0"/>
    <x v="11"/>
    <n v="104"/>
    <x v="1154"/>
    <x v="4"/>
    <x v="11"/>
    <x v="1636"/>
    <x v="1635"/>
    <x v="6"/>
  </r>
  <r>
    <n v="1637"/>
    <x v="1637"/>
    <x v="1635"/>
    <n v="500"/>
    <n v="519"/>
    <x v="0"/>
    <x v="0"/>
    <x v="0"/>
    <n v="1262302740"/>
    <x v="1637"/>
    <x v="0"/>
    <n v="15"/>
    <x v="0"/>
    <x v="11"/>
    <n v="104"/>
    <x v="1155"/>
    <x v="4"/>
    <x v="11"/>
    <x v="1637"/>
    <x v="1636"/>
    <x v="8"/>
  </r>
  <r>
    <n v="1638"/>
    <x v="1638"/>
    <x v="1636"/>
    <n v="1000"/>
    <n v="1050"/>
    <x v="0"/>
    <x v="0"/>
    <x v="0"/>
    <n v="1362086700"/>
    <x v="1638"/>
    <x v="0"/>
    <n v="27"/>
    <x v="0"/>
    <x v="11"/>
    <n v="105"/>
    <x v="1156"/>
    <x v="4"/>
    <x v="11"/>
    <x v="1638"/>
    <x v="1637"/>
    <x v="4"/>
  </r>
  <r>
    <n v="1639"/>
    <x v="1639"/>
    <x v="1637"/>
    <n v="1800"/>
    <n v="1800"/>
    <x v="0"/>
    <x v="0"/>
    <x v="0"/>
    <n v="1330789165"/>
    <x v="1639"/>
    <x v="0"/>
    <n v="19"/>
    <x v="0"/>
    <x v="11"/>
    <n v="100"/>
    <x v="1157"/>
    <x v="4"/>
    <x v="11"/>
    <x v="1639"/>
    <x v="1638"/>
    <x v="5"/>
  </r>
  <r>
    <n v="1640"/>
    <x v="1640"/>
    <x v="1638"/>
    <n v="400"/>
    <n v="679.44"/>
    <x v="0"/>
    <x v="0"/>
    <x v="0"/>
    <n v="1280800740"/>
    <x v="1640"/>
    <x v="0"/>
    <n v="17"/>
    <x v="0"/>
    <x v="11"/>
    <n v="170"/>
    <x v="1158"/>
    <x v="4"/>
    <x v="11"/>
    <x v="1640"/>
    <x v="1639"/>
    <x v="7"/>
  </r>
  <r>
    <n v="1641"/>
    <x v="1641"/>
    <x v="1639"/>
    <n v="2500"/>
    <n v="2535"/>
    <x v="0"/>
    <x v="0"/>
    <x v="0"/>
    <n v="1418998744"/>
    <x v="1641"/>
    <x v="0"/>
    <n v="26"/>
    <x v="0"/>
    <x v="27"/>
    <n v="101"/>
    <x v="1159"/>
    <x v="4"/>
    <x v="27"/>
    <x v="1641"/>
    <x v="1640"/>
    <x v="3"/>
  </r>
  <r>
    <n v="1642"/>
    <x v="1642"/>
    <x v="1640"/>
    <n v="1200"/>
    <n v="1200"/>
    <x v="0"/>
    <x v="0"/>
    <x v="0"/>
    <n v="1308011727"/>
    <x v="1642"/>
    <x v="0"/>
    <n v="28"/>
    <x v="0"/>
    <x v="27"/>
    <n v="100"/>
    <x v="315"/>
    <x v="4"/>
    <x v="27"/>
    <x v="1642"/>
    <x v="1641"/>
    <x v="6"/>
  </r>
  <r>
    <n v="1643"/>
    <x v="1643"/>
    <x v="1641"/>
    <n v="5000"/>
    <n v="6235"/>
    <x v="0"/>
    <x v="0"/>
    <x v="0"/>
    <n v="1348516012"/>
    <x v="1643"/>
    <x v="0"/>
    <n v="37"/>
    <x v="0"/>
    <x v="27"/>
    <n v="125"/>
    <x v="1160"/>
    <x v="4"/>
    <x v="27"/>
    <x v="1643"/>
    <x v="1642"/>
    <x v="5"/>
  </r>
  <r>
    <n v="1644"/>
    <x v="1644"/>
    <x v="1642"/>
    <n v="10000"/>
    <n v="10950"/>
    <x v="0"/>
    <x v="0"/>
    <x v="0"/>
    <n v="1353551160"/>
    <x v="1644"/>
    <x v="0"/>
    <n v="128"/>
    <x v="0"/>
    <x v="27"/>
    <n v="110"/>
    <x v="1161"/>
    <x v="4"/>
    <x v="27"/>
    <x v="1644"/>
    <x v="1643"/>
    <x v="5"/>
  </r>
  <r>
    <n v="1645"/>
    <x v="1645"/>
    <x v="1643"/>
    <n v="5000"/>
    <n v="5540"/>
    <x v="0"/>
    <x v="0"/>
    <x v="0"/>
    <n v="1379515740"/>
    <x v="1645"/>
    <x v="0"/>
    <n v="10"/>
    <x v="0"/>
    <x v="27"/>
    <n v="111"/>
    <x v="1162"/>
    <x v="4"/>
    <x v="27"/>
    <x v="1645"/>
    <x v="1644"/>
    <x v="4"/>
  </r>
  <r>
    <n v="1646"/>
    <x v="1646"/>
    <x v="1644"/>
    <n v="2000"/>
    <n v="2204"/>
    <x v="0"/>
    <x v="1"/>
    <x v="1"/>
    <n v="1408039860"/>
    <x v="1646"/>
    <x v="0"/>
    <n v="83"/>
    <x v="0"/>
    <x v="27"/>
    <n v="110"/>
    <x v="1163"/>
    <x v="4"/>
    <x v="27"/>
    <x v="1646"/>
    <x v="1645"/>
    <x v="3"/>
  </r>
  <r>
    <n v="1647"/>
    <x v="1647"/>
    <x v="1645"/>
    <n v="5000"/>
    <n v="5236"/>
    <x v="0"/>
    <x v="0"/>
    <x v="0"/>
    <n v="1339235377"/>
    <x v="1647"/>
    <x v="0"/>
    <n v="46"/>
    <x v="0"/>
    <x v="27"/>
    <n v="105"/>
    <x v="1164"/>
    <x v="4"/>
    <x v="27"/>
    <x v="1647"/>
    <x v="1646"/>
    <x v="5"/>
  </r>
  <r>
    <n v="1648"/>
    <x v="1648"/>
    <x v="1646"/>
    <n v="2300"/>
    <n v="2881"/>
    <x v="0"/>
    <x v="0"/>
    <x v="0"/>
    <n v="1300636482"/>
    <x v="1648"/>
    <x v="0"/>
    <n v="90"/>
    <x v="0"/>
    <x v="27"/>
    <n v="125"/>
    <x v="1165"/>
    <x v="4"/>
    <x v="27"/>
    <x v="1648"/>
    <x v="1647"/>
    <x v="6"/>
  </r>
  <r>
    <n v="1649"/>
    <x v="1649"/>
    <x v="1647"/>
    <n v="3800"/>
    <n v="3822.33"/>
    <x v="0"/>
    <x v="0"/>
    <x v="0"/>
    <n v="1400862355"/>
    <x v="1649"/>
    <x v="0"/>
    <n v="81"/>
    <x v="0"/>
    <x v="27"/>
    <n v="101"/>
    <x v="1166"/>
    <x v="4"/>
    <x v="27"/>
    <x v="1649"/>
    <x v="1648"/>
    <x v="3"/>
  </r>
  <r>
    <n v="1650"/>
    <x v="1650"/>
    <x v="1648"/>
    <n v="2000"/>
    <n v="2831"/>
    <x v="0"/>
    <x v="0"/>
    <x v="0"/>
    <n v="1381314437"/>
    <x v="1650"/>
    <x v="0"/>
    <n v="32"/>
    <x v="0"/>
    <x v="27"/>
    <n v="142"/>
    <x v="1167"/>
    <x v="4"/>
    <x v="27"/>
    <x v="1650"/>
    <x v="1649"/>
    <x v="4"/>
  </r>
  <r>
    <n v="1651"/>
    <x v="1651"/>
    <x v="1649"/>
    <n v="2000"/>
    <n v="2015"/>
    <x v="0"/>
    <x v="0"/>
    <x v="0"/>
    <n v="1303801140"/>
    <x v="1651"/>
    <x v="0"/>
    <n v="20"/>
    <x v="0"/>
    <x v="27"/>
    <n v="101"/>
    <x v="1168"/>
    <x v="4"/>
    <x v="27"/>
    <x v="1651"/>
    <x v="1650"/>
    <x v="6"/>
  </r>
  <r>
    <n v="1652"/>
    <x v="1652"/>
    <x v="1650"/>
    <n v="4500"/>
    <n v="4530"/>
    <x v="0"/>
    <x v="0"/>
    <x v="0"/>
    <n v="1385297393"/>
    <x v="1652"/>
    <x v="0"/>
    <n v="70"/>
    <x v="0"/>
    <x v="27"/>
    <n v="101"/>
    <x v="1169"/>
    <x v="4"/>
    <x v="27"/>
    <x v="1652"/>
    <x v="1651"/>
    <x v="4"/>
  </r>
  <r>
    <n v="1653"/>
    <x v="1653"/>
    <x v="1651"/>
    <n v="5000"/>
    <n v="8711.52"/>
    <x v="0"/>
    <x v="0"/>
    <x v="0"/>
    <n v="1303675296"/>
    <x v="1653"/>
    <x v="0"/>
    <n v="168"/>
    <x v="0"/>
    <x v="27"/>
    <n v="174"/>
    <x v="1170"/>
    <x v="4"/>
    <x v="27"/>
    <x v="1653"/>
    <x v="1652"/>
    <x v="6"/>
  </r>
  <r>
    <n v="1654"/>
    <x v="1654"/>
    <x v="1652"/>
    <n v="1100"/>
    <n v="1319"/>
    <x v="0"/>
    <x v="0"/>
    <x v="0"/>
    <n v="1334784160"/>
    <x v="1654"/>
    <x v="0"/>
    <n v="34"/>
    <x v="0"/>
    <x v="27"/>
    <n v="120"/>
    <x v="1171"/>
    <x v="4"/>
    <x v="27"/>
    <x v="1654"/>
    <x v="1653"/>
    <x v="5"/>
  </r>
  <r>
    <n v="1655"/>
    <x v="1655"/>
    <x v="1653"/>
    <n v="1500"/>
    <n v="2143"/>
    <x v="0"/>
    <x v="0"/>
    <x v="0"/>
    <n v="1333648820"/>
    <x v="1655"/>
    <x v="0"/>
    <n v="48"/>
    <x v="0"/>
    <x v="27"/>
    <n v="143"/>
    <x v="1172"/>
    <x v="4"/>
    <x v="27"/>
    <x v="1655"/>
    <x v="1654"/>
    <x v="5"/>
  </r>
  <r>
    <n v="1656"/>
    <x v="1656"/>
    <x v="1654"/>
    <n v="7500"/>
    <n v="7525.12"/>
    <x v="0"/>
    <x v="0"/>
    <x v="0"/>
    <n v="1355437052"/>
    <x v="1656"/>
    <x v="0"/>
    <n v="48"/>
    <x v="0"/>
    <x v="27"/>
    <n v="100"/>
    <x v="1173"/>
    <x v="4"/>
    <x v="27"/>
    <x v="1656"/>
    <x v="1655"/>
    <x v="5"/>
  </r>
  <r>
    <n v="1657"/>
    <x v="1657"/>
    <x v="1655"/>
    <n v="25000"/>
    <n v="26233.45"/>
    <x v="0"/>
    <x v="0"/>
    <x v="0"/>
    <n v="1337885168"/>
    <x v="1657"/>
    <x v="0"/>
    <n v="221"/>
    <x v="0"/>
    <x v="27"/>
    <n v="105"/>
    <x v="1174"/>
    <x v="4"/>
    <x v="27"/>
    <x v="1657"/>
    <x v="1656"/>
    <x v="5"/>
  </r>
  <r>
    <n v="1658"/>
    <x v="1658"/>
    <x v="1656"/>
    <n v="6000"/>
    <n v="7934"/>
    <x v="0"/>
    <x v="0"/>
    <x v="0"/>
    <n v="1355840400"/>
    <x v="1658"/>
    <x v="0"/>
    <n v="107"/>
    <x v="0"/>
    <x v="27"/>
    <n v="132"/>
    <x v="1175"/>
    <x v="4"/>
    <x v="27"/>
    <x v="1658"/>
    <x v="1657"/>
    <x v="5"/>
  </r>
  <r>
    <n v="1659"/>
    <x v="1659"/>
    <x v="1657"/>
    <n v="500"/>
    <n v="564"/>
    <x v="0"/>
    <x v="1"/>
    <x v="1"/>
    <n v="1387281600"/>
    <x v="1659"/>
    <x v="0"/>
    <n v="45"/>
    <x v="0"/>
    <x v="27"/>
    <n v="113"/>
    <x v="1176"/>
    <x v="4"/>
    <x v="27"/>
    <x v="1659"/>
    <x v="1658"/>
    <x v="4"/>
  </r>
  <r>
    <n v="1660"/>
    <x v="1660"/>
    <x v="1658"/>
    <n v="80"/>
    <n v="1003"/>
    <x v="0"/>
    <x v="13"/>
    <x v="3"/>
    <n v="1462053540"/>
    <x v="1660"/>
    <x v="0"/>
    <n v="36"/>
    <x v="0"/>
    <x v="27"/>
    <n v="1254"/>
    <x v="677"/>
    <x v="4"/>
    <x v="27"/>
    <x v="1660"/>
    <x v="1659"/>
    <x v="2"/>
  </r>
  <r>
    <n v="1661"/>
    <x v="1661"/>
    <x v="1659"/>
    <n v="7900"/>
    <n v="8098"/>
    <x v="0"/>
    <x v="15"/>
    <x v="3"/>
    <n v="1453064400"/>
    <x v="1661"/>
    <x v="0"/>
    <n v="101"/>
    <x v="0"/>
    <x v="27"/>
    <n v="103"/>
    <x v="1177"/>
    <x v="4"/>
    <x v="27"/>
    <x v="1661"/>
    <x v="1660"/>
    <x v="0"/>
  </r>
  <r>
    <n v="1662"/>
    <x v="1662"/>
    <x v="1660"/>
    <n v="8000"/>
    <n v="8211"/>
    <x v="0"/>
    <x v="0"/>
    <x v="0"/>
    <n v="1325310336"/>
    <x v="1662"/>
    <x v="0"/>
    <n v="62"/>
    <x v="0"/>
    <x v="27"/>
    <n v="103"/>
    <x v="1178"/>
    <x v="4"/>
    <x v="27"/>
    <x v="1662"/>
    <x v="1661"/>
    <x v="6"/>
  </r>
  <r>
    <n v="1663"/>
    <x v="1663"/>
    <x v="1661"/>
    <n v="1000"/>
    <n v="1080"/>
    <x v="0"/>
    <x v="0"/>
    <x v="0"/>
    <n v="1422750707"/>
    <x v="1663"/>
    <x v="0"/>
    <n v="32"/>
    <x v="0"/>
    <x v="27"/>
    <n v="108"/>
    <x v="1179"/>
    <x v="4"/>
    <x v="27"/>
    <x v="1663"/>
    <x v="1662"/>
    <x v="0"/>
  </r>
  <r>
    <n v="1664"/>
    <x v="1664"/>
    <x v="1662"/>
    <n v="2500"/>
    <n v="3060.22"/>
    <x v="0"/>
    <x v="0"/>
    <x v="0"/>
    <n v="1331870340"/>
    <x v="1664"/>
    <x v="0"/>
    <n v="89"/>
    <x v="0"/>
    <x v="27"/>
    <n v="122"/>
    <x v="1180"/>
    <x v="4"/>
    <x v="27"/>
    <x v="1664"/>
    <x v="1663"/>
    <x v="5"/>
  </r>
  <r>
    <n v="1665"/>
    <x v="1665"/>
    <x v="1663"/>
    <n v="3500"/>
    <n v="4181"/>
    <x v="0"/>
    <x v="0"/>
    <x v="0"/>
    <n v="1298343600"/>
    <x v="1665"/>
    <x v="0"/>
    <n v="93"/>
    <x v="0"/>
    <x v="27"/>
    <n v="119"/>
    <x v="1181"/>
    <x v="4"/>
    <x v="27"/>
    <x v="1665"/>
    <x v="1664"/>
    <x v="6"/>
  </r>
  <r>
    <n v="1666"/>
    <x v="1666"/>
    <x v="1664"/>
    <n v="2500"/>
    <n v="4022"/>
    <x v="0"/>
    <x v="0"/>
    <x v="0"/>
    <n v="1364447073"/>
    <x v="1666"/>
    <x v="0"/>
    <n v="98"/>
    <x v="0"/>
    <x v="27"/>
    <n v="161"/>
    <x v="1182"/>
    <x v="4"/>
    <x v="27"/>
    <x v="1666"/>
    <x v="1665"/>
    <x v="4"/>
  </r>
  <r>
    <n v="1667"/>
    <x v="1667"/>
    <x v="1665"/>
    <n v="3400"/>
    <n v="4313"/>
    <x v="0"/>
    <x v="0"/>
    <x v="0"/>
    <n v="1394521140"/>
    <x v="1667"/>
    <x v="0"/>
    <n v="82"/>
    <x v="0"/>
    <x v="27"/>
    <n v="127"/>
    <x v="1183"/>
    <x v="4"/>
    <x v="27"/>
    <x v="1667"/>
    <x v="1666"/>
    <x v="3"/>
  </r>
  <r>
    <n v="1668"/>
    <x v="1668"/>
    <x v="1666"/>
    <n v="8000"/>
    <n v="8211"/>
    <x v="0"/>
    <x v="0"/>
    <x v="0"/>
    <n v="1322454939"/>
    <x v="1668"/>
    <x v="0"/>
    <n v="116"/>
    <x v="0"/>
    <x v="27"/>
    <n v="103"/>
    <x v="1184"/>
    <x v="4"/>
    <x v="27"/>
    <x v="1668"/>
    <x v="1667"/>
    <x v="6"/>
  </r>
  <r>
    <n v="1669"/>
    <x v="1669"/>
    <x v="1667"/>
    <n v="2000"/>
    <n v="2795"/>
    <x v="0"/>
    <x v="0"/>
    <x v="0"/>
    <n v="1464729276"/>
    <x v="1669"/>
    <x v="0"/>
    <n v="52"/>
    <x v="0"/>
    <x v="27"/>
    <n v="140"/>
    <x v="400"/>
    <x v="4"/>
    <x v="27"/>
    <x v="1669"/>
    <x v="1668"/>
    <x v="2"/>
  </r>
  <r>
    <n v="1670"/>
    <x v="1670"/>
    <x v="1668"/>
    <n v="1000"/>
    <n v="1026"/>
    <x v="0"/>
    <x v="0"/>
    <x v="0"/>
    <n v="1278302400"/>
    <x v="1670"/>
    <x v="0"/>
    <n v="23"/>
    <x v="0"/>
    <x v="27"/>
    <n v="103"/>
    <x v="1185"/>
    <x v="4"/>
    <x v="27"/>
    <x v="1670"/>
    <x v="1669"/>
    <x v="7"/>
  </r>
  <r>
    <n v="1671"/>
    <x v="1671"/>
    <x v="1669"/>
    <n v="2000"/>
    <n v="2013.47"/>
    <x v="0"/>
    <x v="0"/>
    <x v="0"/>
    <n v="1470056614"/>
    <x v="1671"/>
    <x v="0"/>
    <n v="77"/>
    <x v="0"/>
    <x v="27"/>
    <n v="101"/>
    <x v="1186"/>
    <x v="4"/>
    <x v="27"/>
    <x v="1671"/>
    <x v="1670"/>
    <x v="2"/>
  </r>
  <r>
    <n v="1672"/>
    <x v="1672"/>
    <x v="1670"/>
    <n v="1700"/>
    <n v="1920"/>
    <x v="0"/>
    <x v="0"/>
    <x v="0"/>
    <n v="1338824730"/>
    <x v="1672"/>
    <x v="0"/>
    <n v="49"/>
    <x v="0"/>
    <x v="27"/>
    <n v="113"/>
    <x v="1187"/>
    <x v="4"/>
    <x v="27"/>
    <x v="1672"/>
    <x v="1671"/>
    <x v="5"/>
  </r>
  <r>
    <n v="1673"/>
    <x v="1673"/>
    <x v="1671"/>
    <n v="2100"/>
    <n v="2690"/>
    <x v="0"/>
    <x v="0"/>
    <x v="0"/>
    <n v="1425675892"/>
    <x v="1673"/>
    <x v="0"/>
    <n v="59"/>
    <x v="0"/>
    <x v="27"/>
    <n v="128"/>
    <x v="1188"/>
    <x v="4"/>
    <x v="27"/>
    <x v="1673"/>
    <x v="1672"/>
    <x v="0"/>
  </r>
  <r>
    <n v="1674"/>
    <x v="1674"/>
    <x v="1672"/>
    <n v="5000"/>
    <n v="10085"/>
    <x v="0"/>
    <x v="0"/>
    <x v="0"/>
    <n v="1471503540"/>
    <x v="1674"/>
    <x v="0"/>
    <n v="113"/>
    <x v="0"/>
    <x v="27"/>
    <n v="202"/>
    <x v="1189"/>
    <x v="4"/>
    <x v="27"/>
    <x v="1674"/>
    <x v="1673"/>
    <x v="2"/>
  </r>
  <r>
    <n v="1675"/>
    <x v="1675"/>
    <x v="1673"/>
    <n v="1000"/>
    <n v="1374.16"/>
    <x v="0"/>
    <x v="0"/>
    <x v="0"/>
    <n v="1318802580"/>
    <x v="1675"/>
    <x v="0"/>
    <n v="34"/>
    <x v="0"/>
    <x v="27"/>
    <n v="137"/>
    <x v="209"/>
    <x v="4"/>
    <x v="27"/>
    <x v="1675"/>
    <x v="1674"/>
    <x v="6"/>
  </r>
  <r>
    <n v="1676"/>
    <x v="1676"/>
    <x v="1674"/>
    <n v="3000"/>
    <n v="3460"/>
    <x v="0"/>
    <x v="0"/>
    <x v="0"/>
    <n v="1334980740"/>
    <x v="1676"/>
    <x v="0"/>
    <n v="42"/>
    <x v="0"/>
    <x v="27"/>
    <n v="115"/>
    <x v="1190"/>
    <x v="4"/>
    <x v="27"/>
    <x v="1676"/>
    <x v="1675"/>
    <x v="5"/>
  </r>
  <r>
    <n v="1677"/>
    <x v="1677"/>
    <x v="1675"/>
    <n v="6000"/>
    <n v="6700"/>
    <x v="0"/>
    <x v="3"/>
    <x v="3"/>
    <n v="1460786340"/>
    <x v="1677"/>
    <x v="0"/>
    <n v="42"/>
    <x v="0"/>
    <x v="27"/>
    <n v="112"/>
    <x v="1191"/>
    <x v="4"/>
    <x v="27"/>
    <x v="1677"/>
    <x v="1676"/>
    <x v="2"/>
  </r>
  <r>
    <n v="1678"/>
    <x v="1678"/>
    <x v="1676"/>
    <n v="1500"/>
    <n v="1776"/>
    <x v="0"/>
    <x v="0"/>
    <x v="0"/>
    <n v="1391718671"/>
    <x v="1678"/>
    <x v="0"/>
    <n v="49"/>
    <x v="0"/>
    <x v="27"/>
    <n v="118"/>
    <x v="1192"/>
    <x v="4"/>
    <x v="27"/>
    <x v="1678"/>
    <x v="1677"/>
    <x v="3"/>
  </r>
  <r>
    <n v="1679"/>
    <x v="1679"/>
    <x v="1677"/>
    <n v="2000"/>
    <n v="3500"/>
    <x v="0"/>
    <x v="0"/>
    <x v="0"/>
    <n v="1311298745"/>
    <x v="1679"/>
    <x v="0"/>
    <n v="56"/>
    <x v="0"/>
    <x v="27"/>
    <n v="175"/>
    <x v="369"/>
    <x v="4"/>
    <x v="27"/>
    <x v="1679"/>
    <x v="1678"/>
    <x v="6"/>
  </r>
  <r>
    <n v="1680"/>
    <x v="1680"/>
    <x v="1678"/>
    <n v="1000"/>
    <n v="1175"/>
    <x v="0"/>
    <x v="0"/>
    <x v="0"/>
    <n v="1405188667"/>
    <x v="1680"/>
    <x v="0"/>
    <n v="25"/>
    <x v="0"/>
    <x v="27"/>
    <n v="118"/>
    <x v="1193"/>
    <x v="4"/>
    <x v="27"/>
    <x v="1680"/>
    <x v="1679"/>
    <x v="3"/>
  </r>
  <r>
    <n v="1681"/>
    <x v="1681"/>
    <x v="1679"/>
    <n v="65000"/>
    <n v="65924.38"/>
    <x v="3"/>
    <x v="0"/>
    <x v="0"/>
    <n v="1490752800"/>
    <x v="1681"/>
    <x v="0"/>
    <n v="884"/>
    <x v="1"/>
    <x v="28"/>
    <n v="101"/>
    <x v="1194"/>
    <x v="4"/>
    <x v="28"/>
    <x v="1681"/>
    <x v="1680"/>
    <x v="1"/>
  </r>
  <r>
    <n v="1682"/>
    <x v="1682"/>
    <x v="1680"/>
    <n v="6000"/>
    <n v="0"/>
    <x v="3"/>
    <x v="0"/>
    <x v="0"/>
    <n v="1492142860"/>
    <x v="1682"/>
    <x v="0"/>
    <n v="0"/>
    <x v="1"/>
    <x v="28"/>
    <n v="0"/>
    <x v="123"/>
    <x v="4"/>
    <x v="28"/>
    <x v="1682"/>
    <x v="1681"/>
    <x v="1"/>
  </r>
  <r>
    <n v="1683"/>
    <x v="1683"/>
    <x v="1681"/>
    <n v="3500"/>
    <n v="760"/>
    <x v="3"/>
    <x v="6"/>
    <x v="3"/>
    <n v="1491590738"/>
    <x v="1683"/>
    <x v="0"/>
    <n v="10"/>
    <x v="1"/>
    <x v="28"/>
    <n v="22"/>
    <x v="1195"/>
    <x v="4"/>
    <x v="28"/>
    <x v="1683"/>
    <x v="1682"/>
    <x v="1"/>
  </r>
  <r>
    <n v="1684"/>
    <x v="1684"/>
    <x v="1682"/>
    <n v="8000"/>
    <n v="8730"/>
    <x v="3"/>
    <x v="0"/>
    <x v="0"/>
    <n v="1489775641"/>
    <x v="1684"/>
    <x v="0"/>
    <n v="101"/>
    <x v="1"/>
    <x v="28"/>
    <n v="109"/>
    <x v="1196"/>
    <x v="4"/>
    <x v="28"/>
    <x v="1684"/>
    <x v="1683"/>
    <x v="1"/>
  </r>
  <r>
    <n v="1685"/>
    <x v="1685"/>
    <x v="1683"/>
    <n v="350"/>
    <n v="360"/>
    <x v="3"/>
    <x v="0"/>
    <x v="0"/>
    <n v="1490331623"/>
    <x v="1685"/>
    <x v="0"/>
    <n v="15"/>
    <x v="1"/>
    <x v="28"/>
    <n v="103"/>
    <x v="1197"/>
    <x v="4"/>
    <x v="28"/>
    <x v="1685"/>
    <x v="1684"/>
    <x v="1"/>
  </r>
  <r>
    <n v="1686"/>
    <x v="1686"/>
    <x v="1684"/>
    <n v="5000"/>
    <n v="18"/>
    <x v="3"/>
    <x v="5"/>
    <x v="5"/>
    <n v="1493320519"/>
    <x v="1686"/>
    <x v="0"/>
    <n v="1"/>
    <x v="1"/>
    <x v="28"/>
    <n v="0"/>
    <x v="657"/>
    <x v="4"/>
    <x v="28"/>
    <x v="1686"/>
    <x v="1685"/>
    <x v="1"/>
  </r>
  <r>
    <n v="1687"/>
    <x v="1687"/>
    <x v="1685"/>
    <n v="10000"/>
    <n v="3125"/>
    <x v="3"/>
    <x v="0"/>
    <x v="0"/>
    <n v="1491855300"/>
    <x v="1687"/>
    <x v="0"/>
    <n v="39"/>
    <x v="1"/>
    <x v="28"/>
    <n v="31"/>
    <x v="1198"/>
    <x v="4"/>
    <x v="28"/>
    <x v="1687"/>
    <x v="1686"/>
    <x v="1"/>
  </r>
  <r>
    <n v="1688"/>
    <x v="1688"/>
    <x v="1686"/>
    <n v="4000"/>
    <n v="1772"/>
    <x v="3"/>
    <x v="0"/>
    <x v="0"/>
    <n v="1491738594"/>
    <x v="1688"/>
    <x v="0"/>
    <n v="7"/>
    <x v="1"/>
    <x v="28"/>
    <n v="44"/>
    <x v="1199"/>
    <x v="4"/>
    <x v="28"/>
    <x v="1688"/>
    <x v="1687"/>
    <x v="1"/>
  </r>
  <r>
    <n v="1689"/>
    <x v="1689"/>
    <x v="1687"/>
    <n v="2400"/>
    <n v="2400"/>
    <x v="3"/>
    <x v="0"/>
    <x v="0"/>
    <n v="1489700230"/>
    <x v="1689"/>
    <x v="0"/>
    <n v="14"/>
    <x v="1"/>
    <x v="28"/>
    <n v="100"/>
    <x v="1200"/>
    <x v="4"/>
    <x v="28"/>
    <x v="1689"/>
    <x v="1688"/>
    <x v="1"/>
  </r>
  <r>
    <n v="1690"/>
    <x v="1690"/>
    <x v="1688"/>
    <n v="2500"/>
    <n v="635"/>
    <x v="3"/>
    <x v="0"/>
    <x v="0"/>
    <n v="1491470442"/>
    <x v="1690"/>
    <x v="0"/>
    <n v="11"/>
    <x v="1"/>
    <x v="28"/>
    <n v="25"/>
    <x v="1201"/>
    <x v="4"/>
    <x v="28"/>
    <x v="1690"/>
    <x v="1689"/>
    <x v="1"/>
  </r>
  <r>
    <n v="1691"/>
    <x v="1691"/>
    <x v="1689"/>
    <n v="30000"/>
    <n v="10042"/>
    <x v="3"/>
    <x v="0"/>
    <x v="0"/>
    <n v="1491181200"/>
    <x v="1691"/>
    <x v="0"/>
    <n v="38"/>
    <x v="1"/>
    <x v="28"/>
    <n v="33"/>
    <x v="1202"/>
    <x v="4"/>
    <x v="28"/>
    <x v="1691"/>
    <x v="1690"/>
    <x v="1"/>
  </r>
  <r>
    <n v="1692"/>
    <x v="1692"/>
    <x v="1690"/>
    <n v="5000"/>
    <n v="2390"/>
    <x v="3"/>
    <x v="0"/>
    <x v="0"/>
    <n v="1490572740"/>
    <x v="1692"/>
    <x v="0"/>
    <n v="15"/>
    <x v="1"/>
    <x v="28"/>
    <n v="48"/>
    <x v="1203"/>
    <x v="4"/>
    <x v="28"/>
    <x v="1692"/>
    <x v="1691"/>
    <x v="1"/>
  </r>
  <r>
    <n v="1693"/>
    <x v="1693"/>
    <x v="1691"/>
    <n v="3000"/>
    <n v="280"/>
    <x v="3"/>
    <x v="1"/>
    <x v="1"/>
    <n v="1491768000"/>
    <x v="1693"/>
    <x v="0"/>
    <n v="8"/>
    <x v="1"/>
    <x v="28"/>
    <n v="9"/>
    <x v="432"/>
    <x v="4"/>
    <x v="28"/>
    <x v="1693"/>
    <x v="1692"/>
    <x v="1"/>
  </r>
  <r>
    <n v="1694"/>
    <x v="1694"/>
    <x v="1692"/>
    <n v="10000"/>
    <n v="5"/>
    <x v="3"/>
    <x v="0"/>
    <x v="0"/>
    <n v="1490589360"/>
    <x v="1694"/>
    <x v="0"/>
    <n v="1"/>
    <x v="1"/>
    <x v="28"/>
    <n v="0"/>
    <x v="145"/>
    <x v="4"/>
    <x v="28"/>
    <x v="1694"/>
    <x v="1693"/>
    <x v="1"/>
  </r>
  <r>
    <n v="1695"/>
    <x v="1695"/>
    <x v="1693"/>
    <n v="12000"/>
    <n v="1405"/>
    <x v="3"/>
    <x v="0"/>
    <x v="0"/>
    <n v="1491786000"/>
    <x v="1695"/>
    <x v="0"/>
    <n v="23"/>
    <x v="1"/>
    <x v="28"/>
    <n v="12"/>
    <x v="1204"/>
    <x v="4"/>
    <x v="28"/>
    <x v="1695"/>
    <x v="1694"/>
    <x v="1"/>
  </r>
  <r>
    <n v="1696"/>
    <x v="1696"/>
    <x v="1694"/>
    <n v="300000"/>
    <n v="0"/>
    <x v="3"/>
    <x v="0"/>
    <x v="0"/>
    <n v="1491007211"/>
    <x v="1696"/>
    <x v="0"/>
    <n v="0"/>
    <x v="1"/>
    <x v="28"/>
    <n v="0"/>
    <x v="123"/>
    <x v="4"/>
    <x v="28"/>
    <x v="1696"/>
    <x v="1695"/>
    <x v="1"/>
  </r>
  <r>
    <n v="1697"/>
    <x v="1697"/>
    <x v="1695"/>
    <n v="12500"/>
    <n v="2526"/>
    <x v="3"/>
    <x v="0"/>
    <x v="0"/>
    <n v="1491781648"/>
    <x v="1697"/>
    <x v="0"/>
    <n v="22"/>
    <x v="1"/>
    <x v="28"/>
    <n v="20"/>
    <x v="1205"/>
    <x v="4"/>
    <x v="28"/>
    <x v="1697"/>
    <x v="1696"/>
    <x v="1"/>
  </r>
  <r>
    <n v="1698"/>
    <x v="1698"/>
    <x v="1696"/>
    <n v="125000"/>
    <n v="0"/>
    <x v="3"/>
    <x v="0"/>
    <x v="0"/>
    <n v="1490499180"/>
    <x v="1698"/>
    <x v="0"/>
    <n v="0"/>
    <x v="1"/>
    <x v="28"/>
    <n v="0"/>
    <x v="123"/>
    <x v="4"/>
    <x v="28"/>
    <x v="1698"/>
    <x v="1697"/>
    <x v="1"/>
  </r>
  <r>
    <n v="1699"/>
    <x v="1699"/>
    <x v="1697"/>
    <n v="5105"/>
    <n v="216"/>
    <x v="3"/>
    <x v="0"/>
    <x v="0"/>
    <n v="1491943445"/>
    <x v="1699"/>
    <x v="0"/>
    <n v="4"/>
    <x v="1"/>
    <x v="28"/>
    <n v="4"/>
    <x v="1206"/>
    <x v="4"/>
    <x v="28"/>
    <x v="1699"/>
    <x v="1698"/>
    <x v="1"/>
  </r>
  <r>
    <n v="1700"/>
    <x v="1700"/>
    <x v="1698"/>
    <n v="20000"/>
    <n v="5212"/>
    <x v="3"/>
    <x v="0"/>
    <x v="0"/>
    <n v="1491019200"/>
    <x v="1700"/>
    <x v="0"/>
    <n v="79"/>
    <x v="1"/>
    <x v="28"/>
    <n v="26"/>
    <x v="1207"/>
    <x v="4"/>
    <x v="28"/>
    <x v="1700"/>
    <x v="1699"/>
    <x v="1"/>
  </r>
  <r>
    <n v="1701"/>
    <x v="1701"/>
    <x v="1699"/>
    <n v="5050"/>
    <n v="10"/>
    <x v="2"/>
    <x v="0"/>
    <x v="0"/>
    <n v="1421337405"/>
    <x v="1701"/>
    <x v="0"/>
    <n v="2"/>
    <x v="1"/>
    <x v="28"/>
    <n v="0"/>
    <x v="145"/>
    <x v="4"/>
    <x v="28"/>
    <x v="1701"/>
    <x v="1700"/>
    <x v="3"/>
  </r>
  <r>
    <n v="1702"/>
    <x v="1702"/>
    <x v="1700"/>
    <n v="16500"/>
    <n v="1"/>
    <x v="2"/>
    <x v="0"/>
    <x v="0"/>
    <n v="1427745150"/>
    <x v="1702"/>
    <x v="0"/>
    <n v="1"/>
    <x v="1"/>
    <x v="28"/>
    <n v="0"/>
    <x v="120"/>
    <x v="4"/>
    <x v="28"/>
    <x v="1702"/>
    <x v="1701"/>
    <x v="0"/>
  </r>
  <r>
    <n v="1703"/>
    <x v="1703"/>
    <x v="1701"/>
    <n v="5000"/>
    <n v="51"/>
    <x v="2"/>
    <x v="0"/>
    <x v="0"/>
    <n v="1441003537"/>
    <x v="1703"/>
    <x v="0"/>
    <n v="2"/>
    <x v="1"/>
    <x v="28"/>
    <n v="1"/>
    <x v="157"/>
    <x v="4"/>
    <x v="28"/>
    <x v="1703"/>
    <x v="1702"/>
    <x v="0"/>
  </r>
  <r>
    <n v="1704"/>
    <x v="1704"/>
    <x v="1702"/>
    <n v="2000"/>
    <n v="1302"/>
    <x v="2"/>
    <x v="0"/>
    <x v="0"/>
    <n v="1424056873"/>
    <x v="1704"/>
    <x v="0"/>
    <n v="11"/>
    <x v="1"/>
    <x v="28"/>
    <n v="65"/>
    <x v="1208"/>
    <x v="4"/>
    <x v="28"/>
    <x v="1704"/>
    <x v="1703"/>
    <x v="0"/>
  </r>
  <r>
    <n v="1705"/>
    <x v="1705"/>
    <x v="1703"/>
    <n v="2000"/>
    <n v="0"/>
    <x v="2"/>
    <x v="0"/>
    <x v="0"/>
    <n v="1441814400"/>
    <x v="1705"/>
    <x v="0"/>
    <n v="0"/>
    <x v="1"/>
    <x v="28"/>
    <n v="0"/>
    <x v="123"/>
    <x v="4"/>
    <x v="28"/>
    <x v="1705"/>
    <x v="1704"/>
    <x v="0"/>
  </r>
  <r>
    <n v="1706"/>
    <x v="1706"/>
    <x v="1704"/>
    <n v="5500"/>
    <n v="0"/>
    <x v="2"/>
    <x v="12"/>
    <x v="3"/>
    <n v="1440314472"/>
    <x v="1706"/>
    <x v="0"/>
    <n v="0"/>
    <x v="1"/>
    <x v="28"/>
    <n v="0"/>
    <x v="123"/>
    <x v="4"/>
    <x v="28"/>
    <x v="1706"/>
    <x v="1705"/>
    <x v="0"/>
  </r>
  <r>
    <n v="1707"/>
    <x v="1707"/>
    <x v="1705"/>
    <n v="5000"/>
    <n v="487"/>
    <x v="2"/>
    <x v="0"/>
    <x v="0"/>
    <n v="1459181895"/>
    <x v="1707"/>
    <x v="0"/>
    <n v="9"/>
    <x v="1"/>
    <x v="28"/>
    <n v="10"/>
    <x v="1209"/>
    <x v="4"/>
    <x v="28"/>
    <x v="1707"/>
    <x v="1706"/>
    <x v="2"/>
  </r>
  <r>
    <n v="1708"/>
    <x v="1708"/>
    <x v="1706"/>
    <n v="7000"/>
    <n v="0"/>
    <x v="2"/>
    <x v="0"/>
    <x v="0"/>
    <n v="1462135706"/>
    <x v="1708"/>
    <x v="0"/>
    <n v="0"/>
    <x v="1"/>
    <x v="28"/>
    <n v="0"/>
    <x v="123"/>
    <x v="4"/>
    <x v="28"/>
    <x v="1708"/>
    <x v="1707"/>
    <x v="2"/>
  </r>
  <r>
    <n v="1709"/>
    <x v="1709"/>
    <x v="1707"/>
    <n v="1750"/>
    <n v="85"/>
    <x v="2"/>
    <x v="0"/>
    <x v="0"/>
    <n v="1409513940"/>
    <x v="1709"/>
    <x v="0"/>
    <n v="4"/>
    <x v="1"/>
    <x v="28"/>
    <n v="5"/>
    <x v="1210"/>
    <x v="4"/>
    <x v="28"/>
    <x v="1709"/>
    <x v="1708"/>
    <x v="3"/>
  </r>
  <r>
    <n v="1710"/>
    <x v="1710"/>
    <x v="1708"/>
    <n v="5000"/>
    <n v="34"/>
    <x v="2"/>
    <x v="12"/>
    <x v="3"/>
    <n v="1453122000"/>
    <x v="1710"/>
    <x v="0"/>
    <n v="1"/>
    <x v="1"/>
    <x v="28"/>
    <n v="1"/>
    <x v="442"/>
    <x v="4"/>
    <x v="28"/>
    <x v="1710"/>
    <x v="1709"/>
    <x v="0"/>
  </r>
  <r>
    <n v="1711"/>
    <x v="1711"/>
    <x v="1709"/>
    <n v="10000"/>
    <n v="1050"/>
    <x v="2"/>
    <x v="0"/>
    <x v="0"/>
    <n v="1409585434"/>
    <x v="1711"/>
    <x v="0"/>
    <n v="2"/>
    <x v="1"/>
    <x v="28"/>
    <n v="11"/>
    <x v="1211"/>
    <x v="4"/>
    <x v="28"/>
    <x v="1711"/>
    <x v="1710"/>
    <x v="3"/>
  </r>
  <r>
    <n v="1712"/>
    <x v="1712"/>
    <x v="1710"/>
    <n v="5000"/>
    <n v="0"/>
    <x v="2"/>
    <x v="0"/>
    <x v="0"/>
    <n v="1435701353"/>
    <x v="1712"/>
    <x v="0"/>
    <n v="0"/>
    <x v="1"/>
    <x v="28"/>
    <n v="0"/>
    <x v="123"/>
    <x v="4"/>
    <x v="28"/>
    <x v="1712"/>
    <x v="1711"/>
    <x v="0"/>
  </r>
  <r>
    <n v="1713"/>
    <x v="1713"/>
    <x v="1711"/>
    <n v="3000"/>
    <n v="50"/>
    <x v="2"/>
    <x v="0"/>
    <x v="0"/>
    <n v="1412536412"/>
    <x v="1713"/>
    <x v="0"/>
    <n v="1"/>
    <x v="1"/>
    <x v="28"/>
    <n v="2"/>
    <x v="73"/>
    <x v="4"/>
    <x v="28"/>
    <x v="1713"/>
    <x v="1712"/>
    <x v="3"/>
  </r>
  <r>
    <n v="1714"/>
    <x v="1714"/>
    <x v="1712"/>
    <n v="25000"/>
    <n v="1967"/>
    <x v="2"/>
    <x v="0"/>
    <x v="0"/>
    <n v="1430517761"/>
    <x v="1714"/>
    <x v="0"/>
    <n v="17"/>
    <x v="1"/>
    <x v="28"/>
    <n v="8"/>
    <x v="1212"/>
    <x v="4"/>
    <x v="28"/>
    <x v="1714"/>
    <x v="1713"/>
    <x v="0"/>
  </r>
  <r>
    <n v="1715"/>
    <x v="1715"/>
    <x v="1713"/>
    <n v="5000"/>
    <n v="11"/>
    <x v="2"/>
    <x v="0"/>
    <x v="0"/>
    <n v="1427772120"/>
    <x v="1715"/>
    <x v="0"/>
    <n v="2"/>
    <x v="1"/>
    <x v="28"/>
    <n v="0"/>
    <x v="149"/>
    <x v="4"/>
    <x v="28"/>
    <x v="1715"/>
    <x v="1714"/>
    <x v="0"/>
  </r>
  <r>
    <n v="1716"/>
    <x v="1716"/>
    <x v="1714"/>
    <n v="2000"/>
    <n v="150"/>
    <x v="2"/>
    <x v="0"/>
    <x v="0"/>
    <n v="1481295099"/>
    <x v="1716"/>
    <x v="0"/>
    <n v="3"/>
    <x v="1"/>
    <x v="28"/>
    <n v="8"/>
    <x v="73"/>
    <x v="4"/>
    <x v="28"/>
    <x v="1716"/>
    <x v="1715"/>
    <x v="2"/>
  </r>
  <r>
    <n v="1717"/>
    <x v="1717"/>
    <x v="1715"/>
    <n v="3265"/>
    <n v="1395"/>
    <x v="2"/>
    <x v="0"/>
    <x v="0"/>
    <n v="1461211200"/>
    <x v="1717"/>
    <x v="0"/>
    <n v="41"/>
    <x v="1"/>
    <x v="28"/>
    <n v="43"/>
    <x v="1213"/>
    <x v="4"/>
    <x v="28"/>
    <x v="1717"/>
    <x v="1716"/>
    <x v="2"/>
  </r>
  <r>
    <n v="1718"/>
    <x v="1718"/>
    <x v="1716"/>
    <n v="35000"/>
    <n v="75"/>
    <x v="2"/>
    <x v="0"/>
    <x v="0"/>
    <n v="1463201940"/>
    <x v="1718"/>
    <x v="0"/>
    <n v="2"/>
    <x v="1"/>
    <x v="28"/>
    <n v="0"/>
    <x v="823"/>
    <x v="4"/>
    <x v="28"/>
    <x v="1718"/>
    <x v="1717"/>
    <x v="2"/>
  </r>
  <r>
    <n v="1719"/>
    <x v="1719"/>
    <x v="1717"/>
    <n v="4000"/>
    <n v="35"/>
    <x v="2"/>
    <x v="0"/>
    <x v="0"/>
    <n v="1410958191"/>
    <x v="1719"/>
    <x v="0"/>
    <n v="3"/>
    <x v="1"/>
    <x v="28"/>
    <n v="1"/>
    <x v="124"/>
    <x v="4"/>
    <x v="28"/>
    <x v="1719"/>
    <x v="1718"/>
    <x v="3"/>
  </r>
  <r>
    <n v="1720"/>
    <x v="1720"/>
    <x v="1718"/>
    <n v="4000"/>
    <n v="225"/>
    <x v="2"/>
    <x v="0"/>
    <x v="0"/>
    <n v="1415562471"/>
    <x v="1720"/>
    <x v="0"/>
    <n v="8"/>
    <x v="1"/>
    <x v="28"/>
    <n v="6"/>
    <x v="1214"/>
    <x v="4"/>
    <x v="28"/>
    <x v="1720"/>
    <x v="1719"/>
    <x v="3"/>
  </r>
  <r>
    <n v="1721"/>
    <x v="1721"/>
    <x v="1719"/>
    <n v="5000"/>
    <n v="0"/>
    <x v="2"/>
    <x v="0"/>
    <x v="0"/>
    <n v="1449831863"/>
    <x v="1721"/>
    <x v="0"/>
    <n v="0"/>
    <x v="1"/>
    <x v="28"/>
    <n v="0"/>
    <x v="123"/>
    <x v="4"/>
    <x v="28"/>
    <x v="1721"/>
    <x v="1720"/>
    <x v="0"/>
  </r>
  <r>
    <n v="1722"/>
    <x v="1722"/>
    <x v="1720"/>
    <n v="2880"/>
    <n v="1"/>
    <x v="2"/>
    <x v="0"/>
    <x v="0"/>
    <n v="1459642200"/>
    <x v="1722"/>
    <x v="0"/>
    <n v="1"/>
    <x v="1"/>
    <x v="28"/>
    <n v="0"/>
    <x v="120"/>
    <x v="4"/>
    <x v="28"/>
    <x v="1722"/>
    <x v="1721"/>
    <x v="2"/>
  </r>
  <r>
    <n v="1723"/>
    <x v="1723"/>
    <x v="1721"/>
    <n v="10000"/>
    <n v="650"/>
    <x v="2"/>
    <x v="0"/>
    <x v="0"/>
    <n v="1435730400"/>
    <x v="1723"/>
    <x v="0"/>
    <n v="3"/>
    <x v="1"/>
    <x v="28"/>
    <n v="7"/>
    <x v="1215"/>
    <x v="4"/>
    <x v="28"/>
    <x v="1723"/>
    <x v="1722"/>
    <x v="0"/>
  </r>
  <r>
    <n v="1724"/>
    <x v="1724"/>
    <x v="1722"/>
    <n v="6000"/>
    <n v="35"/>
    <x v="2"/>
    <x v="0"/>
    <x v="0"/>
    <n v="1414707762"/>
    <x v="1724"/>
    <x v="0"/>
    <n v="4"/>
    <x v="1"/>
    <x v="28"/>
    <n v="1"/>
    <x v="436"/>
    <x v="4"/>
    <x v="28"/>
    <x v="1724"/>
    <x v="1723"/>
    <x v="3"/>
  </r>
  <r>
    <n v="1725"/>
    <x v="1725"/>
    <x v="1723"/>
    <n v="5500"/>
    <n v="560"/>
    <x v="2"/>
    <x v="0"/>
    <x v="0"/>
    <n v="1408922049"/>
    <x v="1725"/>
    <x v="0"/>
    <n v="9"/>
    <x v="1"/>
    <x v="28"/>
    <n v="10"/>
    <x v="1216"/>
    <x v="4"/>
    <x v="28"/>
    <x v="1725"/>
    <x v="1724"/>
    <x v="3"/>
  </r>
  <r>
    <n v="1726"/>
    <x v="1726"/>
    <x v="1724"/>
    <n v="6500"/>
    <n v="2196"/>
    <x v="2"/>
    <x v="0"/>
    <x v="0"/>
    <n v="1403906664"/>
    <x v="1726"/>
    <x v="0"/>
    <n v="16"/>
    <x v="1"/>
    <x v="28"/>
    <n v="34"/>
    <x v="1217"/>
    <x v="4"/>
    <x v="28"/>
    <x v="1726"/>
    <x v="1725"/>
    <x v="3"/>
  </r>
  <r>
    <n v="1727"/>
    <x v="1727"/>
    <x v="1725"/>
    <n v="3000"/>
    <n v="1"/>
    <x v="2"/>
    <x v="1"/>
    <x v="1"/>
    <n v="1428231600"/>
    <x v="1727"/>
    <x v="0"/>
    <n v="1"/>
    <x v="1"/>
    <x v="28"/>
    <n v="0"/>
    <x v="120"/>
    <x v="4"/>
    <x v="28"/>
    <x v="1727"/>
    <x v="1726"/>
    <x v="0"/>
  </r>
  <r>
    <n v="1728"/>
    <x v="1728"/>
    <x v="1726"/>
    <n v="1250"/>
    <n v="855"/>
    <x v="2"/>
    <x v="0"/>
    <x v="0"/>
    <n v="1445439674"/>
    <x v="1728"/>
    <x v="0"/>
    <n v="7"/>
    <x v="1"/>
    <x v="28"/>
    <n v="68"/>
    <x v="1218"/>
    <x v="4"/>
    <x v="28"/>
    <x v="1728"/>
    <x v="1727"/>
    <x v="0"/>
  </r>
  <r>
    <n v="1729"/>
    <x v="1729"/>
    <x v="1727"/>
    <n v="10000"/>
    <n v="0"/>
    <x v="2"/>
    <x v="0"/>
    <x v="0"/>
    <n v="1465521306"/>
    <x v="1729"/>
    <x v="0"/>
    <n v="0"/>
    <x v="1"/>
    <x v="28"/>
    <n v="0"/>
    <x v="123"/>
    <x v="4"/>
    <x v="28"/>
    <x v="1729"/>
    <x v="1728"/>
    <x v="2"/>
  </r>
  <r>
    <n v="1730"/>
    <x v="1730"/>
    <x v="1728"/>
    <n v="3000"/>
    <n v="0"/>
    <x v="2"/>
    <x v="0"/>
    <x v="0"/>
    <n v="1445738783"/>
    <x v="1730"/>
    <x v="0"/>
    <n v="0"/>
    <x v="1"/>
    <x v="28"/>
    <n v="0"/>
    <x v="123"/>
    <x v="4"/>
    <x v="28"/>
    <x v="1730"/>
    <x v="1729"/>
    <x v="0"/>
  </r>
  <r>
    <n v="1731"/>
    <x v="1731"/>
    <x v="1729"/>
    <n v="1000"/>
    <n v="0"/>
    <x v="2"/>
    <x v="0"/>
    <x v="0"/>
    <n v="1434034800"/>
    <x v="1731"/>
    <x v="0"/>
    <n v="0"/>
    <x v="1"/>
    <x v="28"/>
    <n v="0"/>
    <x v="123"/>
    <x v="4"/>
    <x v="28"/>
    <x v="1731"/>
    <x v="1730"/>
    <x v="0"/>
  </r>
  <r>
    <n v="1732"/>
    <x v="1732"/>
    <x v="1730"/>
    <n v="4000"/>
    <n v="0"/>
    <x v="2"/>
    <x v="0"/>
    <x v="0"/>
    <n v="1452920400"/>
    <x v="1732"/>
    <x v="0"/>
    <n v="0"/>
    <x v="1"/>
    <x v="28"/>
    <n v="0"/>
    <x v="123"/>
    <x v="4"/>
    <x v="28"/>
    <x v="1732"/>
    <x v="1731"/>
    <x v="0"/>
  </r>
  <r>
    <n v="1733"/>
    <x v="1733"/>
    <x v="1731"/>
    <n v="10000"/>
    <n v="0"/>
    <x v="2"/>
    <x v="0"/>
    <x v="0"/>
    <n v="1473802200"/>
    <x v="1733"/>
    <x v="0"/>
    <n v="0"/>
    <x v="1"/>
    <x v="28"/>
    <n v="0"/>
    <x v="123"/>
    <x v="4"/>
    <x v="28"/>
    <x v="1733"/>
    <x v="1732"/>
    <x v="2"/>
  </r>
  <r>
    <n v="1734"/>
    <x v="1734"/>
    <x v="1732"/>
    <n v="4500"/>
    <n v="1"/>
    <x v="2"/>
    <x v="0"/>
    <x v="0"/>
    <n v="1431046356"/>
    <x v="1734"/>
    <x v="0"/>
    <n v="1"/>
    <x v="1"/>
    <x v="28"/>
    <n v="0"/>
    <x v="120"/>
    <x v="4"/>
    <x v="28"/>
    <x v="1734"/>
    <x v="1733"/>
    <x v="0"/>
  </r>
  <r>
    <n v="1735"/>
    <x v="1735"/>
    <x v="1733"/>
    <n v="1000"/>
    <n v="110"/>
    <x v="2"/>
    <x v="0"/>
    <x v="0"/>
    <n v="1470598345"/>
    <x v="1735"/>
    <x v="0"/>
    <n v="2"/>
    <x v="1"/>
    <x v="28"/>
    <n v="11"/>
    <x v="688"/>
    <x v="4"/>
    <x v="28"/>
    <x v="1735"/>
    <x v="1734"/>
    <x v="2"/>
  </r>
  <r>
    <n v="1736"/>
    <x v="1736"/>
    <x v="1734"/>
    <n v="3000"/>
    <n v="22"/>
    <x v="2"/>
    <x v="0"/>
    <x v="0"/>
    <n v="1447018833"/>
    <x v="1736"/>
    <x v="0"/>
    <n v="1"/>
    <x v="1"/>
    <x v="28"/>
    <n v="1"/>
    <x v="1219"/>
    <x v="4"/>
    <x v="28"/>
    <x v="1736"/>
    <x v="1735"/>
    <x v="0"/>
  </r>
  <r>
    <n v="1737"/>
    <x v="1737"/>
    <x v="1735"/>
    <n v="4000"/>
    <n v="850"/>
    <x v="2"/>
    <x v="0"/>
    <x v="0"/>
    <n v="1437432392"/>
    <x v="1737"/>
    <x v="0"/>
    <n v="15"/>
    <x v="1"/>
    <x v="28"/>
    <n v="21"/>
    <x v="98"/>
    <x v="4"/>
    <x v="28"/>
    <x v="1737"/>
    <x v="1736"/>
    <x v="0"/>
  </r>
  <r>
    <n v="1738"/>
    <x v="1738"/>
    <x v="1736"/>
    <n v="5000"/>
    <n v="20"/>
    <x v="2"/>
    <x v="0"/>
    <x v="0"/>
    <n v="1412283542"/>
    <x v="1738"/>
    <x v="0"/>
    <n v="1"/>
    <x v="1"/>
    <x v="28"/>
    <n v="0"/>
    <x v="136"/>
    <x v="4"/>
    <x v="28"/>
    <x v="1738"/>
    <x v="1737"/>
    <x v="3"/>
  </r>
  <r>
    <n v="1739"/>
    <x v="1739"/>
    <x v="1737"/>
    <n v="1000"/>
    <n v="1"/>
    <x v="2"/>
    <x v="0"/>
    <x v="0"/>
    <n v="1462391932"/>
    <x v="1739"/>
    <x v="0"/>
    <n v="1"/>
    <x v="1"/>
    <x v="28"/>
    <n v="0"/>
    <x v="120"/>
    <x v="4"/>
    <x v="28"/>
    <x v="1739"/>
    <x v="1738"/>
    <x v="2"/>
  </r>
  <r>
    <n v="1740"/>
    <x v="1740"/>
    <x v="1738"/>
    <n v="3000"/>
    <n v="0"/>
    <x v="2"/>
    <x v="0"/>
    <x v="0"/>
    <n v="1437075422"/>
    <x v="1740"/>
    <x v="0"/>
    <n v="0"/>
    <x v="1"/>
    <x v="28"/>
    <n v="0"/>
    <x v="123"/>
    <x v="4"/>
    <x v="28"/>
    <x v="1740"/>
    <x v="1739"/>
    <x v="0"/>
  </r>
  <r>
    <n v="1741"/>
    <x v="1741"/>
    <x v="1739"/>
    <n v="1200"/>
    <n v="1330"/>
    <x v="0"/>
    <x v="1"/>
    <x v="1"/>
    <n v="1433948671"/>
    <x v="1741"/>
    <x v="0"/>
    <n v="52"/>
    <x v="0"/>
    <x v="20"/>
    <n v="111"/>
    <x v="1220"/>
    <x v="8"/>
    <x v="20"/>
    <x v="1741"/>
    <x v="1740"/>
    <x v="0"/>
  </r>
  <r>
    <n v="1742"/>
    <x v="1742"/>
    <x v="1740"/>
    <n v="2000"/>
    <n v="2175"/>
    <x v="0"/>
    <x v="0"/>
    <x v="0"/>
    <n v="1483822800"/>
    <x v="1742"/>
    <x v="0"/>
    <n v="34"/>
    <x v="0"/>
    <x v="20"/>
    <n v="109"/>
    <x v="1221"/>
    <x v="8"/>
    <x v="20"/>
    <x v="1742"/>
    <x v="1741"/>
    <x v="2"/>
  </r>
  <r>
    <n v="1743"/>
    <x v="1743"/>
    <x v="1741"/>
    <n v="6000"/>
    <n v="6025"/>
    <x v="0"/>
    <x v="0"/>
    <x v="0"/>
    <n v="1472270340"/>
    <x v="1743"/>
    <x v="0"/>
    <n v="67"/>
    <x v="0"/>
    <x v="20"/>
    <n v="100"/>
    <x v="1222"/>
    <x v="8"/>
    <x v="20"/>
    <x v="1743"/>
    <x v="1742"/>
    <x v="2"/>
  </r>
  <r>
    <n v="1744"/>
    <x v="1744"/>
    <x v="1742"/>
    <n v="5500"/>
    <n v="6515"/>
    <x v="0"/>
    <x v="1"/>
    <x v="1"/>
    <n v="1425821477"/>
    <x v="1744"/>
    <x v="0"/>
    <n v="70"/>
    <x v="0"/>
    <x v="20"/>
    <n v="118"/>
    <x v="1223"/>
    <x v="8"/>
    <x v="20"/>
    <x v="1744"/>
    <x v="1743"/>
    <x v="0"/>
  </r>
  <r>
    <n v="1745"/>
    <x v="1745"/>
    <x v="1743"/>
    <n v="7000"/>
    <n v="7981"/>
    <x v="0"/>
    <x v="0"/>
    <x v="0"/>
    <n v="1482372000"/>
    <x v="1745"/>
    <x v="0"/>
    <n v="89"/>
    <x v="0"/>
    <x v="20"/>
    <n v="114"/>
    <x v="1224"/>
    <x v="8"/>
    <x v="20"/>
    <x v="1745"/>
    <x v="1744"/>
    <x v="2"/>
  </r>
  <r>
    <n v="1746"/>
    <x v="1746"/>
    <x v="1744"/>
    <n v="15000"/>
    <n v="22215"/>
    <x v="0"/>
    <x v="0"/>
    <x v="0"/>
    <n v="1479952800"/>
    <x v="1746"/>
    <x v="0"/>
    <n v="107"/>
    <x v="0"/>
    <x v="20"/>
    <n v="148"/>
    <x v="1225"/>
    <x v="8"/>
    <x v="20"/>
    <x v="1746"/>
    <x v="1745"/>
    <x v="2"/>
  </r>
  <r>
    <n v="1747"/>
    <x v="1747"/>
    <x v="1745"/>
    <n v="9000"/>
    <n v="9446"/>
    <x v="0"/>
    <x v="1"/>
    <x v="1"/>
    <n v="1447426800"/>
    <x v="1747"/>
    <x v="0"/>
    <n v="159"/>
    <x v="0"/>
    <x v="20"/>
    <n v="105"/>
    <x v="1226"/>
    <x v="8"/>
    <x v="20"/>
    <x v="1747"/>
    <x v="1746"/>
    <x v="0"/>
  </r>
  <r>
    <n v="1748"/>
    <x v="1748"/>
    <x v="1746"/>
    <n v="50000"/>
    <n v="64974"/>
    <x v="0"/>
    <x v="5"/>
    <x v="5"/>
    <n v="1441234143"/>
    <x v="1748"/>
    <x v="0"/>
    <n v="181"/>
    <x v="0"/>
    <x v="20"/>
    <n v="130"/>
    <x v="1227"/>
    <x v="8"/>
    <x v="20"/>
    <x v="1748"/>
    <x v="1747"/>
    <x v="0"/>
  </r>
  <r>
    <n v="1749"/>
    <x v="1749"/>
    <x v="1747"/>
    <n v="10050"/>
    <n v="12410.5"/>
    <x v="0"/>
    <x v="19"/>
    <x v="3"/>
    <n v="1488394800"/>
    <x v="1749"/>
    <x v="0"/>
    <n v="131"/>
    <x v="0"/>
    <x v="20"/>
    <n v="123"/>
    <x v="1157"/>
    <x v="8"/>
    <x v="20"/>
    <x v="1749"/>
    <x v="1748"/>
    <x v="1"/>
  </r>
  <r>
    <n v="1750"/>
    <x v="1750"/>
    <x v="1748"/>
    <n v="5000"/>
    <n v="10081"/>
    <x v="0"/>
    <x v="0"/>
    <x v="0"/>
    <n v="1461096304"/>
    <x v="1750"/>
    <x v="0"/>
    <n v="125"/>
    <x v="0"/>
    <x v="20"/>
    <n v="202"/>
    <x v="1228"/>
    <x v="8"/>
    <x v="20"/>
    <x v="1750"/>
    <x v="1749"/>
    <x v="2"/>
  </r>
  <r>
    <n v="1751"/>
    <x v="1751"/>
    <x v="1749"/>
    <n v="10000"/>
    <n v="10290"/>
    <x v="0"/>
    <x v="0"/>
    <x v="0"/>
    <n v="1426787123"/>
    <x v="1751"/>
    <x v="0"/>
    <n v="61"/>
    <x v="0"/>
    <x v="20"/>
    <n v="103"/>
    <x v="1229"/>
    <x v="8"/>
    <x v="20"/>
    <x v="1751"/>
    <x v="1750"/>
    <x v="0"/>
  </r>
  <r>
    <n v="1752"/>
    <x v="1752"/>
    <x v="1750"/>
    <n v="1200"/>
    <n v="3122"/>
    <x v="0"/>
    <x v="1"/>
    <x v="1"/>
    <n v="1476425082"/>
    <x v="1752"/>
    <x v="0"/>
    <n v="90"/>
    <x v="0"/>
    <x v="20"/>
    <n v="260"/>
    <x v="1230"/>
    <x v="8"/>
    <x v="20"/>
    <x v="1752"/>
    <x v="1751"/>
    <x v="2"/>
  </r>
  <r>
    <n v="1753"/>
    <x v="1753"/>
    <x v="1751"/>
    <n v="15000"/>
    <n v="16200"/>
    <x v="0"/>
    <x v="8"/>
    <x v="7"/>
    <n v="1458579568"/>
    <x v="1753"/>
    <x v="0"/>
    <n v="35"/>
    <x v="0"/>
    <x v="20"/>
    <n v="108"/>
    <x v="1231"/>
    <x v="8"/>
    <x v="20"/>
    <x v="1753"/>
    <x v="1752"/>
    <x v="2"/>
  </r>
  <r>
    <n v="1754"/>
    <x v="1754"/>
    <x v="1752"/>
    <n v="8500"/>
    <n v="9395"/>
    <x v="0"/>
    <x v="5"/>
    <x v="5"/>
    <n v="1428091353"/>
    <x v="1754"/>
    <x v="0"/>
    <n v="90"/>
    <x v="0"/>
    <x v="20"/>
    <n v="111"/>
    <x v="1232"/>
    <x v="8"/>
    <x v="20"/>
    <x v="1754"/>
    <x v="1753"/>
    <x v="0"/>
  </r>
  <r>
    <n v="1755"/>
    <x v="1755"/>
    <x v="1753"/>
    <n v="25"/>
    <n v="30"/>
    <x v="0"/>
    <x v="0"/>
    <x v="0"/>
    <n v="1444071361"/>
    <x v="1755"/>
    <x v="0"/>
    <n v="4"/>
    <x v="0"/>
    <x v="20"/>
    <n v="120"/>
    <x v="502"/>
    <x v="8"/>
    <x v="20"/>
    <x v="1755"/>
    <x v="1754"/>
    <x v="0"/>
  </r>
  <r>
    <n v="1756"/>
    <x v="1756"/>
    <x v="1754"/>
    <n v="5500"/>
    <n v="5655.6"/>
    <x v="0"/>
    <x v="0"/>
    <x v="0"/>
    <n v="1472443269"/>
    <x v="1756"/>
    <x v="0"/>
    <n v="120"/>
    <x v="0"/>
    <x v="20"/>
    <n v="103"/>
    <x v="1233"/>
    <x v="8"/>
    <x v="20"/>
    <x v="1756"/>
    <x v="1755"/>
    <x v="2"/>
  </r>
  <r>
    <n v="1757"/>
    <x v="1757"/>
    <x v="1755"/>
    <n v="5000"/>
    <n v="5800"/>
    <x v="0"/>
    <x v="0"/>
    <x v="0"/>
    <n v="1485631740"/>
    <x v="1757"/>
    <x v="0"/>
    <n v="14"/>
    <x v="0"/>
    <x v="20"/>
    <n v="116"/>
    <x v="1234"/>
    <x v="8"/>
    <x v="20"/>
    <x v="1757"/>
    <x v="1756"/>
    <x v="2"/>
  </r>
  <r>
    <n v="1758"/>
    <x v="1758"/>
    <x v="1756"/>
    <n v="1000"/>
    <n v="1147"/>
    <x v="0"/>
    <x v="0"/>
    <x v="0"/>
    <n v="1468536992"/>
    <x v="1758"/>
    <x v="0"/>
    <n v="27"/>
    <x v="0"/>
    <x v="20"/>
    <n v="115"/>
    <x v="1235"/>
    <x v="8"/>
    <x v="20"/>
    <x v="1758"/>
    <x v="1757"/>
    <x v="2"/>
  </r>
  <r>
    <n v="1759"/>
    <x v="1759"/>
    <x v="1757"/>
    <n v="5000"/>
    <n v="5330"/>
    <x v="0"/>
    <x v="0"/>
    <x v="0"/>
    <n v="1427309629"/>
    <x v="1759"/>
    <x v="0"/>
    <n v="49"/>
    <x v="0"/>
    <x v="20"/>
    <n v="107"/>
    <x v="1236"/>
    <x v="8"/>
    <x v="20"/>
    <x v="1759"/>
    <x v="1758"/>
    <x v="0"/>
  </r>
  <r>
    <n v="1760"/>
    <x v="1760"/>
    <x v="1758"/>
    <n v="5000"/>
    <n v="8272"/>
    <x v="0"/>
    <x v="0"/>
    <x v="0"/>
    <n v="1456416513"/>
    <x v="1760"/>
    <x v="0"/>
    <n v="102"/>
    <x v="0"/>
    <x v="20"/>
    <n v="165"/>
    <x v="1237"/>
    <x v="8"/>
    <x v="20"/>
    <x v="1760"/>
    <x v="1759"/>
    <x v="2"/>
  </r>
  <r>
    <n v="1761"/>
    <x v="1761"/>
    <x v="1759"/>
    <n v="100"/>
    <n v="155"/>
    <x v="0"/>
    <x v="1"/>
    <x v="1"/>
    <n v="1442065060"/>
    <x v="1761"/>
    <x v="0"/>
    <n v="3"/>
    <x v="0"/>
    <x v="20"/>
    <n v="155"/>
    <x v="1238"/>
    <x v="8"/>
    <x v="20"/>
    <x v="1761"/>
    <x v="1760"/>
    <x v="0"/>
  </r>
  <r>
    <n v="1762"/>
    <x v="1762"/>
    <x v="1760"/>
    <n v="100"/>
    <n v="885"/>
    <x v="0"/>
    <x v="0"/>
    <x v="0"/>
    <n v="1457739245"/>
    <x v="1762"/>
    <x v="0"/>
    <n v="25"/>
    <x v="0"/>
    <x v="20"/>
    <n v="885"/>
    <x v="1239"/>
    <x v="8"/>
    <x v="20"/>
    <x v="1762"/>
    <x v="1761"/>
    <x v="2"/>
  </r>
  <r>
    <n v="1763"/>
    <x v="1763"/>
    <x v="1761"/>
    <n v="12000"/>
    <n v="12229"/>
    <x v="0"/>
    <x v="0"/>
    <x v="0"/>
    <n v="1477255840"/>
    <x v="1763"/>
    <x v="0"/>
    <n v="118"/>
    <x v="0"/>
    <x v="20"/>
    <n v="102"/>
    <x v="1240"/>
    <x v="8"/>
    <x v="20"/>
    <x v="1763"/>
    <x v="1762"/>
    <x v="2"/>
  </r>
  <r>
    <n v="1764"/>
    <x v="1764"/>
    <x v="1762"/>
    <n v="11000"/>
    <n v="2156"/>
    <x v="2"/>
    <x v="1"/>
    <x v="1"/>
    <n v="1407065979"/>
    <x v="1764"/>
    <x v="1"/>
    <n v="39"/>
    <x v="1"/>
    <x v="20"/>
    <n v="20"/>
    <x v="1241"/>
    <x v="8"/>
    <x v="20"/>
    <x v="1764"/>
    <x v="1763"/>
    <x v="3"/>
  </r>
  <r>
    <n v="1765"/>
    <x v="1765"/>
    <x v="1763"/>
    <n v="12500"/>
    <n v="7433.48"/>
    <x v="2"/>
    <x v="0"/>
    <x v="0"/>
    <n v="1407972712"/>
    <x v="1765"/>
    <x v="1"/>
    <n v="103"/>
    <x v="1"/>
    <x v="20"/>
    <n v="59"/>
    <x v="1242"/>
    <x v="8"/>
    <x v="20"/>
    <x v="1765"/>
    <x v="1764"/>
    <x v="3"/>
  </r>
  <r>
    <n v="1766"/>
    <x v="1766"/>
    <x v="1764"/>
    <n v="1500"/>
    <n v="0"/>
    <x v="2"/>
    <x v="2"/>
    <x v="2"/>
    <n v="1408999088"/>
    <x v="1766"/>
    <x v="1"/>
    <n v="0"/>
    <x v="1"/>
    <x v="20"/>
    <n v="0"/>
    <x v="123"/>
    <x v="8"/>
    <x v="20"/>
    <x v="1766"/>
    <x v="1765"/>
    <x v="3"/>
  </r>
  <r>
    <n v="1767"/>
    <x v="1767"/>
    <x v="1765"/>
    <n v="5000"/>
    <n v="2286"/>
    <x v="2"/>
    <x v="0"/>
    <x v="0"/>
    <n v="1407080884"/>
    <x v="1767"/>
    <x v="1"/>
    <n v="39"/>
    <x v="1"/>
    <x v="20"/>
    <n v="46"/>
    <x v="1243"/>
    <x v="8"/>
    <x v="20"/>
    <x v="1767"/>
    <x v="1766"/>
    <x v="3"/>
  </r>
  <r>
    <n v="1768"/>
    <x v="1768"/>
    <x v="1766"/>
    <n v="5000"/>
    <n v="187"/>
    <x v="2"/>
    <x v="0"/>
    <x v="0"/>
    <n v="1411824444"/>
    <x v="1768"/>
    <x v="1"/>
    <n v="15"/>
    <x v="1"/>
    <x v="20"/>
    <n v="4"/>
    <x v="1244"/>
    <x v="8"/>
    <x v="20"/>
    <x v="1768"/>
    <x v="1767"/>
    <x v="3"/>
  </r>
  <r>
    <n v="1769"/>
    <x v="1769"/>
    <x v="1767"/>
    <n v="40000"/>
    <n v="1081"/>
    <x v="2"/>
    <x v="0"/>
    <x v="0"/>
    <n v="1421177959"/>
    <x v="1769"/>
    <x v="1"/>
    <n v="22"/>
    <x v="1"/>
    <x v="20"/>
    <n v="3"/>
    <x v="1245"/>
    <x v="8"/>
    <x v="20"/>
    <x v="1769"/>
    <x v="1768"/>
    <x v="3"/>
  </r>
  <r>
    <n v="1770"/>
    <x v="1770"/>
    <x v="1768"/>
    <n v="24500"/>
    <n v="13846"/>
    <x v="2"/>
    <x v="0"/>
    <x v="0"/>
    <n v="1413312194"/>
    <x v="1770"/>
    <x v="1"/>
    <n v="92"/>
    <x v="1"/>
    <x v="20"/>
    <n v="57"/>
    <x v="451"/>
    <x v="8"/>
    <x v="20"/>
    <x v="1770"/>
    <x v="1769"/>
    <x v="3"/>
  </r>
  <r>
    <n v="1771"/>
    <x v="1771"/>
    <x v="1769"/>
    <n v="4200"/>
    <n v="895"/>
    <x v="2"/>
    <x v="1"/>
    <x v="1"/>
    <n v="1414107040"/>
    <x v="1771"/>
    <x v="1"/>
    <n v="25"/>
    <x v="1"/>
    <x v="20"/>
    <n v="21"/>
    <x v="1246"/>
    <x v="8"/>
    <x v="20"/>
    <x v="1771"/>
    <x v="1770"/>
    <x v="3"/>
  </r>
  <r>
    <n v="1772"/>
    <x v="1772"/>
    <x v="1770"/>
    <n v="5500"/>
    <n v="858"/>
    <x v="2"/>
    <x v="1"/>
    <x v="1"/>
    <n v="1404666836"/>
    <x v="1772"/>
    <x v="1"/>
    <n v="19"/>
    <x v="1"/>
    <x v="20"/>
    <n v="16"/>
    <x v="1247"/>
    <x v="8"/>
    <x v="20"/>
    <x v="1772"/>
    <x v="1771"/>
    <x v="3"/>
  </r>
  <r>
    <n v="1773"/>
    <x v="1773"/>
    <x v="1771"/>
    <n v="30000"/>
    <n v="1877"/>
    <x v="2"/>
    <x v="0"/>
    <x v="0"/>
    <n v="1421691298"/>
    <x v="1773"/>
    <x v="1"/>
    <n v="19"/>
    <x v="1"/>
    <x v="20"/>
    <n v="6"/>
    <x v="1248"/>
    <x v="8"/>
    <x v="20"/>
    <x v="1773"/>
    <x v="1772"/>
    <x v="3"/>
  </r>
  <r>
    <n v="1774"/>
    <x v="1774"/>
    <x v="1772"/>
    <n v="2500"/>
    <n v="1148"/>
    <x v="2"/>
    <x v="0"/>
    <x v="0"/>
    <n v="1417273140"/>
    <x v="1774"/>
    <x v="1"/>
    <n v="13"/>
    <x v="1"/>
    <x v="20"/>
    <n v="46"/>
    <x v="1249"/>
    <x v="8"/>
    <x v="20"/>
    <x v="1774"/>
    <x v="1773"/>
    <x v="3"/>
  </r>
  <r>
    <n v="1775"/>
    <x v="1775"/>
    <x v="1773"/>
    <n v="32500"/>
    <n v="21158"/>
    <x v="2"/>
    <x v="0"/>
    <x v="0"/>
    <n v="1414193160"/>
    <x v="1775"/>
    <x v="1"/>
    <n v="124"/>
    <x v="1"/>
    <x v="20"/>
    <n v="65"/>
    <x v="1250"/>
    <x v="8"/>
    <x v="20"/>
    <x v="1775"/>
    <x v="1774"/>
    <x v="3"/>
  </r>
  <r>
    <n v="1776"/>
    <x v="1776"/>
    <x v="1774"/>
    <n v="5000"/>
    <n v="335"/>
    <x v="2"/>
    <x v="1"/>
    <x v="1"/>
    <n v="1414623471"/>
    <x v="1776"/>
    <x v="1"/>
    <n v="4"/>
    <x v="1"/>
    <x v="20"/>
    <n v="7"/>
    <x v="33"/>
    <x v="8"/>
    <x v="20"/>
    <x v="1776"/>
    <x v="1775"/>
    <x v="3"/>
  </r>
  <r>
    <n v="1777"/>
    <x v="1777"/>
    <x v="1775"/>
    <n v="4800"/>
    <n v="651"/>
    <x v="2"/>
    <x v="9"/>
    <x v="3"/>
    <n v="1424421253"/>
    <x v="1777"/>
    <x v="1"/>
    <n v="10"/>
    <x v="1"/>
    <x v="20"/>
    <n v="14"/>
    <x v="1251"/>
    <x v="8"/>
    <x v="20"/>
    <x v="1777"/>
    <x v="1776"/>
    <x v="0"/>
  </r>
  <r>
    <n v="1778"/>
    <x v="1778"/>
    <x v="1776"/>
    <n v="50000"/>
    <n v="995"/>
    <x v="2"/>
    <x v="0"/>
    <x v="0"/>
    <n v="1427485395"/>
    <x v="1778"/>
    <x v="1"/>
    <n v="15"/>
    <x v="1"/>
    <x v="20"/>
    <n v="2"/>
    <x v="1252"/>
    <x v="8"/>
    <x v="20"/>
    <x v="1778"/>
    <x v="1777"/>
    <x v="0"/>
  </r>
  <r>
    <n v="1779"/>
    <x v="1779"/>
    <x v="1777"/>
    <n v="11000"/>
    <n v="3986"/>
    <x v="2"/>
    <x v="0"/>
    <x v="0"/>
    <n v="1472834180"/>
    <x v="1779"/>
    <x v="1"/>
    <n v="38"/>
    <x v="1"/>
    <x v="20"/>
    <n v="36"/>
    <x v="1253"/>
    <x v="8"/>
    <x v="20"/>
    <x v="1779"/>
    <x v="1778"/>
    <x v="2"/>
  </r>
  <r>
    <n v="1780"/>
    <x v="1780"/>
    <x v="1778"/>
    <n v="30000"/>
    <n v="11923"/>
    <x v="2"/>
    <x v="0"/>
    <x v="0"/>
    <n v="1467469510"/>
    <x v="1780"/>
    <x v="1"/>
    <n v="152"/>
    <x v="1"/>
    <x v="20"/>
    <n v="40"/>
    <x v="1254"/>
    <x v="8"/>
    <x v="20"/>
    <x v="1780"/>
    <x v="1779"/>
    <x v="2"/>
  </r>
  <r>
    <n v="1781"/>
    <x v="1781"/>
    <x v="1779"/>
    <n v="5500"/>
    <n v="1417"/>
    <x v="2"/>
    <x v="0"/>
    <x v="0"/>
    <n v="1473950945"/>
    <x v="1781"/>
    <x v="1"/>
    <n v="24"/>
    <x v="1"/>
    <x v="20"/>
    <n v="26"/>
    <x v="1255"/>
    <x v="8"/>
    <x v="20"/>
    <x v="1781"/>
    <x v="1780"/>
    <x v="2"/>
  </r>
  <r>
    <n v="1782"/>
    <x v="1782"/>
    <x v="1780"/>
    <n v="35000"/>
    <n v="5422"/>
    <x v="2"/>
    <x v="0"/>
    <x v="0"/>
    <n v="1456062489"/>
    <x v="1782"/>
    <x v="1"/>
    <n v="76"/>
    <x v="1"/>
    <x v="20"/>
    <n v="15"/>
    <x v="1256"/>
    <x v="8"/>
    <x v="20"/>
    <x v="1782"/>
    <x v="1781"/>
    <x v="2"/>
  </r>
  <r>
    <n v="1783"/>
    <x v="1783"/>
    <x v="1781"/>
    <n v="40000"/>
    <n v="9477"/>
    <x v="2"/>
    <x v="0"/>
    <x v="0"/>
    <n v="1432248478"/>
    <x v="1783"/>
    <x v="1"/>
    <n v="185"/>
    <x v="1"/>
    <x v="20"/>
    <n v="24"/>
    <x v="1257"/>
    <x v="8"/>
    <x v="20"/>
    <x v="1783"/>
    <x v="1782"/>
    <x v="0"/>
  </r>
  <r>
    <n v="1784"/>
    <x v="1784"/>
    <x v="1782"/>
    <n v="5000"/>
    <n v="1988"/>
    <x v="2"/>
    <x v="0"/>
    <x v="0"/>
    <n v="1422674700"/>
    <x v="1784"/>
    <x v="1"/>
    <n v="33"/>
    <x v="1"/>
    <x v="20"/>
    <n v="40"/>
    <x v="1258"/>
    <x v="8"/>
    <x v="20"/>
    <x v="1784"/>
    <x v="1783"/>
    <x v="3"/>
  </r>
  <r>
    <n v="1785"/>
    <x v="1785"/>
    <x v="1783"/>
    <n v="24000"/>
    <n v="4853"/>
    <x v="2"/>
    <x v="0"/>
    <x v="0"/>
    <n v="1413417600"/>
    <x v="1785"/>
    <x v="1"/>
    <n v="108"/>
    <x v="1"/>
    <x v="20"/>
    <n v="20"/>
    <x v="1259"/>
    <x v="8"/>
    <x v="20"/>
    <x v="1785"/>
    <x v="1784"/>
    <x v="3"/>
  </r>
  <r>
    <n v="1786"/>
    <x v="1786"/>
    <x v="1784"/>
    <n v="1900"/>
    <n v="905"/>
    <x v="2"/>
    <x v="9"/>
    <x v="3"/>
    <n v="1418649177"/>
    <x v="1786"/>
    <x v="1"/>
    <n v="29"/>
    <x v="1"/>
    <x v="20"/>
    <n v="48"/>
    <x v="1260"/>
    <x v="8"/>
    <x v="20"/>
    <x v="1786"/>
    <x v="1785"/>
    <x v="3"/>
  </r>
  <r>
    <n v="1787"/>
    <x v="1787"/>
    <x v="1785"/>
    <n v="10000"/>
    <n v="1533"/>
    <x v="2"/>
    <x v="0"/>
    <x v="0"/>
    <n v="1428158637"/>
    <x v="1787"/>
    <x v="1"/>
    <n v="24"/>
    <x v="1"/>
    <x v="20"/>
    <n v="15"/>
    <x v="1261"/>
    <x v="8"/>
    <x v="20"/>
    <x v="1787"/>
    <x v="1786"/>
    <x v="0"/>
  </r>
  <r>
    <n v="1788"/>
    <x v="1788"/>
    <x v="1786"/>
    <n v="5500"/>
    <n v="76"/>
    <x v="2"/>
    <x v="1"/>
    <x v="1"/>
    <n v="1414795542"/>
    <x v="1788"/>
    <x v="1"/>
    <n v="4"/>
    <x v="1"/>
    <x v="20"/>
    <n v="1"/>
    <x v="1066"/>
    <x v="8"/>
    <x v="20"/>
    <x v="1788"/>
    <x v="1787"/>
    <x v="3"/>
  </r>
  <r>
    <n v="1789"/>
    <x v="1789"/>
    <x v="1787"/>
    <n v="8000"/>
    <n v="40"/>
    <x v="2"/>
    <x v="0"/>
    <x v="0"/>
    <n v="1421042403"/>
    <x v="1789"/>
    <x v="1"/>
    <n v="4"/>
    <x v="1"/>
    <x v="20"/>
    <n v="1"/>
    <x v="119"/>
    <x v="8"/>
    <x v="20"/>
    <x v="1789"/>
    <x v="1788"/>
    <x v="3"/>
  </r>
  <r>
    <n v="1790"/>
    <x v="1790"/>
    <x v="1788"/>
    <n v="33000"/>
    <n v="1636"/>
    <x v="2"/>
    <x v="0"/>
    <x v="0"/>
    <n v="1423152678"/>
    <x v="1790"/>
    <x v="1"/>
    <n v="15"/>
    <x v="1"/>
    <x v="20"/>
    <n v="5"/>
    <x v="1034"/>
    <x v="8"/>
    <x v="20"/>
    <x v="1790"/>
    <x v="1789"/>
    <x v="0"/>
  </r>
  <r>
    <n v="1791"/>
    <x v="1791"/>
    <x v="1789"/>
    <n v="3000"/>
    <n v="107"/>
    <x v="2"/>
    <x v="1"/>
    <x v="1"/>
    <n v="1422553565"/>
    <x v="1791"/>
    <x v="1"/>
    <n v="4"/>
    <x v="1"/>
    <x v="20"/>
    <n v="4"/>
    <x v="1262"/>
    <x v="8"/>
    <x v="20"/>
    <x v="1791"/>
    <x v="1790"/>
    <x v="3"/>
  </r>
  <r>
    <n v="1792"/>
    <x v="1792"/>
    <x v="1790"/>
    <n v="25000"/>
    <n v="15281"/>
    <x v="2"/>
    <x v="0"/>
    <x v="0"/>
    <n v="1439189940"/>
    <x v="1792"/>
    <x v="1"/>
    <n v="139"/>
    <x v="1"/>
    <x v="20"/>
    <n v="61"/>
    <x v="1263"/>
    <x v="8"/>
    <x v="20"/>
    <x v="1792"/>
    <x v="1791"/>
    <x v="0"/>
  </r>
  <r>
    <n v="1793"/>
    <x v="1793"/>
    <x v="1791"/>
    <n v="3000"/>
    <n v="40"/>
    <x v="2"/>
    <x v="2"/>
    <x v="2"/>
    <n v="1417127040"/>
    <x v="1793"/>
    <x v="1"/>
    <n v="2"/>
    <x v="1"/>
    <x v="20"/>
    <n v="1"/>
    <x v="136"/>
    <x v="8"/>
    <x v="20"/>
    <x v="1793"/>
    <x v="1792"/>
    <x v="3"/>
  </r>
  <r>
    <n v="1794"/>
    <x v="1794"/>
    <x v="1792"/>
    <n v="9000"/>
    <n v="997"/>
    <x v="2"/>
    <x v="0"/>
    <x v="0"/>
    <n v="1423660422"/>
    <x v="1794"/>
    <x v="1"/>
    <n v="18"/>
    <x v="1"/>
    <x v="20"/>
    <n v="11"/>
    <x v="1264"/>
    <x v="8"/>
    <x v="20"/>
    <x v="1794"/>
    <x v="1793"/>
    <x v="0"/>
  </r>
  <r>
    <n v="1795"/>
    <x v="1795"/>
    <x v="1793"/>
    <n v="28000"/>
    <n v="10846"/>
    <x v="2"/>
    <x v="12"/>
    <x v="3"/>
    <n v="1476460800"/>
    <x v="1795"/>
    <x v="1"/>
    <n v="81"/>
    <x v="1"/>
    <x v="20"/>
    <n v="39"/>
    <x v="1265"/>
    <x v="8"/>
    <x v="20"/>
    <x v="1795"/>
    <x v="1794"/>
    <x v="2"/>
  </r>
  <r>
    <n v="1796"/>
    <x v="1796"/>
    <x v="1794"/>
    <n v="19000"/>
    <n v="4190"/>
    <x v="2"/>
    <x v="1"/>
    <x v="1"/>
    <n v="1469356366"/>
    <x v="1796"/>
    <x v="1"/>
    <n v="86"/>
    <x v="1"/>
    <x v="20"/>
    <n v="22"/>
    <x v="1266"/>
    <x v="8"/>
    <x v="20"/>
    <x v="1796"/>
    <x v="1795"/>
    <x v="2"/>
  </r>
  <r>
    <n v="1797"/>
    <x v="1797"/>
    <x v="1795"/>
    <n v="10000"/>
    <n v="6755"/>
    <x v="2"/>
    <x v="0"/>
    <x v="0"/>
    <n v="1481809189"/>
    <x v="1797"/>
    <x v="1"/>
    <n v="140"/>
    <x v="1"/>
    <x v="20"/>
    <n v="68"/>
    <x v="1267"/>
    <x v="8"/>
    <x v="20"/>
    <x v="1797"/>
    <x v="1796"/>
    <x v="2"/>
  </r>
  <r>
    <n v="1798"/>
    <x v="1798"/>
    <x v="1796"/>
    <n v="16000"/>
    <n v="2182"/>
    <x v="2"/>
    <x v="0"/>
    <x v="0"/>
    <n v="1454572233"/>
    <x v="1798"/>
    <x v="1"/>
    <n v="37"/>
    <x v="1"/>
    <x v="20"/>
    <n v="14"/>
    <x v="1268"/>
    <x v="8"/>
    <x v="20"/>
    <x v="1798"/>
    <x v="1797"/>
    <x v="0"/>
  </r>
  <r>
    <n v="1799"/>
    <x v="1799"/>
    <x v="1797"/>
    <n v="4000"/>
    <n v="69.83"/>
    <x v="2"/>
    <x v="1"/>
    <x v="1"/>
    <n v="1415740408"/>
    <x v="1799"/>
    <x v="1"/>
    <n v="6"/>
    <x v="1"/>
    <x v="20"/>
    <n v="2"/>
    <x v="1269"/>
    <x v="8"/>
    <x v="20"/>
    <x v="1799"/>
    <x v="1798"/>
    <x v="3"/>
  </r>
  <r>
    <n v="1800"/>
    <x v="1800"/>
    <x v="1798"/>
    <n v="46260"/>
    <n v="9460"/>
    <x v="2"/>
    <x v="1"/>
    <x v="1"/>
    <n v="1476109970"/>
    <x v="1800"/>
    <x v="1"/>
    <n v="113"/>
    <x v="1"/>
    <x v="20"/>
    <n v="20"/>
    <x v="1270"/>
    <x v="8"/>
    <x v="20"/>
    <x v="1800"/>
    <x v="1799"/>
    <x v="2"/>
  </r>
  <r>
    <n v="1801"/>
    <x v="1801"/>
    <x v="1799"/>
    <n v="17000"/>
    <n v="2355"/>
    <x v="2"/>
    <x v="1"/>
    <x v="1"/>
    <n v="1450181400"/>
    <x v="1801"/>
    <x v="1"/>
    <n v="37"/>
    <x v="1"/>
    <x v="20"/>
    <n v="14"/>
    <x v="1271"/>
    <x v="8"/>
    <x v="20"/>
    <x v="1801"/>
    <x v="1800"/>
    <x v="0"/>
  </r>
  <r>
    <n v="1802"/>
    <x v="1802"/>
    <x v="1800"/>
    <n v="3500"/>
    <n v="1697"/>
    <x v="2"/>
    <x v="12"/>
    <x v="3"/>
    <n v="1435442340"/>
    <x v="1802"/>
    <x v="1"/>
    <n v="18"/>
    <x v="1"/>
    <x v="20"/>
    <n v="48"/>
    <x v="1272"/>
    <x v="8"/>
    <x v="20"/>
    <x v="1802"/>
    <x v="1801"/>
    <x v="0"/>
  </r>
  <r>
    <n v="1803"/>
    <x v="1803"/>
    <x v="1801"/>
    <n v="17500"/>
    <n v="5390"/>
    <x v="2"/>
    <x v="0"/>
    <x v="0"/>
    <n v="1423878182"/>
    <x v="1803"/>
    <x v="1"/>
    <n v="75"/>
    <x v="1"/>
    <x v="20"/>
    <n v="31"/>
    <x v="1273"/>
    <x v="8"/>
    <x v="20"/>
    <x v="1803"/>
    <x v="1802"/>
    <x v="0"/>
  </r>
  <r>
    <n v="1804"/>
    <x v="1804"/>
    <x v="1802"/>
    <n v="15500"/>
    <n v="5452"/>
    <x v="2"/>
    <x v="0"/>
    <x v="0"/>
    <n v="1447521404"/>
    <x v="1804"/>
    <x v="1"/>
    <n v="52"/>
    <x v="1"/>
    <x v="20"/>
    <n v="35"/>
    <x v="1274"/>
    <x v="8"/>
    <x v="20"/>
    <x v="1804"/>
    <x v="1803"/>
    <x v="0"/>
  </r>
  <r>
    <n v="1805"/>
    <x v="1805"/>
    <x v="1803"/>
    <n v="22500"/>
    <n v="8191"/>
    <x v="2"/>
    <x v="12"/>
    <x v="3"/>
    <n v="1443808800"/>
    <x v="1805"/>
    <x v="1"/>
    <n v="122"/>
    <x v="1"/>
    <x v="20"/>
    <n v="36"/>
    <x v="1275"/>
    <x v="8"/>
    <x v="20"/>
    <x v="1805"/>
    <x v="1804"/>
    <x v="0"/>
  </r>
  <r>
    <n v="1806"/>
    <x v="1806"/>
    <x v="1804"/>
    <n v="20000"/>
    <n v="591"/>
    <x v="2"/>
    <x v="1"/>
    <x v="1"/>
    <n v="1412090349"/>
    <x v="1806"/>
    <x v="1"/>
    <n v="8"/>
    <x v="1"/>
    <x v="20"/>
    <n v="3"/>
    <x v="1276"/>
    <x v="8"/>
    <x v="20"/>
    <x v="1806"/>
    <x v="1805"/>
    <x v="3"/>
  </r>
  <r>
    <n v="1807"/>
    <x v="1807"/>
    <x v="1805"/>
    <n v="5000"/>
    <n v="553"/>
    <x v="2"/>
    <x v="0"/>
    <x v="0"/>
    <n v="1411868313"/>
    <x v="1807"/>
    <x v="1"/>
    <n v="8"/>
    <x v="1"/>
    <x v="20"/>
    <n v="11"/>
    <x v="1277"/>
    <x v="8"/>
    <x v="20"/>
    <x v="1807"/>
    <x v="1806"/>
    <x v="3"/>
  </r>
  <r>
    <n v="1808"/>
    <x v="1808"/>
    <x v="1806"/>
    <n v="28000"/>
    <n v="11594"/>
    <x v="2"/>
    <x v="0"/>
    <x v="0"/>
    <n v="1486830030"/>
    <x v="1808"/>
    <x v="1"/>
    <n v="96"/>
    <x v="1"/>
    <x v="20"/>
    <n v="41"/>
    <x v="1278"/>
    <x v="8"/>
    <x v="20"/>
    <x v="1808"/>
    <x v="1807"/>
    <x v="1"/>
  </r>
  <r>
    <n v="1809"/>
    <x v="1809"/>
    <x v="1807"/>
    <n v="3500"/>
    <n v="380"/>
    <x v="2"/>
    <x v="5"/>
    <x v="5"/>
    <n v="1425246439"/>
    <x v="1809"/>
    <x v="1"/>
    <n v="9"/>
    <x v="1"/>
    <x v="20"/>
    <n v="11"/>
    <x v="1279"/>
    <x v="8"/>
    <x v="20"/>
    <x v="1809"/>
    <x v="1808"/>
    <x v="0"/>
  </r>
  <r>
    <n v="1810"/>
    <x v="1810"/>
    <x v="1808"/>
    <n v="450"/>
    <n v="15"/>
    <x v="2"/>
    <x v="0"/>
    <x v="0"/>
    <n v="1408657826"/>
    <x v="1810"/>
    <x v="0"/>
    <n v="2"/>
    <x v="1"/>
    <x v="20"/>
    <n v="3"/>
    <x v="502"/>
    <x v="8"/>
    <x v="20"/>
    <x v="1810"/>
    <x v="1809"/>
    <x v="3"/>
  </r>
  <r>
    <n v="1811"/>
    <x v="1811"/>
    <x v="1809"/>
    <n v="54000"/>
    <n v="40"/>
    <x v="2"/>
    <x v="0"/>
    <x v="0"/>
    <n v="1414123200"/>
    <x v="1811"/>
    <x v="0"/>
    <n v="26"/>
    <x v="1"/>
    <x v="20"/>
    <n v="0"/>
    <x v="1280"/>
    <x v="8"/>
    <x v="20"/>
    <x v="1811"/>
    <x v="1810"/>
    <x v="3"/>
  </r>
  <r>
    <n v="1812"/>
    <x v="1812"/>
    <x v="1810"/>
    <n v="6500"/>
    <n v="865"/>
    <x v="2"/>
    <x v="1"/>
    <x v="1"/>
    <n v="1467531536"/>
    <x v="1812"/>
    <x v="0"/>
    <n v="23"/>
    <x v="1"/>
    <x v="20"/>
    <n v="13"/>
    <x v="1281"/>
    <x v="8"/>
    <x v="20"/>
    <x v="1812"/>
    <x v="1811"/>
    <x v="2"/>
  </r>
  <r>
    <n v="1813"/>
    <x v="1813"/>
    <x v="1811"/>
    <n v="8750"/>
    <n v="0"/>
    <x v="2"/>
    <x v="1"/>
    <x v="1"/>
    <n v="1407532812"/>
    <x v="1813"/>
    <x v="0"/>
    <n v="0"/>
    <x v="1"/>
    <x v="20"/>
    <n v="0"/>
    <x v="123"/>
    <x v="8"/>
    <x v="20"/>
    <x v="1813"/>
    <x v="1812"/>
    <x v="3"/>
  </r>
  <r>
    <n v="1814"/>
    <x v="1814"/>
    <x v="1812"/>
    <n v="12000"/>
    <n v="5902"/>
    <x v="2"/>
    <x v="1"/>
    <x v="1"/>
    <n v="1425108736"/>
    <x v="1814"/>
    <x v="0"/>
    <n v="140"/>
    <x v="1"/>
    <x v="20"/>
    <n v="49"/>
    <x v="1282"/>
    <x v="8"/>
    <x v="20"/>
    <x v="1814"/>
    <x v="1813"/>
    <x v="0"/>
  </r>
  <r>
    <n v="1815"/>
    <x v="1815"/>
    <x v="1813"/>
    <n v="3000"/>
    <n v="0"/>
    <x v="2"/>
    <x v="0"/>
    <x v="0"/>
    <n v="1435787137"/>
    <x v="1815"/>
    <x v="0"/>
    <n v="0"/>
    <x v="1"/>
    <x v="20"/>
    <n v="0"/>
    <x v="123"/>
    <x v="8"/>
    <x v="20"/>
    <x v="1815"/>
    <x v="1814"/>
    <x v="0"/>
  </r>
  <r>
    <n v="1816"/>
    <x v="1816"/>
    <x v="1814"/>
    <n v="25000"/>
    <n v="509"/>
    <x v="2"/>
    <x v="16"/>
    <x v="11"/>
    <n v="1469473200"/>
    <x v="1816"/>
    <x v="0"/>
    <n v="6"/>
    <x v="1"/>
    <x v="20"/>
    <n v="2"/>
    <x v="1283"/>
    <x v="8"/>
    <x v="20"/>
    <x v="1816"/>
    <x v="1815"/>
    <x v="2"/>
  </r>
  <r>
    <n v="1817"/>
    <x v="1817"/>
    <x v="1815"/>
    <n v="18000"/>
    <n v="9419"/>
    <x v="2"/>
    <x v="0"/>
    <x v="0"/>
    <n v="1485759540"/>
    <x v="1817"/>
    <x v="0"/>
    <n v="100"/>
    <x v="1"/>
    <x v="20"/>
    <n v="52"/>
    <x v="1284"/>
    <x v="8"/>
    <x v="20"/>
    <x v="1817"/>
    <x v="1816"/>
    <x v="2"/>
  </r>
  <r>
    <n v="1818"/>
    <x v="1818"/>
    <x v="1816"/>
    <n v="15000"/>
    <n v="0"/>
    <x v="2"/>
    <x v="0"/>
    <x v="0"/>
    <n v="1428035850"/>
    <x v="1818"/>
    <x v="0"/>
    <n v="0"/>
    <x v="1"/>
    <x v="20"/>
    <n v="0"/>
    <x v="123"/>
    <x v="8"/>
    <x v="20"/>
    <x v="1818"/>
    <x v="1817"/>
    <x v="0"/>
  </r>
  <r>
    <n v="1819"/>
    <x v="1819"/>
    <x v="1817"/>
    <n v="1200"/>
    <n v="25"/>
    <x v="2"/>
    <x v="0"/>
    <x v="0"/>
    <n v="1406743396"/>
    <x v="1819"/>
    <x v="0"/>
    <n v="4"/>
    <x v="1"/>
    <x v="20"/>
    <n v="2"/>
    <x v="1285"/>
    <x v="8"/>
    <x v="20"/>
    <x v="1819"/>
    <x v="1818"/>
    <x v="3"/>
  </r>
  <r>
    <n v="1820"/>
    <x v="1820"/>
    <x v="1818"/>
    <n v="26000"/>
    <n v="1707"/>
    <x v="2"/>
    <x v="0"/>
    <x v="0"/>
    <n v="1427850090"/>
    <x v="1820"/>
    <x v="0"/>
    <n v="8"/>
    <x v="1"/>
    <x v="20"/>
    <n v="7"/>
    <x v="1286"/>
    <x v="8"/>
    <x v="20"/>
    <x v="1820"/>
    <x v="1819"/>
    <x v="0"/>
  </r>
  <r>
    <n v="1821"/>
    <x v="1821"/>
    <x v="1819"/>
    <n v="2500"/>
    <n v="3372.25"/>
    <x v="0"/>
    <x v="0"/>
    <x v="0"/>
    <n v="1330760367"/>
    <x v="1821"/>
    <x v="0"/>
    <n v="57"/>
    <x v="0"/>
    <x v="11"/>
    <n v="135"/>
    <x v="1287"/>
    <x v="4"/>
    <x v="11"/>
    <x v="1821"/>
    <x v="1820"/>
    <x v="5"/>
  </r>
  <r>
    <n v="1822"/>
    <x v="1822"/>
    <x v="1820"/>
    <n v="300"/>
    <n v="300"/>
    <x v="0"/>
    <x v="5"/>
    <x v="5"/>
    <n v="1391194860"/>
    <x v="1822"/>
    <x v="0"/>
    <n v="11"/>
    <x v="0"/>
    <x v="11"/>
    <n v="100"/>
    <x v="50"/>
    <x v="4"/>
    <x v="11"/>
    <x v="1822"/>
    <x v="1821"/>
    <x v="4"/>
  </r>
  <r>
    <n v="1823"/>
    <x v="1823"/>
    <x v="1821"/>
    <n v="700"/>
    <n v="811"/>
    <x v="0"/>
    <x v="0"/>
    <x v="0"/>
    <n v="1351095976"/>
    <x v="1823"/>
    <x v="0"/>
    <n v="33"/>
    <x v="0"/>
    <x v="11"/>
    <n v="116"/>
    <x v="1288"/>
    <x v="4"/>
    <x v="11"/>
    <x v="1823"/>
    <x v="1822"/>
    <x v="5"/>
  </r>
  <r>
    <n v="1824"/>
    <x v="1824"/>
    <x v="1822"/>
    <n v="3000"/>
    <n v="3002"/>
    <x v="0"/>
    <x v="0"/>
    <x v="0"/>
    <n v="1389146880"/>
    <x v="1824"/>
    <x v="0"/>
    <n v="40"/>
    <x v="0"/>
    <x v="11"/>
    <n v="100"/>
    <x v="1289"/>
    <x v="4"/>
    <x v="11"/>
    <x v="1824"/>
    <x v="1823"/>
    <x v="4"/>
  </r>
  <r>
    <n v="1825"/>
    <x v="1825"/>
    <x v="1823"/>
    <n v="2000"/>
    <n v="2101"/>
    <x v="0"/>
    <x v="0"/>
    <x v="0"/>
    <n v="1373572903"/>
    <x v="1825"/>
    <x v="0"/>
    <n v="50"/>
    <x v="0"/>
    <x v="11"/>
    <n v="105"/>
    <x v="1290"/>
    <x v="4"/>
    <x v="11"/>
    <x v="1825"/>
    <x v="1824"/>
    <x v="4"/>
  </r>
  <r>
    <n v="1826"/>
    <x v="1826"/>
    <x v="1824"/>
    <n v="2000"/>
    <n v="2020"/>
    <x v="0"/>
    <x v="0"/>
    <x v="0"/>
    <n v="1392675017"/>
    <x v="1826"/>
    <x v="0"/>
    <n v="38"/>
    <x v="0"/>
    <x v="11"/>
    <n v="101"/>
    <x v="1291"/>
    <x v="4"/>
    <x v="11"/>
    <x v="1826"/>
    <x v="1825"/>
    <x v="3"/>
  </r>
  <r>
    <n v="1827"/>
    <x v="1827"/>
    <x v="1825"/>
    <n v="8000"/>
    <n v="8053"/>
    <x v="0"/>
    <x v="0"/>
    <x v="0"/>
    <n v="1299138561"/>
    <x v="1827"/>
    <x v="0"/>
    <n v="96"/>
    <x v="0"/>
    <x v="11"/>
    <n v="101"/>
    <x v="1292"/>
    <x v="4"/>
    <x v="11"/>
    <x v="1827"/>
    <x v="1826"/>
    <x v="6"/>
  </r>
  <r>
    <n v="1828"/>
    <x v="1828"/>
    <x v="1826"/>
    <n v="20000"/>
    <n v="20032"/>
    <x v="0"/>
    <x v="0"/>
    <x v="0"/>
    <n v="1399672800"/>
    <x v="1828"/>
    <x v="0"/>
    <n v="48"/>
    <x v="0"/>
    <x v="11"/>
    <n v="100"/>
    <x v="1293"/>
    <x v="4"/>
    <x v="11"/>
    <x v="1828"/>
    <x v="1827"/>
    <x v="3"/>
  </r>
  <r>
    <n v="1829"/>
    <x v="1829"/>
    <x v="1827"/>
    <n v="1500"/>
    <n v="2500.25"/>
    <x v="0"/>
    <x v="0"/>
    <x v="0"/>
    <n v="1295647200"/>
    <x v="1829"/>
    <x v="0"/>
    <n v="33"/>
    <x v="0"/>
    <x v="11"/>
    <n v="167"/>
    <x v="1294"/>
    <x v="4"/>
    <x v="11"/>
    <x v="1829"/>
    <x v="1828"/>
    <x v="7"/>
  </r>
  <r>
    <n v="1830"/>
    <x v="1830"/>
    <x v="1828"/>
    <n v="15000"/>
    <n v="15230"/>
    <x v="0"/>
    <x v="0"/>
    <x v="0"/>
    <n v="1393259107"/>
    <x v="1830"/>
    <x v="0"/>
    <n v="226"/>
    <x v="0"/>
    <x v="11"/>
    <n v="102"/>
    <x v="559"/>
    <x v="4"/>
    <x v="11"/>
    <x v="1830"/>
    <x v="1829"/>
    <x v="3"/>
  </r>
  <r>
    <n v="1831"/>
    <x v="1831"/>
    <x v="1829"/>
    <n v="1000"/>
    <n v="1030"/>
    <x v="0"/>
    <x v="0"/>
    <x v="0"/>
    <n v="1336866863"/>
    <x v="1831"/>
    <x v="0"/>
    <n v="14"/>
    <x v="0"/>
    <x v="11"/>
    <n v="103"/>
    <x v="1295"/>
    <x v="4"/>
    <x v="11"/>
    <x v="1831"/>
    <x v="1830"/>
    <x v="5"/>
  </r>
  <r>
    <n v="1832"/>
    <x v="1832"/>
    <x v="1830"/>
    <n v="350"/>
    <n v="500"/>
    <x v="0"/>
    <x v="0"/>
    <x v="0"/>
    <n v="1299243427"/>
    <x v="1832"/>
    <x v="0"/>
    <n v="20"/>
    <x v="0"/>
    <x v="11"/>
    <n v="143"/>
    <x v="381"/>
    <x v="4"/>
    <x v="11"/>
    <x v="1832"/>
    <x v="1831"/>
    <x v="6"/>
  </r>
  <r>
    <n v="1833"/>
    <x v="1833"/>
    <x v="1831"/>
    <n v="400"/>
    <n v="1050"/>
    <x v="0"/>
    <x v="0"/>
    <x v="0"/>
    <n v="1362211140"/>
    <x v="1833"/>
    <x v="0"/>
    <n v="25"/>
    <x v="0"/>
    <x v="11"/>
    <n v="263"/>
    <x v="824"/>
    <x v="4"/>
    <x v="11"/>
    <x v="1833"/>
    <x v="1832"/>
    <x v="4"/>
  </r>
  <r>
    <n v="1834"/>
    <x v="1834"/>
    <x v="1832"/>
    <n v="10000"/>
    <n v="11805"/>
    <x v="0"/>
    <x v="0"/>
    <x v="0"/>
    <n v="1422140895"/>
    <x v="1834"/>
    <x v="0"/>
    <n v="90"/>
    <x v="0"/>
    <x v="11"/>
    <n v="118"/>
    <x v="1296"/>
    <x v="4"/>
    <x v="11"/>
    <x v="1834"/>
    <x v="1833"/>
    <x v="3"/>
  </r>
  <r>
    <n v="1835"/>
    <x v="1835"/>
    <x v="1833"/>
    <n v="500"/>
    <n v="520"/>
    <x v="0"/>
    <x v="1"/>
    <x v="1"/>
    <n v="1459439471"/>
    <x v="1835"/>
    <x v="0"/>
    <n v="11"/>
    <x v="0"/>
    <x v="11"/>
    <n v="104"/>
    <x v="1297"/>
    <x v="4"/>
    <x v="11"/>
    <x v="1835"/>
    <x v="1834"/>
    <x v="2"/>
  </r>
  <r>
    <n v="1836"/>
    <x v="1836"/>
    <x v="1834"/>
    <n v="5000"/>
    <n v="10017"/>
    <x v="0"/>
    <x v="0"/>
    <x v="0"/>
    <n v="1361129129"/>
    <x v="1836"/>
    <x v="0"/>
    <n v="55"/>
    <x v="0"/>
    <x v="11"/>
    <n v="200"/>
    <x v="1298"/>
    <x v="4"/>
    <x v="11"/>
    <x v="1836"/>
    <x v="1835"/>
    <x v="4"/>
  </r>
  <r>
    <n v="1837"/>
    <x v="1837"/>
    <x v="1835"/>
    <n v="600"/>
    <n v="1841"/>
    <x v="0"/>
    <x v="0"/>
    <x v="0"/>
    <n v="1332029335"/>
    <x v="1837"/>
    <x v="0"/>
    <n v="30"/>
    <x v="0"/>
    <x v="11"/>
    <n v="307"/>
    <x v="1299"/>
    <x v="4"/>
    <x v="11"/>
    <x v="1837"/>
    <x v="1836"/>
    <x v="5"/>
  </r>
  <r>
    <n v="1838"/>
    <x v="1838"/>
    <x v="1836"/>
    <n v="1000"/>
    <n v="1001.49"/>
    <x v="0"/>
    <x v="0"/>
    <x v="0"/>
    <n v="1317438000"/>
    <x v="1838"/>
    <x v="0"/>
    <n v="28"/>
    <x v="0"/>
    <x v="11"/>
    <n v="100"/>
    <x v="1300"/>
    <x v="4"/>
    <x v="11"/>
    <x v="1838"/>
    <x v="1837"/>
    <x v="6"/>
  </r>
  <r>
    <n v="1839"/>
    <x v="1839"/>
    <x v="1837"/>
    <n v="1000"/>
    <n v="2053"/>
    <x v="0"/>
    <x v="0"/>
    <x v="0"/>
    <n v="1475342382"/>
    <x v="1839"/>
    <x v="0"/>
    <n v="45"/>
    <x v="0"/>
    <x v="11"/>
    <n v="205"/>
    <x v="1301"/>
    <x v="4"/>
    <x v="11"/>
    <x v="1839"/>
    <x v="1838"/>
    <x v="2"/>
  </r>
  <r>
    <n v="1840"/>
    <x v="1840"/>
    <x v="1838"/>
    <n v="900"/>
    <n v="980"/>
    <x v="0"/>
    <x v="0"/>
    <x v="0"/>
    <n v="1367902740"/>
    <x v="1840"/>
    <x v="0"/>
    <n v="13"/>
    <x v="0"/>
    <x v="11"/>
    <n v="109"/>
    <x v="1302"/>
    <x v="4"/>
    <x v="11"/>
    <x v="1840"/>
    <x v="1839"/>
    <x v="4"/>
  </r>
  <r>
    <n v="1841"/>
    <x v="1841"/>
    <x v="1839"/>
    <n v="2000"/>
    <n v="2035"/>
    <x v="0"/>
    <x v="0"/>
    <x v="0"/>
    <n v="1400561940"/>
    <x v="1841"/>
    <x v="0"/>
    <n v="40"/>
    <x v="0"/>
    <x v="11"/>
    <n v="102"/>
    <x v="1303"/>
    <x v="4"/>
    <x v="11"/>
    <x v="1841"/>
    <x v="1840"/>
    <x v="3"/>
  </r>
  <r>
    <n v="1842"/>
    <x v="1842"/>
    <x v="1840"/>
    <n v="2000"/>
    <n v="2505"/>
    <x v="0"/>
    <x v="0"/>
    <x v="0"/>
    <n v="1425275940"/>
    <x v="1842"/>
    <x v="0"/>
    <n v="21"/>
    <x v="0"/>
    <x v="11"/>
    <n v="125"/>
    <x v="1304"/>
    <x v="4"/>
    <x v="11"/>
    <x v="1842"/>
    <x v="1841"/>
    <x v="0"/>
  </r>
  <r>
    <n v="1843"/>
    <x v="1843"/>
    <x v="1841"/>
    <n v="10000"/>
    <n v="12400.61"/>
    <x v="0"/>
    <x v="0"/>
    <x v="0"/>
    <n v="1298245954"/>
    <x v="1843"/>
    <x v="0"/>
    <n v="134"/>
    <x v="0"/>
    <x v="11"/>
    <n v="124"/>
    <x v="1305"/>
    <x v="4"/>
    <x v="11"/>
    <x v="1843"/>
    <x v="1842"/>
    <x v="6"/>
  </r>
  <r>
    <n v="1844"/>
    <x v="1844"/>
    <x v="1842"/>
    <n v="1500"/>
    <n v="1521"/>
    <x v="0"/>
    <x v="0"/>
    <x v="0"/>
    <n v="1307761200"/>
    <x v="1844"/>
    <x v="0"/>
    <n v="20"/>
    <x v="0"/>
    <x v="11"/>
    <n v="101"/>
    <x v="1306"/>
    <x v="4"/>
    <x v="11"/>
    <x v="1844"/>
    <x v="1843"/>
    <x v="6"/>
  </r>
  <r>
    <n v="1845"/>
    <x v="1845"/>
    <x v="1843"/>
    <n v="1000"/>
    <n v="1000"/>
    <x v="0"/>
    <x v="0"/>
    <x v="0"/>
    <n v="1466139300"/>
    <x v="1845"/>
    <x v="0"/>
    <n v="19"/>
    <x v="0"/>
    <x v="11"/>
    <n v="100"/>
    <x v="1307"/>
    <x v="4"/>
    <x v="11"/>
    <x v="1845"/>
    <x v="1844"/>
    <x v="2"/>
  </r>
  <r>
    <n v="1846"/>
    <x v="1846"/>
    <x v="1844"/>
    <n v="15000"/>
    <n v="20689"/>
    <x v="0"/>
    <x v="0"/>
    <x v="0"/>
    <n v="1355585777"/>
    <x v="1846"/>
    <x v="0"/>
    <n v="209"/>
    <x v="0"/>
    <x v="11"/>
    <n v="138"/>
    <x v="1308"/>
    <x v="4"/>
    <x v="11"/>
    <x v="1846"/>
    <x v="1845"/>
    <x v="5"/>
  </r>
  <r>
    <n v="1847"/>
    <x v="1847"/>
    <x v="1845"/>
    <n v="2500"/>
    <n v="3022"/>
    <x v="0"/>
    <x v="0"/>
    <x v="0"/>
    <n v="1429594832"/>
    <x v="1847"/>
    <x v="0"/>
    <n v="38"/>
    <x v="0"/>
    <x v="11"/>
    <n v="121"/>
    <x v="1309"/>
    <x v="4"/>
    <x v="11"/>
    <x v="1847"/>
    <x v="1846"/>
    <x v="0"/>
  </r>
  <r>
    <n v="1848"/>
    <x v="1848"/>
    <x v="1846"/>
    <n v="3000"/>
    <n v="3221"/>
    <x v="0"/>
    <x v="0"/>
    <x v="0"/>
    <n v="1312095540"/>
    <x v="1848"/>
    <x v="0"/>
    <n v="24"/>
    <x v="0"/>
    <x v="11"/>
    <n v="107"/>
    <x v="575"/>
    <x v="4"/>
    <x v="11"/>
    <x v="1848"/>
    <x v="1847"/>
    <x v="6"/>
  </r>
  <r>
    <n v="1849"/>
    <x v="1849"/>
    <x v="1847"/>
    <n v="300"/>
    <n v="301"/>
    <x v="0"/>
    <x v="0"/>
    <x v="0"/>
    <n v="1350505059"/>
    <x v="1849"/>
    <x v="0"/>
    <n v="8"/>
    <x v="0"/>
    <x v="11"/>
    <n v="100"/>
    <x v="1310"/>
    <x v="4"/>
    <x v="11"/>
    <x v="1849"/>
    <x v="1848"/>
    <x v="5"/>
  </r>
  <r>
    <n v="1850"/>
    <x v="1850"/>
    <x v="1848"/>
    <n v="9000"/>
    <n v="9137"/>
    <x v="0"/>
    <x v="0"/>
    <x v="0"/>
    <n v="1405033300"/>
    <x v="1850"/>
    <x v="0"/>
    <n v="179"/>
    <x v="0"/>
    <x v="11"/>
    <n v="102"/>
    <x v="1311"/>
    <x v="4"/>
    <x v="11"/>
    <x v="1850"/>
    <x v="1849"/>
    <x v="3"/>
  </r>
  <r>
    <n v="1851"/>
    <x v="1851"/>
    <x v="1849"/>
    <n v="1300"/>
    <n v="1301"/>
    <x v="0"/>
    <x v="0"/>
    <x v="0"/>
    <n v="1406509200"/>
    <x v="1851"/>
    <x v="0"/>
    <n v="26"/>
    <x v="0"/>
    <x v="11"/>
    <n v="100"/>
    <x v="1312"/>
    <x v="4"/>
    <x v="11"/>
    <x v="1851"/>
    <x v="1850"/>
    <x v="3"/>
  </r>
  <r>
    <n v="1852"/>
    <x v="1852"/>
    <x v="1850"/>
    <n v="15000"/>
    <n v="17545"/>
    <x v="0"/>
    <x v="0"/>
    <x v="0"/>
    <n v="1429920000"/>
    <x v="1852"/>
    <x v="0"/>
    <n v="131"/>
    <x v="0"/>
    <x v="11"/>
    <n v="117"/>
    <x v="1313"/>
    <x v="4"/>
    <x v="11"/>
    <x v="1852"/>
    <x v="1851"/>
    <x v="0"/>
  </r>
  <r>
    <n v="1853"/>
    <x v="1853"/>
    <x v="1851"/>
    <n v="800"/>
    <n v="815"/>
    <x v="0"/>
    <x v="0"/>
    <x v="0"/>
    <n v="1352860017"/>
    <x v="1853"/>
    <x v="0"/>
    <n v="14"/>
    <x v="0"/>
    <x v="11"/>
    <n v="102"/>
    <x v="1314"/>
    <x v="4"/>
    <x v="11"/>
    <x v="1853"/>
    <x v="1852"/>
    <x v="5"/>
  </r>
  <r>
    <n v="1854"/>
    <x v="1854"/>
    <x v="1852"/>
    <n v="15000"/>
    <n v="15318.55"/>
    <x v="0"/>
    <x v="0"/>
    <x v="0"/>
    <n v="1369355437"/>
    <x v="1854"/>
    <x v="0"/>
    <n v="174"/>
    <x v="0"/>
    <x v="11"/>
    <n v="102"/>
    <x v="1315"/>
    <x v="4"/>
    <x v="11"/>
    <x v="1854"/>
    <x v="1853"/>
    <x v="4"/>
  </r>
  <r>
    <n v="1855"/>
    <x v="1855"/>
    <x v="1853"/>
    <n v="8750"/>
    <n v="13480.16"/>
    <x v="0"/>
    <x v="5"/>
    <x v="5"/>
    <n v="1389012940"/>
    <x v="1855"/>
    <x v="0"/>
    <n v="191"/>
    <x v="0"/>
    <x v="11"/>
    <n v="154"/>
    <x v="1316"/>
    <x v="4"/>
    <x v="11"/>
    <x v="1855"/>
    <x v="1854"/>
    <x v="4"/>
  </r>
  <r>
    <n v="1856"/>
    <x v="1856"/>
    <x v="1854"/>
    <n v="2000"/>
    <n v="2025"/>
    <x v="0"/>
    <x v="0"/>
    <x v="0"/>
    <n v="1405715472"/>
    <x v="1856"/>
    <x v="0"/>
    <n v="38"/>
    <x v="0"/>
    <x v="11"/>
    <n v="101"/>
    <x v="1317"/>
    <x v="4"/>
    <x v="11"/>
    <x v="1856"/>
    <x v="1855"/>
    <x v="3"/>
  </r>
  <r>
    <n v="1857"/>
    <x v="1857"/>
    <x v="1855"/>
    <n v="3000"/>
    <n v="3000"/>
    <x v="0"/>
    <x v="0"/>
    <x v="0"/>
    <n v="1410546413"/>
    <x v="1857"/>
    <x v="0"/>
    <n v="22"/>
    <x v="0"/>
    <x v="11"/>
    <n v="100"/>
    <x v="1318"/>
    <x v="4"/>
    <x v="11"/>
    <x v="1857"/>
    <x v="1856"/>
    <x v="3"/>
  </r>
  <r>
    <n v="1858"/>
    <x v="1858"/>
    <x v="1856"/>
    <n v="5555.55"/>
    <n v="6041.55"/>
    <x v="0"/>
    <x v="0"/>
    <x v="0"/>
    <n v="1324014521"/>
    <x v="1858"/>
    <x v="0"/>
    <n v="149"/>
    <x v="0"/>
    <x v="11"/>
    <n v="109"/>
    <x v="1319"/>
    <x v="4"/>
    <x v="11"/>
    <x v="1858"/>
    <x v="1857"/>
    <x v="6"/>
  </r>
  <r>
    <n v="1859"/>
    <x v="1859"/>
    <x v="1857"/>
    <n v="3000"/>
    <n v="3955"/>
    <x v="0"/>
    <x v="0"/>
    <x v="0"/>
    <n v="1316716129"/>
    <x v="1859"/>
    <x v="0"/>
    <n v="56"/>
    <x v="0"/>
    <x v="11"/>
    <n v="132"/>
    <x v="1320"/>
    <x v="4"/>
    <x v="11"/>
    <x v="1859"/>
    <x v="1858"/>
    <x v="6"/>
  </r>
  <r>
    <n v="1860"/>
    <x v="1860"/>
    <x v="1858"/>
    <n v="750"/>
    <n v="1001"/>
    <x v="0"/>
    <x v="0"/>
    <x v="0"/>
    <n v="1391706084"/>
    <x v="1860"/>
    <x v="0"/>
    <n v="19"/>
    <x v="0"/>
    <x v="11"/>
    <n v="133"/>
    <x v="1321"/>
    <x v="4"/>
    <x v="11"/>
    <x v="1860"/>
    <x v="1859"/>
    <x v="3"/>
  </r>
  <r>
    <n v="1861"/>
    <x v="1861"/>
    <x v="1859"/>
    <n v="250000"/>
    <n v="0"/>
    <x v="2"/>
    <x v="1"/>
    <x v="1"/>
    <n v="1422256341"/>
    <x v="1861"/>
    <x v="0"/>
    <n v="0"/>
    <x v="1"/>
    <x v="18"/>
    <n v="0"/>
    <x v="123"/>
    <x v="6"/>
    <x v="18"/>
    <x v="1861"/>
    <x v="1860"/>
    <x v="3"/>
  </r>
  <r>
    <n v="1862"/>
    <x v="1862"/>
    <x v="1860"/>
    <n v="18000"/>
    <n v="1455"/>
    <x v="2"/>
    <x v="0"/>
    <x v="0"/>
    <n v="1488958200"/>
    <x v="1862"/>
    <x v="0"/>
    <n v="16"/>
    <x v="1"/>
    <x v="18"/>
    <n v="8"/>
    <x v="1322"/>
    <x v="6"/>
    <x v="18"/>
    <x v="1862"/>
    <x v="1861"/>
    <x v="1"/>
  </r>
  <r>
    <n v="1863"/>
    <x v="1863"/>
    <x v="1861"/>
    <n v="2500"/>
    <n v="10"/>
    <x v="2"/>
    <x v="0"/>
    <x v="0"/>
    <n v="1402600085"/>
    <x v="1863"/>
    <x v="0"/>
    <n v="2"/>
    <x v="1"/>
    <x v="18"/>
    <n v="0"/>
    <x v="145"/>
    <x v="6"/>
    <x v="18"/>
    <x v="1863"/>
    <x v="1862"/>
    <x v="3"/>
  </r>
  <r>
    <n v="1864"/>
    <x v="1864"/>
    <x v="1862"/>
    <n v="6500"/>
    <n v="2788"/>
    <x v="2"/>
    <x v="0"/>
    <x v="0"/>
    <n v="1399223500"/>
    <x v="1864"/>
    <x v="0"/>
    <n v="48"/>
    <x v="1"/>
    <x v="18"/>
    <n v="43"/>
    <x v="1323"/>
    <x v="6"/>
    <x v="18"/>
    <x v="1864"/>
    <x v="1863"/>
    <x v="3"/>
  </r>
  <r>
    <n v="1865"/>
    <x v="1865"/>
    <x v="1863"/>
    <n v="110000"/>
    <n v="4"/>
    <x v="2"/>
    <x v="1"/>
    <x v="1"/>
    <n v="1478425747"/>
    <x v="1865"/>
    <x v="0"/>
    <n v="2"/>
    <x v="1"/>
    <x v="18"/>
    <n v="0"/>
    <x v="448"/>
    <x v="6"/>
    <x v="18"/>
    <x v="1865"/>
    <x v="1864"/>
    <x v="2"/>
  </r>
  <r>
    <n v="1866"/>
    <x v="1866"/>
    <x v="1864"/>
    <n v="25000"/>
    <n v="125"/>
    <x v="2"/>
    <x v="0"/>
    <x v="0"/>
    <n v="1488340800"/>
    <x v="1866"/>
    <x v="0"/>
    <n v="2"/>
    <x v="1"/>
    <x v="18"/>
    <n v="1"/>
    <x v="369"/>
    <x v="6"/>
    <x v="18"/>
    <x v="1866"/>
    <x v="1865"/>
    <x v="1"/>
  </r>
  <r>
    <n v="1867"/>
    <x v="1867"/>
    <x v="1865"/>
    <n v="20000"/>
    <n v="10"/>
    <x v="2"/>
    <x v="0"/>
    <x v="0"/>
    <n v="1478383912"/>
    <x v="1867"/>
    <x v="0"/>
    <n v="1"/>
    <x v="1"/>
    <x v="18"/>
    <n v="0"/>
    <x v="119"/>
    <x v="6"/>
    <x v="18"/>
    <x v="1867"/>
    <x v="1866"/>
    <x v="2"/>
  </r>
  <r>
    <n v="1868"/>
    <x v="1868"/>
    <x v="1866"/>
    <n v="25000"/>
    <n v="1217"/>
    <x v="2"/>
    <x v="0"/>
    <x v="0"/>
    <n v="1450166340"/>
    <x v="1868"/>
    <x v="0"/>
    <n v="17"/>
    <x v="1"/>
    <x v="18"/>
    <n v="5"/>
    <x v="869"/>
    <x v="6"/>
    <x v="18"/>
    <x v="1868"/>
    <x v="1867"/>
    <x v="0"/>
  </r>
  <r>
    <n v="1869"/>
    <x v="1869"/>
    <x v="1867"/>
    <n v="10000"/>
    <n v="0"/>
    <x v="2"/>
    <x v="0"/>
    <x v="0"/>
    <n v="1483488249"/>
    <x v="1869"/>
    <x v="0"/>
    <n v="0"/>
    <x v="1"/>
    <x v="18"/>
    <n v="0"/>
    <x v="123"/>
    <x v="6"/>
    <x v="18"/>
    <x v="1869"/>
    <x v="1868"/>
    <x v="2"/>
  </r>
  <r>
    <n v="1870"/>
    <x v="1870"/>
    <x v="1868"/>
    <n v="3500"/>
    <n v="361"/>
    <x v="2"/>
    <x v="0"/>
    <x v="0"/>
    <n v="1454213820"/>
    <x v="1870"/>
    <x v="0"/>
    <n v="11"/>
    <x v="1"/>
    <x v="18"/>
    <n v="10"/>
    <x v="1324"/>
    <x v="6"/>
    <x v="18"/>
    <x v="1870"/>
    <x v="1869"/>
    <x v="2"/>
  </r>
  <r>
    <n v="1871"/>
    <x v="1871"/>
    <x v="1869"/>
    <n v="6500"/>
    <n v="4666"/>
    <x v="2"/>
    <x v="0"/>
    <x v="0"/>
    <n v="1416512901"/>
    <x v="1871"/>
    <x v="0"/>
    <n v="95"/>
    <x v="1"/>
    <x v="18"/>
    <n v="72"/>
    <x v="1325"/>
    <x v="6"/>
    <x v="18"/>
    <x v="1871"/>
    <x v="1870"/>
    <x v="3"/>
  </r>
  <r>
    <n v="1872"/>
    <x v="1872"/>
    <x v="1870"/>
    <n v="20000"/>
    <n v="212"/>
    <x v="2"/>
    <x v="0"/>
    <x v="0"/>
    <n v="1435633602"/>
    <x v="1872"/>
    <x v="0"/>
    <n v="13"/>
    <x v="1"/>
    <x v="18"/>
    <n v="1"/>
    <x v="1326"/>
    <x v="6"/>
    <x v="18"/>
    <x v="1872"/>
    <x v="1871"/>
    <x v="0"/>
  </r>
  <r>
    <n v="1873"/>
    <x v="1873"/>
    <x v="1871"/>
    <n v="8000"/>
    <n v="36"/>
    <x v="2"/>
    <x v="5"/>
    <x v="5"/>
    <n v="1436373900"/>
    <x v="1873"/>
    <x v="0"/>
    <n v="2"/>
    <x v="1"/>
    <x v="18"/>
    <n v="0"/>
    <x v="657"/>
    <x v="6"/>
    <x v="18"/>
    <x v="1873"/>
    <x v="1872"/>
    <x v="0"/>
  </r>
  <r>
    <n v="1874"/>
    <x v="1874"/>
    <x v="1872"/>
    <n v="160000"/>
    <n v="26"/>
    <x v="2"/>
    <x v="0"/>
    <x v="0"/>
    <n v="1467155733"/>
    <x v="1874"/>
    <x v="0"/>
    <n v="2"/>
    <x v="1"/>
    <x v="18"/>
    <n v="0"/>
    <x v="31"/>
    <x v="6"/>
    <x v="18"/>
    <x v="1874"/>
    <x v="1873"/>
    <x v="2"/>
  </r>
  <r>
    <n v="1875"/>
    <x v="1875"/>
    <x v="1873"/>
    <n v="10000"/>
    <n v="51"/>
    <x v="2"/>
    <x v="0"/>
    <x v="0"/>
    <n v="1470519308"/>
    <x v="1875"/>
    <x v="0"/>
    <n v="3"/>
    <x v="1"/>
    <x v="18"/>
    <n v="1"/>
    <x v="1327"/>
    <x v="6"/>
    <x v="18"/>
    <x v="1875"/>
    <x v="1874"/>
    <x v="2"/>
  </r>
  <r>
    <n v="1876"/>
    <x v="1876"/>
    <x v="1874"/>
    <n v="280"/>
    <n v="0"/>
    <x v="2"/>
    <x v="2"/>
    <x v="2"/>
    <n v="1402901405"/>
    <x v="1876"/>
    <x v="0"/>
    <n v="0"/>
    <x v="1"/>
    <x v="18"/>
    <n v="0"/>
    <x v="123"/>
    <x v="6"/>
    <x v="18"/>
    <x v="1876"/>
    <x v="1875"/>
    <x v="3"/>
  </r>
  <r>
    <n v="1877"/>
    <x v="1877"/>
    <x v="1875"/>
    <n v="60"/>
    <n v="0"/>
    <x v="2"/>
    <x v="0"/>
    <x v="0"/>
    <n v="1425170525"/>
    <x v="1877"/>
    <x v="0"/>
    <n v="0"/>
    <x v="1"/>
    <x v="18"/>
    <n v="0"/>
    <x v="123"/>
    <x v="6"/>
    <x v="18"/>
    <x v="1877"/>
    <x v="1876"/>
    <x v="0"/>
  </r>
  <r>
    <n v="1878"/>
    <x v="1878"/>
    <x v="1876"/>
    <n v="8000"/>
    <n v="0"/>
    <x v="2"/>
    <x v="2"/>
    <x v="2"/>
    <n v="1402618355"/>
    <x v="1878"/>
    <x v="0"/>
    <n v="0"/>
    <x v="1"/>
    <x v="18"/>
    <n v="0"/>
    <x v="123"/>
    <x v="6"/>
    <x v="18"/>
    <x v="1878"/>
    <x v="1877"/>
    <x v="3"/>
  </r>
  <r>
    <n v="1879"/>
    <x v="1879"/>
    <x v="1877"/>
    <n v="5000"/>
    <n v="6"/>
    <x v="2"/>
    <x v="3"/>
    <x v="3"/>
    <n v="1457966129"/>
    <x v="1879"/>
    <x v="0"/>
    <n v="2"/>
    <x v="1"/>
    <x v="18"/>
    <n v="0"/>
    <x v="363"/>
    <x v="6"/>
    <x v="18"/>
    <x v="1879"/>
    <x v="1878"/>
    <x v="2"/>
  </r>
  <r>
    <n v="1880"/>
    <x v="1880"/>
    <x v="1878"/>
    <n v="5000"/>
    <n v="1004"/>
    <x v="2"/>
    <x v="1"/>
    <x v="1"/>
    <n v="1459341380"/>
    <x v="1880"/>
    <x v="0"/>
    <n v="24"/>
    <x v="1"/>
    <x v="18"/>
    <n v="20"/>
    <x v="1328"/>
    <x v="6"/>
    <x v="18"/>
    <x v="1880"/>
    <x v="1879"/>
    <x v="2"/>
  </r>
  <r>
    <n v="1881"/>
    <x v="1881"/>
    <x v="1879"/>
    <n v="2000"/>
    <n v="3453.69"/>
    <x v="0"/>
    <x v="0"/>
    <x v="0"/>
    <n v="1425955189"/>
    <x v="1881"/>
    <x v="0"/>
    <n v="70"/>
    <x v="0"/>
    <x v="14"/>
    <n v="173"/>
    <x v="1329"/>
    <x v="4"/>
    <x v="14"/>
    <x v="1881"/>
    <x v="1880"/>
    <x v="0"/>
  </r>
  <r>
    <n v="1882"/>
    <x v="1882"/>
    <x v="1880"/>
    <n v="3350"/>
    <n v="3380"/>
    <x v="0"/>
    <x v="0"/>
    <x v="0"/>
    <n v="1341964080"/>
    <x v="1882"/>
    <x v="0"/>
    <n v="81"/>
    <x v="0"/>
    <x v="14"/>
    <n v="101"/>
    <x v="1330"/>
    <x v="4"/>
    <x v="14"/>
    <x v="1882"/>
    <x v="1881"/>
    <x v="5"/>
  </r>
  <r>
    <n v="1883"/>
    <x v="1883"/>
    <x v="1881"/>
    <n v="999"/>
    <n v="1047"/>
    <x v="0"/>
    <x v="0"/>
    <x v="0"/>
    <n v="1333921508"/>
    <x v="1883"/>
    <x v="0"/>
    <n v="32"/>
    <x v="0"/>
    <x v="14"/>
    <n v="105"/>
    <x v="1331"/>
    <x v="4"/>
    <x v="14"/>
    <x v="1883"/>
    <x v="1882"/>
    <x v="5"/>
  </r>
  <r>
    <n v="1884"/>
    <x v="1884"/>
    <x v="1882"/>
    <n v="1000"/>
    <n v="1351"/>
    <x v="0"/>
    <x v="0"/>
    <x v="0"/>
    <n v="1354017600"/>
    <x v="1884"/>
    <x v="0"/>
    <n v="26"/>
    <x v="0"/>
    <x v="14"/>
    <n v="135"/>
    <x v="1332"/>
    <x v="4"/>
    <x v="14"/>
    <x v="1884"/>
    <x v="1883"/>
    <x v="5"/>
  </r>
  <r>
    <n v="1885"/>
    <x v="1885"/>
    <x v="1883"/>
    <n v="4575"/>
    <n v="5322"/>
    <x v="0"/>
    <x v="0"/>
    <x v="0"/>
    <n v="1344636000"/>
    <x v="1885"/>
    <x v="0"/>
    <n v="105"/>
    <x v="0"/>
    <x v="14"/>
    <n v="116"/>
    <x v="902"/>
    <x v="4"/>
    <x v="14"/>
    <x v="1885"/>
    <x v="1884"/>
    <x v="5"/>
  </r>
  <r>
    <n v="1886"/>
    <x v="1886"/>
    <x v="1884"/>
    <n v="1200"/>
    <n v="1225"/>
    <x v="0"/>
    <x v="0"/>
    <x v="0"/>
    <n v="1415832338"/>
    <x v="1886"/>
    <x v="0"/>
    <n v="29"/>
    <x v="0"/>
    <x v="14"/>
    <n v="102"/>
    <x v="1333"/>
    <x v="4"/>
    <x v="14"/>
    <x v="1886"/>
    <x v="1885"/>
    <x v="3"/>
  </r>
  <r>
    <n v="1887"/>
    <x v="1887"/>
    <x v="1885"/>
    <n v="3000"/>
    <n v="3335"/>
    <x v="0"/>
    <x v="3"/>
    <x v="3"/>
    <n v="1449178200"/>
    <x v="1887"/>
    <x v="0"/>
    <n v="8"/>
    <x v="0"/>
    <x v="14"/>
    <n v="111"/>
    <x v="1334"/>
    <x v="4"/>
    <x v="14"/>
    <x v="1887"/>
    <x v="1886"/>
    <x v="0"/>
  </r>
  <r>
    <n v="1888"/>
    <x v="1888"/>
    <x v="1886"/>
    <n v="2500"/>
    <n v="4152"/>
    <x v="0"/>
    <x v="0"/>
    <x v="0"/>
    <n v="1275368340"/>
    <x v="1888"/>
    <x v="0"/>
    <n v="89"/>
    <x v="0"/>
    <x v="14"/>
    <n v="166"/>
    <x v="1335"/>
    <x v="4"/>
    <x v="14"/>
    <x v="1888"/>
    <x v="1887"/>
    <x v="7"/>
  </r>
  <r>
    <n v="1889"/>
    <x v="1889"/>
    <x v="1887"/>
    <n v="2000"/>
    <n v="2132"/>
    <x v="0"/>
    <x v="0"/>
    <x v="0"/>
    <n v="1363024946"/>
    <x v="1889"/>
    <x v="0"/>
    <n v="44"/>
    <x v="0"/>
    <x v="14"/>
    <n v="107"/>
    <x v="975"/>
    <x v="4"/>
    <x v="14"/>
    <x v="1889"/>
    <x v="1888"/>
    <x v="4"/>
  </r>
  <r>
    <n v="1890"/>
    <x v="1890"/>
    <x v="1888"/>
    <n v="12000"/>
    <n v="17350.13"/>
    <x v="0"/>
    <x v="0"/>
    <x v="0"/>
    <n v="1355597528"/>
    <x v="1890"/>
    <x v="0"/>
    <n v="246"/>
    <x v="0"/>
    <x v="14"/>
    <n v="145"/>
    <x v="1336"/>
    <x v="4"/>
    <x v="14"/>
    <x v="1890"/>
    <x v="1889"/>
    <x v="5"/>
  </r>
  <r>
    <n v="1891"/>
    <x v="1891"/>
    <x v="1889"/>
    <n v="10000"/>
    <n v="10555"/>
    <x v="0"/>
    <x v="0"/>
    <x v="0"/>
    <n v="1279778400"/>
    <x v="1891"/>
    <x v="0"/>
    <n v="120"/>
    <x v="0"/>
    <x v="14"/>
    <n v="106"/>
    <x v="1337"/>
    <x v="4"/>
    <x v="14"/>
    <x v="1891"/>
    <x v="1890"/>
    <x v="7"/>
  </r>
  <r>
    <n v="1892"/>
    <x v="1892"/>
    <x v="1890"/>
    <n v="500"/>
    <n v="683"/>
    <x v="0"/>
    <x v="0"/>
    <x v="0"/>
    <n v="1307459881"/>
    <x v="1892"/>
    <x v="0"/>
    <n v="26"/>
    <x v="0"/>
    <x v="14"/>
    <n v="137"/>
    <x v="1106"/>
    <x v="4"/>
    <x v="14"/>
    <x v="1892"/>
    <x v="1891"/>
    <x v="6"/>
  </r>
  <r>
    <n v="1893"/>
    <x v="1893"/>
    <x v="1891"/>
    <n v="2500"/>
    <n v="2600"/>
    <x v="0"/>
    <x v="0"/>
    <x v="0"/>
    <n v="1302926340"/>
    <x v="1893"/>
    <x v="0"/>
    <n v="45"/>
    <x v="0"/>
    <x v="14"/>
    <n v="104"/>
    <x v="1338"/>
    <x v="4"/>
    <x v="14"/>
    <x v="1893"/>
    <x v="1892"/>
    <x v="6"/>
  </r>
  <r>
    <n v="1894"/>
    <x v="1894"/>
    <x v="1892"/>
    <n v="1000"/>
    <n v="1145"/>
    <x v="0"/>
    <x v="0"/>
    <x v="0"/>
    <n v="1329082983"/>
    <x v="1894"/>
    <x v="0"/>
    <n v="20"/>
    <x v="0"/>
    <x v="14"/>
    <n v="115"/>
    <x v="1339"/>
    <x v="4"/>
    <x v="14"/>
    <x v="1894"/>
    <x v="1893"/>
    <x v="5"/>
  </r>
  <r>
    <n v="1895"/>
    <x v="1895"/>
    <x v="1893"/>
    <n v="9072"/>
    <n v="9228"/>
    <x v="0"/>
    <x v="0"/>
    <x v="0"/>
    <n v="1445363722"/>
    <x v="1895"/>
    <x v="0"/>
    <n v="47"/>
    <x v="0"/>
    <x v="14"/>
    <n v="102"/>
    <x v="1340"/>
    <x v="4"/>
    <x v="14"/>
    <x v="1895"/>
    <x v="1894"/>
    <x v="0"/>
  </r>
  <r>
    <n v="1896"/>
    <x v="1896"/>
    <x v="1894"/>
    <n v="451"/>
    <n v="559"/>
    <x v="0"/>
    <x v="0"/>
    <x v="0"/>
    <n v="1334250165"/>
    <x v="1896"/>
    <x v="0"/>
    <n v="13"/>
    <x v="0"/>
    <x v="14"/>
    <n v="124"/>
    <x v="1341"/>
    <x v="4"/>
    <x v="14"/>
    <x v="1896"/>
    <x v="1895"/>
    <x v="5"/>
  </r>
  <r>
    <n v="1897"/>
    <x v="1897"/>
    <x v="1895"/>
    <n v="6350"/>
    <n v="6506"/>
    <x v="0"/>
    <x v="0"/>
    <x v="0"/>
    <n v="1393966800"/>
    <x v="1897"/>
    <x v="0"/>
    <n v="183"/>
    <x v="0"/>
    <x v="14"/>
    <n v="102"/>
    <x v="1342"/>
    <x v="4"/>
    <x v="14"/>
    <x v="1897"/>
    <x v="1896"/>
    <x v="3"/>
  </r>
  <r>
    <n v="1898"/>
    <x v="1898"/>
    <x v="1896"/>
    <n v="1000"/>
    <n v="1445"/>
    <x v="0"/>
    <x v="0"/>
    <x v="0"/>
    <n v="1454349600"/>
    <x v="1898"/>
    <x v="0"/>
    <n v="21"/>
    <x v="0"/>
    <x v="14"/>
    <n v="145"/>
    <x v="1343"/>
    <x v="4"/>
    <x v="14"/>
    <x v="1898"/>
    <x v="1897"/>
    <x v="0"/>
  </r>
  <r>
    <n v="1899"/>
    <x v="1899"/>
    <x v="1897"/>
    <n v="900"/>
    <n v="1200"/>
    <x v="0"/>
    <x v="0"/>
    <x v="0"/>
    <n v="1427319366"/>
    <x v="1899"/>
    <x v="0"/>
    <n v="42"/>
    <x v="0"/>
    <x v="14"/>
    <n v="133"/>
    <x v="1344"/>
    <x v="4"/>
    <x v="14"/>
    <x v="1899"/>
    <x v="1898"/>
    <x v="0"/>
  </r>
  <r>
    <n v="1900"/>
    <x v="1900"/>
    <x v="1898"/>
    <n v="2500"/>
    <n v="2734.11"/>
    <x v="0"/>
    <x v="0"/>
    <x v="0"/>
    <n v="1349517540"/>
    <x v="1900"/>
    <x v="0"/>
    <n v="54"/>
    <x v="0"/>
    <x v="14"/>
    <n v="109"/>
    <x v="1345"/>
    <x v="4"/>
    <x v="14"/>
    <x v="1900"/>
    <x v="1899"/>
    <x v="5"/>
  </r>
  <r>
    <n v="1901"/>
    <x v="1901"/>
    <x v="1899"/>
    <n v="99000"/>
    <n v="2670"/>
    <x v="2"/>
    <x v="1"/>
    <x v="1"/>
    <n v="1432299600"/>
    <x v="1901"/>
    <x v="0"/>
    <n v="25"/>
    <x v="1"/>
    <x v="29"/>
    <n v="3"/>
    <x v="1346"/>
    <x v="2"/>
    <x v="29"/>
    <x v="1901"/>
    <x v="1900"/>
    <x v="0"/>
  </r>
  <r>
    <n v="1902"/>
    <x v="1902"/>
    <x v="1900"/>
    <n v="1000"/>
    <n v="12"/>
    <x v="2"/>
    <x v="9"/>
    <x v="3"/>
    <n v="1425495447"/>
    <x v="1902"/>
    <x v="0"/>
    <n v="3"/>
    <x v="1"/>
    <x v="29"/>
    <n v="1"/>
    <x v="144"/>
    <x v="2"/>
    <x v="29"/>
    <x v="1902"/>
    <x v="1901"/>
    <x v="0"/>
  </r>
  <r>
    <n v="1903"/>
    <x v="1903"/>
    <x v="1901"/>
    <n v="3000"/>
    <n v="1398"/>
    <x v="2"/>
    <x v="0"/>
    <x v="0"/>
    <n v="1485541791"/>
    <x v="1903"/>
    <x v="0"/>
    <n v="41"/>
    <x v="1"/>
    <x v="29"/>
    <n v="47"/>
    <x v="1347"/>
    <x v="2"/>
    <x v="29"/>
    <x v="1903"/>
    <x v="1902"/>
    <x v="2"/>
  </r>
  <r>
    <n v="1904"/>
    <x v="1904"/>
    <x v="1902"/>
    <n v="50000"/>
    <n v="50"/>
    <x v="2"/>
    <x v="0"/>
    <x v="0"/>
    <n v="1451752021"/>
    <x v="1904"/>
    <x v="0"/>
    <n v="2"/>
    <x v="1"/>
    <x v="29"/>
    <n v="0"/>
    <x v="381"/>
    <x v="2"/>
    <x v="29"/>
    <x v="1904"/>
    <x v="1903"/>
    <x v="0"/>
  </r>
  <r>
    <n v="1905"/>
    <x v="1905"/>
    <x v="1903"/>
    <n v="25000"/>
    <n v="42"/>
    <x v="2"/>
    <x v="0"/>
    <x v="0"/>
    <n v="1410127994"/>
    <x v="1905"/>
    <x v="0"/>
    <n v="4"/>
    <x v="1"/>
    <x v="29"/>
    <n v="0"/>
    <x v="679"/>
    <x v="2"/>
    <x v="29"/>
    <x v="1905"/>
    <x v="1904"/>
    <x v="3"/>
  </r>
  <r>
    <n v="1906"/>
    <x v="1906"/>
    <x v="1904"/>
    <n v="50000"/>
    <n v="21380"/>
    <x v="2"/>
    <x v="0"/>
    <x v="0"/>
    <n v="1466697983"/>
    <x v="1906"/>
    <x v="0"/>
    <n v="99"/>
    <x v="1"/>
    <x v="29"/>
    <n v="43"/>
    <x v="1348"/>
    <x v="2"/>
    <x v="29"/>
    <x v="1906"/>
    <x v="1905"/>
    <x v="2"/>
  </r>
  <r>
    <n v="1907"/>
    <x v="1907"/>
    <x v="1905"/>
    <n v="30000"/>
    <n v="85"/>
    <x v="2"/>
    <x v="0"/>
    <x v="0"/>
    <n v="1400853925"/>
    <x v="1907"/>
    <x v="0"/>
    <n v="4"/>
    <x v="1"/>
    <x v="29"/>
    <n v="0"/>
    <x v="1210"/>
    <x v="2"/>
    <x v="29"/>
    <x v="1907"/>
    <x v="1906"/>
    <x v="3"/>
  </r>
  <r>
    <n v="1908"/>
    <x v="1908"/>
    <x v="1906"/>
    <n v="25000"/>
    <n v="433"/>
    <x v="2"/>
    <x v="0"/>
    <x v="0"/>
    <n v="1483048900"/>
    <x v="1908"/>
    <x v="0"/>
    <n v="4"/>
    <x v="1"/>
    <x v="29"/>
    <n v="2"/>
    <x v="1349"/>
    <x v="2"/>
    <x v="29"/>
    <x v="1908"/>
    <x v="1907"/>
    <x v="2"/>
  </r>
  <r>
    <n v="1909"/>
    <x v="1909"/>
    <x v="1907"/>
    <n v="35000"/>
    <n v="4939"/>
    <x v="2"/>
    <x v="0"/>
    <x v="0"/>
    <n v="1414059479"/>
    <x v="1909"/>
    <x v="0"/>
    <n v="38"/>
    <x v="1"/>
    <x v="29"/>
    <n v="14"/>
    <x v="1350"/>
    <x v="2"/>
    <x v="29"/>
    <x v="1909"/>
    <x v="1908"/>
    <x v="3"/>
  </r>
  <r>
    <n v="1910"/>
    <x v="1910"/>
    <x v="1908"/>
    <n v="85000"/>
    <n v="33486"/>
    <x v="2"/>
    <x v="9"/>
    <x v="3"/>
    <n v="1446331500"/>
    <x v="1910"/>
    <x v="0"/>
    <n v="285"/>
    <x v="1"/>
    <x v="29"/>
    <n v="39"/>
    <x v="1351"/>
    <x v="2"/>
    <x v="29"/>
    <x v="1910"/>
    <x v="1909"/>
    <x v="0"/>
  </r>
  <r>
    <n v="1911"/>
    <x v="1911"/>
    <x v="1909"/>
    <n v="42500"/>
    <n v="10"/>
    <x v="2"/>
    <x v="4"/>
    <x v="4"/>
    <n v="1407545334"/>
    <x v="1911"/>
    <x v="0"/>
    <n v="1"/>
    <x v="1"/>
    <x v="29"/>
    <n v="0"/>
    <x v="119"/>
    <x v="2"/>
    <x v="29"/>
    <x v="1911"/>
    <x v="1910"/>
    <x v="3"/>
  </r>
  <r>
    <n v="1912"/>
    <x v="1912"/>
    <x v="1910"/>
    <n v="5000"/>
    <n v="2965"/>
    <x v="2"/>
    <x v="0"/>
    <x v="0"/>
    <n v="1433395560"/>
    <x v="1912"/>
    <x v="0"/>
    <n v="42"/>
    <x v="1"/>
    <x v="29"/>
    <n v="59"/>
    <x v="1352"/>
    <x v="2"/>
    <x v="29"/>
    <x v="1912"/>
    <x v="1911"/>
    <x v="0"/>
  </r>
  <r>
    <n v="1913"/>
    <x v="1913"/>
    <x v="1911"/>
    <n v="48000"/>
    <n v="637"/>
    <x v="2"/>
    <x v="1"/>
    <x v="1"/>
    <n v="1412770578"/>
    <x v="1913"/>
    <x v="0"/>
    <n v="26"/>
    <x v="1"/>
    <x v="29"/>
    <n v="1"/>
    <x v="1353"/>
    <x v="2"/>
    <x v="29"/>
    <x v="1913"/>
    <x v="1912"/>
    <x v="3"/>
  </r>
  <r>
    <n v="1914"/>
    <x v="1914"/>
    <x v="1912"/>
    <n v="666"/>
    <n v="60"/>
    <x v="2"/>
    <x v="0"/>
    <x v="0"/>
    <n v="1414814340"/>
    <x v="1914"/>
    <x v="0"/>
    <n v="2"/>
    <x v="1"/>
    <x v="29"/>
    <n v="9"/>
    <x v="180"/>
    <x v="2"/>
    <x v="29"/>
    <x v="1914"/>
    <x v="1913"/>
    <x v="3"/>
  </r>
  <r>
    <n v="1915"/>
    <x v="1915"/>
    <x v="1913"/>
    <n v="500"/>
    <n v="8"/>
    <x v="2"/>
    <x v="0"/>
    <x v="0"/>
    <n v="1409620222"/>
    <x v="1915"/>
    <x v="0"/>
    <n v="4"/>
    <x v="1"/>
    <x v="29"/>
    <n v="2"/>
    <x v="448"/>
    <x v="2"/>
    <x v="29"/>
    <x v="1915"/>
    <x v="1914"/>
    <x v="3"/>
  </r>
  <r>
    <n v="1916"/>
    <x v="1916"/>
    <x v="1914"/>
    <n v="20000"/>
    <n v="102"/>
    <x v="2"/>
    <x v="0"/>
    <x v="0"/>
    <n v="1478542375"/>
    <x v="1916"/>
    <x v="0"/>
    <n v="6"/>
    <x v="1"/>
    <x v="29"/>
    <n v="1"/>
    <x v="1327"/>
    <x v="2"/>
    <x v="29"/>
    <x v="1916"/>
    <x v="1915"/>
    <x v="2"/>
  </r>
  <r>
    <n v="1917"/>
    <x v="1917"/>
    <x v="1915"/>
    <n v="390000"/>
    <n v="205025"/>
    <x v="2"/>
    <x v="7"/>
    <x v="6"/>
    <n v="1486708133"/>
    <x v="1917"/>
    <x v="0"/>
    <n v="70"/>
    <x v="1"/>
    <x v="29"/>
    <n v="53"/>
    <x v="1354"/>
    <x v="2"/>
    <x v="29"/>
    <x v="1917"/>
    <x v="1916"/>
    <x v="1"/>
  </r>
  <r>
    <n v="1918"/>
    <x v="1918"/>
    <x v="1916"/>
    <n v="25000"/>
    <n v="260"/>
    <x v="2"/>
    <x v="0"/>
    <x v="0"/>
    <n v="1407869851"/>
    <x v="1918"/>
    <x v="0"/>
    <n v="9"/>
    <x v="1"/>
    <x v="29"/>
    <n v="1"/>
    <x v="674"/>
    <x v="2"/>
    <x v="29"/>
    <x v="1918"/>
    <x v="1917"/>
    <x v="3"/>
  </r>
  <r>
    <n v="1919"/>
    <x v="1919"/>
    <x v="1917"/>
    <n v="500"/>
    <n v="237"/>
    <x v="2"/>
    <x v="0"/>
    <x v="0"/>
    <n v="1432069249"/>
    <x v="1919"/>
    <x v="0"/>
    <n v="8"/>
    <x v="1"/>
    <x v="29"/>
    <n v="47"/>
    <x v="1355"/>
    <x v="2"/>
    <x v="29"/>
    <x v="1919"/>
    <x v="1918"/>
    <x v="0"/>
  </r>
  <r>
    <n v="1920"/>
    <x v="1920"/>
    <x v="1918"/>
    <n v="10000"/>
    <n v="4303"/>
    <x v="2"/>
    <x v="1"/>
    <x v="1"/>
    <n v="1445468400"/>
    <x v="1920"/>
    <x v="0"/>
    <n v="105"/>
    <x v="1"/>
    <x v="29"/>
    <n v="43"/>
    <x v="1356"/>
    <x v="2"/>
    <x v="29"/>
    <x v="1920"/>
    <x v="1919"/>
    <x v="0"/>
  </r>
  <r>
    <n v="1921"/>
    <x v="1921"/>
    <x v="1919"/>
    <n v="1500"/>
    <n v="2052"/>
    <x v="0"/>
    <x v="0"/>
    <x v="0"/>
    <n v="1342243143"/>
    <x v="1921"/>
    <x v="0"/>
    <n v="38"/>
    <x v="0"/>
    <x v="14"/>
    <n v="137"/>
    <x v="1206"/>
    <x v="4"/>
    <x v="14"/>
    <x v="1921"/>
    <x v="1920"/>
    <x v="5"/>
  </r>
  <r>
    <n v="1922"/>
    <x v="1922"/>
    <x v="1920"/>
    <n v="2000"/>
    <n v="2311"/>
    <x v="0"/>
    <x v="0"/>
    <x v="0"/>
    <n v="1386828507"/>
    <x v="1922"/>
    <x v="0"/>
    <n v="64"/>
    <x v="0"/>
    <x v="14"/>
    <n v="116"/>
    <x v="1357"/>
    <x v="4"/>
    <x v="14"/>
    <x v="1922"/>
    <x v="1921"/>
    <x v="4"/>
  </r>
  <r>
    <n v="1923"/>
    <x v="1923"/>
    <x v="1921"/>
    <n v="125"/>
    <n v="301"/>
    <x v="0"/>
    <x v="0"/>
    <x v="0"/>
    <n v="1317099540"/>
    <x v="1923"/>
    <x v="0"/>
    <n v="13"/>
    <x v="0"/>
    <x v="14"/>
    <n v="241"/>
    <x v="1358"/>
    <x v="4"/>
    <x v="14"/>
    <x v="1923"/>
    <x v="1922"/>
    <x v="6"/>
  </r>
  <r>
    <n v="1924"/>
    <x v="1924"/>
    <x v="1922"/>
    <n v="3000"/>
    <n v="3432"/>
    <x v="0"/>
    <x v="0"/>
    <x v="0"/>
    <n v="1389814380"/>
    <x v="1924"/>
    <x v="0"/>
    <n v="33"/>
    <x v="0"/>
    <x v="14"/>
    <n v="114"/>
    <x v="1359"/>
    <x v="4"/>
    <x v="14"/>
    <x v="1924"/>
    <x v="1923"/>
    <x v="4"/>
  </r>
  <r>
    <n v="1925"/>
    <x v="1925"/>
    <x v="1923"/>
    <n v="1500"/>
    <n v="1655"/>
    <x v="0"/>
    <x v="0"/>
    <x v="0"/>
    <n v="1381449600"/>
    <x v="1925"/>
    <x v="0"/>
    <n v="52"/>
    <x v="0"/>
    <x v="14"/>
    <n v="110"/>
    <x v="1360"/>
    <x v="4"/>
    <x v="14"/>
    <x v="1925"/>
    <x v="1924"/>
    <x v="4"/>
  </r>
  <r>
    <n v="1926"/>
    <x v="1926"/>
    <x v="1924"/>
    <n v="1500"/>
    <n v="2930.69"/>
    <x v="0"/>
    <x v="0"/>
    <x v="0"/>
    <n v="1288657560"/>
    <x v="1926"/>
    <x v="0"/>
    <n v="107"/>
    <x v="0"/>
    <x v="14"/>
    <n v="195"/>
    <x v="1361"/>
    <x v="4"/>
    <x v="14"/>
    <x v="1926"/>
    <x v="1925"/>
    <x v="7"/>
  </r>
  <r>
    <n v="1927"/>
    <x v="1927"/>
    <x v="1925"/>
    <n v="600"/>
    <n v="620"/>
    <x v="0"/>
    <x v="0"/>
    <x v="0"/>
    <n v="1331182740"/>
    <x v="1927"/>
    <x v="0"/>
    <n v="11"/>
    <x v="0"/>
    <x v="14"/>
    <n v="103"/>
    <x v="1362"/>
    <x v="4"/>
    <x v="14"/>
    <x v="1927"/>
    <x v="1926"/>
    <x v="5"/>
  </r>
  <r>
    <n v="1928"/>
    <x v="1928"/>
    <x v="1926"/>
    <n v="2550"/>
    <n v="2630"/>
    <x v="0"/>
    <x v="0"/>
    <x v="0"/>
    <n v="1367940794"/>
    <x v="1928"/>
    <x v="0"/>
    <n v="34"/>
    <x v="0"/>
    <x v="14"/>
    <n v="103"/>
    <x v="1363"/>
    <x v="4"/>
    <x v="14"/>
    <x v="1928"/>
    <x v="1927"/>
    <x v="4"/>
  </r>
  <r>
    <n v="1929"/>
    <x v="1929"/>
    <x v="1927"/>
    <n v="3200"/>
    <n v="3210"/>
    <x v="0"/>
    <x v="0"/>
    <x v="0"/>
    <n v="1309825866"/>
    <x v="1929"/>
    <x v="0"/>
    <n v="75"/>
    <x v="0"/>
    <x v="14"/>
    <n v="100"/>
    <x v="1364"/>
    <x v="4"/>
    <x v="14"/>
    <x v="1929"/>
    <x v="1928"/>
    <x v="6"/>
  </r>
  <r>
    <n v="1930"/>
    <x v="1930"/>
    <x v="1928"/>
    <n v="1000"/>
    <n v="1270"/>
    <x v="0"/>
    <x v="0"/>
    <x v="0"/>
    <n v="1373203482"/>
    <x v="1930"/>
    <x v="0"/>
    <n v="26"/>
    <x v="0"/>
    <x v="14"/>
    <n v="127"/>
    <x v="1365"/>
    <x v="4"/>
    <x v="14"/>
    <x v="1930"/>
    <x v="1929"/>
    <x v="4"/>
  </r>
  <r>
    <n v="1931"/>
    <x v="1931"/>
    <x v="1929"/>
    <n v="2000"/>
    <n v="2412.02"/>
    <x v="0"/>
    <x v="0"/>
    <x v="0"/>
    <n v="1337657400"/>
    <x v="1931"/>
    <x v="0"/>
    <n v="50"/>
    <x v="0"/>
    <x v="14"/>
    <n v="121"/>
    <x v="1366"/>
    <x v="4"/>
    <x v="14"/>
    <x v="1931"/>
    <x v="1930"/>
    <x v="5"/>
  </r>
  <r>
    <n v="1932"/>
    <x v="1932"/>
    <x v="1930"/>
    <n v="5250"/>
    <n v="5617"/>
    <x v="0"/>
    <x v="0"/>
    <x v="0"/>
    <n v="1327433173"/>
    <x v="1932"/>
    <x v="0"/>
    <n v="80"/>
    <x v="0"/>
    <x v="14"/>
    <n v="107"/>
    <x v="1367"/>
    <x v="4"/>
    <x v="14"/>
    <x v="1932"/>
    <x v="1931"/>
    <x v="5"/>
  </r>
  <r>
    <n v="1933"/>
    <x v="1933"/>
    <x v="1931"/>
    <n v="6000"/>
    <n v="10346"/>
    <x v="0"/>
    <x v="0"/>
    <x v="0"/>
    <n v="1411787307"/>
    <x v="1933"/>
    <x v="0"/>
    <n v="110"/>
    <x v="0"/>
    <x v="14"/>
    <n v="172"/>
    <x v="1368"/>
    <x v="4"/>
    <x v="14"/>
    <x v="1933"/>
    <x v="1932"/>
    <x v="3"/>
  </r>
  <r>
    <n v="1934"/>
    <x v="1934"/>
    <x v="1932"/>
    <n v="5000"/>
    <n v="6181"/>
    <x v="0"/>
    <x v="0"/>
    <x v="0"/>
    <n v="1324789200"/>
    <x v="1934"/>
    <x v="0"/>
    <n v="77"/>
    <x v="0"/>
    <x v="14"/>
    <n v="124"/>
    <x v="1369"/>
    <x v="4"/>
    <x v="14"/>
    <x v="1934"/>
    <x v="1933"/>
    <x v="6"/>
  </r>
  <r>
    <n v="1935"/>
    <x v="1935"/>
    <x v="1933"/>
    <n v="2500"/>
    <n v="2710"/>
    <x v="0"/>
    <x v="0"/>
    <x v="0"/>
    <n v="1403326740"/>
    <x v="1935"/>
    <x v="0"/>
    <n v="50"/>
    <x v="0"/>
    <x v="14"/>
    <n v="108"/>
    <x v="1370"/>
    <x v="4"/>
    <x v="14"/>
    <x v="1935"/>
    <x v="1934"/>
    <x v="3"/>
  </r>
  <r>
    <n v="1936"/>
    <x v="1936"/>
    <x v="1934"/>
    <n v="7500"/>
    <n v="8739.01"/>
    <x v="0"/>
    <x v="0"/>
    <x v="0"/>
    <n v="1323151140"/>
    <x v="1936"/>
    <x v="0"/>
    <n v="145"/>
    <x v="0"/>
    <x v="14"/>
    <n v="117"/>
    <x v="1371"/>
    <x v="4"/>
    <x v="14"/>
    <x v="1936"/>
    <x v="1935"/>
    <x v="6"/>
  </r>
  <r>
    <n v="1937"/>
    <x v="1937"/>
    <x v="1935"/>
    <n v="600"/>
    <n v="1123.47"/>
    <x v="0"/>
    <x v="0"/>
    <x v="0"/>
    <n v="1339732740"/>
    <x v="1937"/>
    <x v="0"/>
    <n v="29"/>
    <x v="0"/>
    <x v="14"/>
    <n v="187"/>
    <x v="1372"/>
    <x v="4"/>
    <x v="14"/>
    <x v="1937"/>
    <x v="1936"/>
    <x v="5"/>
  </r>
  <r>
    <n v="1938"/>
    <x v="1938"/>
    <x v="1936"/>
    <n v="15000"/>
    <n v="17390"/>
    <x v="0"/>
    <x v="0"/>
    <x v="0"/>
    <n v="1372741200"/>
    <x v="1938"/>
    <x v="0"/>
    <n v="114"/>
    <x v="0"/>
    <x v="14"/>
    <n v="116"/>
    <x v="1373"/>
    <x v="4"/>
    <x v="14"/>
    <x v="1938"/>
    <x v="1937"/>
    <x v="4"/>
  </r>
  <r>
    <n v="1939"/>
    <x v="1939"/>
    <x v="1937"/>
    <n v="10000"/>
    <n v="11070"/>
    <x v="0"/>
    <x v="0"/>
    <x v="0"/>
    <n v="1362955108"/>
    <x v="1939"/>
    <x v="0"/>
    <n v="96"/>
    <x v="0"/>
    <x v="14"/>
    <n v="111"/>
    <x v="1374"/>
    <x v="4"/>
    <x v="14"/>
    <x v="1939"/>
    <x v="1938"/>
    <x v="4"/>
  </r>
  <r>
    <n v="1940"/>
    <x v="1940"/>
    <x v="1938"/>
    <n v="650"/>
    <n v="1111"/>
    <x v="0"/>
    <x v="0"/>
    <x v="0"/>
    <n v="1308110340"/>
    <x v="1940"/>
    <x v="0"/>
    <n v="31"/>
    <x v="0"/>
    <x v="14"/>
    <n v="171"/>
    <x v="1375"/>
    <x v="4"/>
    <x v="14"/>
    <x v="1940"/>
    <x v="1939"/>
    <x v="6"/>
  </r>
  <r>
    <n v="1941"/>
    <x v="1941"/>
    <x v="1939"/>
    <n v="250000"/>
    <n v="315295.89"/>
    <x v="0"/>
    <x v="0"/>
    <x v="0"/>
    <n v="1400137131"/>
    <x v="1941"/>
    <x v="1"/>
    <n v="4883"/>
    <x v="0"/>
    <x v="30"/>
    <n v="126"/>
    <x v="1376"/>
    <x v="2"/>
    <x v="30"/>
    <x v="1941"/>
    <x v="1940"/>
    <x v="3"/>
  </r>
  <r>
    <n v="1942"/>
    <x v="1942"/>
    <x v="1940"/>
    <n v="6000"/>
    <n v="8306.42"/>
    <x v="0"/>
    <x v="0"/>
    <x v="0"/>
    <n v="1309809140"/>
    <x v="1942"/>
    <x v="1"/>
    <n v="95"/>
    <x v="0"/>
    <x v="30"/>
    <n v="138"/>
    <x v="1377"/>
    <x v="2"/>
    <x v="30"/>
    <x v="1942"/>
    <x v="1941"/>
    <x v="6"/>
  </r>
  <r>
    <n v="1943"/>
    <x v="1943"/>
    <x v="1941"/>
    <n v="10000"/>
    <n v="170525"/>
    <x v="0"/>
    <x v="0"/>
    <x v="0"/>
    <n v="1470896916"/>
    <x v="1943"/>
    <x v="1"/>
    <n v="2478"/>
    <x v="0"/>
    <x v="30"/>
    <n v="1705"/>
    <x v="1378"/>
    <x v="2"/>
    <x v="30"/>
    <x v="1943"/>
    <x v="1942"/>
    <x v="2"/>
  </r>
  <r>
    <n v="1944"/>
    <x v="1944"/>
    <x v="1942"/>
    <n v="40000"/>
    <n v="315222.2"/>
    <x v="0"/>
    <x v="0"/>
    <x v="0"/>
    <n v="1398952890"/>
    <x v="1944"/>
    <x v="1"/>
    <n v="1789"/>
    <x v="0"/>
    <x v="30"/>
    <n v="788"/>
    <x v="1379"/>
    <x v="2"/>
    <x v="30"/>
    <x v="1944"/>
    <x v="1943"/>
    <x v="3"/>
  </r>
  <r>
    <n v="1945"/>
    <x v="1945"/>
    <x v="1943"/>
    <n v="100000"/>
    <n v="348018"/>
    <x v="0"/>
    <x v="3"/>
    <x v="3"/>
    <n v="1436680958"/>
    <x v="1945"/>
    <x v="1"/>
    <n v="680"/>
    <x v="0"/>
    <x v="30"/>
    <n v="348"/>
    <x v="1380"/>
    <x v="2"/>
    <x v="30"/>
    <x v="1945"/>
    <x v="1944"/>
    <x v="0"/>
  </r>
  <r>
    <n v="1946"/>
    <x v="1946"/>
    <x v="1944"/>
    <n v="7500"/>
    <n v="11231"/>
    <x v="0"/>
    <x v="0"/>
    <x v="0"/>
    <n v="1397961361"/>
    <x v="1946"/>
    <x v="1"/>
    <n v="70"/>
    <x v="0"/>
    <x v="30"/>
    <n v="150"/>
    <x v="1381"/>
    <x v="2"/>
    <x v="30"/>
    <x v="1946"/>
    <x v="1945"/>
    <x v="3"/>
  </r>
  <r>
    <n v="1947"/>
    <x v="1947"/>
    <x v="1945"/>
    <n v="800"/>
    <n v="805.07"/>
    <x v="0"/>
    <x v="0"/>
    <x v="0"/>
    <n v="1258955940"/>
    <x v="1947"/>
    <x v="1"/>
    <n v="23"/>
    <x v="0"/>
    <x v="30"/>
    <n v="101"/>
    <x v="432"/>
    <x v="2"/>
    <x v="30"/>
    <x v="1947"/>
    <x v="1946"/>
    <x v="8"/>
  </r>
  <r>
    <n v="1948"/>
    <x v="1948"/>
    <x v="1946"/>
    <n v="100000"/>
    <n v="800211"/>
    <x v="0"/>
    <x v="0"/>
    <x v="0"/>
    <n v="1465232520"/>
    <x v="1948"/>
    <x v="1"/>
    <n v="4245"/>
    <x v="0"/>
    <x v="30"/>
    <n v="800"/>
    <x v="1382"/>
    <x v="2"/>
    <x v="30"/>
    <x v="1948"/>
    <x v="1947"/>
    <x v="2"/>
  </r>
  <r>
    <n v="1949"/>
    <x v="1949"/>
    <x v="1947"/>
    <n v="50000"/>
    <n v="53001.3"/>
    <x v="0"/>
    <x v="1"/>
    <x v="1"/>
    <n v="1404986951"/>
    <x v="1949"/>
    <x v="1"/>
    <n v="943"/>
    <x v="0"/>
    <x v="30"/>
    <n v="106"/>
    <x v="1383"/>
    <x v="2"/>
    <x v="30"/>
    <x v="1949"/>
    <x v="1948"/>
    <x v="3"/>
  </r>
  <r>
    <n v="1950"/>
    <x v="1950"/>
    <x v="1948"/>
    <n v="48000"/>
    <n v="96248.960000000006"/>
    <x v="0"/>
    <x v="0"/>
    <x v="0"/>
    <n v="1303446073"/>
    <x v="1950"/>
    <x v="1"/>
    <n v="1876"/>
    <x v="0"/>
    <x v="30"/>
    <n v="201"/>
    <x v="1384"/>
    <x v="2"/>
    <x v="30"/>
    <x v="1950"/>
    <x v="1949"/>
    <x v="6"/>
  </r>
  <r>
    <n v="1951"/>
    <x v="1951"/>
    <x v="1949"/>
    <n v="50000"/>
    <n v="106222"/>
    <x v="0"/>
    <x v="0"/>
    <x v="0"/>
    <n v="1478516737"/>
    <x v="1951"/>
    <x v="1"/>
    <n v="834"/>
    <x v="0"/>
    <x v="30"/>
    <n v="212"/>
    <x v="1385"/>
    <x v="2"/>
    <x v="30"/>
    <x v="1951"/>
    <x v="1950"/>
    <x v="2"/>
  </r>
  <r>
    <n v="1952"/>
    <x v="1952"/>
    <x v="1950"/>
    <n v="35000"/>
    <n v="69465.33"/>
    <x v="0"/>
    <x v="5"/>
    <x v="5"/>
    <n v="1381934015"/>
    <x v="1952"/>
    <x v="1"/>
    <n v="682"/>
    <x v="0"/>
    <x v="30"/>
    <n v="198"/>
    <x v="1386"/>
    <x v="2"/>
    <x v="30"/>
    <x v="1952"/>
    <x v="1951"/>
    <x v="4"/>
  </r>
  <r>
    <n v="1953"/>
    <x v="1953"/>
    <x v="1951"/>
    <n v="15000"/>
    <n v="33892"/>
    <x v="0"/>
    <x v="0"/>
    <x v="0"/>
    <n v="1330657200"/>
    <x v="1953"/>
    <x v="1"/>
    <n v="147"/>
    <x v="0"/>
    <x v="30"/>
    <n v="226"/>
    <x v="1387"/>
    <x v="2"/>
    <x v="30"/>
    <x v="1953"/>
    <x v="1952"/>
    <x v="5"/>
  </r>
  <r>
    <n v="1954"/>
    <x v="1954"/>
    <x v="1952"/>
    <n v="50000"/>
    <n v="349474"/>
    <x v="0"/>
    <x v="0"/>
    <x v="0"/>
    <n v="1457758800"/>
    <x v="1954"/>
    <x v="1"/>
    <n v="415"/>
    <x v="0"/>
    <x v="30"/>
    <n v="699"/>
    <x v="1388"/>
    <x v="2"/>
    <x v="30"/>
    <x v="1954"/>
    <x v="1953"/>
    <x v="2"/>
  </r>
  <r>
    <n v="1955"/>
    <x v="1955"/>
    <x v="1953"/>
    <n v="42000"/>
    <n v="167410.01999999999"/>
    <x v="0"/>
    <x v="0"/>
    <x v="0"/>
    <n v="1337799600"/>
    <x v="1955"/>
    <x v="1"/>
    <n v="290"/>
    <x v="0"/>
    <x v="30"/>
    <n v="399"/>
    <x v="1389"/>
    <x v="2"/>
    <x v="30"/>
    <x v="1955"/>
    <x v="1954"/>
    <x v="5"/>
  </r>
  <r>
    <n v="1956"/>
    <x v="1956"/>
    <x v="1954"/>
    <n v="60000"/>
    <n v="176420"/>
    <x v="0"/>
    <x v="0"/>
    <x v="0"/>
    <n v="1429391405"/>
    <x v="1956"/>
    <x v="1"/>
    <n v="365"/>
    <x v="0"/>
    <x v="30"/>
    <n v="294"/>
    <x v="1390"/>
    <x v="2"/>
    <x v="30"/>
    <x v="1956"/>
    <x v="1955"/>
    <x v="0"/>
  </r>
  <r>
    <n v="1957"/>
    <x v="1957"/>
    <x v="1955"/>
    <n v="30000"/>
    <n v="50251.41"/>
    <x v="0"/>
    <x v="0"/>
    <x v="0"/>
    <n v="1351304513"/>
    <x v="1957"/>
    <x v="1"/>
    <n v="660"/>
    <x v="0"/>
    <x v="30"/>
    <n v="168"/>
    <x v="1391"/>
    <x v="2"/>
    <x v="30"/>
    <x v="1957"/>
    <x v="1956"/>
    <x v="5"/>
  </r>
  <r>
    <n v="1958"/>
    <x v="1958"/>
    <x v="1956"/>
    <n v="7000"/>
    <n v="100490.02"/>
    <x v="0"/>
    <x v="0"/>
    <x v="0"/>
    <n v="1364078561"/>
    <x v="1958"/>
    <x v="1"/>
    <n v="1356"/>
    <x v="0"/>
    <x v="30"/>
    <n v="1436"/>
    <x v="1392"/>
    <x v="2"/>
    <x v="30"/>
    <x v="1958"/>
    <x v="1957"/>
    <x v="4"/>
  </r>
  <r>
    <n v="1959"/>
    <x v="1959"/>
    <x v="1957"/>
    <n v="10000"/>
    <n v="15673.44"/>
    <x v="0"/>
    <x v="0"/>
    <x v="0"/>
    <n v="1412121600"/>
    <x v="1959"/>
    <x v="1"/>
    <n v="424"/>
    <x v="0"/>
    <x v="30"/>
    <n v="157"/>
    <x v="1393"/>
    <x v="2"/>
    <x v="30"/>
    <x v="1959"/>
    <x v="1958"/>
    <x v="3"/>
  </r>
  <r>
    <n v="1960"/>
    <x v="1960"/>
    <x v="1958"/>
    <n v="70000"/>
    <n v="82532"/>
    <x v="0"/>
    <x v="11"/>
    <x v="9"/>
    <n v="1419151341"/>
    <x v="1960"/>
    <x v="1"/>
    <n v="33"/>
    <x v="0"/>
    <x v="30"/>
    <n v="118"/>
    <x v="1394"/>
    <x v="2"/>
    <x v="30"/>
    <x v="1960"/>
    <x v="1959"/>
    <x v="3"/>
  </r>
  <r>
    <n v="1961"/>
    <x v="1961"/>
    <x v="1959"/>
    <n v="10000"/>
    <n v="110538.12"/>
    <x v="0"/>
    <x v="0"/>
    <x v="0"/>
    <n v="1349495940"/>
    <x v="1961"/>
    <x v="1"/>
    <n v="1633"/>
    <x v="0"/>
    <x v="30"/>
    <n v="1105"/>
    <x v="1395"/>
    <x v="2"/>
    <x v="30"/>
    <x v="1961"/>
    <x v="1960"/>
    <x v="5"/>
  </r>
  <r>
    <n v="1962"/>
    <x v="1962"/>
    <x v="1960"/>
    <n v="10000"/>
    <n v="19292.5"/>
    <x v="0"/>
    <x v="0"/>
    <x v="0"/>
    <n v="1400006636"/>
    <x v="1962"/>
    <x v="1"/>
    <n v="306"/>
    <x v="0"/>
    <x v="30"/>
    <n v="193"/>
    <x v="1396"/>
    <x v="2"/>
    <x v="30"/>
    <x v="1962"/>
    <x v="1961"/>
    <x v="3"/>
  </r>
  <r>
    <n v="1963"/>
    <x v="1963"/>
    <x v="1961"/>
    <n v="19000"/>
    <n v="24108"/>
    <x v="0"/>
    <x v="1"/>
    <x v="1"/>
    <n v="1410862734"/>
    <x v="1963"/>
    <x v="1"/>
    <n v="205"/>
    <x v="0"/>
    <x v="30"/>
    <n v="127"/>
    <x v="1397"/>
    <x v="2"/>
    <x v="30"/>
    <x v="1963"/>
    <x v="1962"/>
    <x v="3"/>
  </r>
  <r>
    <n v="1964"/>
    <x v="1964"/>
    <x v="1962"/>
    <n v="89200"/>
    <n v="231543.12"/>
    <x v="0"/>
    <x v="13"/>
    <x v="3"/>
    <n v="1461306772"/>
    <x v="1964"/>
    <x v="1"/>
    <n v="1281"/>
    <x v="0"/>
    <x v="30"/>
    <n v="260"/>
    <x v="1398"/>
    <x v="2"/>
    <x v="30"/>
    <x v="1964"/>
    <x v="1963"/>
    <x v="2"/>
  </r>
  <r>
    <n v="1965"/>
    <x v="1965"/>
    <x v="1963"/>
    <n v="5000"/>
    <n v="13114"/>
    <x v="0"/>
    <x v="0"/>
    <x v="0"/>
    <n v="1326330000"/>
    <x v="1965"/>
    <x v="1"/>
    <n v="103"/>
    <x v="0"/>
    <x v="30"/>
    <n v="262"/>
    <x v="1399"/>
    <x v="2"/>
    <x v="30"/>
    <x v="1965"/>
    <x v="1964"/>
    <x v="6"/>
  </r>
  <r>
    <n v="1966"/>
    <x v="1966"/>
    <x v="1964"/>
    <n v="100000"/>
    <n v="206743.09"/>
    <x v="0"/>
    <x v="0"/>
    <x v="0"/>
    <n v="1408021098"/>
    <x v="1966"/>
    <x v="1"/>
    <n v="1513"/>
    <x v="0"/>
    <x v="30"/>
    <n v="207"/>
    <x v="1400"/>
    <x v="2"/>
    <x v="30"/>
    <x v="1966"/>
    <x v="1965"/>
    <x v="3"/>
  </r>
  <r>
    <n v="1967"/>
    <x v="1967"/>
    <x v="1965"/>
    <n v="20000"/>
    <n v="74026"/>
    <x v="0"/>
    <x v="0"/>
    <x v="0"/>
    <n v="1398959729"/>
    <x v="1967"/>
    <x v="1"/>
    <n v="405"/>
    <x v="0"/>
    <x v="30"/>
    <n v="370"/>
    <x v="1401"/>
    <x v="2"/>
    <x v="30"/>
    <x v="1967"/>
    <x v="1966"/>
    <x v="3"/>
  </r>
  <r>
    <n v="1968"/>
    <x v="1968"/>
    <x v="1966"/>
    <n v="50000"/>
    <n v="142483"/>
    <x v="0"/>
    <x v="0"/>
    <x v="0"/>
    <n v="1480777515"/>
    <x v="1968"/>
    <x v="1"/>
    <n v="510"/>
    <x v="0"/>
    <x v="30"/>
    <n v="285"/>
    <x v="1402"/>
    <x v="2"/>
    <x v="30"/>
    <x v="1968"/>
    <x v="1967"/>
    <x v="2"/>
  </r>
  <r>
    <n v="1969"/>
    <x v="1969"/>
    <x v="1967"/>
    <n v="20000"/>
    <n v="115816"/>
    <x v="0"/>
    <x v="1"/>
    <x v="1"/>
    <n v="1470423668"/>
    <x v="1969"/>
    <x v="1"/>
    <n v="1887"/>
    <x v="0"/>
    <x v="30"/>
    <n v="579"/>
    <x v="1403"/>
    <x v="2"/>
    <x v="30"/>
    <x v="1969"/>
    <x v="1968"/>
    <x v="2"/>
  </r>
  <r>
    <n v="1970"/>
    <x v="1970"/>
    <x v="1968"/>
    <n v="5000"/>
    <n v="56590"/>
    <x v="0"/>
    <x v="0"/>
    <x v="0"/>
    <n v="1366429101"/>
    <x v="1970"/>
    <x v="1"/>
    <n v="701"/>
    <x v="0"/>
    <x v="30"/>
    <n v="1132"/>
    <x v="1404"/>
    <x v="2"/>
    <x v="30"/>
    <x v="1970"/>
    <x v="1969"/>
    <x v="4"/>
  </r>
  <r>
    <n v="1971"/>
    <x v="1971"/>
    <x v="1969"/>
    <n v="400000"/>
    <n v="1052110.8700000001"/>
    <x v="0"/>
    <x v="0"/>
    <x v="0"/>
    <n v="1384488000"/>
    <x v="1971"/>
    <x v="1"/>
    <n v="3863"/>
    <x v="0"/>
    <x v="30"/>
    <n v="263"/>
    <x v="1405"/>
    <x v="2"/>
    <x v="30"/>
    <x v="1971"/>
    <x v="1970"/>
    <x v="4"/>
  </r>
  <r>
    <n v="1972"/>
    <x v="1972"/>
    <x v="1970"/>
    <n v="2500"/>
    <n v="16862"/>
    <x v="0"/>
    <x v="0"/>
    <x v="0"/>
    <n v="1353201444"/>
    <x v="1972"/>
    <x v="1"/>
    <n v="238"/>
    <x v="0"/>
    <x v="30"/>
    <n v="674"/>
    <x v="1406"/>
    <x v="2"/>
    <x v="30"/>
    <x v="1972"/>
    <x v="1971"/>
    <x v="5"/>
  </r>
  <r>
    <n v="1973"/>
    <x v="1973"/>
    <x v="1971"/>
    <n v="198000"/>
    <n v="508525.01"/>
    <x v="0"/>
    <x v="0"/>
    <x v="0"/>
    <n v="1470466800"/>
    <x v="1973"/>
    <x v="1"/>
    <n v="2051"/>
    <x v="0"/>
    <x v="30"/>
    <n v="257"/>
    <x v="1407"/>
    <x v="2"/>
    <x v="30"/>
    <x v="1973"/>
    <x v="1972"/>
    <x v="2"/>
  </r>
  <r>
    <n v="1974"/>
    <x v="1974"/>
    <x v="1972"/>
    <n v="20000"/>
    <n v="75099.199999999997"/>
    <x v="0"/>
    <x v="1"/>
    <x v="1"/>
    <n v="1376899269"/>
    <x v="1974"/>
    <x v="1"/>
    <n v="402"/>
    <x v="0"/>
    <x v="30"/>
    <n v="375"/>
    <x v="1408"/>
    <x v="2"/>
    <x v="30"/>
    <x v="1974"/>
    <x v="1973"/>
    <x v="4"/>
  </r>
  <r>
    <n v="1975"/>
    <x v="1975"/>
    <x v="1973"/>
    <n v="16000"/>
    <n v="33393.339999999997"/>
    <x v="0"/>
    <x v="0"/>
    <x v="0"/>
    <n v="1362938851"/>
    <x v="1975"/>
    <x v="1"/>
    <n v="253"/>
    <x v="0"/>
    <x v="30"/>
    <n v="209"/>
    <x v="1409"/>
    <x v="2"/>
    <x v="30"/>
    <x v="1975"/>
    <x v="1974"/>
    <x v="4"/>
  </r>
  <r>
    <n v="1976"/>
    <x v="1976"/>
    <x v="1974"/>
    <n v="4000"/>
    <n v="13864"/>
    <x v="0"/>
    <x v="1"/>
    <x v="1"/>
    <n v="1373751325"/>
    <x v="1976"/>
    <x v="1"/>
    <n v="473"/>
    <x v="0"/>
    <x v="30"/>
    <n v="347"/>
    <x v="1410"/>
    <x v="2"/>
    <x v="30"/>
    <x v="1976"/>
    <x v="1975"/>
    <x v="4"/>
  </r>
  <r>
    <n v="1977"/>
    <x v="1977"/>
    <x v="1975"/>
    <n v="50000"/>
    <n v="201165"/>
    <x v="0"/>
    <x v="0"/>
    <x v="0"/>
    <n v="1450511940"/>
    <x v="1977"/>
    <x v="1"/>
    <n v="821"/>
    <x v="0"/>
    <x v="30"/>
    <n v="402"/>
    <x v="1411"/>
    <x v="2"/>
    <x v="30"/>
    <x v="1977"/>
    <x v="1976"/>
    <x v="0"/>
  </r>
  <r>
    <n v="1978"/>
    <x v="1978"/>
    <x v="1976"/>
    <n v="50000"/>
    <n v="513422.57"/>
    <x v="0"/>
    <x v="0"/>
    <x v="0"/>
    <n v="1339484400"/>
    <x v="1978"/>
    <x v="1"/>
    <n v="388"/>
    <x v="0"/>
    <x v="30"/>
    <n v="1027"/>
    <x v="1412"/>
    <x v="2"/>
    <x v="30"/>
    <x v="1978"/>
    <x v="1977"/>
    <x v="5"/>
  </r>
  <r>
    <n v="1979"/>
    <x v="1979"/>
    <x v="1977"/>
    <n v="200000"/>
    <n v="229802.31"/>
    <x v="0"/>
    <x v="0"/>
    <x v="0"/>
    <n v="1447909140"/>
    <x v="1979"/>
    <x v="1"/>
    <n v="813"/>
    <x v="0"/>
    <x v="30"/>
    <n v="115"/>
    <x v="1413"/>
    <x v="2"/>
    <x v="30"/>
    <x v="1979"/>
    <x v="1978"/>
    <x v="0"/>
  </r>
  <r>
    <n v="1980"/>
    <x v="1980"/>
    <x v="1978"/>
    <n v="50000"/>
    <n v="177412.01"/>
    <x v="0"/>
    <x v="12"/>
    <x v="3"/>
    <n v="1459684862"/>
    <x v="1980"/>
    <x v="1"/>
    <n v="1945"/>
    <x v="0"/>
    <x v="30"/>
    <n v="355"/>
    <x v="1414"/>
    <x v="2"/>
    <x v="30"/>
    <x v="1980"/>
    <x v="1979"/>
    <x v="2"/>
  </r>
  <r>
    <n v="1981"/>
    <x v="1981"/>
    <x v="1979"/>
    <n v="7500"/>
    <n v="381"/>
    <x v="2"/>
    <x v="5"/>
    <x v="5"/>
    <n v="1404926665"/>
    <x v="1981"/>
    <x v="0"/>
    <n v="12"/>
    <x v="1"/>
    <x v="31"/>
    <n v="5"/>
    <x v="1415"/>
    <x v="8"/>
    <x v="31"/>
    <x v="1981"/>
    <x v="1980"/>
    <x v="3"/>
  </r>
  <r>
    <n v="1982"/>
    <x v="1982"/>
    <x v="1980"/>
    <n v="180000"/>
    <n v="0"/>
    <x v="2"/>
    <x v="7"/>
    <x v="6"/>
    <n v="1480863887"/>
    <x v="1982"/>
    <x v="0"/>
    <n v="0"/>
    <x v="1"/>
    <x v="31"/>
    <n v="0"/>
    <x v="123"/>
    <x v="8"/>
    <x v="31"/>
    <x v="1982"/>
    <x v="1981"/>
    <x v="2"/>
  </r>
  <r>
    <n v="1983"/>
    <x v="1983"/>
    <x v="1981"/>
    <n v="33000"/>
    <n v="1419"/>
    <x v="2"/>
    <x v="0"/>
    <x v="0"/>
    <n v="1472799600"/>
    <x v="1983"/>
    <x v="0"/>
    <n v="16"/>
    <x v="1"/>
    <x v="31"/>
    <n v="4"/>
    <x v="1416"/>
    <x v="8"/>
    <x v="31"/>
    <x v="1983"/>
    <x v="1982"/>
    <x v="2"/>
  </r>
  <r>
    <n v="1984"/>
    <x v="1984"/>
    <x v="1982"/>
    <n v="15000"/>
    <n v="3172"/>
    <x v="2"/>
    <x v="0"/>
    <x v="0"/>
    <n v="1417377481"/>
    <x v="1984"/>
    <x v="0"/>
    <n v="7"/>
    <x v="1"/>
    <x v="31"/>
    <n v="21"/>
    <x v="1417"/>
    <x v="8"/>
    <x v="31"/>
    <x v="1984"/>
    <x v="1983"/>
    <x v="3"/>
  </r>
  <r>
    <n v="1985"/>
    <x v="1985"/>
    <x v="1983"/>
    <n v="1600"/>
    <n v="51"/>
    <x v="2"/>
    <x v="1"/>
    <x v="1"/>
    <n v="1470178800"/>
    <x v="1985"/>
    <x v="0"/>
    <n v="4"/>
    <x v="1"/>
    <x v="31"/>
    <n v="3"/>
    <x v="787"/>
    <x v="8"/>
    <x v="31"/>
    <x v="1985"/>
    <x v="1984"/>
    <x v="2"/>
  </r>
  <r>
    <n v="1986"/>
    <x v="1986"/>
    <x v="1984"/>
    <n v="2000"/>
    <n v="1"/>
    <x v="2"/>
    <x v="1"/>
    <x v="1"/>
    <n v="1457947483"/>
    <x v="1986"/>
    <x v="0"/>
    <n v="1"/>
    <x v="1"/>
    <x v="31"/>
    <n v="0"/>
    <x v="120"/>
    <x v="8"/>
    <x v="31"/>
    <x v="1986"/>
    <x v="1985"/>
    <x v="2"/>
  </r>
  <r>
    <n v="1987"/>
    <x v="1987"/>
    <x v="1985"/>
    <n v="5500"/>
    <n v="2336"/>
    <x v="2"/>
    <x v="1"/>
    <x v="1"/>
    <n v="1425223276"/>
    <x v="1987"/>
    <x v="0"/>
    <n v="28"/>
    <x v="1"/>
    <x v="31"/>
    <n v="42"/>
    <x v="1418"/>
    <x v="8"/>
    <x v="31"/>
    <x v="1987"/>
    <x v="1986"/>
    <x v="0"/>
  </r>
  <r>
    <n v="1988"/>
    <x v="1988"/>
    <x v="1986"/>
    <n v="6000"/>
    <n v="25"/>
    <x v="2"/>
    <x v="0"/>
    <x v="0"/>
    <n v="1440094742"/>
    <x v="1988"/>
    <x v="0"/>
    <n v="1"/>
    <x v="1"/>
    <x v="31"/>
    <n v="0"/>
    <x v="381"/>
    <x v="8"/>
    <x v="31"/>
    <x v="1988"/>
    <x v="1987"/>
    <x v="0"/>
  </r>
  <r>
    <n v="1989"/>
    <x v="1989"/>
    <x v="1987"/>
    <n v="5000"/>
    <n v="50"/>
    <x v="2"/>
    <x v="0"/>
    <x v="0"/>
    <n v="1481473208"/>
    <x v="1989"/>
    <x v="0"/>
    <n v="1"/>
    <x v="1"/>
    <x v="31"/>
    <n v="1"/>
    <x v="73"/>
    <x v="8"/>
    <x v="31"/>
    <x v="1989"/>
    <x v="1988"/>
    <x v="2"/>
  </r>
  <r>
    <n v="1990"/>
    <x v="1990"/>
    <x v="1988"/>
    <n v="3000"/>
    <n v="509"/>
    <x v="2"/>
    <x v="0"/>
    <x v="0"/>
    <n v="1455338532"/>
    <x v="1990"/>
    <x v="0"/>
    <n v="5"/>
    <x v="1"/>
    <x v="31"/>
    <n v="17"/>
    <x v="1419"/>
    <x v="8"/>
    <x v="31"/>
    <x v="1990"/>
    <x v="1989"/>
    <x v="2"/>
  </r>
  <r>
    <n v="1991"/>
    <x v="1991"/>
    <x v="1989"/>
    <n v="2000"/>
    <n v="140"/>
    <x v="2"/>
    <x v="0"/>
    <x v="0"/>
    <n v="1435958786"/>
    <x v="1991"/>
    <x v="0"/>
    <n v="3"/>
    <x v="1"/>
    <x v="31"/>
    <n v="7"/>
    <x v="647"/>
    <x v="8"/>
    <x v="31"/>
    <x v="1991"/>
    <x v="1990"/>
    <x v="0"/>
  </r>
  <r>
    <n v="1992"/>
    <x v="1992"/>
    <x v="1990"/>
    <n v="1500"/>
    <n v="2"/>
    <x v="2"/>
    <x v="0"/>
    <x v="0"/>
    <n v="1424229991"/>
    <x v="1992"/>
    <x v="0"/>
    <n v="2"/>
    <x v="1"/>
    <x v="31"/>
    <n v="0"/>
    <x v="120"/>
    <x v="8"/>
    <x v="31"/>
    <x v="1992"/>
    <x v="1991"/>
    <x v="0"/>
  </r>
  <r>
    <n v="1993"/>
    <x v="1993"/>
    <x v="1991"/>
    <n v="2000"/>
    <n v="0"/>
    <x v="2"/>
    <x v="1"/>
    <x v="1"/>
    <n v="1450706837"/>
    <x v="1993"/>
    <x v="0"/>
    <n v="0"/>
    <x v="1"/>
    <x v="31"/>
    <n v="0"/>
    <x v="123"/>
    <x v="8"/>
    <x v="31"/>
    <x v="1993"/>
    <x v="1992"/>
    <x v="0"/>
  </r>
  <r>
    <n v="1994"/>
    <x v="1994"/>
    <x v="1992"/>
    <n v="3200"/>
    <n v="0"/>
    <x v="2"/>
    <x v="0"/>
    <x v="0"/>
    <n v="1481072942"/>
    <x v="1994"/>
    <x v="0"/>
    <n v="0"/>
    <x v="1"/>
    <x v="31"/>
    <n v="0"/>
    <x v="123"/>
    <x v="8"/>
    <x v="31"/>
    <x v="1994"/>
    <x v="1993"/>
    <x v="2"/>
  </r>
  <r>
    <n v="1995"/>
    <x v="1995"/>
    <x v="1993"/>
    <n v="1000"/>
    <n v="78"/>
    <x v="2"/>
    <x v="5"/>
    <x v="5"/>
    <n v="1437082736"/>
    <x v="1995"/>
    <x v="0"/>
    <n v="3"/>
    <x v="1"/>
    <x v="31"/>
    <n v="8"/>
    <x v="434"/>
    <x v="8"/>
    <x v="31"/>
    <x v="1995"/>
    <x v="1994"/>
    <x v="0"/>
  </r>
  <r>
    <n v="1996"/>
    <x v="1996"/>
    <x v="1994"/>
    <n v="133800"/>
    <n v="0"/>
    <x v="2"/>
    <x v="0"/>
    <x v="0"/>
    <n v="1405021211"/>
    <x v="1996"/>
    <x v="0"/>
    <n v="0"/>
    <x v="1"/>
    <x v="31"/>
    <n v="0"/>
    <x v="123"/>
    <x v="8"/>
    <x v="31"/>
    <x v="1996"/>
    <x v="1995"/>
    <x v="3"/>
  </r>
  <r>
    <n v="1997"/>
    <x v="1997"/>
    <x v="1995"/>
    <n v="6500"/>
    <n v="0"/>
    <x v="2"/>
    <x v="0"/>
    <x v="0"/>
    <n v="1409091612"/>
    <x v="1997"/>
    <x v="0"/>
    <n v="0"/>
    <x v="1"/>
    <x v="31"/>
    <n v="0"/>
    <x v="123"/>
    <x v="8"/>
    <x v="31"/>
    <x v="1997"/>
    <x v="1996"/>
    <x v="3"/>
  </r>
  <r>
    <n v="1998"/>
    <x v="1998"/>
    <x v="1996"/>
    <n v="2500"/>
    <n v="655"/>
    <x v="2"/>
    <x v="0"/>
    <x v="0"/>
    <n v="1406861438"/>
    <x v="1998"/>
    <x v="0"/>
    <n v="3"/>
    <x v="1"/>
    <x v="31"/>
    <n v="26"/>
    <x v="1420"/>
    <x v="8"/>
    <x v="31"/>
    <x v="1998"/>
    <x v="1997"/>
    <x v="3"/>
  </r>
  <r>
    <n v="1999"/>
    <x v="1999"/>
    <x v="1997"/>
    <n v="31000"/>
    <n v="236"/>
    <x v="2"/>
    <x v="1"/>
    <x v="1"/>
    <n v="1415882108"/>
    <x v="1999"/>
    <x v="0"/>
    <n v="7"/>
    <x v="1"/>
    <x v="31"/>
    <n v="1"/>
    <x v="1421"/>
    <x v="8"/>
    <x v="31"/>
    <x v="1999"/>
    <x v="1998"/>
    <x v="3"/>
  </r>
  <r>
    <n v="2000"/>
    <x v="2000"/>
    <x v="1998"/>
    <n v="5000"/>
    <n v="625"/>
    <x v="2"/>
    <x v="5"/>
    <x v="5"/>
    <n v="1452120613"/>
    <x v="2000"/>
    <x v="0"/>
    <n v="25"/>
    <x v="1"/>
    <x v="31"/>
    <n v="13"/>
    <x v="381"/>
    <x v="8"/>
    <x v="31"/>
    <x v="2000"/>
    <x v="1999"/>
    <x v="0"/>
  </r>
  <r>
    <n v="2001"/>
    <x v="2001"/>
    <x v="1999"/>
    <n v="55000"/>
    <n v="210171"/>
    <x v="0"/>
    <x v="12"/>
    <x v="3"/>
    <n v="1434139200"/>
    <x v="2001"/>
    <x v="1"/>
    <n v="1637"/>
    <x v="0"/>
    <x v="30"/>
    <n v="382"/>
    <x v="1422"/>
    <x v="2"/>
    <x v="30"/>
    <x v="2001"/>
    <x v="2000"/>
    <x v="0"/>
  </r>
  <r>
    <n v="2002"/>
    <x v="2002"/>
    <x v="2000"/>
    <n v="50000"/>
    <n v="108397.11"/>
    <x v="0"/>
    <x v="0"/>
    <x v="0"/>
    <n v="1485191143"/>
    <x v="2002"/>
    <x v="1"/>
    <n v="1375"/>
    <x v="0"/>
    <x v="30"/>
    <n v="217"/>
    <x v="1423"/>
    <x v="2"/>
    <x v="30"/>
    <x v="2002"/>
    <x v="2001"/>
    <x v="2"/>
  </r>
  <r>
    <n v="2003"/>
    <x v="2003"/>
    <x v="2001"/>
    <n v="500"/>
    <n v="1560"/>
    <x v="0"/>
    <x v="0"/>
    <x v="0"/>
    <n v="1278111600"/>
    <x v="2003"/>
    <x v="1"/>
    <n v="17"/>
    <x v="0"/>
    <x v="30"/>
    <n v="312"/>
    <x v="1424"/>
    <x v="2"/>
    <x v="30"/>
    <x v="2003"/>
    <x v="2002"/>
    <x v="7"/>
  </r>
  <r>
    <n v="2004"/>
    <x v="2004"/>
    <x v="2002"/>
    <n v="50000"/>
    <n v="117210.24000000001"/>
    <x v="0"/>
    <x v="0"/>
    <x v="0"/>
    <n v="1405002663"/>
    <x v="2004"/>
    <x v="1"/>
    <n v="354"/>
    <x v="0"/>
    <x v="30"/>
    <n v="234"/>
    <x v="1425"/>
    <x v="2"/>
    <x v="30"/>
    <x v="2004"/>
    <x v="2003"/>
    <x v="3"/>
  </r>
  <r>
    <n v="2005"/>
    <x v="2005"/>
    <x v="2003"/>
    <n v="30000"/>
    <n v="37104.03"/>
    <x v="0"/>
    <x v="0"/>
    <x v="0"/>
    <n v="1381895940"/>
    <x v="2005"/>
    <x v="1"/>
    <n v="191"/>
    <x v="0"/>
    <x v="30"/>
    <n v="124"/>
    <x v="1426"/>
    <x v="2"/>
    <x v="30"/>
    <x v="2005"/>
    <x v="2004"/>
    <x v="4"/>
  </r>
  <r>
    <n v="2006"/>
    <x v="2006"/>
    <x v="2004"/>
    <n v="50000"/>
    <n v="123920"/>
    <x v="0"/>
    <x v="0"/>
    <x v="0"/>
    <n v="1417611645"/>
    <x v="2006"/>
    <x v="1"/>
    <n v="303"/>
    <x v="0"/>
    <x v="30"/>
    <n v="248"/>
    <x v="1427"/>
    <x v="2"/>
    <x v="30"/>
    <x v="2006"/>
    <x v="2005"/>
    <x v="3"/>
  </r>
  <r>
    <n v="2007"/>
    <x v="2007"/>
    <x v="2005"/>
    <n v="10000"/>
    <n v="11570.92"/>
    <x v="0"/>
    <x v="0"/>
    <x v="0"/>
    <n v="1282622400"/>
    <x v="2007"/>
    <x v="1"/>
    <n v="137"/>
    <x v="0"/>
    <x v="30"/>
    <n v="116"/>
    <x v="1428"/>
    <x v="2"/>
    <x v="30"/>
    <x v="2007"/>
    <x v="2006"/>
    <x v="7"/>
  </r>
  <r>
    <n v="2008"/>
    <x v="2008"/>
    <x v="2006"/>
    <n v="1570.79"/>
    <n v="1839"/>
    <x v="0"/>
    <x v="0"/>
    <x v="0"/>
    <n v="1316442622"/>
    <x v="2008"/>
    <x v="1"/>
    <n v="41"/>
    <x v="0"/>
    <x v="30"/>
    <n v="117"/>
    <x v="1429"/>
    <x v="2"/>
    <x v="30"/>
    <x v="2008"/>
    <x v="2007"/>
    <x v="6"/>
  </r>
  <r>
    <n v="2009"/>
    <x v="2009"/>
    <x v="2007"/>
    <n v="50000"/>
    <n v="152579"/>
    <x v="0"/>
    <x v="12"/>
    <x v="3"/>
    <n v="1479890743"/>
    <x v="2009"/>
    <x v="1"/>
    <n v="398"/>
    <x v="0"/>
    <x v="30"/>
    <n v="305"/>
    <x v="1430"/>
    <x v="2"/>
    <x v="30"/>
    <x v="2009"/>
    <x v="2008"/>
    <x v="2"/>
  </r>
  <r>
    <n v="2010"/>
    <x v="2010"/>
    <x v="2008"/>
    <n v="30000"/>
    <n v="96015.9"/>
    <x v="0"/>
    <x v="0"/>
    <x v="0"/>
    <n v="1471564491"/>
    <x v="2010"/>
    <x v="1"/>
    <n v="1737"/>
    <x v="0"/>
    <x v="30"/>
    <n v="320"/>
    <x v="1241"/>
    <x v="2"/>
    <x v="30"/>
    <x v="2010"/>
    <x v="2009"/>
    <x v="2"/>
  </r>
  <r>
    <n v="2011"/>
    <x v="2011"/>
    <x v="2009"/>
    <n v="50000"/>
    <n v="409782"/>
    <x v="0"/>
    <x v="15"/>
    <x v="3"/>
    <n v="1452553200"/>
    <x v="2011"/>
    <x v="1"/>
    <n v="971"/>
    <x v="0"/>
    <x v="30"/>
    <n v="820"/>
    <x v="1431"/>
    <x v="2"/>
    <x v="30"/>
    <x v="2011"/>
    <x v="2010"/>
    <x v="0"/>
  </r>
  <r>
    <n v="2012"/>
    <x v="2012"/>
    <x v="2010"/>
    <n v="5000"/>
    <n v="11745"/>
    <x v="0"/>
    <x v="0"/>
    <x v="0"/>
    <n v="1423165441"/>
    <x v="2012"/>
    <x v="1"/>
    <n v="183"/>
    <x v="0"/>
    <x v="30"/>
    <n v="235"/>
    <x v="1432"/>
    <x v="2"/>
    <x v="30"/>
    <x v="2012"/>
    <x v="2011"/>
    <x v="0"/>
  </r>
  <r>
    <n v="2013"/>
    <x v="2013"/>
    <x v="2011"/>
    <n v="160000"/>
    <n v="791862"/>
    <x v="0"/>
    <x v="0"/>
    <x v="0"/>
    <n v="1468019014"/>
    <x v="2013"/>
    <x v="1"/>
    <n v="4562"/>
    <x v="0"/>
    <x v="30"/>
    <n v="495"/>
    <x v="1433"/>
    <x v="2"/>
    <x v="30"/>
    <x v="2013"/>
    <x v="2012"/>
    <x v="2"/>
  </r>
  <r>
    <n v="2014"/>
    <x v="2014"/>
    <x v="2012"/>
    <n v="30000"/>
    <n v="2344134.67"/>
    <x v="0"/>
    <x v="0"/>
    <x v="0"/>
    <n v="1364184539"/>
    <x v="2014"/>
    <x v="1"/>
    <n v="26457"/>
    <x v="0"/>
    <x v="30"/>
    <n v="7814"/>
    <x v="1434"/>
    <x v="2"/>
    <x v="30"/>
    <x v="2014"/>
    <x v="2013"/>
    <x v="4"/>
  </r>
  <r>
    <n v="2015"/>
    <x v="2015"/>
    <x v="2013"/>
    <n v="7200"/>
    <n v="8136.01"/>
    <x v="0"/>
    <x v="0"/>
    <x v="0"/>
    <n v="1315602163"/>
    <x v="2015"/>
    <x v="1"/>
    <n v="162"/>
    <x v="0"/>
    <x v="30"/>
    <n v="113"/>
    <x v="1435"/>
    <x v="2"/>
    <x v="30"/>
    <x v="2015"/>
    <x v="2014"/>
    <x v="6"/>
  </r>
  <r>
    <n v="2016"/>
    <x v="2016"/>
    <x v="2014"/>
    <n v="10000"/>
    <n v="92154.22"/>
    <x v="0"/>
    <x v="0"/>
    <x v="0"/>
    <n v="1362863299"/>
    <x v="2016"/>
    <x v="1"/>
    <n v="479"/>
    <x v="0"/>
    <x v="30"/>
    <n v="922"/>
    <x v="1436"/>
    <x v="2"/>
    <x v="30"/>
    <x v="2016"/>
    <x v="2015"/>
    <x v="4"/>
  </r>
  <r>
    <n v="2017"/>
    <x v="2017"/>
    <x v="2015"/>
    <n v="25000"/>
    <n v="31275.599999999999"/>
    <x v="0"/>
    <x v="0"/>
    <x v="0"/>
    <n v="1332561600"/>
    <x v="2017"/>
    <x v="1"/>
    <n v="426"/>
    <x v="0"/>
    <x v="30"/>
    <n v="125"/>
    <x v="1437"/>
    <x v="2"/>
    <x v="30"/>
    <x v="2017"/>
    <x v="2016"/>
    <x v="5"/>
  </r>
  <r>
    <n v="2018"/>
    <x v="2018"/>
    <x v="2016"/>
    <n v="65000"/>
    <n v="66458.23"/>
    <x v="0"/>
    <x v="17"/>
    <x v="3"/>
    <n v="1439455609"/>
    <x v="2018"/>
    <x v="1"/>
    <n v="450"/>
    <x v="0"/>
    <x v="30"/>
    <n v="102"/>
    <x v="1438"/>
    <x v="2"/>
    <x v="30"/>
    <x v="2018"/>
    <x v="2017"/>
    <x v="0"/>
  </r>
  <r>
    <n v="2019"/>
    <x v="2019"/>
    <x v="2017"/>
    <n v="40000"/>
    <n v="193963.9"/>
    <x v="0"/>
    <x v="0"/>
    <x v="0"/>
    <n v="1474563621"/>
    <x v="2019"/>
    <x v="1"/>
    <n v="1780"/>
    <x v="0"/>
    <x v="30"/>
    <n v="485"/>
    <x v="1439"/>
    <x v="2"/>
    <x v="30"/>
    <x v="2019"/>
    <x v="2018"/>
    <x v="2"/>
  </r>
  <r>
    <n v="2020"/>
    <x v="2020"/>
    <x v="2018"/>
    <n v="1500"/>
    <n v="2885"/>
    <x v="0"/>
    <x v="0"/>
    <x v="0"/>
    <n v="1400108640"/>
    <x v="2020"/>
    <x v="1"/>
    <n v="122"/>
    <x v="0"/>
    <x v="30"/>
    <n v="192"/>
    <x v="1440"/>
    <x v="2"/>
    <x v="30"/>
    <x v="2020"/>
    <x v="2019"/>
    <x v="3"/>
  </r>
  <r>
    <n v="2021"/>
    <x v="2021"/>
    <x v="2019"/>
    <n v="5000"/>
    <n v="14055"/>
    <x v="0"/>
    <x v="0"/>
    <x v="0"/>
    <n v="1411522897"/>
    <x v="2021"/>
    <x v="1"/>
    <n v="95"/>
    <x v="0"/>
    <x v="30"/>
    <n v="281"/>
    <x v="1441"/>
    <x v="2"/>
    <x v="30"/>
    <x v="2021"/>
    <x v="2020"/>
    <x v="3"/>
  </r>
  <r>
    <n v="2022"/>
    <x v="2022"/>
    <x v="2020"/>
    <n v="100000"/>
    <n v="125137"/>
    <x v="0"/>
    <x v="0"/>
    <x v="0"/>
    <n v="1465652372"/>
    <x v="2022"/>
    <x v="1"/>
    <n v="325"/>
    <x v="0"/>
    <x v="30"/>
    <n v="125"/>
    <x v="1442"/>
    <x v="2"/>
    <x v="30"/>
    <x v="2022"/>
    <x v="2021"/>
    <x v="2"/>
  </r>
  <r>
    <n v="2023"/>
    <x v="2023"/>
    <x v="2021"/>
    <n v="100000"/>
    <n v="161459"/>
    <x v="0"/>
    <x v="0"/>
    <x v="0"/>
    <n v="1434017153"/>
    <x v="2023"/>
    <x v="1"/>
    <n v="353"/>
    <x v="0"/>
    <x v="30"/>
    <n v="161"/>
    <x v="1443"/>
    <x v="2"/>
    <x v="30"/>
    <x v="2023"/>
    <x v="2022"/>
    <x v="0"/>
  </r>
  <r>
    <n v="2024"/>
    <x v="2024"/>
    <x v="2022"/>
    <n v="4000"/>
    <n v="23414"/>
    <x v="0"/>
    <x v="0"/>
    <x v="0"/>
    <n v="1344826800"/>
    <x v="2024"/>
    <x v="1"/>
    <n v="105"/>
    <x v="0"/>
    <x v="30"/>
    <n v="585"/>
    <x v="1444"/>
    <x v="2"/>
    <x v="30"/>
    <x v="2024"/>
    <x v="2023"/>
    <x v="5"/>
  </r>
  <r>
    <n v="2025"/>
    <x v="2025"/>
    <x v="2023"/>
    <n v="80000"/>
    <n v="160920"/>
    <x v="0"/>
    <x v="12"/>
    <x v="3"/>
    <n v="1433996746"/>
    <x v="2025"/>
    <x v="1"/>
    <n v="729"/>
    <x v="0"/>
    <x v="30"/>
    <n v="201"/>
    <x v="1445"/>
    <x v="2"/>
    <x v="30"/>
    <x v="2025"/>
    <x v="2024"/>
    <x v="0"/>
  </r>
  <r>
    <n v="2026"/>
    <x v="2026"/>
    <x v="2024"/>
    <n v="25000"/>
    <n v="33370.769999999997"/>
    <x v="0"/>
    <x v="0"/>
    <x v="0"/>
    <n v="1398052740"/>
    <x v="2026"/>
    <x v="1"/>
    <n v="454"/>
    <x v="0"/>
    <x v="30"/>
    <n v="133"/>
    <x v="1446"/>
    <x v="2"/>
    <x v="30"/>
    <x v="2026"/>
    <x v="2025"/>
    <x v="3"/>
  </r>
  <r>
    <n v="2027"/>
    <x v="2027"/>
    <x v="2025"/>
    <n v="100000"/>
    <n v="120249"/>
    <x v="0"/>
    <x v="0"/>
    <x v="0"/>
    <n v="1427740319"/>
    <x v="2027"/>
    <x v="1"/>
    <n v="539"/>
    <x v="0"/>
    <x v="30"/>
    <n v="120"/>
    <x v="1447"/>
    <x v="2"/>
    <x v="30"/>
    <x v="2027"/>
    <x v="2026"/>
    <x v="0"/>
  </r>
  <r>
    <n v="2028"/>
    <x v="2028"/>
    <x v="2026"/>
    <n v="3000"/>
    <n v="3785"/>
    <x v="0"/>
    <x v="0"/>
    <x v="0"/>
    <n v="1268690100"/>
    <x v="2028"/>
    <x v="1"/>
    <n v="79"/>
    <x v="0"/>
    <x v="30"/>
    <n v="126"/>
    <x v="1448"/>
    <x v="2"/>
    <x v="30"/>
    <x v="2028"/>
    <x v="2027"/>
    <x v="7"/>
  </r>
  <r>
    <n v="2029"/>
    <x v="2029"/>
    <x v="2027"/>
    <n v="2500"/>
    <n v="9030"/>
    <x v="0"/>
    <x v="0"/>
    <x v="0"/>
    <n v="1409099481"/>
    <x v="2029"/>
    <x v="1"/>
    <n v="94"/>
    <x v="0"/>
    <x v="30"/>
    <n v="361"/>
    <x v="1449"/>
    <x v="2"/>
    <x v="30"/>
    <x v="2029"/>
    <x v="2028"/>
    <x v="3"/>
  </r>
  <r>
    <n v="2030"/>
    <x v="2030"/>
    <x v="2028"/>
    <n v="32768"/>
    <n v="74134"/>
    <x v="0"/>
    <x v="1"/>
    <x v="1"/>
    <n v="1354233296"/>
    <x v="2030"/>
    <x v="1"/>
    <n v="625"/>
    <x v="0"/>
    <x v="30"/>
    <n v="226"/>
    <x v="1450"/>
    <x v="2"/>
    <x v="30"/>
    <x v="2030"/>
    <x v="2029"/>
    <x v="5"/>
  </r>
  <r>
    <n v="2031"/>
    <x v="2031"/>
    <x v="2029"/>
    <n v="50000"/>
    <n v="60175"/>
    <x v="0"/>
    <x v="9"/>
    <x v="3"/>
    <n v="1420765200"/>
    <x v="2031"/>
    <x v="1"/>
    <n v="508"/>
    <x v="0"/>
    <x v="30"/>
    <n v="120"/>
    <x v="1451"/>
    <x v="2"/>
    <x v="30"/>
    <x v="2031"/>
    <x v="2030"/>
    <x v="3"/>
  </r>
  <r>
    <n v="2032"/>
    <x v="2032"/>
    <x v="2030"/>
    <n v="25000"/>
    <n v="76047"/>
    <x v="0"/>
    <x v="0"/>
    <x v="0"/>
    <n v="1481778000"/>
    <x v="2032"/>
    <x v="1"/>
    <n v="531"/>
    <x v="0"/>
    <x v="30"/>
    <n v="304"/>
    <x v="1452"/>
    <x v="2"/>
    <x v="30"/>
    <x v="2032"/>
    <x v="2031"/>
    <x v="2"/>
  </r>
  <r>
    <n v="2033"/>
    <x v="2033"/>
    <x v="2031"/>
    <n v="25000"/>
    <n v="44669"/>
    <x v="0"/>
    <x v="0"/>
    <x v="0"/>
    <n v="1398477518"/>
    <x v="2033"/>
    <x v="1"/>
    <n v="158"/>
    <x v="0"/>
    <x v="30"/>
    <n v="179"/>
    <x v="1453"/>
    <x v="2"/>
    <x v="30"/>
    <x v="2033"/>
    <x v="2032"/>
    <x v="3"/>
  </r>
  <r>
    <n v="2034"/>
    <x v="2034"/>
    <x v="2032"/>
    <n v="78000"/>
    <n v="301719.59000000003"/>
    <x v="0"/>
    <x v="0"/>
    <x v="0"/>
    <n v="1430981880"/>
    <x v="2034"/>
    <x v="1"/>
    <n v="508"/>
    <x v="0"/>
    <x v="30"/>
    <n v="387"/>
    <x v="1454"/>
    <x v="2"/>
    <x v="30"/>
    <x v="2034"/>
    <x v="2033"/>
    <x v="0"/>
  </r>
  <r>
    <n v="2035"/>
    <x v="2035"/>
    <x v="2033"/>
    <n v="80000"/>
    <n v="168829.14"/>
    <x v="0"/>
    <x v="0"/>
    <x v="0"/>
    <n v="1450486800"/>
    <x v="2035"/>
    <x v="1"/>
    <n v="644"/>
    <x v="0"/>
    <x v="30"/>
    <n v="211"/>
    <x v="1455"/>
    <x v="2"/>
    <x v="30"/>
    <x v="2035"/>
    <x v="2034"/>
    <x v="0"/>
  </r>
  <r>
    <n v="2036"/>
    <x v="2036"/>
    <x v="2034"/>
    <n v="30000"/>
    <n v="39500.5"/>
    <x v="0"/>
    <x v="0"/>
    <x v="0"/>
    <n v="1399668319"/>
    <x v="2036"/>
    <x v="1"/>
    <n v="848"/>
    <x v="0"/>
    <x v="30"/>
    <n v="132"/>
    <x v="1456"/>
    <x v="2"/>
    <x v="30"/>
    <x v="2036"/>
    <x v="2035"/>
    <x v="3"/>
  </r>
  <r>
    <n v="2037"/>
    <x v="2037"/>
    <x v="2035"/>
    <n v="10000"/>
    <n v="30047.64"/>
    <x v="0"/>
    <x v="0"/>
    <x v="0"/>
    <n v="1388383353"/>
    <x v="2037"/>
    <x v="1"/>
    <n v="429"/>
    <x v="0"/>
    <x v="30"/>
    <n v="300"/>
    <x v="1457"/>
    <x v="2"/>
    <x v="30"/>
    <x v="2037"/>
    <x v="2036"/>
    <x v="4"/>
  </r>
  <r>
    <n v="2038"/>
    <x v="2038"/>
    <x v="2036"/>
    <n v="8000"/>
    <n v="33641"/>
    <x v="0"/>
    <x v="1"/>
    <x v="1"/>
    <n v="1372701600"/>
    <x v="2038"/>
    <x v="1"/>
    <n v="204"/>
    <x v="0"/>
    <x v="30"/>
    <n v="421"/>
    <x v="1458"/>
    <x v="2"/>
    <x v="30"/>
    <x v="2038"/>
    <x v="2037"/>
    <x v="4"/>
  </r>
  <r>
    <n v="2039"/>
    <x v="2039"/>
    <x v="2037"/>
    <n v="125000"/>
    <n v="170271"/>
    <x v="0"/>
    <x v="0"/>
    <x v="0"/>
    <n v="1480568340"/>
    <x v="2039"/>
    <x v="1"/>
    <n v="379"/>
    <x v="0"/>
    <x v="30"/>
    <n v="136"/>
    <x v="1459"/>
    <x v="2"/>
    <x v="30"/>
    <x v="2039"/>
    <x v="2038"/>
    <x v="2"/>
  </r>
  <r>
    <n v="2040"/>
    <x v="2040"/>
    <x v="2038"/>
    <n v="3000"/>
    <n v="7445.14"/>
    <x v="0"/>
    <x v="0"/>
    <x v="0"/>
    <n v="1384557303"/>
    <x v="2040"/>
    <x v="1"/>
    <n v="271"/>
    <x v="0"/>
    <x v="30"/>
    <n v="248"/>
    <x v="1460"/>
    <x v="2"/>
    <x v="30"/>
    <x v="2040"/>
    <x v="2039"/>
    <x v="4"/>
  </r>
  <r>
    <n v="2041"/>
    <x v="2041"/>
    <x v="2039"/>
    <n v="9500"/>
    <n v="17277"/>
    <x v="0"/>
    <x v="0"/>
    <x v="0"/>
    <n v="1478785027"/>
    <x v="2041"/>
    <x v="0"/>
    <n v="120"/>
    <x v="0"/>
    <x v="30"/>
    <n v="182"/>
    <x v="1461"/>
    <x v="2"/>
    <x v="30"/>
    <x v="2041"/>
    <x v="2040"/>
    <x v="2"/>
  </r>
  <r>
    <n v="2042"/>
    <x v="2042"/>
    <x v="2040"/>
    <n v="10000"/>
    <n v="12353"/>
    <x v="0"/>
    <x v="0"/>
    <x v="0"/>
    <n v="1453481974"/>
    <x v="2042"/>
    <x v="0"/>
    <n v="140"/>
    <x v="0"/>
    <x v="30"/>
    <n v="124"/>
    <x v="1462"/>
    <x v="2"/>
    <x v="30"/>
    <x v="2042"/>
    <x v="2041"/>
    <x v="0"/>
  </r>
  <r>
    <n v="2043"/>
    <x v="2043"/>
    <x v="2041"/>
    <n v="1385"/>
    <n v="7011"/>
    <x v="0"/>
    <x v="0"/>
    <x v="0"/>
    <n v="1481432340"/>
    <x v="2043"/>
    <x v="0"/>
    <n v="193"/>
    <x v="0"/>
    <x v="30"/>
    <n v="506"/>
    <x v="812"/>
    <x v="2"/>
    <x v="30"/>
    <x v="2043"/>
    <x v="2042"/>
    <x v="2"/>
  </r>
  <r>
    <n v="2044"/>
    <x v="2044"/>
    <x v="2042"/>
    <n v="15000"/>
    <n v="16232"/>
    <x v="0"/>
    <x v="0"/>
    <x v="0"/>
    <n v="1434212714"/>
    <x v="2044"/>
    <x v="0"/>
    <n v="180"/>
    <x v="0"/>
    <x v="30"/>
    <n v="108"/>
    <x v="1463"/>
    <x v="2"/>
    <x v="30"/>
    <x v="2044"/>
    <x v="2043"/>
    <x v="0"/>
  </r>
  <r>
    <n v="2045"/>
    <x v="2045"/>
    <x v="2043"/>
    <n v="4900"/>
    <n v="40140.01"/>
    <x v="0"/>
    <x v="0"/>
    <x v="0"/>
    <n v="1341799647"/>
    <x v="2045"/>
    <x v="0"/>
    <n v="263"/>
    <x v="0"/>
    <x v="30"/>
    <n v="819"/>
    <x v="1464"/>
    <x v="2"/>
    <x v="30"/>
    <x v="2045"/>
    <x v="2044"/>
    <x v="5"/>
  </r>
  <r>
    <n v="2046"/>
    <x v="2046"/>
    <x v="2044"/>
    <n v="10000"/>
    <n v="12110"/>
    <x v="0"/>
    <x v="0"/>
    <x v="0"/>
    <n v="1369282044"/>
    <x v="2046"/>
    <x v="0"/>
    <n v="217"/>
    <x v="0"/>
    <x v="30"/>
    <n v="121"/>
    <x v="1465"/>
    <x v="2"/>
    <x v="30"/>
    <x v="2046"/>
    <x v="2045"/>
    <x v="4"/>
  </r>
  <r>
    <n v="2047"/>
    <x v="2047"/>
    <x v="2045"/>
    <n v="98000"/>
    <n v="100939"/>
    <x v="0"/>
    <x v="2"/>
    <x v="2"/>
    <n v="1429228800"/>
    <x v="2047"/>
    <x v="0"/>
    <n v="443"/>
    <x v="0"/>
    <x v="30"/>
    <n v="103"/>
    <x v="1466"/>
    <x v="2"/>
    <x v="30"/>
    <x v="2047"/>
    <x v="2046"/>
    <x v="0"/>
  </r>
  <r>
    <n v="2048"/>
    <x v="2048"/>
    <x v="2046"/>
    <n v="85000"/>
    <n v="126082.45"/>
    <x v="0"/>
    <x v="0"/>
    <x v="0"/>
    <n v="1369323491"/>
    <x v="2048"/>
    <x v="0"/>
    <n v="1373"/>
    <x v="0"/>
    <x v="30"/>
    <n v="148"/>
    <x v="1467"/>
    <x v="2"/>
    <x v="30"/>
    <x v="2048"/>
    <x v="2047"/>
    <x v="4"/>
  </r>
  <r>
    <n v="2049"/>
    <x v="2049"/>
    <x v="2047"/>
    <n v="50000"/>
    <n v="60095.35"/>
    <x v="0"/>
    <x v="1"/>
    <x v="1"/>
    <n v="1386025140"/>
    <x v="2049"/>
    <x v="0"/>
    <n v="742"/>
    <x v="0"/>
    <x v="30"/>
    <n v="120"/>
    <x v="1468"/>
    <x v="2"/>
    <x v="30"/>
    <x v="2049"/>
    <x v="2048"/>
    <x v="4"/>
  </r>
  <r>
    <n v="2050"/>
    <x v="2050"/>
    <x v="2048"/>
    <n v="10000"/>
    <n v="47327"/>
    <x v="0"/>
    <x v="0"/>
    <x v="0"/>
    <n v="1433036578"/>
    <x v="2050"/>
    <x v="0"/>
    <n v="170"/>
    <x v="0"/>
    <x v="30"/>
    <n v="473"/>
    <x v="1469"/>
    <x v="2"/>
    <x v="30"/>
    <x v="2050"/>
    <x v="2049"/>
    <x v="0"/>
  </r>
  <r>
    <n v="2051"/>
    <x v="2051"/>
    <x v="2049"/>
    <n v="8000"/>
    <n v="10429"/>
    <x v="0"/>
    <x v="0"/>
    <x v="0"/>
    <n v="1388017937"/>
    <x v="2051"/>
    <x v="0"/>
    <n v="242"/>
    <x v="0"/>
    <x v="30"/>
    <n v="130"/>
    <x v="1470"/>
    <x v="2"/>
    <x v="30"/>
    <x v="2051"/>
    <x v="2050"/>
    <x v="4"/>
  </r>
  <r>
    <n v="2052"/>
    <x v="2052"/>
    <x v="2050"/>
    <n v="50000"/>
    <n v="176524"/>
    <x v="0"/>
    <x v="0"/>
    <x v="0"/>
    <n v="1455933653"/>
    <x v="2052"/>
    <x v="0"/>
    <n v="541"/>
    <x v="0"/>
    <x v="30"/>
    <n v="353"/>
    <x v="1471"/>
    <x v="2"/>
    <x v="30"/>
    <x v="2052"/>
    <x v="2051"/>
    <x v="2"/>
  </r>
  <r>
    <n v="2053"/>
    <x v="2053"/>
    <x v="2051"/>
    <n v="5000"/>
    <n v="5051"/>
    <x v="0"/>
    <x v="0"/>
    <x v="0"/>
    <n v="1448466551"/>
    <x v="2053"/>
    <x v="0"/>
    <n v="121"/>
    <x v="0"/>
    <x v="30"/>
    <n v="101"/>
    <x v="1472"/>
    <x v="2"/>
    <x v="30"/>
    <x v="2053"/>
    <x v="2052"/>
    <x v="0"/>
  </r>
  <r>
    <n v="2054"/>
    <x v="2054"/>
    <x v="2052"/>
    <n v="35000"/>
    <n v="39757"/>
    <x v="0"/>
    <x v="1"/>
    <x v="1"/>
    <n v="1399033810"/>
    <x v="2054"/>
    <x v="0"/>
    <n v="621"/>
    <x v="0"/>
    <x v="30"/>
    <n v="114"/>
    <x v="1473"/>
    <x v="2"/>
    <x v="30"/>
    <x v="2054"/>
    <x v="2053"/>
    <x v="3"/>
  </r>
  <r>
    <n v="2055"/>
    <x v="2055"/>
    <x v="2053"/>
    <n v="6000"/>
    <n v="10045"/>
    <x v="0"/>
    <x v="0"/>
    <x v="0"/>
    <n v="1417579200"/>
    <x v="2055"/>
    <x v="0"/>
    <n v="101"/>
    <x v="0"/>
    <x v="30"/>
    <n v="167"/>
    <x v="1474"/>
    <x v="2"/>
    <x v="30"/>
    <x v="2055"/>
    <x v="2054"/>
    <x v="3"/>
  </r>
  <r>
    <n v="2056"/>
    <x v="2056"/>
    <x v="2054"/>
    <n v="50000"/>
    <n v="76726"/>
    <x v="0"/>
    <x v="0"/>
    <x v="0"/>
    <n v="1366222542"/>
    <x v="2056"/>
    <x v="0"/>
    <n v="554"/>
    <x v="0"/>
    <x v="30"/>
    <n v="153"/>
    <x v="1475"/>
    <x v="2"/>
    <x v="30"/>
    <x v="2056"/>
    <x v="2055"/>
    <x v="4"/>
  </r>
  <r>
    <n v="2057"/>
    <x v="2057"/>
    <x v="2055"/>
    <n v="15000"/>
    <n v="30334.83"/>
    <x v="0"/>
    <x v="1"/>
    <x v="1"/>
    <n v="1456487532"/>
    <x v="2057"/>
    <x v="0"/>
    <n v="666"/>
    <x v="0"/>
    <x v="30"/>
    <n v="202"/>
    <x v="1476"/>
    <x v="2"/>
    <x v="30"/>
    <x v="2057"/>
    <x v="2056"/>
    <x v="2"/>
  </r>
  <r>
    <n v="2058"/>
    <x v="2058"/>
    <x v="2056"/>
    <n v="2560"/>
    <n v="4308"/>
    <x v="0"/>
    <x v="1"/>
    <x v="1"/>
    <n v="1425326400"/>
    <x v="2058"/>
    <x v="0"/>
    <n v="410"/>
    <x v="0"/>
    <x v="30"/>
    <n v="168"/>
    <x v="1477"/>
    <x v="2"/>
    <x v="30"/>
    <x v="2058"/>
    <x v="2057"/>
    <x v="0"/>
  </r>
  <r>
    <n v="2059"/>
    <x v="2059"/>
    <x v="2057"/>
    <n v="30000"/>
    <n v="43037"/>
    <x v="0"/>
    <x v="0"/>
    <x v="0"/>
    <n v="1454277540"/>
    <x v="2059"/>
    <x v="0"/>
    <n v="375"/>
    <x v="0"/>
    <x v="30"/>
    <n v="143"/>
    <x v="1478"/>
    <x v="2"/>
    <x v="30"/>
    <x v="2059"/>
    <x v="2058"/>
    <x v="0"/>
  </r>
  <r>
    <n v="2060"/>
    <x v="2060"/>
    <x v="2058"/>
    <n v="25000"/>
    <n v="49100"/>
    <x v="0"/>
    <x v="0"/>
    <x v="0"/>
    <n v="1406129150"/>
    <x v="2060"/>
    <x v="0"/>
    <n v="1364"/>
    <x v="0"/>
    <x v="30"/>
    <n v="196"/>
    <x v="1479"/>
    <x v="2"/>
    <x v="30"/>
    <x v="2060"/>
    <x v="2059"/>
    <x v="3"/>
  </r>
  <r>
    <n v="2061"/>
    <x v="2061"/>
    <x v="2059"/>
    <n v="5000"/>
    <n v="5396"/>
    <x v="0"/>
    <x v="0"/>
    <x v="0"/>
    <n v="1483208454"/>
    <x v="2061"/>
    <x v="0"/>
    <n v="35"/>
    <x v="0"/>
    <x v="30"/>
    <n v="108"/>
    <x v="1480"/>
    <x v="2"/>
    <x v="30"/>
    <x v="2061"/>
    <x v="2060"/>
    <x v="2"/>
  </r>
  <r>
    <n v="2062"/>
    <x v="2062"/>
    <x v="2060"/>
    <n v="100000"/>
    <n v="114977"/>
    <x v="0"/>
    <x v="8"/>
    <x v="7"/>
    <n v="1458807098"/>
    <x v="2062"/>
    <x v="0"/>
    <n v="203"/>
    <x v="0"/>
    <x v="30"/>
    <n v="115"/>
    <x v="1481"/>
    <x v="2"/>
    <x v="30"/>
    <x v="2062"/>
    <x v="2061"/>
    <x v="2"/>
  </r>
  <r>
    <n v="2063"/>
    <x v="2063"/>
    <x v="2061"/>
    <n v="4000"/>
    <n v="5922"/>
    <x v="0"/>
    <x v="12"/>
    <x v="3"/>
    <n v="1463333701"/>
    <x v="2063"/>
    <x v="0"/>
    <n v="49"/>
    <x v="0"/>
    <x v="30"/>
    <n v="148"/>
    <x v="1482"/>
    <x v="2"/>
    <x v="30"/>
    <x v="2063"/>
    <x v="2062"/>
    <x v="2"/>
  </r>
  <r>
    <n v="2064"/>
    <x v="2064"/>
    <x v="2062"/>
    <n v="261962"/>
    <n v="500784.27"/>
    <x v="0"/>
    <x v="0"/>
    <x v="0"/>
    <n v="1370001600"/>
    <x v="2064"/>
    <x v="0"/>
    <n v="5812"/>
    <x v="0"/>
    <x v="30"/>
    <n v="191"/>
    <x v="345"/>
    <x v="2"/>
    <x v="30"/>
    <x v="2064"/>
    <x v="2063"/>
    <x v="4"/>
  </r>
  <r>
    <n v="2065"/>
    <x v="2065"/>
    <x v="2063"/>
    <n v="40000"/>
    <n v="79686.05"/>
    <x v="0"/>
    <x v="1"/>
    <x v="1"/>
    <n v="1387958429"/>
    <x v="2065"/>
    <x v="0"/>
    <n v="1556"/>
    <x v="0"/>
    <x v="30"/>
    <n v="199"/>
    <x v="1483"/>
    <x v="2"/>
    <x v="30"/>
    <x v="2065"/>
    <x v="2064"/>
    <x v="4"/>
  </r>
  <r>
    <n v="2066"/>
    <x v="2066"/>
    <x v="2064"/>
    <n v="2000"/>
    <n v="4372"/>
    <x v="0"/>
    <x v="0"/>
    <x v="0"/>
    <n v="1408818683"/>
    <x v="2066"/>
    <x v="0"/>
    <n v="65"/>
    <x v="0"/>
    <x v="30"/>
    <n v="219"/>
    <x v="1484"/>
    <x v="2"/>
    <x v="30"/>
    <x v="2066"/>
    <x v="2065"/>
    <x v="3"/>
  </r>
  <r>
    <n v="2067"/>
    <x v="2067"/>
    <x v="2065"/>
    <n v="495"/>
    <n v="628"/>
    <x v="0"/>
    <x v="1"/>
    <x v="1"/>
    <n v="1432499376"/>
    <x v="2067"/>
    <x v="0"/>
    <n v="10"/>
    <x v="0"/>
    <x v="30"/>
    <n v="127"/>
    <x v="1485"/>
    <x v="2"/>
    <x v="30"/>
    <x v="2067"/>
    <x v="2066"/>
    <x v="0"/>
  </r>
  <r>
    <n v="2068"/>
    <x v="2068"/>
    <x v="2066"/>
    <n v="25000"/>
    <n v="26305.97"/>
    <x v="0"/>
    <x v="0"/>
    <x v="0"/>
    <n v="1476994315"/>
    <x v="2068"/>
    <x v="0"/>
    <n v="76"/>
    <x v="0"/>
    <x v="30"/>
    <n v="105"/>
    <x v="1486"/>
    <x v="2"/>
    <x v="30"/>
    <x v="2068"/>
    <x v="2067"/>
    <x v="2"/>
  </r>
  <r>
    <n v="2069"/>
    <x v="2069"/>
    <x v="2067"/>
    <n v="50000"/>
    <n v="64203.33"/>
    <x v="0"/>
    <x v="0"/>
    <x v="0"/>
    <n v="1451776791"/>
    <x v="2069"/>
    <x v="0"/>
    <n v="263"/>
    <x v="0"/>
    <x v="30"/>
    <n v="128"/>
    <x v="1487"/>
    <x v="2"/>
    <x v="30"/>
    <x v="2069"/>
    <x v="2068"/>
    <x v="0"/>
  </r>
  <r>
    <n v="2070"/>
    <x v="2070"/>
    <x v="2068"/>
    <n v="125000"/>
    <n v="396659"/>
    <x v="0"/>
    <x v="12"/>
    <x v="3"/>
    <n v="1467128723"/>
    <x v="2070"/>
    <x v="0"/>
    <n v="1530"/>
    <x v="0"/>
    <x v="30"/>
    <n v="317"/>
    <x v="1488"/>
    <x v="2"/>
    <x v="30"/>
    <x v="2070"/>
    <x v="2069"/>
    <x v="2"/>
  </r>
  <r>
    <n v="2071"/>
    <x v="2071"/>
    <x v="2069"/>
    <n v="20000"/>
    <n v="56146"/>
    <x v="0"/>
    <x v="0"/>
    <x v="0"/>
    <n v="1475390484"/>
    <x v="2071"/>
    <x v="0"/>
    <n v="278"/>
    <x v="0"/>
    <x v="30"/>
    <n v="281"/>
    <x v="1489"/>
    <x v="2"/>
    <x v="30"/>
    <x v="2071"/>
    <x v="2070"/>
    <x v="2"/>
  </r>
  <r>
    <n v="2072"/>
    <x v="2072"/>
    <x v="2070"/>
    <n v="71500"/>
    <n v="79173"/>
    <x v="0"/>
    <x v="0"/>
    <x v="0"/>
    <n v="1462629432"/>
    <x v="2072"/>
    <x v="0"/>
    <n v="350"/>
    <x v="0"/>
    <x v="30"/>
    <n v="111"/>
    <x v="1490"/>
    <x v="2"/>
    <x v="30"/>
    <x v="2072"/>
    <x v="2071"/>
    <x v="2"/>
  </r>
  <r>
    <n v="2073"/>
    <x v="2073"/>
    <x v="2071"/>
    <n v="100000"/>
    <n v="152604.29999999999"/>
    <x v="0"/>
    <x v="0"/>
    <x v="0"/>
    <n v="1431100918"/>
    <x v="2073"/>
    <x v="0"/>
    <n v="470"/>
    <x v="0"/>
    <x v="30"/>
    <n v="153"/>
    <x v="1491"/>
    <x v="2"/>
    <x v="30"/>
    <x v="2073"/>
    <x v="2072"/>
    <x v="0"/>
  </r>
  <r>
    <n v="2074"/>
    <x v="2074"/>
    <x v="2072"/>
    <n v="600"/>
    <n v="615"/>
    <x v="0"/>
    <x v="0"/>
    <x v="0"/>
    <n v="1462564182"/>
    <x v="2074"/>
    <x v="0"/>
    <n v="3"/>
    <x v="0"/>
    <x v="30"/>
    <n v="103"/>
    <x v="1492"/>
    <x v="2"/>
    <x v="30"/>
    <x v="2074"/>
    <x v="2073"/>
    <x v="2"/>
  </r>
  <r>
    <n v="2075"/>
    <x v="2075"/>
    <x v="2073"/>
    <n v="9999"/>
    <n v="167820.6"/>
    <x v="0"/>
    <x v="0"/>
    <x v="0"/>
    <n v="1374769288"/>
    <x v="2075"/>
    <x v="0"/>
    <n v="8200"/>
    <x v="0"/>
    <x v="30"/>
    <n v="1678"/>
    <x v="1493"/>
    <x v="2"/>
    <x v="30"/>
    <x v="2075"/>
    <x v="2074"/>
    <x v="4"/>
  </r>
  <r>
    <n v="2076"/>
    <x v="2076"/>
    <x v="2074"/>
    <n v="179000"/>
    <n v="972594.99"/>
    <x v="0"/>
    <x v="1"/>
    <x v="1"/>
    <n v="1406149689"/>
    <x v="2076"/>
    <x v="0"/>
    <n v="8359"/>
    <x v="0"/>
    <x v="30"/>
    <n v="543"/>
    <x v="1494"/>
    <x v="2"/>
    <x v="30"/>
    <x v="2076"/>
    <x v="2075"/>
    <x v="3"/>
  </r>
  <r>
    <n v="2077"/>
    <x v="2077"/>
    <x v="2075"/>
    <n v="50000"/>
    <n v="57754"/>
    <x v="0"/>
    <x v="0"/>
    <x v="0"/>
    <n v="1433538000"/>
    <x v="2077"/>
    <x v="0"/>
    <n v="188"/>
    <x v="0"/>
    <x v="30"/>
    <n v="116"/>
    <x v="1495"/>
    <x v="2"/>
    <x v="30"/>
    <x v="2077"/>
    <x v="2076"/>
    <x v="0"/>
  </r>
  <r>
    <n v="2078"/>
    <x v="2078"/>
    <x v="2076"/>
    <n v="20000"/>
    <n v="26241"/>
    <x v="0"/>
    <x v="3"/>
    <x v="3"/>
    <n v="1482085857"/>
    <x v="2078"/>
    <x v="0"/>
    <n v="48"/>
    <x v="0"/>
    <x v="30"/>
    <n v="131"/>
    <x v="1496"/>
    <x v="2"/>
    <x v="30"/>
    <x v="2078"/>
    <x v="2077"/>
    <x v="2"/>
  </r>
  <r>
    <n v="2079"/>
    <x v="2079"/>
    <x v="2077"/>
    <n v="10000"/>
    <n v="28817"/>
    <x v="0"/>
    <x v="1"/>
    <x v="1"/>
    <n v="1435258800"/>
    <x v="2079"/>
    <x v="0"/>
    <n v="607"/>
    <x v="0"/>
    <x v="30"/>
    <n v="288"/>
    <x v="1497"/>
    <x v="2"/>
    <x v="30"/>
    <x v="2079"/>
    <x v="2078"/>
    <x v="0"/>
  </r>
  <r>
    <n v="2080"/>
    <x v="2080"/>
    <x v="2078"/>
    <n v="1000"/>
    <n v="5078"/>
    <x v="0"/>
    <x v="0"/>
    <x v="0"/>
    <n v="1447286300"/>
    <x v="2080"/>
    <x v="0"/>
    <n v="50"/>
    <x v="0"/>
    <x v="30"/>
    <n v="508"/>
    <x v="1498"/>
    <x v="2"/>
    <x v="30"/>
    <x v="2080"/>
    <x v="2079"/>
    <x v="0"/>
  </r>
  <r>
    <n v="2081"/>
    <x v="2081"/>
    <x v="2079"/>
    <n v="3500"/>
    <n v="4010"/>
    <x v="0"/>
    <x v="0"/>
    <x v="0"/>
    <n v="1337144340"/>
    <x v="2081"/>
    <x v="0"/>
    <n v="55"/>
    <x v="0"/>
    <x v="14"/>
    <n v="115"/>
    <x v="1499"/>
    <x v="4"/>
    <x v="14"/>
    <x v="2081"/>
    <x v="2080"/>
    <x v="5"/>
  </r>
  <r>
    <n v="2082"/>
    <x v="2082"/>
    <x v="2080"/>
    <n v="1500"/>
    <n v="1661"/>
    <x v="0"/>
    <x v="0"/>
    <x v="0"/>
    <n v="1322106796"/>
    <x v="2082"/>
    <x v="0"/>
    <n v="38"/>
    <x v="0"/>
    <x v="14"/>
    <n v="111"/>
    <x v="1500"/>
    <x v="4"/>
    <x v="14"/>
    <x v="2082"/>
    <x v="2081"/>
    <x v="6"/>
  </r>
  <r>
    <n v="2083"/>
    <x v="2083"/>
    <x v="2081"/>
    <n v="750"/>
    <n v="850"/>
    <x v="0"/>
    <x v="0"/>
    <x v="0"/>
    <n v="1338830395"/>
    <x v="2083"/>
    <x v="0"/>
    <n v="25"/>
    <x v="0"/>
    <x v="14"/>
    <n v="113"/>
    <x v="442"/>
    <x v="4"/>
    <x v="14"/>
    <x v="2083"/>
    <x v="2082"/>
    <x v="5"/>
  </r>
  <r>
    <n v="2084"/>
    <x v="2084"/>
    <x v="2082"/>
    <n v="3000"/>
    <n v="3250"/>
    <x v="0"/>
    <x v="0"/>
    <x v="0"/>
    <n v="1399186740"/>
    <x v="2084"/>
    <x v="0"/>
    <n v="46"/>
    <x v="0"/>
    <x v="14"/>
    <n v="108"/>
    <x v="1501"/>
    <x v="4"/>
    <x v="14"/>
    <x v="2084"/>
    <x v="2083"/>
    <x v="3"/>
  </r>
  <r>
    <n v="2085"/>
    <x v="2085"/>
    <x v="2083"/>
    <n v="6000"/>
    <n v="7412"/>
    <x v="0"/>
    <x v="0"/>
    <x v="0"/>
    <n v="1342382587"/>
    <x v="2085"/>
    <x v="0"/>
    <n v="83"/>
    <x v="0"/>
    <x v="14"/>
    <n v="124"/>
    <x v="1502"/>
    <x v="4"/>
    <x v="14"/>
    <x v="2085"/>
    <x v="2084"/>
    <x v="5"/>
  </r>
  <r>
    <n v="2086"/>
    <x v="2086"/>
    <x v="2084"/>
    <n v="4000"/>
    <n v="4028"/>
    <x v="0"/>
    <x v="0"/>
    <x v="0"/>
    <n v="1323838740"/>
    <x v="2086"/>
    <x v="0"/>
    <n v="35"/>
    <x v="0"/>
    <x v="14"/>
    <n v="101"/>
    <x v="1503"/>
    <x v="4"/>
    <x v="14"/>
    <x v="2086"/>
    <x v="2085"/>
    <x v="6"/>
  </r>
  <r>
    <n v="2087"/>
    <x v="2087"/>
    <x v="2085"/>
    <n v="1500"/>
    <n v="1553"/>
    <x v="0"/>
    <x v="0"/>
    <x v="0"/>
    <n v="1315457658"/>
    <x v="2087"/>
    <x v="0"/>
    <n v="25"/>
    <x v="0"/>
    <x v="14"/>
    <n v="104"/>
    <x v="1504"/>
    <x v="4"/>
    <x v="14"/>
    <x v="2087"/>
    <x v="2086"/>
    <x v="6"/>
  </r>
  <r>
    <n v="2088"/>
    <x v="2088"/>
    <x v="2086"/>
    <n v="3000"/>
    <n v="3465.32"/>
    <x v="0"/>
    <x v="0"/>
    <x v="0"/>
    <n v="1284177540"/>
    <x v="2088"/>
    <x v="0"/>
    <n v="75"/>
    <x v="0"/>
    <x v="14"/>
    <n v="116"/>
    <x v="1505"/>
    <x v="4"/>
    <x v="14"/>
    <x v="2088"/>
    <x v="2087"/>
    <x v="7"/>
  </r>
  <r>
    <n v="2089"/>
    <x v="2089"/>
    <x v="2087"/>
    <n v="2500"/>
    <n v="3010.01"/>
    <x v="0"/>
    <x v="0"/>
    <x v="0"/>
    <n v="1375408194"/>
    <x v="2089"/>
    <x v="0"/>
    <n v="62"/>
    <x v="0"/>
    <x v="14"/>
    <n v="120"/>
    <x v="1506"/>
    <x v="4"/>
    <x v="14"/>
    <x v="2089"/>
    <x v="2088"/>
    <x v="4"/>
  </r>
  <r>
    <n v="2090"/>
    <x v="2090"/>
    <x v="2088"/>
    <n v="8000"/>
    <n v="9203.23"/>
    <x v="0"/>
    <x v="0"/>
    <x v="0"/>
    <n v="1361696955"/>
    <x v="2090"/>
    <x v="0"/>
    <n v="160"/>
    <x v="0"/>
    <x v="14"/>
    <n v="115"/>
    <x v="1507"/>
    <x v="4"/>
    <x v="14"/>
    <x v="2090"/>
    <x v="2089"/>
    <x v="4"/>
  </r>
  <r>
    <n v="2091"/>
    <x v="2091"/>
    <x v="2089"/>
    <n v="18000"/>
    <n v="21684.2"/>
    <x v="0"/>
    <x v="0"/>
    <x v="0"/>
    <n v="1299009600"/>
    <x v="2091"/>
    <x v="0"/>
    <n v="246"/>
    <x v="0"/>
    <x v="14"/>
    <n v="120"/>
    <x v="1508"/>
    <x v="4"/>
    <x v="14"/>
    <x v="2091"/>
    <x v="2090"/>
    <x v="6"/>
  </r>
  <r>
    <n v="2092"/>
    <x v="2092"/>
    <x v="2090"/>
    <n v="6000"/>
    <n v="6077"/>
    <x v="0"/>
    <x v="0"/>
    <x v="0"/>
    <n v="1318006732"/>
    <x v="2092"/>
    <x v="0"/>
    <n v="55"/>
    <x v="0"/>
    <x v="14"/>
    <n v="101"/>
    <x v="1509"/>
    <x v="4"/>
    <x v="14"/>
    <x v="2092"/>
    <x v="2091"/>
    <x v="6"/>
  </r>
  <r>
    <n v="2093"/>
    <x v="2093"/>
    <x v="2091"/>
    <n v="1500"/>
    <n v="1537"/>
    <x v="0"/>
    <x v="0"/>
    <x v="0"/>
    <n v="1356211832"/>
    <x v="2093"/>
    <x v="0"/>
    <n v="23"/>
    <x v="0"/>
    <x v="14"/>
    <n v="102"/>
    <x v="1510"/>
    <x v="4"/>
    <x v="14"/>
    <x v="2093"/>
    <x v="2092"/>
    <x v="5"/>
  </r>
  <r>
    <n v="2094"/>
    <x v="2094"/>
    <x v="2092"/>
    <n v="3500"/>
    <n v="4219"/>
    <x v="0"/>
    <x v="0"/>
    <x v="0"/>
    <n v="1330916400"/>
    <x v="2094"/>
    <x v="0"/>
    <n v="72"/>
    <x v="0"/>
    <x v="14"/>
    <n v="121"/>
    <x v="1511"/>
    <x v="4"/>
    <x v="14"/>
    <x v="2094"/>
    <x v="2093"/>
    <x v="5"/>
  </r>
  <r>
    <n v="2095"/>
    <x v="2095"/>
    <x v="2093"/>
    <n v="2500"/>
    <n v="2500"/>
    <x v="0"/>
    <x v="0"/>
    <x v="0"/>
    <n v="1317576973"/>
    <x v="2095"/>
    <x v="0"/>
    <n v="22"/>
    <x v="0"/>
    <x v="14"/>
    <n v="100"/>
    <x v="383"/>
    <x v="4"/>
    <x v="14"/>
    <x v="2095"/>
    <x v="2094"/>
    <x v="6"/>
  </r>
  <r>
    <n v="2096"/>
    <x v="2096"/>
    <x v="2094"/>
    <n v="600"/>
    <n v="610"/>
    <x v="0"/>
    <x v="0"/>
    <x v="0"/>
    <n v="1351223940"/>
    <x v="2096"/>
    <x v="0"/>
    <n v="14"/>
    <x v="0"/>
    <x v="14"/>
    <n v="102"/>
    <x v="1512"/>
    <x v="4"/>
    <x v="14"/>
    <x v="2096"/>
    <x v="2095"/>
    <x v="5"/>
  </r>
  <r>
    <n v="2097"/>
    <x v="2097"/>
    <x v="2095"/>
    <n v="3000"/>
    <n v="3000"/>
    <x v="0"/>
    <x v="0"/>
    <x v="0"/>
    <n v="1322751735"/>
    <x v="2097"/>
    <x v="0"/>
    <n v="38"/>
    <x v="0"/>
    <x v="14"/>
    <n v="100"/>
    <x v="1513"/>
    <x v="4"/>
    <x v="14"/>
    <x v="2097"/>
    <x v="2096"/>
    <x v="6"/>
  </r>
  <r>
    <n v="2098"/>
    <x v="2098"/>
    <x v="2096"/>
    <n v="6000"/>
    <n v="6020"/>
    <x v="0"/>
    <x v="0"/>
    <x v="0"/>
    <n v="1331174635"/>
    <x v="2098"/>
    <x v="0"/>
    <n v="32"/>
    <x v="0"/>
    <x v="14"/>
    <n v="100"/>
    <x v="1514"/>
    <x v="4"/>
    <x v="14"/>
    <x v="2098"/>
    <x v="2097"/>
    <x v="5"/>
  </r>
  <r>
    <n v="2099"/>
    <x v="2099"/>
    <x v="2097"/>
    <n v="3000"/>
    <n v="3971"/>
    <x v="0"/>
    <x v="0"/>
    <x v="0"/>
    <n v="1435808400"/>
    <x v="2099"/>
    <x v="0"/>
    <n v="63"/>
    <x v="0"/>
    <x v="14"/>
    <n v="132"/>
    <x v="1515"/>
    <x v="4"/>
    <x v="14"/>
    <x v="2099"/>
    <x v="2098"/>
    <x v="0"/>
  </r>
  <r>
    <n v="2100"/>
    <x v="2100"/>
    <x v="2098"/>
    <n v="600"/>
    <n v="820"/>
    <x v="0"/>
    <x v="0"/>
    <x v="0"/>
    <n v="1341028740"/>
    <x v="2100"/>
    <x v="0"/>
    <n v="27"/>
    <x v="0"/>
    <x v="14"/>
    <n v="137"/>
    <x v="1516"/>
    <x v="4"/>
    <x v="14"/>
    <x v="2100"/>
    <x v="2099"/>
    <x v="5"/>
  </r>
  <r>
    <n v="2101"/>
    <x v="2101"/>
    <x v="2099"/>
    <n v="2000"/>
    <n v="2265"/>
    <x v="0"/>
    <x v="0"/>
    <x v="0"/>
    <n v="1329104114"/>
    <x v="2101"/>
    <x v="0"/>
    <n v="44"/>
    <x v="0"/>
    <x v="14"/>
    <n v="113"/>
    <x v="1517"/>
    <x v="4"/>
    <x v="14"/>
    <x v="2101"/>
    <x v="2100"/>
    <x v="6"/>
  </r>
  <r>
    <n v="2102"/>
    <x v="2102"/>
    <x v="2100"/>
    <n v="1000"/>
    <n v="1360"/>
    <x v="0"/>
    <x v="0"/>
    <x v="0"/>
    <n v="1304628648"/>
    <x v="2102"/>
    <x v="0"/>
    <n v="38"/>
    <x v="0"/>
    <x v="14"/>
    <n v="136"/>
    <x v="1518"/>
    <x v="4"/>
    <x v="14"/>
    <x v="2102"/>
    <x v="2101"/>
    <x v="6"/>
  </r>
  <r>
    <n v="2103"/>
    <x v="2103"/>
    <x v="2101"/>
    <n v="7777"/>
    <n v="11364"/>
    <x v="0"/>
    <x v="0"/>
    <x v="0"/>
    <n v="1352488027"/>
    <x v="2103"/>
    <x v="0"/>
    <n v="115"/>
    <x v="0"/>
    <x v="14"/>
    <n v="146"/>
    <x v="1519"/>
    <x v="4"/>
    <x v="14"/>
    <x v="2103"/>
    <x v="2102"/>
    <x v="5"/>
  </r>
  <r>
    <n v="2104"/>
    <x v="2104"/>
    <x v="2102"/>
    <n v="800"/>
    <n v="1036"/>
    <x v="0"/>
    <x v="0"/>
    <x v="0"/>
    <n v="1369958400"/>
    <x v="2104"/>
    <x v="0"/>
    <n v="37"/>
    <x v="0"/>
    <x v="14"/>
    <n v="130"/>
    <x v="139"/>
    <x v="4"/>
    <x v="14"/>
    <x v="2104"/>
    <x v="2103"/>
    <x v="4"/>
  </r>
  <r>
    <n v="2105"/>
    <x v="2105"/>
    <x v="2103"/>
    <n v="2000"/>
    <n v="5080"/>
    <x v="0"/>
    <x v="0"/>
    <x v="0"/>
    <n v="1416542400"/>
    <x v="2105"/>
    <x v="0"/>
    <n v="99"/>
    <x v="0"/>
    <x v="14"/>
    <n v="254"/>
    <x v="1384"/>
    <x v="4"/>
    <x v="14"/>
    <x v="2105"/>
    <x v="2104"/>
    <x v="3"/>
  </r>
  <r>
    <n v="2106"/>
    <x v="2106"/>
    <x v="2104"/>
    <n v="2200"/>
    <n v="2355"/>
    <x v="0"/>
    <x v="0"/>
    <x v="0"/>
    <n v="1359176974"/>
    <x v="2106"/>
    <x v="0"/>
    <n v="44"/>
    <x v="0"/>
    <x v="14"/>
    <n v="107"/>
    <x v="1520"/>
    <x v="4"/>
    <x v="14"/>
    <x v="2106"/>
    <x v="2105"/>
    <x v="5"/>
  </r>
  <r>
    <n v="2107"/>
    <x v="2107"/>
    <x v="2105"/>
    <n v="2000"/>
    <n v="2154.66"/>
    <x v="0"/>
    <x v="0"/>
    <x v="0"/>
    <n v="1415815393"/>
    <x v="2107"/>
    <x v="0"/>
    <n v="58"/>
    <x v="0"/>
    <x v="14"/>
    <n v="108"/>
    <x v="1521"/>
    <x v="4"/>
    <x v="14"/>
    <x v="2107"/>
    <x v="2106"/>
    <x v="3"/>
  </r>
  <r>
    <n v="2108"/>
    <x v="2108"/>
    <x v="2106"/>
    <n v="16000"/>
    <n v="17170"/>
    <x v="0"/>
    <x v="0"/>
    <x v="0"/>
    <n v="1347249300"/>
    <x v="2108"/>
    <x v="0"/>
    <n v="191"/>
    <x v="0"/>
    <x v="14"/>
    <n v="107"/>
    <x v="1522"/>
    <x v="4"/>
    <x v="14"/>
    <x v="2108"/>
    <x v="2107"/>
    <x v="5"/>
  </r>
  <r>
    <n v="2109"/>
    <x v="2109"/>
    <x v="2107"/>
    <n v="4000"/>
    <n v="4261"/>
    <x v="0"/>
    <x v="0"/>
    <x v="0"/>
    <n v="1436115617"/>
    <x v="2109"/>
    <x v="0"/>
    <n v="40"/>
    <x v="0"/>
    <x v="14"/>
    <n v="107"/>
    <x v="1523"/>
    <x v="4"/>
    <x v="14"/>
    <x v="2109"/>
    <x v="2108"/>
    <x v="0"/>
  </r>
  <r>
    <n v="2110"/>
    <x v="2110"/>
    <x v="2108"/>
    <n v="2000"/>
    <n v="2007"/>
    <x v="0"/>
    <x v="0"/>
    <x v="0"/>
    <n v="1401253140"/>
    <x v="2110"/>
    <x v="0"/>
    <n v="38"/>
    <x v="0"/>
    <x v="14"/>
    <n v="100"/>
    <x v="1524"/>
    <x v="4"/>
    <x v="14"/>
    <x v="2110"/>
    <x v="2109"/>
    <x v="3"/>
  </r>
  <r>
    <n v="2111"/>
    <x v="2111"/>
    <x v="2109"/>
    <n v="2000"/>
    <n v="2130"/>
    <x v="0"/>
    <x v="0"/>
    <x v="0"/>
    <n v="1313370000"/>
    <x v="2111"/>
    <x v="0"/>
    <n v="39"/>
    <x v="0"/>
    <x v="14"/>
    <n v="107"/>
    <x v="852"/>
    <x v="4"/>
    <x v="14"/>
    <x v="2111"/>
    <x v="2110"/>
    <x v="6"/>
  </r>
  <r>
    <n v="2112"/>
    <x v="2112"/>
    <x v="2110"/>
    <n v="300"/>
    <n v="300"/>
    <x v="0"/>
    <x v="0"/>
    <x v="0"/>
    <n v="1366064193"/>
    <x v="2112"/>
    <x v="0"/>
    <n v="11"/>
    <x v="0"/>
    <x v="14"/>
    <n v="100"/>
    <x v="50"/>
    <x v="4"/>
    <x v="14"/>
    <x v="2112"/>
    <x v="2111"/>
    <x v="4"/>
  </r>
  <r>
    <n v="2113"/>
    <x v="2113"/>
    <x v="2111"/>
    <n v="7000"/>
    <n v="7340"/>
    <x v="0"/>
    <x v="0"/>
    <x v="0"/>
    <n v="1411505176"/>
    <x v="2113"/>
    <x v="0"/>
    <n v="107"/>
    <x v="0"/>
    <x v="14"/>
    <n v="105"/>
    <x v="1525"/>
    <x v="4"/>
    <x v="14"/>
    <x v="2113"/>
    <x v="2112"/>
    <x v="3"/>
  </r>
  <r>
    <n v="2114"/>
    <x v="2114"/>
    <x v="2112"/>
    <n v="5000"/>
    <n v="5235"/>
    <x v="0"/>
    <x v="0"/>
    <x v="0"/>
    <n v="1291870740"/>
    <x v="2114"/>
    <x v="0"/>
    <n v="147"/>
    <x v="0"/>
    <x v="14"/>
    <n v="105"/>
    <x v="1526"/>
    <x v="4"/>
    <x v="14"/>
    <x v="2114"/>
    <x v="2113"/>
    <x v="7"/>
  </r>
  <r>
    <n v="2115"/>
    <x v="2115"/>
    <x v="2113"/>
    <n v="1500"/>
    <n v="3385"/>
    <x v="0"/>
    <x v="0"/>
    <x v="0"/>
    <n v="1298167001"/>
    <x v="2115"/>
    <x v="0"/>
    <n v="36"/>
    <x v="0"/>
    <x v="14"/>
    <n v="226"/>
    <x v="1527"/>
    <x v="4"/>
    <x v="14"/>
    <x v="2115"/>
    <x v="2114"/>
    <x v="6"/>
  </r>
  <r>
    <n v="2116"/>
    <x v="2116"/>
    <x v="2114"/>
    <n v="48000"/>
    <n v="48434"/>
    <x v="0"/>
    <x v="0"/>
    <x v="0"/>
    <n v="1349203203"/>
    <x v="2116"/>
    <x v="0"/>
    <n v="92"/>
    <x v="0"/>
    <x v="14"/>
    <n v="101"/>
    <x v="1528"/>
    <x v="4"/>
    <x v="14"/>
    <x v="2116"/>
    <x v="2115"/>
    <x v="5"/>
  </r>
  <r>
    <n v="2117"/>
    <x v="2117"/>
    <x v="2115"/>
    <n v="1200"/>
    <n v="1773"/>
    <x v="0"/>
    <x v="0"/>
    <x v="0"/>
    <n v="1445921940"/>
    <x v="2117"/>
    <x v="0"/>
    <n v="35"/>
    <x v="0"/>
    <x v="14"/>
    <n v="148"/>
    <x v="1529"/>
    <x v="4"/>
    <x v="14"/>
    <x v="2117"/>
    <x v="2116"/>
    <x v="0"/>
  </r>
  <r>
    <n v="2118"/>
    <x v="2118"/>
    <x v="2116"/>
    <n v="1000"/>
    <n v="1346.11"/>
    <x v="0"/>
    <x v="0"/>
    <x v="0"/>
    <n v="1311538136"/>
    <x v="2118"/>
    <x v="0"/>
    <n v="17"/>
    <x v="0"/>
    <x v="14"/>
    <n v="135"/>
    <x v="1530"/>
    <x v="4"/>
    <x v="14"/>
    <x v="2118"/>
    <x v="2117"/>
    <x v="6"/>
  </r>
  <r>
    <n v="2119"/>
    <x v="2119"/>
    <x v="2117"/>
    <n v="2000"/>
    <n v="2015"/>
    <x v="0"/>
    <x v="0"/>
    <x v="0"/>
    <n v="1345086445"/>
    <x v="2119"/>
    <x v="0"/>
    <n v="22"/>
    <x v="0"/>
    <x v="14"/>
    <n v="101"/>
    <x v="1531"/>
    <x v="4"/>
    <x v="14"/>
    <x v="2119"/>
    <x v="2118"/>
    <x v="5"/>
  </r>
  <r>
    <n v="2120"/>
    <x v="2120"/>
    <x v="2118"/>
    <n v="8000"/>
    <n v="8070.43"/>
    <x v="0"/>
    <x v="0"/>
    <x v="0"/>
    <n v="1388617736"/>
    <x v="2120"/>
    <x v="0"/>
    <n v="69"/>
    <x v="0"/>
    <x v="14"/>
    <n v="101"/>
    <x v="1532"/>
    <x v="4"/>
    <x v="14"/>
    <x v="2120"/>
    <x v="2119"/>
    <x v="4"/>
  </r>
  <r>
    <n v="2121"/>
    <x v="2121"/>
    <x v="2119"/>
    <n v="50000"/>
    <n v="284"/>
    <x v="2"/>
    <x v="16"/>
    <x v="11"/>
    <n v="1484156948"/>
    <x v="2121"/>
    <x v="0"/>
    <n v="10"/>
    <x v="1"/>
    <x v="17"/>
    <n v="1"/>
    <x v="1533"/>
    <x v="6"/>
    <x v="17"/>
    <x v="2121"/>
    <x v="2120"/>
    <x v="2"/>
  </r>
  <r>
    <n v="2122"/>
    <x v="2122"/>
    <x v="2120"/>
    <n v="80000"/>
    <n v="310"/>
    <x v="2"/>
    <x v="14"/>
    <x v="10"/>
    <n v="1483773169"/>
    <x v="2122"/>
    <x v="0"/>
    <n v="3"/>
    <x v="1"/>
    <x v="17"/>
    <n v="0"/>
    <x v="1534"/>
    <x v="6"/>
    <x v="17"/>
    <x v="2122"/>
    <x v="2121"/>
    <x v="2"/>
  </r>
  <r>
    <n v="2123"/>
    <x v="2123"/>
    <x v="2121"/>
    <n v="500"/>
    <n v="50"/>
    <x v="2"/>
    <x v="0"/>
    <x v="0"/>
    <n v="1268636340"/>
    <x v="2123"/>
    <x v="0"/>
    <n v="5"/>
    <x v="1"/>
    <x v="17"/>
    <n v="10"/>
    <x v="119"/>
    <x v="6"/>
    <x v="17"/>
    <x v="2123"/>
    <x v="2122"/>
    <x v="7"/>
  </r>
  <r>
    <n v="2124"/>
    <x v="2124"/>
    <x v="2122"/>
    <n v="1100"/>
    <n v="115"/>
    <x v="2"/>
    <x v="0"/>
    <x v="0"/>
    <n v="1291093200"/>
    <x v="2124"/>
    <x v="0"/>
    <n v="5"/>
    <x v="1"/>
    <x v="17"/>
    <n v="10"/>
    <x v="1535"/>
    <x v="6"/>
    <x v="17"/>
    <x v="2124"/>
    <x v="2123"/>
    <x v="7"/>
  </r>
  <r>
    <n v="2125"/>
    <x v="2125"/>
    <x v="2123"/>
    <n v="60000"/>
    <n v="852"/>
    <x v="2"/>
    <x v="0"/>
    <x v="0"/>
    <n v="1438734833"/>
    <x v="2125"/>
    <x v="0"/>
    <n v="27"/>
    <x v="1"/>
    <x v="17"/>
    <n v="1"/>
    <x v="1536"/>
    <x v="6"/>
    <x v="17"/>
    <x v="2125"/>
    <x v="2124"/>
    <x v="0"/>
  </r>
  <r>
    <n v="2126"/>
    <x v="2126"/>
    <x v="2124"/>
    <n v="20000"/>
    <n v="10"/>
    <x v="2"/>
    <x v="0"/>
    <x v="0"/>
    <n v="1418080887"/>
    <x v="2126"/>
    <x v="0"/>
    <n v="2"/>
    <x v="1"/>
    <x v="17"/>
    <n v="0"/>
    <x v="145"/>
    <x v="6"/>
    <x v="17"/>
    <x v="2126"/>
    <x v="2125"/>
    <x v="3"/>
  </r>
  <r>
    <n v="2127"/>
    <x v="2127"/>
    <x v="2125"/>
    <n v="28000"/>
    <n v="8076"/>
    <x v="2"/>
    <x v="1"/>
    <x v="1"/>
    <n v="1426158463"/>
    <x v="2127"/>
    <x v="0"/>
    <n v="236"/>
    <x v="1"/>
    <x v="17"/>
    <n v="29"/>
    <x v="1537"/>
    <x v="6"/>
    <x v="17"/>
    <x v="2127"/>
    <x v="2126"/>
    <x v="0"/>
  </r>
  <r>
    <n v="2128"/>
    <x v="2128"/>
    <x v="2126"/>
    <n v="15000"/>
    <n v="25"/>
    <x v="2"/>
    <x v="5"/>
    <x v="5"/>
    <n v="1411324369"/>
    <x v="2128"/>
    <x v="0"/>
    <n v="1"/>
    <x v="1"/>
    <x v="17"/>
    <n v="0"/>
    <x v="381"/>
    <x v="6"/>
    <x v="17"/>
    <x v="2128"/>
    <x v="2127"/>
    <x v="3"/>
  </r>
  <r>
    <n v="2129"/>
    <x v="2129"/>
    <x v="2127"/>
    <n v="2000"/>
    <n v="236"/>
    <x v="2"/>
    <x v="0"/>
    <x v="0"/>
    <n v="1457570100"/>
    <x v="2129"/>
    <x v="0"/>
    <n v="12"/>
    <x v="1"/>
    <x v="17"/>
    <n v="12"/>
    <x v="1538"/>
    <x v="6"/>
    <x v="17"/>
    <x v="2129"/>
    <x v="2128"/>
    <x v="2"/>
  </r>
  <r>
    <n v="2130"/>
    <x v="2130"/>
    <x v="2128"/>
    <n v="42000"/>
    <n v="85"/>
    <x v="2"/>
    <x v="0"/>
    <x v="0"/>
    <n v="1408154663"/>
    <x v="2130"/>
    <x v="0"/>
    <n v="4"/>
    <x v="1"/>
    <x v="17"/>
    <n v="0"/>
    <x v="1210"/>
    <x v="6"/>
    <x v="17"/>
    <x v="2130"/>
    <x v="2129"/>
    <x v="3"/>
  </r>
  <r>
    <n v="2131"/>
    <x v="2131"/>
    <x v="2129"/>
    <n v="500"/>
    <n v="25"/>
    <x v="2"/>
    <x v="0"/>
    <x v="0"/>
    <n v="1436677091"/>
    <x v="2131"/>
    <x v="0"/>
    <n v="3"/>
    <x v="1"/>
    <x v="17"/>
    <n v="5"/>
    <x v="1539"/>
    <x v="6"/>
    <x v="17"/>
    <x v="2131"/>
    <x v="2130"/>
    <x v="0"/>
  </r>
  <r>
    <n v="2132"/>
    <x v="2132"/>
    <x v="2130"/>
    <n v="100000"/>
    <n v="2112.9899999999998"/>
    <x v="2"/>
    <x v="0"/>
    <x v="0"/>
    <n v="1391427692"/>
    <x v="2132"/>
    <x v="0"/>
    <n v="99"/>
    <x v="1"/>
    <x v="17"/>
    <n v="2"/>
    <x v="1540"/>
    <x v="6"/>
    <x v="17"/>
    <x v="2132"/>
    <x v="2131"/>
    <x v="3"/>
  </r>
  <r>
    <n v="2133"/>
    <x v="2133"/>
    <x v="2131"/>
    <n v="1000"/>
    <n v="16"/>
    <x v="2"/>
    <x v="0"/>
    <x v="0"/>
    <n v="1303628340"/>
    <x v="2133"/>
    <x v="0"/>
    <n v="3"/>
    <x v="1"/>
    <x v="17"/>
    <n v="2"/>
    <x v="1541"/>
    <x v="6"/>
    <x v="17"/>
    <x v="2133"/>
    <x v="2132"/>
    <x v="6"/>
  </r>
  <r>
    <n v="2134"/>
    <x v="2134"/>
    <x v="2132"/>
    <n v="6000"/>
    <n v="104"/>
    <x v="2"/>
    <x v="0"/>
    <x v="0"/>
    <n v="1367097391"/>
    <x v="2134"/>
    <x v="0"/>
    <n v="3"/>
    <x v="1"/>
    <x v="17"/>
    <n v="2"/>
    <x v="1542"/>
    <x v="6"/>
    <x v="17"/>
    <x v="2134"/>
    <x v="2133"/>
    <x v="4"/>
  </r>
  <r>
    <n v="2135"/>
    <x v="2135"/>
    <x v="2133"/>
    <n v="5000"/>
    <n v="478"/>
    <x v="2"/>
    <x v="0"/>
    <x v="0"/>
    <n v="1349392033"/>
    <x v="2135"/>
    <x v="0"/>
    <n v="22"/>
    <x v="1"/>
    <x v="17"/>
    <n v="10"/>
    <x v="1543"/>
    <x v="6"/>
    <x v="17"/>
    <x v="2135"/>
    <x v="2134"/>
    <x v="5"/>
  </r>
  <r>
    <n v="2136"/>
    <x v="2136"/>
    <x v="2134"/>
    <n v="80000"/>
    <n v="47.69"/>
    <x v="2"/>
    <x v="0"/>
    <x v="0"/>
    <n v="1382184786"/>
    <x v="2136"/>
    <x v="0"/>
    <n v="4"/>
    <x v="1"/>
    <x v="17"/>
    <n v="0"/>
    <x v="1544"/>
    <x v="6"/>
    <x v="17"/>
    <x v="2136"/>
    <x v="2135"/>
    <x v="4"/>
  </r>
  <r>
    <n v="2137"/>
    <x v="2137"/>
    <x v="2135"/>
    <n v="50000"/>
    <n v="14203"/>
    <x v="2"/>
    <x v="5"/>
    <x v="5"/>
    <n v="1417804229"/>
    <x v="2137"/>
    <x v="0"/>
    <n v="534"/>
    <x v="1"/>
    <x v="17"/>
    <n v="28"/>
    <x v="1545"/>
    <x v="6"/>
    <x v="17"/>
    <x v="2137"/>
    <x v="2136"/>
    <x v="3"/>
  </r>
  <r>
    <n v="2138"/>
    <x v="2138"/>
    <x v="2136"/>
    <n v="1000"/>
    <n v="128"/>
    <x v="2"/>
    <x v="1"/>
    <x v="1"/>
    <n v="1383959939"/>
    <x v="2138"/>
    <x v="0"/>
    <n v="12"/>
    <x v="1"/>
    <x v="17"/>
    <n v="13"/>
    <x v="1546"/>
    <x v="6"/>
    <x v="17"/>
    <x v="2138"/>
    <x v="2137"/>
    <x v="4"/>
  </r>
  <r>
    <n v="2139"/>
    <x v="2139"/>
    <x v="2137"/>
    <n v="30000"/>
    <n v="1626"/>
    <x v="2"/>
    <x v="0"/>
    <x v="0"/>
    <n v="1478196008"/>
    <x v="2139"/>
    <x v="0"/>
    <n v="56"/>
    <x v="1"/>
    <x v="17"/>
    <n v="5"/>
    <x v="1547"/>
    <x v="6"/>
    <x v="17"/>
    <x v="2139"/>
    <x v="2138"/>
    <x v="2"/>
  </r>
  <r>
    <n v="2140"/>
    <x v="2140"/>
    <x v="2138"/>
    <n v="500000"/>
    <n v="560"/>
    <x v="2"/>
    <x v="0"/>
    <x v="0"/>
    <n v="1357934424"/>
    <x v="2140"/>
    <x v="0"/>
    <n v="11"/>
    <x v="1"/>
    <x v="17"/>
    <n v="0"/>
    <x v="1548"/>
    <x v="6"/>
    <x v="17"/>
    <x v="2140"/>
    <x v="2139"/>
    <x v="5"/>
  </r>
  <r>
    <n v="2141"/>
    <x v="2141"/>
    <x v="2139"/>
    <n v="15000"/>
    <n v="0"/>
    <x v="2"/>
    <x v="0"/>
    <x v="0"/>
    <n v="1415947159"/>
    <x v="2141"/>
    <x v="0"/>
    <n v="0"/>
    <x v="1"/>
    <x v="17"/>
    <n v="0"/>
    <x v="123"/>
    <x v="6"/>
    <x v="17"/>
    <x v="2141"/>
    <x v="2140"/>
    <x v="3"/>
  </r>
  <r>
    <n v="2142"/>
    <x v="2142"/>
    <x v="2140"/>
    <n v="10500"/>
    <n v="601"/>
    <x v="2"/>
    <x v="12"/>
    <x v="3"/>
    <n v="1451494210"/>
    <x v="2142"/>
    <x v="0"/>
    <n v="12"/>
    <x v="1"/>
    <x v="17"/>
    <n v="6"/>
    <x v="1549"/>
    <x v="6"/>
    <x v="17"/>
    <x v="2142"/>
    <x v="2141"/>
    <x v="0"/>
  </r>
  <r>
    <n v="2143"/>
    <x v="2143"/>
    <x v="2141"/>
    <n v="2000"/>
    <n v="225"/>
    <x v="2"/>
    <x v="0"/>
    <x v="0"/>
    <n v="1279738800"/>
    <x v="2143"/>
    <x v="0"/>
    <n v="5"/>
    <x v="1"/>
    <x v="17"/>
    <n v="11"/>
    <x v="818"/>
    <x v="6"/>
    <x v="17"/>
    <x v="2143"/>
    <x v="2142"/>
    <x v="7"/>
  </r>
  <r>
    <n v="2144"/>
    <x v="2144"/>
    <x v="2142"/>
    <n v="35500"/>
    <n v="607"/>
    <x v="2"/>
    <x v="0"/>
    <x v="0"/>
    <n v="1379164040"/>
    <x v="2144"/>
    <x v="0"/>
    <n v="24"/>
    <x v="1"/>
    <x v="17"/>
    <n v="2"/>
    <x v="1550"/>
    <x v="6"/>
    <x v="17"/>
    <x v="2144"/>
    <x v="2143"/>
    <x v="4"/>
  </r>
  <r>
    <n v="2145"/>
    <x v="2145"/>
    <x v="2143"/>
    <n v="15000"/>
    <n v="4565"/>
    <x v="2"/>
    <x v="0"/>
    <x v="0"/>
    <n v="1385534514"/>
    <x v="2145"/>
    <x v="0"/>
    <n v="89"/>
    <x v="1"/>
    <x v="17"/>
    <n v="30"/>
    <x v="1551"/>
    <x v="6"/>
    <x v="17"/>
    <x v="2145"/>
    <x v="2144"/>
    <x v="4"/>
  </r>
  <r>
    <n v="2146"/>
    <x v="2146"/>
    <x v="2144"/>
    <n v="5000"/>
    <n v="1"/>
    <x v="2"/>
    <x v="0"/>
    <x v="0"/>
    <n v="1455207510"/>
    <x v="2146"/>
    <x v="0"/>
    <n v="1"/>
    <x v="1"/>
    <x v="17"/>
    <n v="0"/>
    <x v="120"/>
    <x v="6"/>
    <x v="17"/>
    <x v="2146"/>
    <x v="2145"/>
    <x v="2"/>
  </r>
  <r>
    <n v="2147"/>
    <x v="2147"/>
    <x v="2145"/>
    <n v="390000"/>
    <n v="2716"/>
    <x v="2"/>
    <x v="0"/>
    <x v="0"/>
    <n v="1416125148"/>
    <x v="2147"/>
    <x v="0"/>
    <n v="55"/>
    <x v="1"/>
    <x v="17"/>
    <n v="1"/>
    <x v="1552"/>
    <x v="6"/>
    <x v="17"/>
    <x v="2147"/>
    <x v="2146"/>
    <x v="3"/>
  </r>
  <r>
    <n v="2148"/>
    <x v="2148"/>
    <x v="2146"/>
    <n v="100"/>
    <n v="2"/>
    <x v="2"/>
    <x v="1"/>
    <x v="1"/>
    <n v="1427992582"/>
    <x v="2148"/>
    <x v="0"/>
    <n v="2"/>
    <x v="1"/>
    <x v="17"/>
    <n v="2"/>
    <x v="120"/>
    <x v="6"/>
    <x v="17"/>
    <x v="2148"/>
    <x v="2147"/>
    <x v="0"/>
  </r>
  <r>
    <n v="2149"/>
    <x v="2149"/>
    <x v="2147"/>
    <n v="2000"/>
    <n v="0"/>
    <x v="2"/>
    <x v="0"/>
    <x v="0"/>
    <n v="1280534400"/>
    <x v="2149"/>
    <x v="0"/>
    <n v="0"/>
    <x v="1"/>
    <x v="17"/>
    <n v="0"/>
    <x v="123"/>
    <x v="6"/>
    <x v="17"/>
    <x v="2149"/>
    <x v="2148"/>
    <x v="7"/>
  </r>
  <r>
    <n v="2150"/>
    <x v="2150"/>
    <x v="2148"/>
    <n v="50000"/>
    <n v="405"/>
    <x v="2"/>
    <x v="10"/>
    <x v="8"/>
    <n v="1468392599"/>
    <x v="2150"/>
    <x v="0"/>
    <n v="4"/>
    <x v="1"/>
    <x v="17"/>
    <n v="1"/>
    <x v="1553"/>
    <x v="6"/>
    <x v="17"/>
    <x v="2150"/>
    <x v="2149"/>
    <x v="2"/>
  </r>
  <r>
    <n v="2151"/>
    <x v="2151"/>
    <x v="2149"/>
    <n v="45000"/>
    <n v="118"/>
    <x v="2"/>
    <x v="0"/>
    <x v="0"/>
    <n v="1467231614"/>
    <x v="2151"/>
    <x v="0"/>
    <n v="6"/>
    <x v="1"/>
    <x v="17"/>
    <n v="0"/>
    <x v="1538"/>
    <x v="6"/>
    <x v="17"/>
    <x v="2151"/>
    <x v="2150"/>
    <x v="2"/>
  </r>
  <r>
    <n v="2152"/>
    <x v="2152"/>
    <x v="2150"/>
    <n v="30000"/>
    <n v="50"/>
    <x v="2"/>
    <x v="0"/>
    <x v="0"/>
    <n v="1394909909"/>
    <x v="2152"/>
    <x v="0"/>
    <n v="4"/>
    <x v="1"/>
    <x v="17"/>
    <n v="0"/>
    <x v="382"/>
    <x v="6"/>
    <x v="17"/>
    <x v="2152"/>
    <x v="2151"/>
    <x v="3"/>
  </r>
  <r>
    <n v="2153"/>
    <x v="2153"/>
    <x v="2151"/>
    <n v="372625"/>
    <n v="34"/>
    <x v="2"/>
    <x v="0"/>
    <x v="0"/>
    <n v="1420876740"/>
    <x v="2153"/>
    <x v="0"/>
    <n v="4"/>
    <x v="1"/>
    <x v="17"/>
    <n v="0"/>
    <x v="435"/>
    <x v="6"/>
    <x v="17"/>
    <x v="2153"/>
    <x v="2152"/>
    <x v="3"/>
  </r>
  <r>
    <n v="2154"/>
    <x v="2154"/>
    <x v="2152"/>
    <n v="250"/>
    <n v="2"/>
    <x v="2"/>
    <x v="0"/>
    <x v="0"/>
    <n v="1390921827"/>
    <x v="2154"/>
    <x v="0"/>
    <n v="2"/>
    <x v="1"/>
    <x v="17"/>
    <n v="1"/>
    <x v="120"/>
    <x v="6"/>
    <x v="17"/>
    <x v="2154"/>
    <x v="2153"/>
    <x v="3"/>
  </r>
  <r>
    <n v="2155"/>
    <x v="2155"/>
    <x v="2153"/>
    <n v="5000"/>
    <n v="115"/>
    <x v="2"/>
    <x v="1"/>
    <x v="1"/>
    <n v="1459443385"/>
    <x v="2155"/>
    <x v="0"/>
    <n v="5"/>
    <x v="1"/>
    <x v="17"/>
    <n v="2"/>
    <x v="1535"/>
    <x v="6"/>
    <x v="17"/>
    <x v="2155"/>
    <x v="2154"/>
    <x v="2"/>
  </r>
  <r>
    <n v="2156"/>
    <x v="2156"/>
    <x v="2154"/>
    <n v="56000"/>
    <n v="1493"/>
    <x v="2"/>
    <x v="0"/>
    <x v="0"/>
    <n v="1379363406"/>
    <x v="2156"/>
    <x v="0"/>
    <n v="83"/>
    <x v="1"/>
    <x v="17"/>
    <n v="3"/>
    <x v="1554"/>
    <x v="6"/>
    <x v="17"/>
    <x v="2156"/>
    <x v="2155"/>
    <x v="4"/>
  </r>
  <r>
    <n v="2157"/>
    <x v="2157"/>
    <x v="2155"/>
    <n v="75000"/>
    <n v="21144"/>
    <x v="2"/>
    <x v="0"/>
    <x v="0"/>
    <n v="1482479940"/>
    <x v="2157"/>
    <x v="0"/>
    <n v="57"/>
    <x v="1"/>
    <x v="17"/>
    <n v="28"/>
    <x v="1555"/>
    <x v="6"/>
    <x v="17"/>
    <x v="2157"/>
    <x v="2156"/>
    <x v="2"/>
  </r>
  <r>
    <n v="2158"/>
    <x v="2158"/>
    <x v="2156"/>
    <n v="300000"/>
    <n v="19770.11"/>
    <x v="2"/>
    <x v="0"/>
    <x v="0"/>
    <n v="1360009774"/>
    <x v="2158"/>
    <x v="0"/>
    <n v="311"/>
    <x v="1"/>
    <x v="17"/>
    <n v="7"/>
    <x v="1556"/>
    <x v="6"/>
    <x v="17"/>
    <x v="2158"/>
    <x v="2157"/>
    <x v="5"/>
  </r>
  <r>
    <n v="2159"/>
    <x v="2159"/>
    <x v="2157"/>
    <n v="3600"/>
    <n v="26"/>
    <x v="2"/>
    <x v="0"/>
    <x v="0"/>
    <n v="1310837574"/>
    <x v="2159"/>
    <x v="0"/>
    <n v="2"/>
    <x v="1"/>
    <x v="17"/>
    <n v="1"/>
    <x v="31"/>
    <x v="6"/>
    <x v="17"/>
    <x v="2159"/>
    <x v="2158"/>
    <x v="6"/>
  </r>
  <r>
    <n v="2160"/>
    <x v="2160"/>
    <x v="2158"/>
    <n v="10000"/>
    <n v="85"/>
    <x v="2"/>
    <x v="0"/>
    <x v="0"/>
    <n v="1337447105"/>
    <x v="2160"/>
    <x v="0"/>
    <n v="16"/>
    <x v="1"/>
    <x v="17"/>
    <n v="1"/>
    <x v="1557"/>
    <x v="6"/>
    <x v="17"/>
    <x v="2160"/>
    <x v="2159"/>
    <x v="5"/>
  </r>
  <r>
    <n v="2161"/>
    <x v="2161"/>
    <x v="2159"/>
    <n v="400"/>
    <n v="463"/>
    <x v="0"/>
    <x v="0"/>
    <x v="0"/>
    <n v="1443040059"/>
    <x v="2161"/>
    <x v="0"/>
    <n v="13"/>
    <x v="0"/>
    <x v="11"/>
    <n v="116"/>
    <x v="1558"/>
    <x v="4"/>
    <x v="11"/>
    <x v="2161"/>
    <x v="2160"/>
    <x v="0"/>
  </r>
  <r>
    <n v="2162"/>
    <x v="2162"/>
    <x v="2160"/>
    <n v="4500"/>
    <n v="5052"/>
    <x v="0"/>
    <x v="0"/>
    <x v="0"/>
    <n v="1406226191"/>
    <x v="2162"/>
    <x v="0"/>
    <n v="58"/>
    <x v="0"/>
    <x v="11"/>
    <n v="112"/>
    <x v="1559"/>
    <x v="4"/>
    <x v="11"/>
    <x v="2162"/>
    <x v="2161"/>
    <x v="3"/>
  </r>
  <r>
    <n v="2163"/>
    <x v="2163"/>
    <x v="2161"/>
    <n v="2500"/>
    <n v="3305"/>
    <x v="0"/>
    <x v="0"/>
    <x v="0"/>
    <n v="1433735400"/>
    <x v="2163"/>
    <x v="0"/>
    <n v="44"/>
    <x v="0"/>
    <x v="11"/>
    <n v="132"/>
    <x v="1560"/>
    <x v="4"/>
    <x v="11"/>
    <x v="2163"/>
    <x v="2162"/>
    <x v="0"/>
  </r>
  <r>
    <n v="2164"/>
    <x v="2164"/>
    <x v="2162"/>
    <n v="5500"/>
    <n v="5645"/>
    <x v="0"/>
    <x v="0"/>
    <x v="0"/>
    <n v="1466827140"/>
    <x v="2164"/>
    <x v="0"/>
    <n v="83"/>
    <x v="0"/>
    <x v="11"/>
    <n v="103"/>
    <x v="1561"/>
    <x v="4"/>
    <x v="11"/>
    <x v="2164"/>
    <x v="2163"/>
    <x v="2"/>
  </r>
  <r>
    <n v="2165"/>
    <x v="2165"/>
    <x v="2163"/>
    <n v="2500"/>
    <n v="3466"/>
    <x v="0"/>
    <x v="6"/>
    <x v="3"/>
    <n v="1460127635"/>
    <x v="2165"/>
    <x v="0"/>
    <n v="117"/>
    <x v="0"/>
    <x v="11"/>
    <n v="139"/>
    <x v="1562"/>
    <x v="4"/>
    <x v="11"/>
    <x v="2165"/>
    <x v="2164"/>
    <x v="2"/>
  </r>
  <r>
    <n v="2166"/>
    <x v="2166"/>
    <x v="2164"/>
    <n v="2000"/>
    <n v="2932"/>
    <x v="0"/>
    <x v="0"/>
    <x v="0"/>
    <n v="1417813618"/>
    <x v="2166"/>
    <x v="0"/>
    <n v="32"/>
    <x v="0"/>
    <x v="11"/>
    <n v="147"/>
    <x v="1563"/>
    <x v="4"/>
    <x v="11"/>
    <x v="2166"/>
    <x v="2165"/>
    <x v="3"/>
  </r>
  <r>
    <n v="2167"/>
    <x v="2167"/>
    <x v="2165"/>
    <n v="150"/>
    <n v="180"/>
    <x v="0"/>
    <x v="0"/>
    <x v="0"/>
    <n v="1347672937"/>
    <x v="2167"/>
    <x v="0"/>
    <n v="8"/>
    <x v="0"/>
    <x v="11"/>
    <n v="120"/>
    <x v="378"/>
    <x v="4"/>
    <x v="11"/>
    <x v="2167"/>
    <x v="2166"/>
    <x v="5"/>
  </r>
  <r>
    <n v="2168"/>
    <x v="2168"/>
    <x v="2166"/>
    <n v="18000"/>
    <n v="21884.69"/>
    <x v="0"/>
    <x v="0"/>
    <x v="0"/>
    <n v="1486702800"/>
    <x v="2168"/>
    <x v="0"/>
    <n v="340"/>
    <x v="0"/>
    <x v="11"/>
    <n v="122"/>
    <x v="1564"/>
    <x v="4"/>
    <x v="11"/>
    <x v="2168"/>
    <x v="2167"/>
    <x v="1"/>
  </r>
  <r>
    <n v="2169"/>
    <x v="2169"/>
    <x v="2167"/>
    <n v="153"/>
    <n v="153"/>
    <x v="0"/>
    <x v="0"/>
    <x v="0"/>
    <n v="1488473351"/>
    <x v="2169"/>
    <x v="0"/>
    <n v="7"/>
    <x v="0"/>
    <x v="11"/>
    <n v="100"/>
    <x v="1565"/>
    <x v="4"/>
    <x v="11"/>
    <x v="2169"/>
    <x v="2168"/>
    <x v="1"/>
  </r>
  <r>
    <n v="2170"/>
    <x v="2170"/>
    <x v="2168"/>
    <n v="350"/>
    <n v="633"/>
    <x v="0"/>
    <x v="0"/>
    <x v="0"/>
    <n v="1440266422"/>
    <x v="2170"/>
    <x v="0"/>
    <n v="19"/>
    <x v="0"/>
    <x v="11"/>
    <n v="181"/>
    <x v="1566"/>
    <x v="4"/>
    <x v="11"/>
    <x v="2170"/>
    <x v="2169"/>
    <x v="0"/>
  </r>
  <r>
    <n v="2171"/>
    <x v="2171"/>
    <x v="2169"/>
    <n v="4000"/>
    <n v="4243"/>
    <x v="0"/>
    <x v="0"/>
    <x v="0"/>
    <n v="1434949200"/>
    <x v="2171"/>
    <x v="0"/>
    <n v="47"/>
    <x v="0"/>
    <x v="11"/>
    <n v="106"/>
    <x v="1567"/>
    <x v="4"/>
    <x v="11"/>
    <x v="2171"/>
    <x v="2170"/>
    <x v="0"/>
  </r>
  <r>
    <n v="2172"/>
    <x v="2172"/>
    <x v="2170"/>
    <n v="1000"/>
    <n v="1000"/>
    <x v="0"/>
    <x v="0"/>
    <x v="0"/>
    <n v="1429365320"/>
    <x v="2172"/>
    <x v="0"/>
    <n v="13"/>
    <x v="0"/>
    <x v="11"/>
    <n v="100"/>
    <x v="910"/>
    <x v="4"/>
    <x v="11"/>
    <x v="2172"/>
    <x v="2171"/>
    <x v="0"/>
  </r>
  <r>
    <n v="2173"/>
    <x v="2173"/>
    <x v="2171"/>
    <n v="4200"/>
    <n v="5331"/>
    <x v="0"/>
    <x v="0"/>
    <x v="0"/>
    <n v="1378785540"/>
    <x v="2173"/>
    <x v="0"/>
    <n v="90"/>
    <x v="0"/>
    <x v="11"/>
    <n v="127"/>
    <x v="1568"/>
    <x v="4"/>
    <x v="11"/>
    <x v="2173"/>
    <x v="2172"/>
    <x v="4"/>
  </r>
  <r>
    <n v="2174"/>
    <x v="2174"/>
    <x v="2172"/>
    <n v="4000"/>
    <n v="4119"/>
    <x v="0"/>
    <x v="1"/>
    <x v="1"/>
    <n v="1462453307"/>
    <x v="2174"/>
    <x v="0"/>
    <n v="63"/>
    <x v="0"/>
    <x v="11"/>
    <n v="103"/>
    <x v="109"/>
    <x v="4"/>
    <x v="11"/>
    <x v="2174"/>
    <x v="2173"/>
    <x v="2"/>
  </r>
  <r>
    <n v="2175"/>
    <x v="2175"/>
    <x v="2173"/>
    <n v="700"/>
    <n v="1750"/>
    <x v="0"/>
    <x v="0"/>
    <x v="0"/>
    <n v="1469059986"/>
    <x v="2175"/>
    <x v="0"/>
    <n v="26"/>
    <x v="0"/>
    <x v="11"/>
    <n v="250"/>
    <x v="1569"/>
    <x v="4"/>
    <x v="11"/>
    <x v="2175"/>
    <x v="2174"/>
    <x v="2"/>
  </r>
  <r>
    <n v="2176"/>
    <x v="2176"/>
    <x v="2174"/>
    <n v="5000"/>
    <n v="6301"/>
    <x v="0"/>
    <x v="0"/>
    <x v="0"/>
    <n v="1430579509"/>
    <x v="2176"/>
    <x v="0"/>
    <n v="71"/>
    <x v="0"/>
    <x v="11"/>
    <n v="126"/>
    <x v="1570"/>
    <x v="4"/>
    <x v="11"/>
    <x v="2176"/>
    <x v="2175"/>
    <x v="0"/>
  </r>
  <r>
    <n v="2177"/>
    <x v="2177"/>
    <x v="2175"/>
    <n v="2500"/>
    <n v="2503"/>
    <x v="0"/>
    <x v="0"/>
    <x v="0"/>
    <n v="1465192867"/>
    <x v="2177"/>
    <x v="0"/>
    <n v="38"/>
    <x v="0"/>
    <x v="11"/>
    <n v="100"/>
    <x v="928"/>
    <x v="4"/>
    <x v="11"/>
    <x v="2177"/>
    <x v="2176"/>
    <x v="2"/>
  </r>
  <r>
    <n v="2178"/>
    <x v="2178"/>
    <x v="2176"/>
    <n v="25000"/>
    <n v="34660"/>
    <x v="0"/>
    <x v="0"/>
    <x v="0"/>
    <n v="1484752597"/>
    <x v="2178"/>
    <x v="0"/>
    <n v="859"/>
    <x v="0"/>
    <x v="11"/>
    <n v="139"/>
    <x v="1571"/>
    <x v="4"/>
    <x v="11"/>
    <x v="2178"/>
    <x v="2177"/>
    <x v="2"/>
  </r>
  <r>
    <n v="2179"/>
    <x v="2179"/>
    <x v="2177"/>
    <n v="1000"/>
    <n v="1614"/>
    <x v="0"/>
    <x v="0"/>
    <x v="0"/>
    <n v="1428725192"/>
    <x v="2179"/>
    <x v="0"/>
    <n v="21"/>
    <x v="0"/>
    <x v="11"/>
    <n v="161"/>
    <x v="1572"/>
    <x v="4"/>
    <x v="11"/>
    <x v="2179"/>
    <x v="2178"/>
    <x v="0"/>
  </r>
  <r>
    <n v="2180"/>
    <x v="2180"/>
    <x v="2178"/>
    <n v="5000"/>
    <n v="5359.21"/>
    <x v="0"/>
    <x v="0"/>
    <x v="0"/>
    <n v="1447434268"/>
    <x v="2180"/>
    <x v="0"/>
    <n v="78"/>
    <x v="0"/>
    <x v="11"/>
    <n v="107"/>
    <x v="1573"/>
    <x v="4"/>
    <x v="11"/>
    <x v="2180"/>
    <x v="2179"/>
    <x v="0"/>
  </r>
  <r>
    <n v="2181"/>
    <x v="2181"/>
    <x v="2179"/>
    <n v="2000"/>
    <n v="3062"/>
    <x v="0"/>
    <x v="0"/>
    <x v="0"/>
    <n v="1487635653"/>
    <x v="2181"/>
    <x v="0"/>
    <n v="53"/>
    <x v="0"/>
    <x v="32"/>
    <n v="153"/>
    <x v="1574"/>
    <x v="6"/>
    <x v="32"/>
    <x v="2181"/>
    <x v="2180"/>
    <x v="1"/>
  </r>
  <r>
    <n v="2182"/>
    <x v="2182"/>
    <x v="2180"/>
    <n v="3000"/>
    <n v="15725"/>
    <x v="0"/>
    <x v="5"/>
    <x v="5"/>
    <n v="1412285825"/>
    <x v="2182"/>
    <x v="0"/>
    <n v="356"/>
    <x v="0"/>
    <x v="32"/>
    <n v="524"/>
    <x v="821"/>
    <x v="6"/>
    <x v="32"/>
    <x v="2182"/>
    <x v="2181"/>
    <x v="3"/>
  </r>
  <r>
    <n v="2183"/>
    <x v="2183"/>
    <x v="2181"/>
    <n v="1800"/>
    <n v="8807"/>
    <x v="0"/>
    <x v="0"/>
    <x v="0"/>
    <n v="1486616400"/>
    <x v="2183"/>
    <x v="0"/>
    <n v="279"/>
    <x v="0"/>
    <x v="32"/>
    <n v="489"/>
    <x v="1575"/>
    <x v="6"/>
    <x v="32"/>
    <x v="2183"/>
    <x v="2182"/>
    <x v="1"/>
  </r>
  <r>
    <n v="2184"/>
    <x v="2184"/>
    <x v="2182"/>
    <n v="10000"/>
    <n v="28474"/>
    <x v="0"/>
    <x v="0"/>
    <x v="0"/>
    <n v="1453737600"/>
    <x v="2184"/>
    <x v="1"/>
    <n v="266"/>
    <x v="0"/>
    <x v="32"/>
    <n v="285"/>
    <x v="1576"/>
    <x v="6"/>
    <x v="32"/>
    <x v="2184"/>
    <x v="2183"/>
    <x v="2"/>
  </r>
  <r>
    <n v="2185"/>
    <x v="2185"/>
    <x v="2183"/>
    <n v="5000"/>
    <n v="92848.5"/>
    <x v="0"/>
    <x v="1"/>
    <x v="1"/>
    <n v="1364286239"/>
    <x v="2185"/>
    <x v="0"/>
    <n v="623"/>
    <x v="0"/>
    <x v="32"/>
    <n v="1857"/>
    <x v="1577"/>
    <x v="6"/>
    <x v="32"/>
    <x v="2185"/>
    <x v="2184"/>
    <x v="4"/>
  </r>
  <r>
    <n v="2186"/>
    <x v="2186"/>
    <x v="2184"/>
    <n v="20000"/>
    <n v="21935"/>
    <x v="0"/>
    <x v="0"/>
    <x v="0"/>
    <n v="1473213600"/>
    <x v="2186"/>
    <x v="0"/>
    <n v="392"/>
    <x v="0"/>
    <x v="32"/>
    <n v="110"/>
    <x v="1578"/>
    <x v="6"/>
    <x v="32"/>
    <x v="2186"/>
    <x v="2185"/>
    <x v="2"/>
  </r>
  <r>
    <n v="2187"/>
    <x v="2187"/>
    <x v="2185"/>
    <n v="20000"/>
    <n v="202928.5"/>
    <x v="0"/>
    <x v="0"/>
    <x v="0"/>
    <n v="1428033540"/>
    <x v="2187"/>
    <x v="1"/>
    <n v="3562"/>
    <x v="0"/>
    <x v="32"/>
    <n v="1015"/>
    <x v="1579"/>
    <x v="6"/>
    <x v="32"/>
    <x v="2187"/>
    <x v="2186"/>
    <x v="0"/>
  </r>
  <r>
    <n v="2188"/>
    <x v="2188"/>
    <x v="2186"/>
    <n v="5494"/>
    <n v="22645"/>
    <x v="0"/>
    <x v="2"/>
    <x v="2"/>
    <n v="1477414800"/>
    <x v="2188"/>
    <x v="0"/>
    <n v="514"/>
    <x v="0"/>
    <x v="32"/>
    <n v="412"/>
    <x v="1580"/>
    <x v="6"/>
    <x v="32"/>
    <x v="2188"/>
    <x v="2187"/>
    <x v="2"/>
  </r>
  <r>
    <n v="2189"/>
    <x v="2189"/>
    <x v="2187"/>
    <n v="1200"/>
    <n v="6039"/>
    <x v="0"/>
    <x v="1"/>
    <x v="1"/>
    <n v="1461276000"/>
    <x v="2189"/>
    <x v="0"/>
    <n v="88"/>
    <x v="0"/>
    <x v="32"/>
    <n v="503"/>
    <x v="1581"/>
    <x v="6"/>
    <x v="32"/>
    <x v="2189"/>
    <x v="2188"/>
    <x v="2"/>
  </r>
  <r>
    <n v="2190"/>
    <x v="2190"/>
    <x v="2188"/>
    <n v="19000"/>
    <n v="35076"/>
    <x v="0"/>
    <x v="0"/>
    <x v="0"/>
    <n v="1458716340"/>
    <x v="2190"/>
    <x v="0"/>
    <n v="537"/>
    <x v="0"/>
    <x v="32"/>
    <n v="185"/>
    <x v="1582"/>
    <x v="6"/>
    <x v="32"/>
    <x v="2190"/>
    <x v="2189"/>
    <x v="2"/>
  </r>
  <r>
    <n v="2191"/>
    <x v="2191"/>
    <x v="2189"/>
    <n v="750"/>
    <n v="898"/>
    <x v="0"/>
    <x v="1"/>
    <x v="1"/>
    <n v="1487102427"/>
    <x v="2191"/>
    <x v="0"/>
    <n v="25"/>
    <x v="0"/>
    <x v="32"/>
    <n v="120"/>
    <x v="1583"/>
    <x v="6"/>
    <x v="32"/>
    <x v="2191"/>
    <x v="2190"/>
    <x v="1"/>
  </r>
  <r>
    <n v="2192"/>
    <x v="2192"/>
    <x v="2190"/>
    <n v="12000"/>
    <n v="129748.82"/>
    <x v="0"/>
    <x v="1"/>
    <x v="1"/>
    <n v="1481842800"/>
    <x v="2192"/>
    <x v="0"/>
    <n v="3238"/>
    <x v="0"/>
    <x v="32"/>
    <n v="1081"/>
    <x v="1584"/>
    <x v="6"/>
    <x v="32"/>
    <x v="2192"/>
    <x v="2191"/>
    <x v="2"/>
  </r>
  <r>
    <n v="2193"/>
    <x v="2193"/>
    <x v="2191"/>
    <n v="15000"/>
    <n v="67856"/>
    <x v="0"/>
    <x v="0"/>
    <x v="0"/>
    <n v="1479704340"/>
    <x v="2193"/>
    <x v="0"/>
    <n v="897"/>
    <x v="0"/>
    <x v="32"/>
    <n v="452"/>
    <x v="1585"/>
    <x v="6"/>
    <x v="32"/>
    <x v="2193"/>
    <x v="2192"/>
    <x v="2"/>
  </r>
  <r>
    <n v="2194"/>
    <x v="2194"/>
    <x v="2192"/>
    <n v="10000"/>
    <n v="53737"/>
    <x v="0"/>
    <x v="0"/>
    <x v="0"/>
    <n v="1459012290"/>
    <x v="2194"/>
    <x v="0"/>
    <n v="878"/>
    <x v="0"/>
    <x v="32"/>
    <n v="537"/>
    <x v="1586"/>
    <x v="6"/>
    <x v="32"/>
    <x v="2194"/>
    <x v="2193"/>
    <x v="2"/>
  </r>
  <r>
    <n v="2195"/>
    <x v="2195"/>
    <x v="2193"/>
    <n v="4600"/>
    <n v="5535"/>
    <x v="0"/>
    <x v="0"/>
    <x v="0"/>
    <n v="1439317900"/>
    <x v="2195"/>
    <x v="0"/>
    <n v="115"/>
    <x v="0"/>
    <x v="32"/>
    <n v="120"/>
    <x v="1587"/>
    <x v="6"/>
    <x v="32"/>
    <x v="2195"/>
    <x v="2194"/>
    <x v="0"/>
  </r>
  <r>
    <n v="2196"/>
    <x v="2196"/>
    <x v="2194"/>
    <n v="14000"/>
    <n v="15937"/>
    <x v="0"/>
    <x v="0"/>
    <x v="0"/>
    <n v="1480662000"/>
    <x v="2196"/>
    <x v="0"/>
    <n v="234"/>
    <x v="0"/>
    <x v="32"/>
    <n v="114"/>
    <x v="1588"/>
    <x v="6"/>
    <x v="32"/>
    <x v="2196"/>
    <x v="2195"/>
    <x v="2"/>
  </r>
  <r>
    <n v="2197"/>
    <x v="2197"/>
    <x v="2195"/>
    <n v="30000"/>
    <n v="285309.33"/>
    <x v="0"/>
    <x v="0"/>
    <x v="0"/>
    <n v="1425132059"/>
    <x v="2197"/>
    <x v="0"/>
    <n v="4330"/>
    <x v="0"/>
    <x v="32"/>
    <n v="951"/>
    <x v="1589"/>
    <x v="6"/>
    <x v="32"/>
    <x v="2197"/>
    <x v="2196"/>
    <x v="0"/>
  </r>
  <r>
    <n v="2198"/>
    <x v="2198"/>
    <x v="2196"/>
    <n v="40000"/>
    <n v="53157"/>
    <x v="0"/>
    <x v="0"/>
    <x v="0"/>
    <n v="1447507200"/>
    <x v="2198"/>
    <x v="0"/>
    <n v="651"/>
    <x v="0"/>
    <x v="32"/>
    <n v="133"/>
    <x v="1590"/>
    <x v="6"/>
    <x v="32"/>
    <x v="2198"/>
    <x v="2197"/>
    <x v="0"/>
  </r>
  <r>
    <n v="2199"/>
    <x v="2199"/>
    <x v="2197"/>
    <n v="9000"/>
    <n v="13228"/>
    <x v="0"/>
    <x v="17"/>
    <x v="3"/>
    <n v="1444903198"/>
    <x v="2199"/>
    <x v="1"/>
    <n v="251"/>
    <x v="0"/>
    <x v="32"/>
    <n v="147"/>
    <x v="1591"/>
    <x v="6"/>
    <x v="32"/>
    <x v="2199"/>
    <x v="2198"/>
    <x v="0"/>
  </r>
  <r>
    <n v="2200"/>
    <x v="2200"/>
    <x v="2198"/>
    <n v="2000"/>
    <n v="10843"/>
    <x v="0"/>
    <x v="1"/>
    <x v="1"/>
    <n v="1436151600"/>
    <x v="2200"/>
    <x v="0"/>
    <n v="263"/>
    <x v="0"/>
    <x v="32"/>
    <n v="542"/>
    <x v="1592"/>
    <x v="6"/>
    <x v="32"/>
    <x v="2200"/>
    <x v="2199"/>
    <x v="0"/>
  </r>
  <r>
    <n v="2201"/>
    <x v="2201"/>
    <x v="2199"/>
    <n v="110"/>
    <n v="420.99"/>
    <x v="0"/>
    <x v="1"/>
    <x v="1"/>
    <n v="1358367565"/>
    <x v="2201"/>
    <x v="0"/>
    <n v="28"/>
    <x v="0"/>
    <x v="15"/>
    <n v="383"/>
    <x v="1593"/>
    <x v="4"/>
    <x v="15"/>
    <x v="2201"/>
    <x v="2200"/>
    <x v="4"/>
  </r>
  <r>
    <n v="2202"/>
    <x v="2202"/>
    <x v="2200"/>
    <n v="4000"/>
    <n v="28167.25"/>
    <x v="0"/>
    <x v="0"/>
    <x v="0"/>
    <n v="1351801368"/>
    <x v="2202"/>
    <x v="0"/>
    <n v="721"/>
    <x v="0"/>
    <x v="15"/>
    <n v="704"/>
    <x v="477"/>
    <x v="4"/>
    <x v="15"/>
    <x v="2202"/>
    <x v="2201"/>
    <x v="5"/>
  </r>
  <r>
    <n v="2203"/>
    <x v="2203"/>
    <x v="2201"/>
    <n v="2000"/>
    <n v="2191"/>
    <x v="0"/>
    <x v="5"/>
    <x v="5"/>
    <n v="1443127082"/>
    <x v="2203"/>
    <x v="0"/>
    <n v="50"/>
    <x v="0"/>
    <x v="15"/>
    <n v="110"/>
    <x v="1594"/>
    <x v="4"/>
    <x v="15"/>
    <x v="2203"/>
    <x v="2202"/>
    <x v="0"/>
  </r>
  <r>
    <n v="2204"/>
    <x v="2204"/>
    <x v="2202"/>
    <n v="1500"/>
    <n v="1993"/>
    <x v="0"/>
    <x v="0"/>
    <x v="0"/>
    <n v="1362814119"/>
    <x v="2204"/>
    <x v="0"/>
    <n v="73"/>
    <x v="0"/>
    <x v="15"/>
    <n v="133"/>
    <x v="1595"/>
    <x v="4"/>
    <x v="15"/>
    <x v="2204"/>
    <x v="2203"/>
    <x v="4"/>
  </r>
  <r>
    <n v="2205"/>
    <x v="2205"/>
    <x v="2203"/>
    <n v="750"/>
    <n v="1140"/>
    <x v="0"/>
    <x v="0"/>
    <x v="0"/>
    <n v="1338579789"/>
    <x v="2205"/>
    <x v="0"/>
    <n v="27"/>
    <x v="0"/>
    <x v="15"/>
    <n v="152"/>
    <x v="1279"/>
    <x v="4"/>
    <x v="15"/>
    <x v="2205"/>
    <x v="2204"/>
    <x v="5"/>
  </r>
  <r>
    <n v="2206"/>
    <x v="2206"/>
    <x v="2204"/>
    <n v="1100"/>
    <n v="1130"/>
    <x v="0"/>
    <x v="0"/>
    <x v="0"/>
    <n v="1334556624"/>
    <x v="2206"/>
    <x v="0"/>
    <n v="34"/>
    <x v="0"/>
    <x v="15"/>
    <n v="103"/>
    <x v="1596"/>
    <x v="4"/>
    <x v="15"/>
    <x v="2206"/>
    <x v="2205"/>
    <x v="5"/>
  </r>
  <r>
    <n v="2207"/>
    <x v="2207"/>
    <x v="2205"/>
    <n v="2000"/>
    <n v="2000"/>
    <x v="0"/>
    <x v="0"/>
    <x v="0"/>
    <n v="1384580373"/>
    <x v="2207"/>
    <x v="0"/>
    <n v="7"/>
    <x v="0"/>
    <x v="15"/>
    <n v="100"/>
    <x v="1597"/>
    <x v="4"/>
    <x v="15"/>
    <x v="2207"/>
    <x v="2206"/>
    <x v="4"/>
  </r>
  <r>
    <n v="2208"/>
    <x v="2208"/>
    <x v="2206"/>
    <n v="1000"/>
    <n v="1016"/>
    <x v="0"/>
    <x v="0"/>
    <x v="0"/>
    <n v="1333771200"/>
    <x v="2208"/>
    <x v="0"/>
    <n v="24"/>
    <x v="0"/>
    <x v="15"/>
    <n v="102"/>
    <x v="1598"/>
    <x v="4"/>
    <x v="15"/>
    <x v="2208"/>
    <x v="2207"/>
    <x v="5"/>
  </r>
  <r>
    <n v="2209"/>
    <x v="2209"/>
    <x v="2207"/>
    <n v="500"/>
    <n v="754"/>
    <x v="0"/>
    <x v="1"/>
    <x v="1"/>
    <n v="1397516400"/>
    <x v="2209"/>
    <x v="0"/>
    <n v="15"/>
    <x v="0"/>
    <x v="15"/>
    <n v="151"/>
    <x v="1599"/>
    <x v="4"/>
    <x v="15"/>
    <x v="2209"/>
    <x v="2208"/>
    <x v="3"/>
  </r>
  <r>
    <n v="2210"/>
    <x v="2210"/>
    <x v="2208"/>
    <n v="4000"/>
    <n v="4457"/>
    <x v="0"/>
    <x v="0"/>
    <x v="0"/>
    <n v="1334424960"/>
    <x v="2210"/>
    <x v="0"/>
    <n v="72"/>
    <x v="0"/>
    <x v="15"/>
    <n v="111"/>
    <x v="1600"/>
    <x v="4"/>
    <x v="15"/>
    <x v="2210"/>
    <x v="2209"/>
    <x v="5"/>
  </r>
  <r>
    <n v="2211"/>
    <x v="2211"/>
    <x v="2209"/>
    <n v="2500"/>
    <n v="4890"/>
    <x v="0"/>
    <x v="0"/>
    <x v="0"/>
    <n v="1397113140"/>
    <x v="2211"/>
    <x v="0"/>
    <n v="120"/>
    <x v="0"/>
    <x v="15"/>
    <n v="196"/>
    <x v="604"/>
    <x v="4"/>
    <x v="15"/>
    <x v="2211"/>
    <x v="2210"/>
    <x v="3"/>
  </r>
  <r>
    <n v="2212"/>
    <x v="2212"/>
    <x v="2210"/>
    <n v="6000"/>
    <n v="6863"/>
    <x v="0"/>
    <x v="0"/>
    <x v="0"/>
    <n v="1383526800"/>
    <x v="2212"/>
    <x v="0"/>
    <n v="123"/>
    <x v="0"/>
    <x v="15"/>
    <n v="114"/>
    <x v="1601"/>
    <x v="4"/>
    <x v="15"/>
    <x v="2212"/>
    <x v="2211"/>
    <x v="4"/>
  </r>
  <r>
    <n v="2213"/>
    <x v="2213"/>
    <x v="2211"/>
    <n v="5"/>
    <n v="10"/>
    <x v="0"/>
    <x v="0"/>
    <x v="0"/>
    <n v="1431719379"/>
    <x v="2213"/>
    <x v="0"/>
    <n v="1"/>
    <x v="0"/>
    <x v="15"/>
    <n v="200"/>
    <x v="119"/>
    <x v="4"/>
    <x v="15"/>
    <x v="2213"/>
    <x v="2212"/>
    <x v="0"/>
  </r>
  <r>
    <n v="2214"/>
    <x v="2214"/>
    <x v="2212"/>
    <n v="600"/>
    <n v="1755.01"/>
    <x v="0"/>
    <x v="0"/>
    <x v="0"/>
    <n v="1391713248"/>
    <x v="2214"/>
    <x v="0"/>
    <n v="24"/>
    <x v="0"/>
    <x v="15"/>
    <n v="293"/>
    <x v="1602"/>
    <x v="4"/>
    <x v="15"/>
    <x v="2214"/>
    <x v="2213"/>
    <x v="3"/>
  </r>
  <r>
    <n v="2215"/>
    <x v="2215"/>
    <x v="2213"/>
    <n v="550"/>
    <n v="860"/>
    <x v="0"/>
    <x v="0"/>
    <x v="0"/>
    <n v="1331621940"/>
    <x v="2215"/>
    <x v="0"/>
    <n v="33"/>
    <x v="0"/>
    <x v="15"/>
    <n v="156"/>
    <x v="1603"/>
    <x v="4"/>
    <x v="15"/>
    <x v="2215"/>
    <x v="2214"/>
    <x v="5"/>
  </r>
  <r>
    <n v="2216"/>
    <x v="2216"/>
    <x v="2214"/>
    <n v="300"/>
    <n v="317"/>
    <x v="0"/>
    <x v="0"/>
    <x v="0"/>
    <n v="1437674545"/>
    <x v="2216"/>
    <x v="0"/>
    <n v="14"/>
    <x v="0"/>
    <x v="15"/>
    <n v="106"/>
    <x v="1604"/>
    <x v="4"/>
    <x v="15"/>
    <x v="2216"/>
    <x v="2215"/>
    <x v="0"/>
  </r>
  <r>
    <n v="2217"/>
    <x v="2217"/>
    <x v="2215"/>
    <n v="420"/>
    <n v="425"/>
    <x v="0"/>
    <x v="0"/>
    <x v="0"/>
    <n v="1446451200"/>
    <x v="2217"/>
    <x v="0"/>
    <n v="9"/>
    <x v="0"/>
    <x v="15"/>
    <n v="101"/>
    <x v="1605"/>
    <x v="4"/>
    <x v="15"/>
    <x v="2217"/>
    <x v="2216"/>
    <x v="0"/>
  </r>
  <r>
    <n v="2218"/>
    <x v="2218"/>
    <x v="2216"/>
    <n v="2000"/>
    <n v="2456.66"/>
    <x v="0"/>
    <x v="0"/>
    <x v="0"/>
    <n v="1346198400"/>
    <x v="2218"/>
    <x v="0"/>
    <n v="76"/>
    <x v="0"/>
    <x v="15"/>
    <n v="123"/>
    <x v="1091"/>
    <x v="4"/>
    <x v="15"/>
    <x v="2218"/>
    <x v="2217"/>
    <x v="5"/>
  </r>
  <r>
    <n v="2219"/>
    <x v="2219"/>
    <x v="2217"/>
    <n v="1000"/>
    <n v="1015"/>
    <x v="0"/>
    <x v="0"/>
    <x v="0"/>
    <n v="1440004512"/>
    <x v="2219"/>
    <x v="0"/>
    <n v="19"/>
    <x v="0"/>
    <x v="15"/>
    <n v="102"/>
    <x v="1606"/>
    <x v="4"/>
    <x v="15"/>
    <x v="2219"/>
    <x v="2218"/>
    <x v="0"/>
  </r>
  <r>
    <n v="2220"/>
    <x v="2220"/>
    <x v="2218"/>
    <n v="3500"/>
    <n v="3540"/>
    <x v="0"/>
    <x v="0"/>
    <x v="0"/>
    <n v="1374888436"/>
    <x v="2220"/>
    <x v="0"/>
    <n v="69"/>
    <x v="0"/>
    <x v="15"/>
    <n v="101"/>
    <x v="1607"/>
    <x v="4"/>
    <x v="15"/>
    <x v="2220"/>
    <x v="2219"/>
    <x v="4"/>
  </r>
  <r>
    <n v="2221"/>
    <x v="2221"/>
    <x v="2219"/>
    <n v="7500"/>
    <n v="8109"/>
    <x v="0"/>
    <x v="0"/>
    <x v="0"/>
    <n v="1461369600"/>
    <x v="2221"/>
    <x v="0"/>
    <n v="218"/>
    <x v="0"/>
    <x v="32"/>
    <n v="108"/>
    <x v="1608"/>
    <x v="6"/>
    <x v="32"/>
    <x v="2221"/>
    <x v="2220"/>
    <x v="2"/>
  </r>
  <r>
    <n v="2222"/>
    <x v="2222"/>
    <x v="2220"/>
    <n v="500"/>
    <n v="813"/>
    <x v="0"/>
    <x v="0"/>
    <x v="0"/>
    <n v="1327776847"/>
    <x v="2222"/>
    <x v="0"/>
    <n v="30"/>
    <x v="0"/>
    <x v="32"/>
    <n v="163"/>
    <x v="1609"/>
    <x v="6"/>
    <x v="32"/>
    <x v="2222"/>
    <x v="2221"/>
    <x v="6"/>
  </r>
  <r>
    <n v="2223"/>
    <x v="2223"/>
    <x v="2221"/>
    <n v="19500"/>
    <n v="20631"/>
    <x v="0"/>
    <x v="5"/>
    <x v="5"/>
    <n v="1435418568"/>
    <x v="2223"/>
    <x v="0"/>
    <n v="100"/>
    <x v="0"/>
    <x v="32"/>
    <n v="106"/>
    <x v="1610"/>
    <x v="6"/>
    <x v="32"/>
    <x v="2223"/>
    <x v="2222"/>
    <x v="0"/>
  </r>
  <r>
    <n v="2224"/>
    <x v="2224"/>
    <x v="2222"/>
    <n v="10000"/>
    <n v="24315"/>
    <x v="0"/>
    <x v="0"/>
    <x v="0"/>
    <n v="1477767600"/>
    <x v="2224"/>
    <x v="0"/>
    <n v="296"/>
    <x v="0"/>
    <x v="32"/>
    <n v="243"/>
    <x v="1611"/>
    <x v="6"/>
    <x v="32"/>
    <x v="2224"/>
    <x v="2223"/>
    <x v="2"/>
  </r>
  <r>
    <n v="2225"/>
    <x v="2225"/>
    <x v="2223"/>
    <n v="21000"/>
    <n v="198415.01"/>
    <x v="0"/>
    <x v="1"/>
    <x v="1"/>
    <n v="1411326015"/>
    <x v="2225"/>
    <x v="0"/>
    <n v="1204"/>
    <x v="0"/>
    <x v="32"/>
    <n v="945"/>
    <x v="1612"/>
    <x v="6"/>
    <x v="32"/>
    <x v="2225"/>
    <x v="2224"/>
    <x v="3"/>
  </r>
  <r>
    <n v="2226"/>
    <x v="2226"/>
    <x v="2224"/>
    <n v="18000"/>
    <n v="19523.310000000001"/>
    <x v="0"/>
    <x v="0"/>
    <x v="0"/>
    <n v="1455253140"/>
    <x v="2226"/>
    <x v="0"/>
    <n v="321"/>
    <x v="0"/>
    <x v="32"/>
    <n v="108"/>
    <x v="1613"/>
    <x v="6"/>
    <x v="32"/>
    <x v="2226"/>
    <x v="2225"/>
    <x v="2"/>
  </r>
  <r>
    <n v="2227"/>
    <x v="2227"/>
    <x v="2225"/>
    <n v="13000"/>
    <n v="20459"/>
    <x v="0"/>
    <x v="1"/>
    <x v="1"/>
    <n v="1384374155"/>
    <x v="2227"/>
    <x v="0"/>
    <n v="301"/>
    <x v="0"/>
    <x v="32"/>
    <n v="157"/>
    <x v="1614"/>
    <x v="6"/>
    <x v="32"/>
    <x v="2227"/>
    <x v="2226"/>
    <x v="4"/>
  </r>
  <r>
    <n v="2228"/>
    <x v="2228"/>
    <x v="2226"/>
    <n v="1000"/>
    <n v="11744.9"/>
    <x v="0"/>
    <x v="12"/>
    <x v="3"/>
    <n v="1439707236"/>
    <x v="2228"/>
    <x v="0"/>
    <n v="144"/>
    <x v="0"/>
    <x v="32"/>
    <n v="1174"/>
    <x v="1615"/>
    <x v="6"/>
    <x v="32"/>
    <x v="2228"/>
    <x v="2227"/>
    <x v="0"/>
  </r>
  <r>
    <n v="2229"/>
    <x v="2229"/>
    <x v="2227"/>
    <n v="8012"/>
    <n v="13704.33"/>
    <x v="0"/>
    <x v="0"/>
    <x v="0"/>
    <n v="1378180800"/>
    <x v="2229"/>
    <x v="0"/>
    <n v="539"/>
    <x v="0"/>
    <x v="32"/>
    <n v="171"/>
    <x v="816"/>
    <x v="6"/>
    <x v="32"/>
    <x v="2229"/>
    <x v="2228"/>
    <x v="4"/>
  </r>
  <r>
    <n v="2230"/>
    <x v="2230"/>
    <x v="2228"/>
    <n v="8500"/>
    <n v="10706"/>
    <x v="0"/>
    <x v="0"/>
    <x v="0"/>
    <n v="1398460127"/>
    <x v="2230"/>
    <x v="0"/>
    <n v="498"/>
    <x v="0"/>
    <x v="32"/>
    <n v="126"/>
    <x v="1616"/>
    <x v="6"/>
    <x v="32"/>
    <x v="2230"/>
    <x v="2229"/>
    <x v="3"/>
  </r>
  <r>
    <n v="2231"/>
    <x v="2231"/>
    <x v="2229"/>
    <n v="2500"/>
    <n v="30303.24"/>
    <x v="0"/>
    <x v="0"/>
    <x v="0"/>
    <n v="1372136400"/>
    <x v="2231"/>
    <x v="0"/>
    <n v="1113"/>
    <x v="0"/>
    <x v="32"/>
    <n v="1212"/>
    <x v="1617"/>
    <x v="6"/>
    <x v="32"/>
    <x v="2231"/>
    <x v="2230"/>
    <x v="4"/>
  </r>
  <r>
    <n v="2232"/>
    <x v="2232"/>
    <x v="2230"/>
    <n v="5000"/>
    <n v="24790"/>
    <x v="0"/>
    <x v="0"/>
    <x v="0"/>
    <n v="1405738800"/>
    <x v="2232"/>
    <x v="0"/>
    <n v="988"/>
    <x v="0"/>
    <x v="32"/>
    <n v="496"/>
    <x v="1618"/>
    <x v="6"/>
    <x v="32"/>
    <x v="2232"/>
    <x v="2231"/>
    <x v="3"/>
  </r>
  <r>
    <n v="2233"/>
    <x v="2233"/>
    <x v="2231"/>
    <n v="2500"/>
    <n v="8301"/>
    <x v="0"/>
    <x v="1"/>
    <x v="1"/>
    <n v="1450051200"/>
    <x v="2233"/>
    <x v="0"/>
    <n v="391"/>
    <x v="0"/>
    <x v="32"/>
    <n v="332"/>
    <x v="1619"/>
    <x v="6"/>
    <x v="32"/>
    <x v="2233"/>
    <x v="2232"/>
    <x v="0"/>
  </r>
  <r>
    <n v="2234"/>
    <x v="2234"/>
    <x v="2232"/>
    <n v="100"/>
    <n v="1165"/>
    <x v="0"/>
    <x v="0"/>
    <x v="0"/>
    <n v="1483645647"/>
    <x v="2234"/>
    <x v="0"/>
    <n v="28"/>
    <x v="0"/>
    <x v="32"/>
    <n v="1165"/>
    <x v="1620"/>
    <x v="6"/>
    <x v="32"/>
    <x v="2234"/>
    <x v="2233"/>
    <x v="2"/>
  </r>
  <r>
    <n v="2235"/>
    <x v="2235"/>
    <x v="2233"/>
    <n v="13000"/>
    <n v="19931"/>
    <x v="0"/>
    <x v="5"/>
    <x v="5"/>
    <n v="1427585511"/>
    <x v="2235"/>
    <x v="0"/>
    <n v="147"/>
    <x v="0"/>
    <x v="32"/>
    <n v="153"/>
    <x v="1621"/>
    <x v="6"/>
    <x v="32"/>
    <x v="2235"/>
    <x v="2234"/>
    <x v="0"/>
  </r>
  <r>
    <n v="2236"/>
    <x v="2236"/>
    <x v="2234"/>
    <n v="2800"/>
    <n v="15039"/>
    <x v="0"/>
    <x v="0"/>
    <x v="0"/>
    <n v="1454338123"/>
    <x v="2236"/>
    <x v="0"/>
    <n v="680"/>
    <x v="0"/>
    <x v="32"/>
    <n v="537"/>
    <x v="1622"/>
    <x v="6"/>
    <x v="32"/>
    <x v="2236"/>
    <x v="2235"/>
    <x v="2"/>
  </r>
  <r>
    <n v="2237"/>
    <x v="2237"/>
    <x v="2235"/>
    <n v="18000"/>
    <n v="63527"/>
    <x v="0"/>
    <x v="0"/>
    <x v="0"/>
    <n v="1415779140"/>
    <x v="2237"/>
    <x v="0"/>
    <n v="983"/>
    <x v="0"/>
    <x v="32"/>
    <n v="353"/>
    <x v="1623"/>
    <x v="6"/>
    <x v="32"/>
    <x v="2237"/>
    <x v="2236"/>
    <x v="3"/>
  </r>
  <r>
    <n v="2238"/>
    <x v="2238"/>
    <x v="2236"/>
    <n v="4000"/>
    <n v="5496"/>
    <x v="0"/>
    <x v="12"/>
    <x v="3"/>
    <n v="1489157716"/>
    <x v="2238"/>
    <x v="0"/>
    <n v="79"/>
    <x v="0"/>
    <x v="32"/>
    <n v="137"/>
    <x v="1624"/>
    <x v="6"/>
    <x v="32"/>
    <x v="2238"/>
    <x v="2237"/>
    <x v="1"/>
  </r>
  <r>
    <n v="2239"/>
    <x v="2239"/>
    <x v="2237"/>
    <n v="25000"/>
    <n v="32006.67"/>
    <x v="0"/>
    <x v="0"/>
    <x v="0"/>
    <n v="1385870520"/>
    <x v="2239"/>
    <x v="0"/>
    <n v="426"/>
    <x v="0"/>
    <x v="32"/>
    <n v="128"/>
    <x v="1625"/>
    <x v="6"/>
    <x v="32"/>
    <x v="2239"/>
    <x v="2238"/>
    <x v="4"/>
  </r>
  <r>
    <n v="2240"/>
    <x v="2240"/>
    <x v="2238"/>
    <n v="5000"/>
    <n v="13534"/>
    <x v="0"/>
    <x v="0"/>
    <x v="0"/>
    <n v="1461354544"/>
    <x v="2240"/>
    <x v="0"/>
    <n v="96"/>
    <x v="0"/>
    <x v="32"/>
    <n v="271"/>
    <x v="1626"/>
    <x v="6"/>
    <x v="32"/>
    <x v="2240"/>
    <x v="2239"/>
    <x v="2"/>
  </r>
  <r>
    <n v="2241"/>
    <x v="2241"/>
    <x v="2239"/>
    <n v="1000"/>
    <n v="8064"/>
    <x v="0"/>
    <x v="1"/>
    <x v="1"/>
    <n v="1488484300"/>
    <x v="2241"/>
    <x v="0"/>
    <n v="163"/>
    <x v="0"/>
    <x v="32"/>
    <n v="806"/>
    <x v="1627"/>
    <x v="6"/>
    <x v="32"/>
    <x v="2241"/>
    <x v="2240"/>
    <x v="1"/>
  </r>
  <r>
    <n v="2242"/>
    <x v="2242"/>
    <x v="2240"/>
    <n v="10000"/>
    <n v="136009.76"/>
    <x v="0"/>
    <x v="0"/>
    <x v="0"/>
    <n v="1385521320"/>
    <x v="2242"/>
    <x v="0"/>
    <n v="2525"/>
    <x v="0"/>
    <x v="32"/>
    <n v="1360"/>
    <x v="1628"/>
    <x v="6"/>
    <x v="32"/>
    <x v="2242"/>
    <x v="2241"/>
    <x v="4"/>
  </r>
  <r>
    <n v="2243"/>
    <x v="2243"/>
    <x v="2241"/>
    <n v="1"/>
    <n v="9302.5"/>
    <x v="0"/>
    <x v="0"/>
    <x v="0"/>
    <n v="1489374000"/>
    <x v="2243"/>
    <x v="0"/>
    <n v="2035"/>
    <x v="0"/>
    <x v="32"/>
    <n v="930250"/>
    <x v="1629"/>
    <x v="6"/>
    <x v="32"/>
    <x v="2243"/>
    <x v="2242"/>
    <x v="1"/>
  </r>
  <r>
    <n v="2244"/>
    <x v="2244"/>
    <x v="2242"/>
    <n v="5000"/>
    <n v="18851"/>
    <x v="0"/>
    <x v="0"/>
    <x v="0"/>
    <n v="1476649800"/>
    <x v="2244"/>
    <x v="0"/>
    <n v="290"/>
    <x v="0"/>
    <x v="32"/>
    <n v="377"/>
    <x v="178"/>
    <x v="6"/>
    <x v="32"/>
    <x v="2244"/>
    <x v="2243"/>
    <x v="2"/>
  </r>
  <r>
    <n v="2245"/>
    <x v="2245"/>
    <x v="2243"/>
    <n v="4000"/>
    <n v="105881"/>
    <x v="0"/>
    <x v="0"/>
    <x v="0"/>
    <n v="1393005600"/>
    <x v="2245"/>
    <x v="0"/>
    <n v="1980"/>
    <x v="0"/>
    <x v="32"/>
    <n v="2647"/>
    <x v="1630"/>
    <x v="6"/>
    <x v="32"/>
    <x v="2245"/>
    <x v="2244"/>
    <x v="3"/>
  </r>
  <r>
    <n v="2246"/>
    <x v="2246"/>
    <x v="2244"/>
    <n v="2500"/>
    <n v="2503"/>
    <x v="0"/>
    <x v="1"/>
    <x v="1"/>
    <n v="1441393210"/>
    <x v="2246"/>
    <x v="0"/>
    <n v="57"/>
    <x v="0"/>
    <x v="32"/>
    <n v="100"/>
    <x v="1631"/>
    <x v="6"/>
    <x v="32"/>
    <x v="2246"/>
    <x v="2245"/>
    <x v="0"/>
  </r>
  <r>
    <n v="2247"/>
    <x v="2247"/>
    <x v="2245"/>
    <n v="18500"/>
    <n v="19324"/>
    <x v="0"/>
    <x v="0"/>
    <x v="0"/>
    <n v="1438185565"/>
    <x v="2247"/>
    <x v="0"/>
    <n v="380"/>
    <x v="0"/>
    <x v="32"/>
    <n v="104"/>
    <x v="1632"/>
    <x v="6"/>
    <x v="32"/>
    <x v="2247"/>
    <x v="2246"/>
    <x v="0"/>
  </r>
  <r>
    <n v="2248"/>
    <x v="2248"/>
    <x v="2246"/>
    <n v="7000"/>
    <n v="7505"/>
    <x v="0"/>
    <x v="1"/>
    <x v="1"/>
    <n v="1481749278"/>
    <x v="2248"/>
    <x v="0"/>
    <n v="128"/>
    <x v="0"/>
    <x v="32"/>
    <n v="107"/>
    <x v="633"/>
    <x v="6"/>
    <x v="32"/>
    <x v="2248"/>
    <x v="2247"/>
    <x v="2"/>
  </r>
  <r>
    <n v="2249"/>
    <x v="2249"/>
    <x v="2247"/>
    <n v="3500"/>
    <n v="5907"/>
    <x v="0"/>
    <x v="0"/>
    <x v="0"/>
    <n v="1364917965"/>
    <x v="2249"/>
    <x v="0"/>
    <n v="180"/>
    <x v="0"/>
    <x v="32"/>
    <n v="169"/>
    <x v="1324"/>
    <x v="6"/>
    <x v="32"/>
    <x v="2249"/>
    <x v="2248"/>
    <x v="4"/>
  </r>
  <r>
    <n v="2250"/>
    <x v="2250"/>
    <x v="2248"/>
    <n v="25000"/>
    <n v="243778"/>
    <x v="0"/>
    <x v="0"/>
    <x v="0"/>
    <n v="1480727273"/>
    <x v="2250"/>
    <x v="0"/>
    <n v="571"/>
    <x v="0"/>
    <x v="32"/>
    <n v="975"/>
    <x v="1633"/>
    <x v="6"/>
    <x v="32"/>
    <x v="2250"/>
    <x v="2249"/>
    <x v="2"/>
  </r>
  <r>
    <n v="2251"/>
    <x v="2251"/>
    <x v="2249"/>
    <n v="8500"/>
    <n v="11428.19"/>
    <x v="0"/>
    <x v="0"/>
    <x v="0"/>
    <n v="1408177077"/>
    <x v="2251"/>
    <x v="0"/>
    <n v="480"/>
    <x v="0"/>
    <x v="32"/>
    <n v="134"/>
    <x v="1634"/>
    <x v="6"/>
    <x v="32"/>
    <x v="2251"/>
    <x v="2250"/>
    <x v="3"/>
  </r>
  <r>
    <n v="2252"/>
    <x v="2252"/>
    <x v="2250"/>
    <n v="9000"/>
    <n v="24505"/>
    <x v="0"/>
    <x v="3"/>
    <x v="3"/>
    <n v="1470469938"/>
    <x v="2252"/>
    <x v="0"/>
    <n v="249"/>
    <x v="0"/>
    <x v="32"/>
    <n v="272"/>
    <x v="1635"/>
    <x v="6"/>
    <x v="32"/>
    <x v="2252"/>
    <x v="2251"/>
    <x v="2"/>
  </r>
  <r>
    <n v="2253"/>
    <x v="2253"/>
    <x v="2251"/>
    <n v="8000"/>
    <n v="9015"/>
    <x v="0"/>
    <x v="0"/>
    <x v="0"/>
    <n v="1447862947"/>
    <x v="2253"/>
    <x v="0"/>
    <n v="84"/>
    <x v="0"/>
    <x v="32"/>
    <n v="113"/>
    <x v="1636"/>
    <x v="6"/>
    <x v="32"/>
    <x v="2253"/>
    <x v="2252"/>
    <x v="0"/>
  </r>
  <r>
    <n v="2254"/>
    <x v="2254"/>
    <x v="2252"/>
    <n v="500"/>
    <n v="2299"/>
    <x v="0"/>
    <x v="0"/>
    <x v="0"/>
    <n v="1485271968"/>
    <x v="2254"/>
    <x v="0"/>
    <n v="197"/>
    <x v="0"/>
    <x v="32"/>
    <n v="460"/>
    <x v="124"/>
    <x v="6"/>
    <x v="32"/>
    <x v="2254"/>
    <x v="2253"/>
    <x v="1"/>
  </r>
  <r>
    <n v="2255"/>
    <x v="2255"/>
    <x v="2253"/>
    <n v="3950"/>
    <n v="11323"/>
    <x v="0"/>
    <x v="0"/>
    <x v="0"/>
    <n v="1462661451"/>
    <x v="2255"/>
    <x v="0"/>
    <n v="271"/>
    <x v="0"/>
    <x v="32"/>
    <n v="287"/>
    <x v="312"/>
    <x v="6"/>
    <x v="32"/>
    <x v="2255"/>
    <x v="2254"/>
    <x v="2"/>
  </r>
  <r>
    <n v="2256"/>
    <x v="2256"/>
    <x v="2254"/>
    <n v="480"/>
    <n v="1069"/>
    <x v="0"/>
    <x v="1"/>
    <x v="1"/>
    <n v="1479811846"/>
    <x v="2256"/>
    <x v="0"/>
    <n v="50"/>
    <x v="0"/>
    <x v="32"/>
    <n v="223"/>
    <x v="1013"/>
    <x v="6"/>
    <x v="32"/>
    <x v="2256"/>
    <x v="2255"/>
    <x v="2"/>
  </r>
  <r>
    <n v="2257"/>
    <x v="2257"/>
    <x v="2255"/>
    <n v="2500"/>
    <n v="15903.5"/>
    <x v="0"/>
    <x v="1"/>
    <x v="1"/>
    <n v="1466377200"/>
    <x v="2257"/>
    <x v="0"/>
    <n v="169"/>
    <x v="0"/>
    <x v="32"/>
    <n v="636"/>
    <x v="1637"/>
    <x v="6"/>
    <x v="32"/>
    <x v="2257"/>
    <x v="2256"/>
    <x v="2"/>
  </r>
  <r>
    <n v="2258"/>
    <x v="2258"/>
    <x v="2256"/>
    <n v="2200"/>
    <n v="3223"/>
    <x v="0"/>
    <x v="0"/>
    <x v="0"/>
    <n v="1434045687"/>
    <x v="2258"/>
    <x v="0"/>
    <n v="205"/>
    <x v="0"/>
    <x v="32"/>
    <n v="147"/>
    <x v="1638"/>
    <x v="6"/>
    <x v="32"/>
    <x v="2258"/>
    <x v="2257"/>
    <x v="0"/>
  </r>
  <r>
    <n v="2259"/>
    <x v="2259"/>
    <x v="2257"/>
    <n v="1000"/>
    <n v="18671"/>
    <x v="0"/>
    <x v="1"/>
    <x v="1"/>
    <n v="1481224736"/>
    <x v="2259"/>
    <x v="0"/>
    <n v="206"/>
    <x v="0"/>
    <x v="32"/>
    <n v="1867"/>
    <x v="1639"/>
    <x v="6"/>
    <x v="32"/>
    <x v="2259"/>
    <x v="2258"/>
    <x v="2"/>
  </r>
  <r>
    <n v="2260"/>
    <x v="2260"/>
    <x v="2258"/>
    <n v="2500"/>
    <n v="8173"/>
    <x v="0"/>
    <x v="0"/>
    <x v="0"/>
    <n v="1395876250"/>
    <x v="2260"/>
    <x v="0"/>
    <n v="84"/>
    <x v="0"/>
    <x v="32"/>
    <n v="327"/>
    <x v="1640"/>
    <x v="6"/>
    <x v="32"/>
    <x v="2260"/>
    <x v="2259"/>
    <x v="3"/>
  </r>
  <r>
    <n v="2261"/>
    <x v="2261"/>
    <x v="2259"/>
    <n v="1000"/>
    <n v="7795"/>
    <x v="0"/>
    <x v="2"/>
    <x v="2"/>
    <n v="1487093020"/>
    <x v="2261"/>
    <x v="0"/>
    <n v="210"/>
    <x v="0"/>
    <x v="32"/>
    <n v="780"/>
    <x v="1641"/>
    <x v="6"/>
    <x v="32"/>
    <x v="2261"/>
    <x v="2260"/>
    <x v="1"/>
  </r>
  <r>
    <n v="2262"/>
    <x v="2262"/>
    <x v="2260"/>
    <n v="3300"/>
    <n v="5087"/>
    <x v="0"/>
    <x v="0"/>
    <x v="0"/>
    <n v="1416268800"/>
    <x v="2262"/>
    <x v="0"/>
    <n v="181"/>
    <x v="0"/>
    <x v="32"/>
    <n v="154"/>
    <x v="1642"/>
    <x v="6"/>
    <x v="32"/>
    <x v="2262"/>
    <x v="2261"/>
    <x v="3"/>
  </r>
  <r>
    <n v="2263"/>
    <x v="2263"/>
    <x v="2261"/>
    <n v="7500"/>
    <n v="8666"/>
    <x v="0"/>
    <x v="11"/>
    <x v="9"/>
    <n v="1422734313"/>
    <x v="2263"/>
    <x v="0"/>
    <n v="60"/>
    <x v="0"/>
    <x v="32"/>
    <n v="116"/>
    <x v="1643"/>
    <x v="6"/>
    <x v="32"/>
    <x v="2263"/>
    <x v="2262"/>
    <x v="0"/>
  </r>
  <r>
    <n v="2264"/>
    <x v="2264"/>
    <x v="2262"/>
    <n v="6000"/>
    <n v="10802"/>
    <x v="0"/>
    <x v="0"/>
    <x v="0"/>
    <n v="1463972400"/>
    <x v="2264"/>
    <x v="0"/>
    <n v="445"/>
    <x v="0"/>
    <x v="32"/>
    <n v="180"/>
    <x v="1644"/>
    <x v="6"/>
    <x v="32"/>
    <x v="2264"/>
    <x v="2263"/>
    <x v="2"/>
  </r>
  <r>
    <n v="2265"/>
    <x v="2265"/>
    <x v="2263"/>
    <n v="200"/>
    <n v="597"/>
    <x v="0"/>
    <x v="1"/>
    <x v="1"/>
    <n v="1479846507"/>
    <x v="2265"/>
    <x v="0"/>
    <n v="17"/>
    <x v="0"/>
    <x v="32"/>
    <n v="299"/>
    <x v="1645"/>
    <x v="6"/>
    <x v="32"/>
    <x v="2265"/>
    <x v="2264"/>
    <x v="2"/>
  </r>
  <r>
    <n v="2266"/>
    <x v="2266"/>
    <x v="2264"/>
    <n v="1500"/>
    <n v="4804"/>
    <x v="0"/>
    <x v="0"/>
    <x v="0"/>
    <n v="1461722400"/>
    <x v="2266"/>
    <x v="0"/>
    <n v="194"/>
    <x v="0"/>
    <x v="32"/>
    <n v="320"/>
    <x v="1646"/>
    <x v="6"/>
    <x v="32"/>
    <x v="2266"/>
    <x v="2265"/>
    <x v="2"/>
  </r>
  <r>
    <n v="2267"/>
    <x v="2267"/>
    <x v="2265"/>
    <n v="20000"/>
    <n v="76105"/>
    <x v="0"/>
    <x v="0"/>
    <x v="0"/>
    <n v="1419123600"/>
    <x v="2267"/>
    <x v="0"/>
    <n v="404"/>
    <x v="0"/>
    <x v="32"/>
    <n v="381"/>
    <x v="1647"/>
    <x v="6"/>
    <x v="32"/>
    <x v="2267"/>
    <x v="2266"/>
    <x v="3"/>
  </r>
  <r>
    <n v="2268"/>
    <x v="2268"/>
    <x v="2266"/>
    <n v="28000"/>
    <n v="28728"/>
    <x v="0"/>
    <x v="0"/>
    <x v="0"/>
    <n v="1489283915"/>
    <x v="2268"/>
    <x v="0"/>
    <n v="194"/>
    <x v="0"/>
    <x v="32"/>
    <n v="103"/>
    <x v="1648"/>
    <x v="6"/>
    <x v="32"/>
    <x v="2268"/>
    <x v="2267"/>
    <x v="1"/>
  </r>
  <r>
    <n v="2269"/>
    <x v="2269"/>
    <x v="2267"/>
    <n v="2500"/>
    <n v="45041"/>
    <x v="0"/>
    <x v="0"/>
    <x v="0"/>
    <n v="1488862800"/>
    <x v="2269"/>
    <x v="0"/>
    <n v="902"/>
    <x v="0"/>
    <x v="32"/>
    <n v="1802"/>
    <x v="1649"/>
    <x v="6"/>
    <x v="32"/>
    <x v="2269"/>
    <x v="2268"/>
    <x v="1"/>
  </r>
  <r>
    <n v="2270"/>
    <x v="2270"/>
    <x v="2268"/>
    <n v="25000"/>
    <n v="180062"/>
    <x v="0"/>
    <x v="0"/>
    <x v="0"/>
    <n v="1484085540"/>
    <x v="2270"/>
    <x v="0"/>
    <n v="1670"/>
    <x v="0"/>
    <x v="32"/>
    <n v="720"/>
    <x v="1650"/>
    <x v="6"/>
    <x v="32"/>
    <x v="2270"/>
    <x v="2269"/>
    <x v="2"/>
  </r>
  <r>
    <n v="2271"/>
    <x v="2271"/>
    <x v="2269"/>
    <n v="20000"/>
    <n v="56618"/>
    <x v="0"/>
    <x v="0"/>
    <x v="0"/>
    <n v="1481328004"/>
    <x v="2271"/>
    <x v="0"/>
    <n v="1328"/>
    <x v="0"/>
    <x v="32"/>
    <n v="283"/>
    <x v="1651"/>
    <x v="6"/>
    <x v="32"/>
    <x v="2271"/>
    <x v="2270"/>
    <x v="2"/>
  </r>
  <r>
    <n v="2272"/>
    <x v="2272"/>
    <x v="2270"/>
    <n v="1000"/>
    <n v="13566"/>
    <x v="0"/>
    <x v="0"/>
    <x v="0"/>
    <n v="1449506836"/>
    <x v="2272"/>
    <x v="0"/>
    <n v="944"/>
    <x v="0"/>
    <x v="32"/>
    <n v="1357"/>
    <x v="1652"/>
    <x v="6"/>
    <x v="32"/>
    <x v="2272"/>
    <x v="2271"/>
    <x v="0"/>
  </r>
  <r>
    <n v="2273"/>
    <x v="2273"/>
    <x v="2271"/>
    <n v="2500"/>
    <n v="5509"/>
    <x v="0"/>
    <x v="5"/>
    <x v="5"/>
    <n v="1489320642"/>
    <x v="2273"/>
    <x v="0"/>
    <n v="147"/>
    <x v="0"/>
    <x v="32"/>
    <n v="220"/>
    <x v="1653"/>
    <x v="6"/>
    <x v="32"/>
    <x v="2273"/>
    <x v="2272"/>
    <x v="1"/>
  </r>
  <r>
    <n v="2274"/>
    <x v="2274"/>
    <x v="2272"/>
    <n v="2500"/>
    <n v="2990"/>
    <x v="0"/>
    <x v="0"/>
    <x v="0"/>
    <n v="1393156857"/>
    <x v="2274"/>
    <x v="0"/>
    <n v="99"/>
    <x v="0"/>
    <x v="32"/>
    <n v="120"/>
    <x v="1654"/>
    <x v="6"/>
    <x v="32"/>
    <x v="2274"/>
    <x v="2273"/>
    <x v="3"/>
  </r>
  <r>
    <n v="2275"/>
    <x v="2275"/>
    <x v="2273"/>
    <n v="650"/>
    <n v="2650.5"/>
    <x v="0"/>
    <x v="1"/>
    <x v="1"/>
    <n v="1419259679"/>
    <x v="2275"/>
    <x v="0"/>
    <n v="79"/>
    <x v="0"/>
    <x v="32"/>
    <n v="408"/>
    <x v="1655"/>
    <x v="6"/>
    <x v="32"/>
    <x v="2275"/>
    <x v="2274"/>
    <x v="3"/>
  </r>
  <r>
    <n v="2276"/>
    <x v="2276"/>
    <x v="2274"/>
    <n v="4589"/>
    <n v="4856"/>
    <x v="0"/>
    <x v="0"/>
    <x v="0"/>
    <n v="1388936289"/>
    <x v="2276"/>
    <x v="0"/>
    <n v="75"/>
    <x v="0"/>
    <x v="32"/>
    <n v="106"/>
    <x v="447"/>
    <x v="6"/>
    <x v="32"/>
    <x v="2276"/>
    <x v="2275"/>
    <x v="4"/>
  </r>
  <r>
    <n v="2277"/>
    <x v="2277"/>
    <x v="2275"/>
    <n v="8500"/>
    <n v="11992"/>
    <x v="0"/>
    <x v="0"/>
    <x v="0"/>
    <n v="1330359423"/>
    <x v="2277"/>
    <x v="0"/>
    <n v="207"/>
    <x v="0"/>
    <x v="32"/>
    <n v="141"/>
    <x v="1656"/>
    <x v="6"/>
    <x v="32"/>
    <x v="2277"/>
    <x v="2276"/>
    <x v="5"/>
  </r>
  <r>
    <n v="2278"/>
    <x v="2278"/>
    <x v="2276"/>
    <n v="2000"/>
    <n v="5414"/>
    <x v="0"/>
    <x v="13"/>
    <x v="3"/>
    <n v="1451861940"/>
    <x v="2278"/>
    <x v="0"/>
    <n v="102"/>
    <x v="0"/>
    <x v="32"/>
    <n v="271"/>
    <x v="1657"/>
    <x v="6"/>
    <x v="32"/>
    <x v="2278"/>
    <x v="2277"/>
    <x v="0"/>
  </r>
  <r>
    <n v="2279"/>
    <x v="2279"/>
    <x v="2277"/>
    <n v="1000"/>
    <n v="1538"/>
    <x v="0"/>
    <x v="0"/>
    <x v="0"/>
    <n v="1423022400"/>
    <x v="2279"/>
    <x v="0"/>
    <n v="32"/>
    <x v="0"/>
    <x v="32"/>
    <n v="154"/>
    <x v="1658"/>
    <x v="6"/>
    <x v="32"/>
    <x v="2279"/>
    <x v="2278"/>
    <x v="0"/>
  </r>
  <r>
    <n v="2280"/>
    <x v="2280"/>
    <x v="2278"/>
    <n v="9800"/>
    <n v="39550.5"/>
    <x v="0"/>
    <x v="0"/>
    <x v="0"/>
    <n v="1442501991"/>
    <x v="2280"/>
    <x v="0"/>
    <n v="480"/>
    <x v="0"/>
    <x v="32"/>
    <n v="404"/>
    <x v="1659"/>
    <x v="6"/>
    <x v="32"/>
    <x v="2280"/>
    <x v="2279"/>
    <x v="0"/>
  </r>
  <r>
    <n v="2281"/>
    <x v="2281"/>
    <x v="2279"/>
    <n v="300"/>
    <n v="555"/>
    <x v="0"/>
    <x v="0"/>
    <x v="0"/>
    <n v="1311576600"/>
    <x v="2281"/>
    <x v="0"/>
    <n v="11"/>
    <x v="0"/>
    <x v="11"/>
    <n v="185"/>
    <x v="1660"/>
    <x v="4"/>
    <x v="11"/>
    <x v="2281"/>
    <x v="2280"/>
    <x v="6"/>
  </r>
  <r>
    <n v="2282"/>
    <x v="2282"/>
    <x v="2280"/>
    <n v="750"/>
    <n v="1390"/>
    <x v="0"/>
    <x v="0"/>
    <x v="0"/>
    <n v="1452744686"/>
    <x v="2282"/>
    <x v="0"/>
    <n v="12"/>
    <x v="0"/>
    <x v="11"/>
    <n v="185"/>
    <x v="1661"/>
    <x v="4"/>
    <x v="11"/>
    <x v="2282"/>
    <x v="2281"/>
    <x v="0"/>
  </r>
  <r>
    <n v="2283"/>
    <x v="2283"/>
    <x v="2281"/>
    <n v="3000"/>
    <n v="3025.66"/>
    <x v="0"/>
    <x v="0"/>
    <x v="0"/>
    <n v="1336528804"/>
    <x v="2283"/>
    <x v="0"/>
    <n v="48"/>
    <x v="0"/>
    <x v="11"/>
    <n v="101"/>
    <x v="1515"/>
    <x v="4"/>
    <x v="11"/>
    <x v="2283"/>
    <x v="2282"/>
    <x v="5"/>
  </r>
  <r>
    <n v="2284"/>
    <x v="2284"/>
    <x v="2282"/>
    <n v="6000"/>
    <n v="6373.27"/>
    <x v="0"/>
    <x v="0"/>
    <x v="0"/>
    <n v="1299902400"/>
    <x v="2284"/>
    <x v="0"/>
    <n v="59"/>
    <x v="0"/>
    <x v="11"/>
    <n v="106"/>
    <x v="1662"/>
    <x v="4"/>
    <x v="11"/>
    <x v="2284"/>
    <x v="2283"/>
    <x v="6"/>
  </r>
  <r>
    <n v="2285"/>
    <x v="2285"/>
    <x v="2283"/>
    <n v="3000"/>
    <n v="3641"/>
    <x v="0"/>
    <x v="0"/>
    <x v="0"/>
    <n v="1340944043"/>
    <x v="2285"/>
    <x v="0"/>
    <n v="79"/>
    <x v="0"/>
    <x v="11"/>
    <n v="121"/>
    <x v="1663"/>
    <x v="4"/>
    <x v="11"/>
    <x v="2285"/>
    <x v="2284"/>
    <x v="5"/>
  </r>
  <r>
    <n v="2286"/>
    <x v="2286"/>
    <x v="2284"/>
    <n v="1500"/>
    <n v="1501"/>
    <x v="0"/>
    <x v="0"/>
    <x v="0"/>
    <n v="1378439940"/>
    <x v="2286"/>
    <x v="0"/>
    <n v="14"/>
    <x v="0"/>
    <x v="11"/>
    <n v="100"/>
    <x v="1664"/>
    <x v="4"/>
    <x v="11"/>
    <x v="2286"/>
    <x v="2285"/>
    <x v="4"/>
  </r>
  <r>
    <n v="2287"/>
    <x v="2287"/>
    <x v="2285"/>
    <n v="4500"/>
    <n v="5398.99"/>
    <x v="0"/>
    <x v="0"/>
    <x v="0"/>
    <n v="1403539260"/>
    <x v="2287"/>
    <x v="0"/>
    <n v="106"/>
    <x v="0"/>
    <x v="11"/>
    <n v="120"/>
    <x v="1665"/>
    <x v="4"/>
    <x v="11"/>
    <x v="2287"/>
    <x v="2286"/>
    <x v="3"/>
  </r>
  <r>
    <n v="2288"/>
    <x v="2288"/>
    <x v="2286"/>
    <n v="1000"/>
    <n v="1001"/>
    <x v="0"/>
    <x v="0"/>
    <x v="0"/>
    <n v="1340733600"/>
    <x v="2288"/>
    <x v="0"/>
    <n v="25"/>
    <x v="0"/>
    <x v="11"/>
    <n v="100"/>
    <x v="1666"/>
    <x v="4"/>
    <x v="11"/>
    <x v="2288"/>
    <x v="2287"/>
    <x v="5"/>
  </r>
  <r>
    <n v="2289"/>
    <x v="2289"/>
    <x v="2287"/>
    <n v="1500"/>
    <n v="1611"/>
    <x v="0"/>
    <x v="0"/>
    <x v="0"/>
    <n v="1386372120"/>
    <x v="2289"/>
    <x v="0"/>
    <n v="25"/>
    <x v="0"/>
    <x v="11"/>
    <n v="107"/>
    <x v="1667"/>
    <x v="4"/>
    <x v="11"/>
    <x v="2289"/>
    <x v="2288"/>
    <x v="4"/>
  </r>
  <r>
    <n v="2290"/>
    <x v="2290"/>
    <x v="2288"/>
    <n v="1500"/>
    <n v="1561"/>
    <x v="0"/>
    <x v="0"/>
    <x v="0"/>
    <n v="1259686800"/>
    <x v="2290"/>
    <x v="0"/>
    <n v="29"/>
    <x v="0"/>
    <x v="11"/>
    <n v="104"/>
    <x v="1668"/>
    <x v="4"/>
    <x v="11"/>
    <x v="2290"/>
    <x v="2289"/>
    <x v="8"/>
  </r>
  <r>
    <n v="2291"/>
    <x v="2291"/>
    <x v="2289"/>
    <n v="2500"/>
    <n v="4320"/>
    <x v="0"/>
    <x v="0"/>
    <x v="0"/>
    <n v="1335153600"/>
    <x v="2291"/>
    <x v="0"/>
    <n v="43"/>
    <x v="0"/>
    <x v="11"/>
    <n v="173"/>
    <x v="1669"/>
    <x v="4"/>
    <x v="11"/>
    <x v="2291"/>
    <x v="2290"/>
    <x v="5"/>
  </r>
  <r>
    <n v="2292"/>
    <x v="2292"/>
    <x v="2290"/>
    <n v="2000"/>
    <n v="2145.0100000000002"/>
    <x v="0"/>
    <x v="0"/>
    <x v="0"/>
    <n v="1334767476"/>
    <x v="2292"/>
    <x v="0"/>
    <n v="46"/>
    <x v="0"/>
    <x v="11"/>
    <n v="107"/>
    <x v="833"/>
    <x v="4"/>
    <x v="11"/>
    <x v="2292"/>
    <x v="2291"/>
    <x v="5"/>
  </r>
  <r>
    <n v="2293"/>
    <x v="2293"/>
    <x v="2291"/>
    <n v="850"/>
    <n v="920"/>
    <x v="0"/>
    <x v="0"/>
    <x v="0"/>
    <n v="1348545540"/>
    <x v="2293"/>
    <x v="0"/>
    <n v="27"/>
    <x v="0"/>
    <x v="11"/>
    <n v="108"/>
    <x v="1670"/>
    <x v="4"/>
    <x v="11"/>
    <x v="2293"/>
    <x v="2292"/>
    <x v="5"/>
  </r>
  <r>
    <n v="2294"/>
    <x v="2294"/>
    <x v="2292"/>
    <n v="5000"/>
    <n v="7304.04"/>
    <x v="0"/>
    <x v="0"/>
    <x v="0"/>
    <n v="1358702480"/>
    <x v="2294"/>
    <x v="0"/>
    <n v="112"/>
    <x v="0"/>
    <x v="11"/>
    <n v="146"/>
    <x v="1671"/>
    <x v="4"/>
    <x v="11"/>
    <x v="2294"/>
    <x v="2293"/>
    <x v="5"/>
  </r>
  <r>
    <n v="2295"/>
    <x v="2295"/>
    <x v="2293"/>
    <n v="1200"/>
    <n v="1503"/>
    <x v="0"/>
    <x v="0"/>
    <x v="0"/>
    <n v="1359240856"/>
    <x v="2295"/>
    <x v="0"/>
    <n v="34"/>
    <x v="0"/>
    <x v="11"/>
    <n v="125"/>
    <x v="1672"/>
    <x v="4"/>
    <x v="11"/>
    <x v="2295"/>
    <x v="2294"/>
    <x v="5"/>
  </r>
  <r>
    <n v="2296"/>
    <x v="2296"/>
    <x v="2294"/>
    <n v="7000"/>
    <n v="10435"/>
    <x v="0"/>
    <x v="0"/>
    <x v="0"/>
    <n v="1330018426"/>
    <x v="2296"/>
    <x v="0"/>
    <n v="145"/>
    <x v="0"/>
    <x v="11"/>
    <n v="149"/>
    <x v="1673"/>
    <x v="4"/>
    <x v="11"/>
    <x v="2296"/>
    <x v="2295"/>
    <x v="5"/>
  </r>
  <r>
    <n v="2297"/>
    <x v="2297"/>
    <x v="2295"/>
    <n v="1000"/>
    <n v="1006"/>
    <x v="0"/>
    <x v="0"/>
    <x v="0"/>
    <n v="1331697540"/>
    <x v="2297"/>
    <x v="0"/>
    <n v="19"/>
    <x v="0"/>
    <x v="11"/>
    <n v="101"/>
    <x v="1674"/>
    <x v="4"/>
    <x v="11"/>
    <x v="2297"/>
    <x v="2296"/>
    <x v="5"/>
  </r>
  <r>
    <n v="2298"/>
    <x v="2298"/>
    <x v="2296"/>
    <n v="30000"/>
    <n v="31522"/>
    <x v="0"/>
    <x v="0"/>
    <x v="0"/>
    <n v="1395861033"/>
    <x v="2298"/>
    <x v="0"/>
    <n v="288"/>
    <x v="0"/>
    <x v="11"/>
    <n v="105"/>
    <x v="1675"/>
    <x v="4"/>
    <x v="11"/>
    <x v="2298"/>
    <x v="2297"/>
    <x v="3"/>
  </r>
  <r>
    <n v="2299"/>
    <x v="2299"/>
    <x v="2297"/>
    <n v="300"/>
    <n v="1050.5"/>
    <x v="0"/>
    <x v="0"/>
    <x v="0"/>
    <n v="1296953209"/>
    <x v="2299"/>
    <x v="0"/>
    <n v="14"/>
    <x v="0"/>
    <x v="11"/>
    <n v="350"/>
    <x v="1676"/>
    <x v="4"/>
    <x v="11"/>
    <x v="2299"/>
    <x v="2298"/>
    <x v="6"/>
  </r>
  <r>
    <n v="2300"/>
    <x v="2300"/>
    <x v="2298"/>
    <n v="800"/>
    <n v="810"/>
    <x v="0"/>
    <x v="0"/>
    <x v="0"/>
    <n v="1340904416"/>
    <x v="2300"/>
    <x v="0"/>
    <n v="7"/>
    <x v="0"/>
    <x v="11"/>
    <n v="101"/>
    <x v="1212"/>
    <x v="4"/>
    <x v="11"/>
    <x v="2300"/>
    <x v="2299"/>
    <x v="5"/>
  </r>
  <r>
    <n v="2301"/>
    <x v="2301"/>
    <x v="2299"/>
    <n v="5000"/>
    <n v="6680.22"/>
    <x v="0"/>
    <x v="0"/>
    <x v="0"/>
    <n v="1371785496"/>
    <x v="2301"/>
    <x v="1"/>
    <n v="211"/>
    <x v="0"/>
    <x v="14"/>
    <n v="134"/>
    <x v="485"/>
    <x v="4"/>
    <x v="14"/>
    <x v="2301"/>
    <x v="2300"/>
    <x v="4"/>
  </r>
  <r>
    <n v="2302"/>
    <x v="2302"/>
    <x v="2300"/>
    <n v="2300"/>
    <n v="3925"/>
    <x v="0"/>
    <x v="0"/>
    <x v="0"/>
    <n v="1388473200"/>
    <x v="2302"/>
    <x v="1"/>
    <n v="85"/>
    <x v="0"/>
    <x v="14"/>
    <n v="171"/>
    <x v="132"/>
    <x v="4"/>
    <x v="14"/>
    <x v="2302"/>
    <x v="2301"/>
    <x v="4"/>
  </r>
  <r>
    <n v="2303"/>
    <x v="2303"/>
    <x v="2301"/>
    <n v="6450"/>
    <n v="7053.61"/>
    <x v="0"/>
    <x v="0"/>
    <x v="0"/>
    <n v="1323747596"/>
    <x v="2303"/>
    <x v="1"/>
    <n v="103"/>
    <x v="0"/>
    <x v="14"/>
    <n v="109"/>
    <x v="1677"/>
    <x v="4"/>
    <x v="14"/>
    <x v="2303"/>
    <x v="2302"/>
    <x v="6"/>
  </r>
  <r>
    <n v="2304"/>
    <x v="2304"/>
    <x v="2302"/>
    <n v="6000"/>
    <n v="6042.02"/>
    <x v="0"/>
    <x v="0"/>
    <x v="0"/>
    <n v="1293857940"/>
    <x v="2304"/>
    <x v="1"/>
    <n v="113"/>
    <x v="0"/>
    <x v="14"/>
    <n v="101"/>
    <x v="1678"/>
    <x v="4"/>
    <x v="14"/>
    <x v="2304"/>
    <x v="1254"/>
    <x v="7"/>
  </r>
  <r>
    <n v="2305"/>
    <x v="2305"/>
    <x v="2303"/>
    <n v="18000"/>
    <n v="18221"/>
    <x v="0"/>
    <x v="0"/>
    <x v="0"/>
    <n v="1407520800"/>
    <x v="2305"/>
    <x v="1"/>
    <n v="167"/>
    <x v="0"/>
    <x v="14"/>
    <n v="101"/>
    <x v="1679"/>
    <x v="4"/>
    <x v="14"/>
    <x v="2305"/>
    <x v="2303"/>
    <x v="3"/>
  </r>
  <r>
    <n v="2306"/>
    <x v="2306"/>
    <x v="2304"/>
    <n v="3500"/>
    <n v="3736.55"/>
    <x v="0"/>
    <x v="0"/>
    <x v="0"/>
    <n v="1331352129"/>
    <x v="2306"/>
    <x v="1"/>
    <n v="73"/>
    <x v="0"/>
    <x v="14"/>
    <n v="107"/>
    <x v="1680"/>
    <x v="4"/>
    <x v="14"/>
    <x v="2306"/>
    <x v="2304"/>
    <x v="5"/>
  </r>
  <r>
    <n v="2307"/>
    <x v="2307"/>
    <x v="2305"/>
    <n v="1964.47"/>
    <n v="2095.2600000000002"/>
    <x v="0"/>
    <x v="0"/>
    <x v="0"/>
    <n v="1336245328"/>
    <x v="2307"/>
    <x v="1"/>
    <n v="75"/>
    <x v="0"/>
    <x v="14"/>
    <n v="107"/>
    <x v="1681"/>
    <x v="4"/>
    <x v="14"/>
    <x v="2307"/>
    <x v="2305"/>
    <x v="5"/>
  </r>
  <r>
    <n v="2308"/>
    <x v="2308"/>
    <x v="2306"/>
    <n v="50000"/>
    <n v="50653.11"/>
    <x v="0"/>
    <x v="0"/>
    <x v="0"/>
    <n v="1409274000"/>
    <x v="2308"/>
    <x v="1"/>
    <n v="614"/>
    <x v="0"/>
    <x v="14"/>
    <n v="101"/>
    <x v="1682"/>
    <x v="4"/>
    <x v="14"/>
    <x v="2308"/>
    <x v="2306"/>
    <x v="3"/>
  </r>
  <r>
    <n v="2309"/>
    <x v="2309"/>
    <x v="2307"/>
    <n v="6000"/>
    <n v="6400.47"/>
    <x v="0"/>
    <x v="0"/>
    <x v="0"/>
    <n v="1362872537"/>
    <x v="2309"/>
    <x v="1"/>
    <n v="107"/>
    <x v="0"/>
    <x v="14"/>
    <n v="107"/>
    <x v="1683"/>
    <x v="4"/>
    <x v="14"/>
    <x v="2309"/>
    <x v="2307"/>
    <x v="4"/>
  </r>
  <r>
    <n v="2310"/>
    <x v="2310"/>
    <x v="2308"/>
    <n v="18500"/>
    <n v="79335.360000000001"/>
    <x v="0"/>
    <x v="0"/>
    <x v="0"/>
    <n v="1363889015"/>
    <x v="2310"/>
    <x v="1"/>
    <n v="1224"/>
    <x v="0"/>
    <x v="14"/>
    <n v="429"/>
    <x v="1684"/>
    <x v="4"/>
    <x v="14"/>
    <x v="2310"/>
    <x v="2308"/>
    <x v="4"/>
  </r>
  <r>
    <n v="2311"/>
    <x v="2311"/>
    <x v="2309"/>
    <n v="9000"/>
    <n v="9370"/>
    <x v="0"/>
    <x v="0"/>
    <x v="0"/>
    <n v="1399421189"/>
    <x v="2311"/>
    <x v="1"/>
    <n v="104"/>
    <x v="0"/>
    <x v="14"/>
    <n v="104"/>
    <x v="1685"/>
    <x v="4"/>
    <x v="14"/>
    <x v="2311"/>
    <x v="2309"/>
    <x v="3"/>
  </r>
  <r>
    <n v="2312"/>
    <x v="2312"/>
    <x v="2310"/>
    <n v="3000"/>
    <n v="3236"/>
    <x v="0"/>
    <x v="0"/>
    <x v="0"/>
    <n v="1397862000"/>
    <x v="2312"/>
    <x v="1"/>
    <n v="79"/>
    <x v="0"/>
    <x v="14"/>
    <n v="108"/>
    <x v="1686"/>
    <x v="4"/>
    <x v="14"/>
    <x v="2312"/>
    <x v="2310"/>
    <x v="3"/>
  </r>
  <r>
    <n v="2313"/>
    <x v="2313"/>
    <x v="2311"/>
    <n v="5000"/>
    <n v="8792.02"/>
    <x v="0"/>
    <x v="0"/>
    <x v="0"/>
    <n v="1336086026"/>
    <x v="2313"/>
    <x v="1"/>
    <n v="157"/>
    <x v="0"/>
    <x v="14"/>
    <n v="176"/>
    <x v="151"/>
    <x v="4"/>
    <x v="14"/>
    <x v="2313"/>
    <x v="2311"/>
    <x v="5"/>
  </r>
  <r>
    <n v="2314"/>
    <x v="2314"/>
    <x v="2312"/>
    <n v="1200"/>
    <n v="1883.64"/>
    <x v="0"/>
    <x v="0"/>
    <x v="0"/>
    <n v="1339074857"/>
    <x v="2314"/>
    <x v="1"/>
    <n v="50"/>
    <x v="0"/>
    <x v="14"/>
    <n v="157"/>
    <x v="790"/>
    <x v="4"/>
    <x v="14"/>
    <x v="2314"/>
    <x v="2312"/>
    <x v="5"/>
  </r>
  <r>
    <n v="2315"/>
    <x v="2315"/>
    <x v="2313"/>
    <n v="2500"/>
    <n v="2565"/>
    <x v="0"/>
    <x v="0"/>
    <x v="0"/>
    <n v="1336238743"/>
    <x v="2315"/>
    <x v="1"/>
    <n v="64"/>
    <x v="0"/>
    <x v="14"/>
    <n v="103"/>
    <x v="1687"/>
    <x v="4"/>
    <x v="14"/>
    <x v="2315"/>
    <x v="2313"/>
    <x v="5"/>
  </r>
  <r>
    <n v="2316"/>
    <x v="2316"/>
    <x v="2314"/>
    <n v="15000"/>
    <n v="15606.4"/>
    <x v="0"/>
    <x v="0"/>
    <x v="0"/>
    <n v="1260383040"/>
    <x v="2316"/>
    <x v="1"/>
    <n v="200"/>
    <x v="0"/>
    <x v="14"/>
    <n v="104"/>
    <x v="1688"/>
    <x v="4"/>
    <x v="14"/>
    <x v="2316"/>
    <x v="2314"/>
    <x v="8"/>
  </r>
  <r>
    <n v="2317"/>
    <x v="2317"/>
    <x v="2315"/>
    <n v="400"/>
    <n v="416"/>
    <x v="0"/>
    <x v="0"/>
    <x v="0"/>
    <n v="1266210000"/>
    <x v="2317"/>
    <x v="1"/>
    <n v="22"/>
    <x v="0"/>
    <x v="14"/>
    <n v="104"/>
    <x v="1689"/>
    <x v="4"/>
    <x v="14"/>
    <x v="2317"/>
    <x v="2315"/>
    <x v="7"/>
  </r>
  <r>
    <n v="2318"/>
    <x v="2318"/>
    <x v="2316"/>
    <n v="5000"/>
    <n v="6053"/>
    <x v="0"/>
    <x v="0"/>
    <x v="0"/>
    <n v="1253937540"/>
    <x v="2318"/>
    <x v="1"/>
    <n v="163"/>
    <x v="0"/>
    <x v="14"/>
    <n v="121"/>
    <x v="1690"/>
    <x v="4"/>
    <x v="14"/>
    <x v="2318"/>
    <x v="2316"/>
    <x v="8"/>
  </r>
  <r>
    <n v="2319"/>
    <x v="2319"/>
    <x v="2317"/>
    <n v="3000"/>
    <n v="3231"/>
    <x v="0"/>
    <x v="0"/>
    <x v="0"/>
    <n v="1387072685"/>
    <x v="2319"/>
    <x v="1"/>
    <n v="77"/>
    <x v="0"/>
    <x v="14"/>
    <n v="108"/>
    <x v="1691"/>
    <x v="4"/>
    <x v="14"/>
    <x v="2319"/>
    <x v="2317"/>
    <x v="4"/>
  </r>
  <r>
    <n v="2320"/>
    <x v="2320"/>
    <x v="2318"/>
    <n v="5000"/>
    <n v="5433"/>
    <x v="0"/>
    <x v="0"/>
    <x v="0"/>
    <n v="1396463800"/>
    <x v="2320"/>
    <x v="1"/>
    <n v="89"/>
    <x v="0"/>
    <x v="14"/>
    <n v="109"/>
    <x v="881"/>
    <x v="4"/>
    <x v="14"/>
    <x v="2320"/>
    <x v="2318"/>
    <x v="3"/>
  </r>
  <r>
    <n v="2321"/>
    <x v="2321"/>
    <x v="2319"/>
    <n v="10557"/>
    <n v="4130"/>
    <x v="3"/>
    <x v="15"/>
    <x v="3"/>
    <n v="1491282901"/>
    <x v="2321"/>
    <x v="0"/>
    <n v="64"/>
    <x v="1"/>
    <x v="33"/>
    <n v="39"/>
    <x v="1692"/>
    <x v="7"/>
    <x v="33"/>
    <x v="2321"/>
    <x v="2319"/>
    <x v="1"/>
  </r>
  <r>
    <n v="2322"/>
    <x v="2322"/>
    <x v="2320"/>
    <n v="2700"/>
    <n v="85"/>
    <x v="3"/>
    <x v="0"/>
    <x v="0"/>
    <n v="1491769769"/>
    <x v="2322"/>
    <x v="0"/>
    <n v="4"/>
    <x v="1"/>
    <x v="33"/>
    <n v="3"/>
    <x v="1210"/>
    <x v="7"/>
    <x v="33"/>
    <x v="2322"/>
    <x v="2320"/>
    <x v="1"/>
  </r>
  <r>
    <n v="2323"/>
    <x v="2323"/>
    <x v="2321"/>
    <n v="250"/>
    <n v="120"/>
    <x v="3"/>
    <x v="0"/>
    <x v="0"/>
    <n v="1490033247"/>
    <x v="2323"/>
    <x v="0"/>
    <n v="4"/>
    <x v="1"/>
    <x v="33"/>
    <n v="48"/>
    <x v="180"/>
    <x v="7"/>
    <x v="33"/>
    <x v="2323"/>
    <x v="2321"/>
    <x v="1"/>
  </r>
  <r>
    <n v="2324"/>
    <x v="2324"/>
    <x v="2322"/>
    <n v="7500"/>
    <n v="1555"/>
    <x v="3"/>
    <x v="1"/>
    <x v="1"/>
    <n v="1490559285"/>
    <x v="2324"/>
    <x v="0"/>
    <n v="61"/>
    <x v="1"/>
    <x v="33"/>
    <n v="21"/>
    <x v="1693"/>
    <x v="7"/>
    <x v="33"/>
    <x v="2324"/>
    <x v="2322"/>
    <x v="1"/>
  </r>
  <r>
    <n v="2325"/>
    <x v="2325"/>
    <x v="2323"/>
    <n v="1000"/>
    <n v="80"/>
    <x v="3"/>
    <x v="0"/>
    <x v="0"/>
    <n v="1490830331"/>
    <x v="2325"/>
    <x v="0"/>
    <n v="7"/>
    <x v="1"/>
    <x v="33"/>
    <n v="8"/>
    <x v="1694"/>
    <x v="7"/>
    <x v="33"/>
    <x v="2325"/>
    <x v="2323"/>
    <x v="1"/>
  </r>
  <r>
    <n v="2326"/>
    <x v="2326"/>
    <x v="2324"/>
    <n v="15000"/>
    <n v="108"/>
    <x v="3"/>
    <x v="0"/>
    <x v="0"/>
    <n v="1493571600"/>
    <x v="2326"/>
    <x v="0"/>
    <n v="1"/>
    <x v="1"/>
    <x v="33"/>
    <n v="1"/>
    <x v="1695"/>
    <x v="7"/>
    <x v="33"/>
    <x v="2326"/>
    <x v="2324"/>
    <x v="1"/>
  </r>
  <r>
    <n v="2327"/>
    <x v="2327"/>
    <x v="2325"/>
    <n v="35000"/>
    <n v="184133.01"/>
    <x v="0"/>
    <x v="0"/>
    <x v="0"/>
    <n v="1409090440"/>
    <x v="2327"/>
    <x v="1"/>
    <n v="3355"/>
    <x v="0"/>
    <x v="33"/>
    <n v="526"/>
    <x v="1696"/>
    <x v="7"/>
    <x v="33"/>
    <x v="2327"/>
    <x v="2325"/>
    <x v="3"/>
  </r>
  <r>
    <n v="2328"/>
    <x v="2328"/>
    <x v="2326"/>
    <n v="10000"/>
    <n v="25445"/>
    <x v="0"/>
    <x v="0"/>
    <x v="0"/>
    <n v="1434307537"/>
    <x v="2328"/>
    <x v="1"/>
    <n v="537"/>
    <x v="0"/>
    <x v="33"/>
    <n v="254"/>
    <x v="1697"/>
    <x v="7"/>
    <x v="33"/>
    <x v="2328"/>
    <x v="2326"/>
    <x v="0"/>
  </r>
  <r>
    <n v="2329"/>
    <x v="2329"/>
    <x v="2327"/>
    <n v="25000"/>
    <n v="26480"/>
    <x v="0"/>
    <x v="0"/>
    <x v="0"/>
    <n v="1405609146"/>
    <x v="2329"/>
    <x v="1"/>
    <n v="125"/>
    <x v="0"/>
    <x v="33"/>
    <n v="106"/>
    <x v="1698"/>
    <x v="7"/>
    <x v="33"/>
    <x v="2329"/>
    <x v="2327"/>
    <x v="3"/>
  </r>
  <r>
    <n v="2330"/>
    <x v="2330"/>
    <x v="2328"/>
    <n v="35000"/>
    <n v="35848"/>
    <x v="0"/>
    <x v="0"/>
    <x v="0"/>
    <n v="1451001600"/>
    <x v="2330"/>
    <x v="1"/>
    <n v="163"/>
    <x v="0"/>
    <x v="33"/>
    <n v="102"/>
    <x v="1699"/>
    <x v="7"/>
    <x v="33"/>
    <x v="2330"/>
    <x v="2328"/>
    <x v="0"/>
  </r>
  <r>
    <n v="2331"/>
    <x v="2331"/>
    <x v="2329"/>
    <n v="8000"/>
    <n v="11545.1"/>
    <x v="0"/>
    <x v="0"/>
    <x v="0"/>
    <n v="1408320490"/>
    <x v="2331"/>
    <x v="1"/>
    <n v="283"/>
    <x v="0"/>
    <x v="33"/>
    <n v="144"/>
    <x v="1700"/>
    <x v="7"/>
    <x v="33"/>
    <x v="2331"/>
    <x v="2329"/>
    <x v="3"/>
  </r>
  <r>
    <n v="2332"/>
    <x v="2332"/>
    <x v="2330"/>
    <n v="25000"/>
    <n v="26577"/>
    <x v="0"/>
    <x v="0"/>
    <x v="0"/>
    <n v="1423235071"/>
    <x v="2332"/>
    <x v="1"/>
    <n v="352"/>
    <x v="0"/>
    <x v="33"/>
    <n v="106"/>
    <x v="1701"/>
    <x v="7"/>
    <x v="33"/>
    <x v="2332"/>
    <x v="2330"/>
    <x v="0"/>
  </r>
  <r>
    <n v="2333"/>
    <x v="2333"/>
    <x v="2331"/>
    <n v="600"/>
    <n v="1273"/>
    <x v="0"/>
    <x v="0"/>
    <x v="0"/>
    <n v="1401385800"/>
    <x v="2333"/>
    <x v="1"/>
    <n v="94"/>
    <x v="0"/>
    <x v="33"/>
    <n v="212"/>
    <x v="1702"/>
    <x v="7"/>
    <x v="33"/>
    <x v="2333"/>
    <x v="2331"/>
    <x v="3"/>
  </r>
  <r>
    <n v="2334"/>
    <x v="2334"/>
    <x v="2332"/>
    <n v="4000"/>
    <n v="4078"/>
    <x v="0"/>
    <x v="0"/>
    <x v="0"/>
    <n v="1415208840"/>
    <x v="2334"/>
    <x v="1"/>
    <n v="67"/>
    <x v="0"/>
    <x v="33"/>
    <n v="102"/>
    <x v="1703"/>
    <x v="7"/>
    <x v="33"/>
    <x v="2334"/>
    <x v="2332"/>
    <x v="3"/>
  </r>
  <r>
    <n v="2335"/>
    <x v="2335"/>
    <x v="2333"/>
    <n v="25000"/>
    <n v="25568"/>
    <x v="0"/>
    <x v="0"/>
    <x v="0"/>
    <n v="1402494243"/>
    <x v="2335"/>
    <x v="1"/>
    <n v="221"/>
    <x v="0"/>
    <x v="33"/>
    <n v="102"/>
    <x v="1704"/>
    <x v="7"/>
    <x v="33"/>
    <x v="2335"/>
    <x v="2333"/>
    <x v="3"/>
  </r>
  <r>
    <n v="2336"/>
    <x v="2336"/>
    <x v="2334"/>
    <n v="20000"/>
    <n v="104146.51"/>
    <x v="0"/>
    <x v="0"/>
    <x v="0"/>
    <n v="1394316695"/>
    <x v="2336"/>
    <x v="1"/>
    <n v="2165"/>
    <x v="0"/>
    <x v="33"/>
    <n v="521"/>
    <x v="1705"/>
    <x v="7"/>
    <x v="33"/>
    <x v="2336"/>
    <x v="2334"/>
    <x v="3"/>
  </r>
  <r>
    <n v="2337"/>
    <x v="2337"/>
    <x v="2335"/>
    <n v="12000"/>
    <n v="13279"/>
    <x v="0"/>
    <x v="0"/>
    <x v="0"/>
    <n v="1403796143"/>
    <x v="2337"/>
    <x v="1"/>
    <n v="179"/>
    <x v="0"/>
    <x v="33"/>
    <n v="111"/>
    <x v="1706"/>
    <x v="7"/>
    <x v="33"/>
    <x v="2337"/>
    <x v="2335"/>
    <x v="3"/>
  </r>
  <r>
    <n v="2338"/>
    <x v="2338"/>
    <x v="2336"/>
    <n v="15000"/>
    <n v="15171.5"/>
    <x v="0"/>
    <x v="0"/>
    <x v="0"/>
    <n v="1404077484"/>
    <x v="2338"/>
    <x v="1"/>
    <n v="123"/>
    <x v="0"/>
    <x v="33"/>
    <n v="101"/>
    <x v="1707"/>
    <x v="7"/>
    <x v="33"/>
    <x v="2338"/>
    <x v="2336"/>
    <x v="3"/>
  </r>
  <r>
    <n v="2339"/>
    <x v="2339"/>
    <x v="2337"/>
    <n v="25000"/>
    <n v="73552"/>
    <x v="0"/>
    <x v="0"/>
    <x v="0"/>
    <n v="1482134340"/>
    <x v="2339"/>
    <x v="1"/>
    <n v="1104"/>
    <x v="0"/>
    <x v="33"/>
    <n v="294"/>
    <x v="1708"/>
    <x v="7"/>
    <x v="33"/>
    <x v="2339"/>
    <x v="2337"/>
    <x v="2"/>
  </r>
  <r>
    <n v="2340"/>
    <x v="2340"/>
    <x v="2338"/>
    <n v="40000"/>
    <n v="42311"/>
    <x v="0"/>
    <x v="0"/>
    <x v="0"/>
    <n v="1477841138"/>
    <x v="2340"/>
    <x v="1"/>
    <n v="403"/>
    <x v="0"/>
    <x v="33"/>
    <n v="106"/>
    <x v="1709"/>
    <x v="7"/>
    <x v="33"/>
    <x v="2340"/>
    <x v="2338"/>
    <x v="2"/>
  </r>
  <r>
    <n v="2341"/>
    <x v="2341"/>
    <x v="2339"/>
    <n v="5000"/>
    <n v="0"/>
    <x v="1"/>
    <x v="0"/>
    <x v="0"/>
    <n v="1436729504"/>
    <x v="2341"/>
    <x v="0"/>
    <n v="0"/>
    <x v="1"/>
    <x v="7"/>
    <n v="0"/>
    <x v="123"/>
    <x v="2"/>
    <x v="7"/>
    <x v="2341"/>
    <x v="2339"/>
    <x v="0"/>
  </r>
  <r>
    <n v="2342"/>
    <x v="2342"/>
    <x v="2340"/>
    <n v="5500"/>
    <n v="0"/>
    <x v="1"/>
    <x v="0"/>
    <x v="0"/>
    <n v="1412571600"/>
    <x v="2342"/>
    <x v="0"/>
    <n v="0"/>
    <x v="1"/>
    <x v="7"/>
    <n v="0"/>
    <x v="123"/>
    <x v="2"/>
    <x v="7"/>
    <x v="2342"/>
    <x v="2340"/>
    <x v="3"/>
  </r>
  <r>
    <n v="2343"/>
    <x v="2343"/>
    <x v="2341"/>
    <n v="10000"/>
    <n v="300"/>
    <x v="1"/>
    <x v="0"/>
    <x v="0"/>
    <n v="1452282420"/>
    <x v="2343"/>
    <x v="0"/>
    <n v="1"/>
    <x v="1"/>
    <x v="7"/>
    <n v="3"/>
    <x v="463"/>
    <x v="2"/>
    <x v="7"/>
    <x v="2343"/>
    <x v="2341"/>
    <x v="0"/>
  </r>
  <r>
    <n v="2344"/>
    <x v="2344"/>
    <x v="2342"/>
    <n v="1000"/>
    <n v="1"/>
    <x v="1"/>
    <x v="5"/>
    <x v="5"/>
    <n v="1466789269"/>
    <x v="2344"/>
    <x v="0"/>
    <n v="1"/>
    <x v="1"/>
    <x v="7"/>
    <n v="0"/>
    <x v="120"/>
    <x v="2"/>
    <x v="7"/>
    <x v="2344"/>
    <x v="2342"/>
    <x v="2"/>
  </r>
  <r>
    <n v="2345"/>
    <x v="2345"/>
    <x v="2343"/>
    <n v="3000"/>
    <n v="0"/>
    <x v="1"/>
    <x v="0"/>
    <x v="0"/>
    <n v="1427845140"/>
    <x v="2345"/>
    <x v="0"/>
    <n v="0"/>
    <x v="1"/>
    <x v="7"/>
    <n v="0"/>
    <x v="123"/>
    <x v="2"/>
    <x v="7"/>
    <x v="2345"/>
    <x v="2343"/>
    <x v="0"/>
  </r>
  <r>
    <n v="2346"/>
    <x v="2346"/>
    <x v="2344"/>
    <n v="60000"/>
    <n v="39"/>
    <x v="1"/>
    <x v="0"/>
    <x v="0"/>
    <n v="1476731431"/>
    <x v="2346"/>
    <x v="0"/>
    <n v="3"/>
    <x v="1"/>
    <x v="7"/>
    <n v="0"/>
    <x v="31"/>
    <x v="2"/>
    <x v="7"/>
    <x v="2346"/>
    <x v="2344"/>
    <x v="2"/>
  </r>
  <r>
    <n v="2347"/>
    <x v="2347"/>
    <x v="2345"/>
    <n v="1000"/>
    <n v="15"/>
    <x v="1"/>
    <x v="0"/>
    <x v="0"/>
    <n v="1472135676"/>
    <x v="2347"/>
    <x v="0"/>
    <n v="1"/>
    <x v="1"/>
    <x v="7"/>
    <n v="2"/>
    <x v="2"/>
    <x v="2"/>
    <x v="7"/>
    <x v="2347"/>
    <x v="2345"/>
    <x v="2"/>
  </r>
  <r>
    <n v="2348"/>
    <x v="2348"/>
    <x v="2346"/>
    <n v="70000"/>
    <n v="270"/>
    <x v="1"/>
    <x v="0"/>
    <x v="0"/>
    <n v="1456006938"/>
    <x v="2348"/>
    <x v="0"/>
    <n v="5"/>
    <x v="1"/>
    <x v="7"/>
    <n v="0"/>
    <x v="1206"/>
    <x v="2"/>
    <x v="7"/>
    <x v="2348"/>
    <x v="2346"/>
    <x v="0"/>
  </r>
  <r>
    <n v="2349"/>
    <x v="2349"/>
    <x v="2347"/>
    <n v="474900"/>
    <n v="0"/>
    <x v="1"/>
    <x v="11"/>
    <x v="9"/>
    <n v="1439318228"/>
    <x v="2349"/>
    <x v="0"/>
    <n v="0"/>
    <x v="1"/>
    <x v="7"/>
    <n v="0"/>
    <x v="123"/>
    <x v="2"/>
    <x v="7"/>
    <x v="2349"/>
    <x v="2347"/>
    <x v="0"/>
  </r>
  <r>
    <n v="2350"/>
    <x v="2350"/>
    <x v="2348"/>
    <n v="50000"/>
    <n v="0"/>
    <x v="1"/>
    <x v="17"/>
    <x v="3"/>
    <n v="1483474370"/>
    <x v="2350"/>
    <x v="0"/>
    <n v="0"/>
    <x v="1"/>
    <x v="7"/>
    <n v="0"/>
    <x v="123"/>
    <x v="2"/>
    <x v="7"/>
    <x v="2350"/>
    <x v="2348"/>
    <x v="2"/>
  </r>
  <r>
    <n v="2351"/>
    <x v="2351"/>
    <x v="2349"/>
    <n v="18900"/>
    <n v="108"/>
    <x v="1"/>
    <x v="4"/>
    <x v="4"/>
    <n v="1430360739"/>
    <x v="2351"/>
    <x v="0"/>
    <n v="7"/>
    <x v="1"/>
    <x v="7"/>
    <n v="1"/>
    <x v="1710"/>
    <x v="2"/>
    <x v="7"/>
    <x v="2351"/>
    <x v="2349"/>
    <x v="0"/>
  </r>
  <r>
    <n v="2352"/>
    <x v="2352"/>
    <x v="2350"/>
    <n v="2000"/>
    <n v="0"/>
    <x v="1"/>
    <x v="0"/>
    <x v="0"/>
    <n v="1433603552"/>
    <x v="2352"/>
    <x v="0"/>
    <n v="0"/>
    <x v="1"/>
    <x v="7"/>
    <n v="0"/>
    <x v="123"/>
    <x v="2"/>
    <x v="7"/>
    <x v="2352"/>
    <x v="2350"/>
    <x v="0"/>
  </r>
  <r>
    <n v="2353"/>
    <x v="2353"/>
    <x v="2351"/>
    <n v="1000"/>
    <n v="0"/>
    <x v="1"/>
    <x v="0"/>
    <x v="0"/>
    <n v="1429632822"/>
    <x v="2353"/>
    <x v="0"/>
    <n v="0"/>
    <x v="1"/>
    <x v="7"/>
    <n v="0"/>
    <x v="123"/>
    <x v="2"/>
    <x v="7"/>
    <x v="2353"/>
    <x v="2351"/>
    <x v="0"/>
  </r>
  <r>
    <n v="2354"/>
    <x v="2354"/>
    <x v="2352"/>
    <n v="35000"/>
    <n v="25"/>
    <x v="1"/>
    <x v="0"/>
    <x v="0"/>
    <n v="1420910460"/>
    <x v="2354"/>
    <x v="0"/>
    <n v="1"/>
    <x v="1"/>
    <x v="7"/>
    <n v="0"/>
    <x v="381"/>
    <x v="2"/>
    <x v="7"/>
    <x v="2354"/>
    <x v="2352"/>
    <x v="3"/>
  </r>
  <r>
    <n v="2355"/>
    <x v="2355"/>
    <x v="2353"/>
    <n v="8000"/>
    <n v="55"/>
    <x v="1"/>
    <x v="2"/>
    <x v="2"/>
    <n v="1430604136"/>
    <x v="2355"/>
    <x v="0"/>
    <n v="2"/>
    <x v="1"/>
    <x v="7"/>
    <n v="1"/>
    <x v="441"/>
    <x v="2"/>
    <x v="7"/>
    <x v="2355"/>
    <x v="2353"/>
    <x v="0"/>
  </r>
  <r>
    <n v="2356"/>
    <x v="2356"/>
    <x v="2354"/>
    <n v="10000"/>
    <n v="0"/>
    <x v="1"/>
    <x v="9"/>
    <x v="3"/>
    <n v="1433530104"/>
    <x v="2356"/>
    <x v="0"/>
    <n v="0"/>
    <x v="1"/>
    <x v="7"/>
    <n v="0"/>
    <x v="123"/>
    <x v="2"/>
    <x v="7"/>
    <x v="2356"/>
    <x v="2354"/>
    <x v="0"/>
  </r>
  <r>
    <n v="2357"/>
    <x v="2357"/>
    <x v="2355"/>
    <n v="27000"/>
    <n v="0"/>
    <x v="1"/>
    <x v="1"/>
    <x v="1"/>
    <n v="1445093578"/>
    <x v="2357"/>
    <x v="0"/>
    <n v="0"/>
    <x v="1"/>
    <x v="7"/>
    <n v="0"/>
    <x v="123"/>
    <x v="2"/>
    <x v="7"/>
    <x v="2357"/>
    <x v="2355"/>
    <x v="0"/>
  </r>
  <r>
    <n v="2358"/>
    <x v="2358"/>
    <x v="2356"/>
    <n v="1500"/>
    <n v="0"/>
    <x v="1"/>
    <x v="1"/>
    <x v="1"/>
    <n v="1422664740"/>
    <x v="2358"/>
    <x v="0"/>
    <n v="0"/>
    <x v="1"/>
    <x v="7"/>
    <n v="0"/>
    <x v="123"/>
    <x v="2"/>
    <x v="7"/>
    <x v="2358"/>
    <x v="2356"/>
    <x v="3"/>
  </r>
  <r>
    <n v="2359"/>
    <x v="2359"/>
    <x v="2357"/>
    <n v="7500"/>
    <n v="1101"/>
    <x v="1"/>
    <x v="0"/>
    <x v="0"/>
    <n v="1438616124"/>
    <x v="2359"/>
    <x v="0"/>
    <n v="3"/>
    <x v="1"/>
    <x v="7"/>
    <n v="15"/>
    <x v="1711"/>
    <x v="2"/>
    <x v="7"/>
    <x v="2359"/>
    <x v="2357"/>
    <x v="0"/>
  </r>
  <r>
    <n v="2360"/>
    <x v="2360"/>
    <x v="2358"/>
    <n v="5000"/>
    <n v="2"/>
    <x v="1"/>
    <x v="5"/>
    <x v="5"/>
    <n v="1454864280"/>
    <x v="2360"/>
    <x v="0"/>
    <n v="1"/>
    <x v="1"/>
    <x v="7"/>
    <n v="0"/>
    <x v="448"/>
    <x v="2"/>
    <x v="7"/>
    <x v="2360"/>
    <x v="2358"/>
    <x v="2"/>
  </r>
  <r>
    <n v="2361"/>
    <x v="2361"/>
    <x v="2359"/>
    <n v="200"/>
    <n v="0"/>
    <x v="1"/>
    <x v="5"/>
    <x v="5"/>
    <n v="1462053600"/>
    <x v="2361"/>
    <x v="0"/>
    <n v="0"/>
    <x v="1"/>
    <x v="7"/>
    <n v="0"/>
    <x v="123"/>
    <x v="2"/>
    <x v="7"/>
    <x v="2361"/>
    <x v="2359"/>
    <x v="2"/>
  </r>
  <r>
    <n v="2362"/>
    <x v="2362"/>
    <x v="2360"/>
    <n v="420"/>
    <n v="120"/>
    <x v="1"/>
    <x v="0"/>
    <x v="0"/>
    <n v="1418315470"/>
    <x v="2362"/>
    <x v="0"/>
    <n v="2"/>
    <x v="1"/>
    <x v="7"/>
    <n v="29"/>
    <x v="88"/>
    <x v="2"/>
    <x v="7"/>
    <x v="2362"/>
    <x v="2360"/>
    <x v="3"/>
  </r>
  <r>
    <n v="2363"/>
    <x v="2363"/>
    <x v="2361"/>
    <n v="175000"/>
    <n v="0"/>
    <x v="1"/>
    <x v="0"/>
    <x v="0"/>
    <n v="1451348200"/>
    <x v="2363"/>
    <x v="0"/>
    <n v="0"/>
    <x v="1"/>
    <x v="7"/>
    <n v="0"/>
    <x v="123"/>
    <x v="2"/>
    <x v="7"/>
    <x v="2363"/>
    <x v="2361"/>
    <x v="0"/>
  </r>
  <r>
    <n v="2364"/>
    <x v="2364"/>
    <x v="2362"/>
    <n v="128"/>
    <n v="0"/>
    <x v="1"/>
    <x v="0"/>
    <x v="0"/>
    <n v="1445898356"/>
    <x v="2364"/>
    <x v="0"/>
    <n v="0"/>
    <x v="1"/>
    <x v="7"/>
    <n v="0"/>
    <x v="123"/>
    <x v="2"/>
    <x v="7"/>
    <x v="2364"/>
    <x v="2362"/>
    <x v="0"/>
  </r>
  <r>
    <n v="2365"/>
    <x v="2365"/>
    <x v="2363"/>
    <n v="1000"/>
    <n v="0"/>
    <x v="1"/>
    <x v="13"/>
    <x v="3"/>
    <n v="1453071600"/>
    <x v="2365"/>
    <x v="0"/>
    <n v="0"/>
    <x v="1"/>
    <x v="7"/>
    <n v="0"/>
    <x v="123"/>
    <x v="2"/>
    <x v="7"/>
    <x v="2365"/>
    <x v="2363"/>
    <x v="0"/>
  </r>
  <r>
    <n v="2366"/>
    <x v="2366"/>
    <x v="2364"/>
    <n v="25000"/>
    <n v="2630"/>
    <x v="1"/>
    <x v="1"/>
    <x v="1"/>
    <n v="1445431533"/>
    <x v="2366"/>
    <x v="0"/>
    <n v="27"/>
    <x v="1"/>
    <x v="7"/>
    <n v="11"/>
    <x v="1712"/>
    <x v="2"/>
    <x v="7"/>
    <x v="2366"/>
    <x v="2364"/>
    <x v="0"/>
  </r>
  <r>
    <n v="2367"/>
    <x v="2367"/>
    <x v="2365"/>
    <n v="50000"/>
    <n v="670"/>
    <x v="1"/>
    <x v="0"/>
    <x v="0"/>
    <n v="1461622616"/>
    <x v="2367"/>
    <x v="0"/>
    <n v="14"/>
    <x v="1"/>
    <x v="7"/>
    <n v="1"/>
    <x v="1713"/>
    <x v="2"/>
    <x v="7"/>
    <x v="2367"/>
    <x v="2365"/>
    <x v="2"/>
  </r>
  <r>
    <n v="2368"/>
    <x v="2368"/>
    <x v="2366"/>
    <n v="40000"/>
    <n v="100"/>
    <x v="1"/>
    <x v="0"/>
    <x v="0"/>
    <n v="1429028365"/>
    <x v="2368"/>
    <x v="0"/>
    <n v="2"/>
    <x v="1"/>
    <x v="7"/>
    <n v="0"/>
    <x v="73"/>
    <x v="2"/>
    <x v="7"/>
    <x v="2368"/>
    <x v="2366"/>
    <x v="0"/>
  </r>
  <r>
    <n v="2369"/>
    <x v="2369"/>
    <x v="2367"/>
    <n v="25000"/>
    <n v="0"/>
    <x v="1"/>
    <x v="0"/>
    <x v="0"/>
    <n v="1455132611"/>
    <x v="2369"/>
    <x v="0"/>
    <n v="0"/>
    <x v="1"/>
    <x v="7"/>
    <n v="0"/>
    <x v="123"/>
    <x v="2"/>
    <x v="7"/>
    <x v="2369"/>
    <x v="2367"/>
    <x v="2"/>
  </r>
  <r>
    <n v="2370"/>
    <x v="2370"/>
    <x v="2368"/>
    <n v="25000"/>
    <n v="82"/>
    <x v="1"/>
    <x v="0"/>
    <x v="0"/>
    <n v="1418877141"/>
    <x v="2370"/>
    <x v="0"/>
    <n v="4"/>
    <x v="1"/>
    <x v="7"/>
    <n v="0"/>
    <x v="373"/>
    <x v="2"/>
    <x v="7"/>
    <x v="2370"/>
    <x v="2368"/>
    <x v="3"/>
  </r>
  <r>
    <n v="2371"/>
    <x v="2371"/>
    <x v="2369"/>
    <n v="2000"/>
    <n v="0"/>
    <x v="1"/>
    <x v="0"/>
    <x v="0"/>
    <n v="1435257596"/>
    <x v="2371"/>
    <x v="0"/>
    <n v="0"/>
    <x v="1"/>
    <x v="7"/>
    <n v="0"/>
    <x v="123"/>
    <x v="2"/>
    <x v="7"/>
    <x v="2371"/>
    <x v="2369"/>
    <x v="0"/>
  </r>
  <r>
    <n v="2372"/>
    <x v="2372"/>
    <x v="2370"/>
    <n v="5500"/>
    <n v="180"/>
    <x v="1"/>
    <x v="2"/>
    <x v="2"/>
    <n v="1429839571"/>
    <x v="2372"/>
    <x v="0"/>
    <n v="6"/>
    <x v="1"/>
    <x v="7"/>
    <n v="3"/>
    <x v="180"/>
    <x v="2"/>
    <x v="7"/>
    <x v="2372"/>
    <x v="2370"/>
    <x v="0"/>
  </r>
  <r>
    <n v="2373"/>
    <x v="2373"/>
    <x v="2371"/>
    <n v="850000"/>
    <n v="50"/>
    <x v="1"/>
    <x v="11"/>
    <x v="9"/>
    <n v="1440863624"/>
    <x v="2373"/>
    <x v="0"/>
    <n v="1"/>
    <x v="1"/>
    <x v="7"/>
    <n v="0"/>
    <x v="73"/>
    <x v="2"/>
    <x v="7"/>
    <x v="2373"/>
    <x v="2371"/>
    <x v="0"/>
  </r>
  <r>
    <n v="2374"/>
    <x v="2374"/>
    <x v="2372"/>
    <n v="22000"/>
    <n v="10"/>
    <x v="1"/>
    <x v="0"/>
    <x v="0"/>
    <n v="1423772060"/>
    <x v="2374"/>
    <x v="0"/>
    <n v="1"/>
    <x v="1"/>
    <x v="7"/>
    <n v="0"/>
    <x v="119"/>
    <x v="2"/>
    <x v="7"/>
    <x v="2374"/>
    <x v="2372"/>
    <x v="0"/>
  </r>
  <r>
    <n v="2375"/>
    <x v="2375"/>
    <x v="2373"/>
    <n v="10000"/>
    <n v="0"/>
    <x v="1"/>
    <x v="0"/>
    <x v="0"/>
    <n v="1473451437"/>
    <x v="2375"/>
    <x v="0"/>
    <n v="0"/>
    <x v="1"/>
    <x v="7"/>
    <n v="0"/>
    <x v="123"/>
    <x v="2"/>
    <x v="7"/>
    <x v="2375"/>
    <x v="2373"/>
    <x v="2"/>
  </r>
  <r>
    <n v="2376"/>
    <x v="2376"/>
    <x v="2374"/>
    <n v="3000"/>
    <n v="326.33"/>
    <x v="1"/>
    <x v="0"/>
    <x v="0"/>
    <n v="1449785566"/>
    <x v="2376"/>
    <x v="0"/>
    <n v="4"/>
    <x v="1"/>
    <x v="7"/>
    <n v="11"/>
    <x v="1714"/>
    <x v="2"/>
    <x v="7"/>
    <x v="2376"/>
    <x v="2374"/>
    <x v="0"/>
  </r>
  <r>
    <n v="2377"/>
    <x v="2377"/>
    <x v="2375"/>
    <n v="2500"/>
    <n v="0"/>
    <x v="1"/>
    <x v="5"/>
    <x v="5"/>
    <n v="1480110783"/>
    <x v="2377"/>
    <x v="0"/>
    <n v="0"/>
    <x v="1"/>
    <x v="7"/>
    <n v="0"/>
    <x v="123"/>
    <x v="2"/>
    <x v="7"/>
    <x v="2377"/>
    <x v="2375"/>
    <x v="2"/>
  </r>
  <r>
    <n v="2378"/>
    <x v="2378"/>
    <x v="2376"/>
    <n v="110000"/>
    <n v="0"/>
    <x v="1"/>
    <x v="0"/>
    <x v="0"/>
    <n v="1440548330"/>
    <x v="2378"/>
    <x v="0"/>
    <n v="0"/>
    <x v="1"/>
    <x v="7"/>
    <n v="0"/>
    <x v="123"/>
    <x v="2"/>
    <x v="7"/>
    <x v="2378"/>
    <x v="2376"/>
    <x v="0"/>
  </r>
  <r>
    <n v="2379"/>
    <x v="2379"/>
    <x v="2377"/>
    <n v="30000"/>
    <n v="0"/>
    <x v="1"/>
    <x v="0"/>
    <x v="0"/>
    <n v="1444004616"/>
    <x v="2379"/>
    <x v="0"/>
    <n v="0"/>
    <x v="1"/>
    <x v="7"/>
    <n v="0"/>
    <x v="123"/>
    <x v="2"/>
    <x v="7"/>
    <x v="2379"/>
    <x v="2377"/>
    <x v="0"/>
  </r>
  <r>
    <n v="2380"/>
    <x v="2380"/>
    <x v="2378"/>
    <n v="15000"/>
    <n v="55"/>
    <x v="1"/>
    <x v="0"/>
    <x v="0"/>
    <n v="1443726142"/>
    <x v="2380"/>
    <x v="0"/>
    <n v="3"/>
    <x v="1"/>
    <x v="7"/>
    <n v="0"/>
    <x v="1715"/>
    <x v="2"/>
    <x v="7"/>
    <x v="2380"/>
    <x v="2378"/>
    <x v="0"/>
  </r>
  <r>
    <n v="2381"/>
    <x v="2381"/>
    <x v="2379"/>
    <n v="86350"/>
    <n v="1571"/>
    <x v="1"/>
    <x v="0"/>
    <x v="0"/>
    <n v="1428704848"/>
    <x v="2381"/>
    <x v="0"/>
    <n v="7"/>
    <x v="1"/>
    <x v="7"/>
    <n v="2"/>
    <x v="1716"/>
    <x v="2"/>
    <x v="7"/>
    <x v="2381"/>
    <x v="2379"/>
    <x v="0"/>
  </r>
  <r>
    <n v="2382"/>
    <x v="2382"/>
    <x v="2380"/>
    <n v="3000"/>
    <n v="75"/>
    <x v="1"/>
    <x v="0"/>
    <x v="0"/>
    <n v="1438662603"/>
    <x v="2382"/>
    <x v="0"/>
    <n v="2"/>
    <x v="1"/>
    <x v="7"/>
    <n v="3"/>
    <x v="823"/>
    <x v="2"/>
    <x v="7"/>
    <x v="2382"/>
    <x v="2380"/>
    <x v="0"/>
  </r>
  <r>
    <n v="2383"/>
    <x v="2383"/>
    <x v="2381"/>
    <n v="10000"/>
    <n v="435"/>
    <x v="1"/>
    <x v="4"/>
    <x v="4"/>
    <n v="1424568107"/>
    <x v="2383"/>
    <x v="0"/>
    <n v="3"/>
    <x v="1"/>
    <x v="7"/>
    <n v="4"/>
    <x v="1717"/>
    <x v="2"/>
    <x v="7"/>
    <x v="2383"/>
    <x v="2381"/>
    <x v="0"/>
  </r>
  <r>
    <n v="2384"/>
    <x v="2384"/>
    <x v="2382"/>
    <n v="1000"/>
    <n v="8"/>
    <x v="1"/>
    <x v="0"/>
    <x v="0"/>
    <n v="1415932643"/>
    <x v="2384"/>
    <x v="0"/>
    <n v="8"/>
    <x v="1"/>
    <x v="7"/>
    <n v="1"/>
    <x v="120"/>
    <x v="2"/>
    <x v="7"/>
    <x v="2384"/>
    <x v="2382"/>
    <x v="3"/>
  </r>
  <r>
    <n v="2385"/>
    <x v="2385"/>
    <x v="2383"/>
    <n v="65000"/>
    <n v="788"/>
    <x v="1"/>
    <x v="0"/>
    <x v="0"/>
    <n v="1438793432"/>
    <x v="2385"/>
    <x v="0"/>
    <n v="7"/>
    <x v="1"/>
    <x v="7"/>
    <n v="1"/>
    <x v="1718"/>
    <x v="2"/>
    <x v="7"/>
    <x v="2385"/>
    <x v="2383"/>
    <x v="0"/>
  </r>
  <r>
    <n v="2386"/>
    <x v="2386"/>
    <x v="2384"/>
    <n v="30000"/>
    <n v="0"/>
    <x v="1"/>
    <x v="5"/>
    <x v="5"/>
    <n v="1420920424"/>
    <x v="2386"/>
    <x v="0"/>
    <n v="0"/>
    <x v="1"/>
    <x v="7"/>
    <n v="0"/>
    <x v="123"/>
    <x v="2"/>
    <x v="7"/>
    <x v="2386"/>
    <x v="2384"/>
    <x v="3"/>
  </r>
  <r>
    <n v="2387"/>
    <x v="2387"/>
    <x v="2385"/>
    <n v="150000"/>
    <n v="1026"/>
    <x v="1"/>
    <x v="0"/>
    <x v="0"/>
    <n v="1469199740"/>
    <x v="2387"/>
    <x v="0"/>
    <n v="3"/>
    <x v="1"/>
    <x v="7"/>
    <n v="1"/>
    <x v="1719"/>
    <x v="2"/>
    <x v="7"/>
    <x v="2387"/>
    <x v="2385"/>
    <x v="2"/>
  </r>
  <r>
    <n v="2388"/>
    <x v="2388"/>
    <x v="2386"/>
    <n v="37000"/>
    <n v="463"/>
    <x v="1"/>
    <x v="0"/>
    <x v="0"/>
    <n v="1421350140"/>
    <x v="2388"/>
    <x v="0"/>
    <n v="8"/>
    <x v="1"/>
    <x v="7"/>
    <n v="1"/>
    <x v="1720"/>
    <x v="2"/>
    <x v="7"/>
    <x v="2388"/>
    <x v="2386"/>
    <x v="3"/>
  </r>
  <r>
    <n v="2389"/>
    <x v="2389"/>
    <x v="2387"/>
    <n v="16000"/>
    <n v="30"/>
    <x v="1"/>
    <x v="6"/>
    <x v="3"/>
    <n v="1437861540"/>
    <x v="2389"/>
    <x v="0"/>
    <n v="1"/>
    <x v="1"/>
    <x v="7"/>
    <n v="0"/>
    <x v="180"/>
    <x v="2"/>
    <x v="7"/>
    <x v="2389"/>
    <x v="2387"/>
    <x v="0"/>
  </r>
  <r>
    <n v="2390"/>
    <x v="2390"/>
    <x v="2388"/>
    <n v="510000"/>
    <n v="0"/>
    <x v="1"/>
    <x v="2"/>
    <x v="2"/>
    <n v="1420352264"/>
    <x v="2390"/>
    <x v="0"/>
    <n v="0"/>
    <x v="1"/>
    <x v="7"/>
    <n v="0"/>
    <x v="123"/>
    <x v="2"/>
    <x v="7"/>
    <x v="2390"/>
    <x v="2388"/>
    <x v="3"/>
  </r>
  <r>
    <n v="2391"/>
    <x v="2391"/>
    <x v="2389"/>
    <n v="20000"/>
    <n v="25"/>
    <x v="1"/>
    <x v="0"/>
    <x v="0"/>
    <n v="1427825044"/>
    <x v="2391"/>
    <x v="0"/>
    <n v="1"/>
    <x v="1"/>
    <x v="7"/>
    <n v="0"/>
    <x v="381"/>
    <x v="2"/>
    <x v="7"/>
    <x v="2391"/>
    <x v="2389"/>
    <x v="0"/>
  </r>
  <r>
    <n v="2392"/>
    <x v="2392"/>
    <x v="2390"/>
    <n v="4200"/>
    <n v="0"/>
    <x v="1"/>
    <x v="0"/>
    <x v="0"/>
    <n v="1446087223"/>
    <x v="2392"/>
    <x v="0"/>
    <n v="0"/>
    <x v="1"/>
    <x v="7"/>
    <n v="0"/>
    <x v="123"/>
    <x v="2"/>
    <x v="7"/>
    <x v="2392"/>
    <x v="2390"/>
    <x v="0"/>
  </r>
  <r>
    <n v="2393"/>
    <x v="2393"/>
    <x v="2391"/>
    <n v="100000"/>
    <n v="50"/>
    <x v="1"/>
    <x v="0"/>
    <x v="0"/>
    <n v="1439048017"/>
    <x v="2393"/>
    <x v="0"/>
    <n v="1"/>
    <x v="1"/>
    <x v="7"/>
    <n v="0"/>
    <x v="73"/>
    <x v="2"/>
    <x v="7"/>
    <x v="2393"/>
    <x v="2391"/>
    <x v="0"/>
  </r>
  <r>
    <n v="2394"/>
    <x v="2394"/>
    <x v="2392"/>
    <n v="5000"/>
    <n v="3"/>
    <x v="1"/>
    <x v="17"/>
    <x v="3"/>
    <n v="1424940093"/>
    <x v="2394"/>
    <x v="0"/>
    <n v="2"/>
    <x v="1"/>
    <x v="7"/>
    <n v="0"/>
    <x v="1721"/>
    <x v="2"/>
    <x v="7"/>
    <x v="2394"/>
    <x v="2392"/>
    <x v="0"/>
  </r>
  <r>
    <n v="2395"/>
    <x v="2395"/>
    <x v="2393"/>
    <n v="33000"/>
    <n v="0"/>
    <x v="1"/>
    <x v="0"/>
    <x v="0"/>
    <n v="1484038620"/>
    <x v="2395"/>
    <x v="0"/>
    <n v="0"/>
    <x v="1"/>
    <x v="7"/>
    <n v="0"/>
    <x v="123"/>
    <x v="2"/>
    <x v="7"/>
    <x v="2395"/>
    <x v="2393"/>
    <x v="2"/>
  </r>
  <r>
    <n v="2396"/>
    <x v="2396"/>
    <x v="2394"/>
    <n v="5000"/>
    <n v="10"/>
    <x v="1"/>
    <x v="16"/>
    <x v="11"/>
    <n v="1444940558"/>
    <x v="2396"/>
    <x v="0"/>
    <n v="1"/>
    <x v="1"/>
    <x v="7"/>
    <n v="0"/>
    <x v="119"/>
    <x v="2"/>
    <x v="7"/>
    <x v="2396"/>
    <x v="2394"/>
    <x v="0"/>
  </r>
  <r>
    <n v="2397"/>
    <x v="2397"/>
    <x v="2395"/>
    <n v="124000"/>
    <n v="0"/>
    <x v="1"/>
    <x v="0"/>
    <x v="0"/>
    <n v="1420233256"/>
    <x v="2397"/>
    <x v="0"/>
    <n v="0"/>
    <x v="1"/>
    <x v="7"/>
    <n v="0"/>
    <x v="123"/>
    <x v="2"/>
    <x v="7"/>
    <x v="2397"/>
    <x v="2395"/>
    <x v="3"/>
  </r>
  <r>
    <n v="2398"/>
    <x v="2398"/>
    <x v="2396"/>
    <n v="4000"/>
    <n v="0"/>
    <x v="1"/>
    <x v="0"/>
    <x v="0"/>
    <n v="1435874384"/>
    <x v="2398"/>
    <x v="0"/>
    <n v="0"/>
    <x v="1"/>
    <x v="7"/>
    <n v="0"/>
    <x v="123"/>
    <x v="2"/>
    <x v="7"/>
    <x v="2398"/>
    <x v="2396"/>
    <x v="0"/>
  </r>
  <r>
    <n v="2399"/>
    <x v="2399"/>
    <x v="2397"/>
    <n v="13000"/>
    <n v="0"/>
    <x v="1"/>
    <x v="11"/>
    <x v="9"/>
    <n v="1418934506"/>
    <x v="2399"/>
    <x v="0"/>
    <n v="0"/>
    <x v="1"/>
    <x v="7"/>
    <n v="0"/>
    <x v="123"/>
    <x v="2"/>
    <x v="7"/>
    <x v="2399"/>
    <x v="2397"/>
    <x v="3"/>
  </r>
  <r>
    <n v="2400"/>
    <x v="2400"/>
    <x v="2398"/>
    <n v="50000"/>
    <n v="0"/>
    <x v="1"/>
    <x v="2"/>
    <x v="2"/>
    <n v="1460615164"/>
    <x v="2400"/>
    <x v="0"/>
    <n v="0"/>
    <x v="1"/>
    <x v="7"/>
    <n v="0"/>
    <x v="123"/>
    <x v="2"/>
    <x v="7"/>
    <x v="2400"/>
    <x v="2398"/>
    <x v="2"/>
  </r>
  <r>
    <n v="2401"/>
    <x v="2401"/>
    <x v="2399"/>
    <n v="28000"/>
    <n v="201"/>
    <x v="2"/>
    <x v="0"/>
    <x v="0"/>
    <n v="1457207096"/>
    <x v="2401"/>
    <x v="0"/>
    <n v="9"/>
    <x v="1"/>
    <x v="19"/>
    <n v="1"/>
    <x v="1722"/>
    <x v="7"/>
    <x v="19"/>
    <x v="2401"/>
    <x v="2399"/>
    <x v="2"/>
  </r>
  <r>
    <n v="2402"/>
    <x v="2402"/>
    <x v="2400"/>
    <n v="12000"/>
    <n v="52"/>
    <x v="2"/>
    <x v="0"/>
    <x v="0"/>
    <n v="1431533931"/>
    <x v="2402"/>
    <x v="0"/>
    <n v="1"/>
    <x v="1"/>
    <x v="19"/>
    <n v="0"/>
    <x v="365"/>
    <x v="7"/>
    <x v="19"/>
    <x v="2402"/>
    <x v="2400"/>
    <x v="0"/>
  </r>
  <r>
    <n v="2403"/>
    <x v="2403"/>
    <x v="2401"/>
    <n v="1200"/>
    <n v="202"/>
    <x v="2"/>
    <x v="1"/>
    <x v="1"/>
    <n v="1459368658"/>
    <x v="2403"/>
    <x v="0"/>
    <n v="12"/>
    <x v="1"/>
    <x v="19"/>
    <n v="17"/>
    <x v="1723"/>
    <x v="7"/>
    <x v="19"/>
    <x v="2403"/>
    <x v="2401"/>
    <x v="2"/>
  </r>
  <r>
    <n v="2404"/>
    <x v="2404"/>
    <x v="2402"/>
    <n v="15000"/>
    <n v="0"/>
    <x v="2"/>
    <x v="0"/>
    <x v="0"/>
    <n v="1451782607"/>
    <x v="2404"/>
    <x v="0"/>
    <n v="0"/>
    <x v="1"/>
    <x v="19"/>
    <n v="0"/>
    <x v="123"/>
    <x v="7"/>
    <x v="19"/>
    <x v="2404"/>
    <x v="2402"/>
    <x v="0"/>
  </r>
  <r>
    <n v="2405"/>
    <x v="2405"/>
    <x v="2403"/>
    <n v="5000"/>
    <n v="1126"/>
    <x v="2"/>
    <x v="0"/>
    <x v="0"/>
    <n v="1472911375"/>
    <x v="2405"/>
    <x v="0"/>
    <n v="20"/>
    <x v="1"/>
    <x v="19"/>
    <n v="23"/>
    <x v="1724"/>
    <x v="7"/>
    <x v="19"/>
    <x v="2405"/>
    <x v="2403"/>
    <x v="2"/>
  </r>
  <r>
    <n v="2406"/>
    <x v="2406"/>
    <x v="2404"/>
    <n v="3250"/>
    <n v="1345"/>
    <x v="2"/>
    <x v="0"/>
    <x v="0"/>
    <n v="1421635190"/>
    <x v="2406"/>
    <x v="0"/>
    <n v="16"/>
    <x v="1"/>
    <x v="19"/>
    <n v="41"/>
    <x v="1725"/>
    <x v="7"/>
    <x v="19"/>
    <x v="2406"/>
    <x v="2404"/>
    <x v="3"/>
  </r>
  <r>
    <n v="2407"/>
    <x v="2407"/>
    <x v="2405"/>
    <n v="22000"/>
    <n v="5557"/>
    <x v="2"/>
    <x v="0"/>
    <x v="0"/>
    <n v="1428732000"/>
    <x v="2407"/>
    <x v="0"/>
    <n v="33"/>
    <x v="1"/>
    <x v="19"/>
    <n v="25"/>
    <x v="1726"/>
    <x v="7"/>
    <x v="19"/>
    <x v="2407"/>
    <x v="2405"/>
    <x v="0"/>
  </r>
  <r>
    <n v="2408"/>
    <x v="2408"/>
    <x v="2406"/>
    <n v="15000"/>
    <n v="30"/>
    <x v="2"/>
    <x v="0"/>
    <x v="0"/>
    <n v="1415247757"/>
    <x v="2408"/>
    <x v="0"/>
    <n v="2"/>
    <x v="1"/>
    <x v="19"/>
    <n v="0"/>
    <x v="2"/>
    <x v="7"/>
    <x v="19"/>
    <x v="2408"/>
    <x v="2406"/>
    <x v="3"/>
  </r>
  <r>
    <n v="2409"/>
    <x v="2409"/>
    <x v="2407"/>
    <n v="25000"/>
    <n v="460"/>
    <x v="2"/>
    <x v="0"/>
    <x v="0"/>
    <n v="1439931675"/>
    <x v="2409"/>
    <x v="0"/>
    <n v="6"/>
    <x v="1"/>
    <x v="19"/>
    <n v="2"/>
    <x v="469"/>
    <x v="7"/>
    <x v="19"/>
    <x v="2409"/>
    <x v="2407"/>
    <x v="0"/>
  </r>
  <r>
    <n v="2410"/>
    <x v="2410"/>
    <x v="2408"/>
    <n v="15000"/>
    <n v="0"/>
    <x v="2"/>
    <x v="2"/>
    <x v="2"/>
    <n v="1441619275"/>
    <x v="2410"/>
    <x v="0"/>
    <n v="0"/>
    <x v="1"/>
    <x v="19"/>
    <n v="0"/>
    <x v="123"/>
    <x v="7"/>
    <x v="19"/>
    <x v="2410"/>
    <x v="2408"/>
    <x v="0"/>
  </r>
  <r>
    <n v="2411"/>
    <x v="2411"/>
    <x v="2409"/>
    <n v="25000"/>
    <n v="151"/>
    <x v="2"/>
    <x v="0"/>
    <x v="0"/>
    <n v="1440524082"/>
    <x v="2411"/>
    <x v="0"/>
    <n v="3"/>
    <x v="1"/>
    <x v="19"/>
    <n v="1"/>
    <x v="680"/>
    <x v="7"/>
    <x v="19"/>
    <x v="2411"/>
    <x v="2409"/>
    <x v="0"/>
  </r>
  <r>
    <n v="2412"/>
    <x v="2412"/>
    <x v="2410"/>
    <n v="8000"/>
    <n v="0"/>
    <x v="2"/>
    <x v="6"/>
    <x v="3"/>
    <n v="1480185673"/>
    <x v="2412"/>
    <x v="0"/>
    <n v="0"/>
    <x v="1"/>
    <x v="19"/>
    <n v="0"/>
    <x v="123"/>
    <x v="7"/>
    <x v="19"/>
    <x v="2412"/>
    <x v="2410"/>
    <x v="2"/>
  </r>
  <r>
    <n v="2413"/>
    <x v="2413"/>
    <x v="2411"/>
    <n v="3000"/>
    <n v="25"/>
    <x v="2"/>
    <x v="0"/>
    <x v="0"/>
    <n v="1401579000"/>
    <x v="2413"/>
    <x v="0"/>
    <n v="3"/>
    <x v="1"/>
    <x v="19"/>
    <n v="1"/>
    <x v="1539"/>
    <x v="7"/>
    <x v="19"/>
    <x v="2413"/>
    <x v="2411"/>
    <x v="3"/>
  </r>
  <r>
    <n v="2414"/>
    <x v="2414"/>
    <x v="2412"/>
    <n v="15000"/>
    <n v="460"/>
    <x v="2"/>
    <x v="0"/>
    <x v="0"/>
    <n v="1440215940"/>
    <x v="2414"/>
    <x v="0"/>
    <n v="13"/>
    <x v="1"/>
    <x v="19"/>
    <n v="3"/>
    <x v="1727"/>
    <x v="7"/>
    <x v="19"/>
    <x v="2414"/>
    <x v="2412"/>
    <x v="0"/>
  </r>
  <r>
    <n v="2415"/>
    <x v="2415"/>
    <x v="2413"/>
    <n v="60000"/>
    <n v="335"/>
    <x v="2"/>
    <x v="0"/>
    <x v="0"/>
    <n v="1468615346"/>
    <x v="2415"/>
    <x v="0"/>
    <n v="6"/>
    <x v="1"/>
    <x v="19"/>
    <n v="1"/>
    <x v="1728"/>
    <x v="7"/>
    <x v="19"/>
    <x v="2415"/>
    <x v="2413"/>
    <x v="2"/>
  </r>
  <r>
    <n v="2416"/>
    <x v="2416"/>
    <x v="2414"/>
    <n v="20000"/>
    <n v="5"/>
    <x v="2"/>
    <x v="0"/>
    <x v="0"/>
    <n v="1426345200"/>
    <x v="2416"/>
    <x v="0"/>
    <n v="1"/>
    <x v="1"/>
    <x v="19"/>
    <n v="0"/>
    <x v="145"/>
    <x v="7"/>
    <x v="19"/>
    <x v="2416"/>
    <x v="2414"/>
    <x v="0"/>
  </r>
  <r>
    <n v="2417"/>
    <x v="2417"/>
    <x v="2415"/>
    <n v="1000"/>
    <n v="0"/>
    <x v="2"/>
    <x v="0"/>
    <x v="0"/>
    <n v="1407705187"/>
    <x v="2417"/>
    <x v="0"/>
    <n v="0"/>
    <x v="1"/>
    <x v="19"/>
    <n v="0"/>
    <x v="123"/>
    <x v="7"/>
    <x v="19"/>
    <x v="2417"/>
    <x v="2415"/>
    <x v="3"/>
  </r>
  <r>
    <n v="2418"/>
    <x v="2418"/>
    <x v="2416"/>
    <n v="25000"/>
    <n v="5"/>
    <x v="2"/>
    <x v="0"/>
    <x v="0"/>
    <n v="1427225644"/>
    <x v="2418"/>
    <x v="0"/>
    <n v="5"/>
    <x v="1"/>
    <x v="19"/>
    <n v="0"/>
    <x v="120"/>
    <x v="7"/>
    <x v="19"/>
    <x v="2418"/>
    <x v="2416"/>
    <x v="0"/>
  </r>
  <r>
    <n v="2419"/>
    <x v="2419"/>
    <x v="2417"/>
    <n v="3000"/>
    <n v="0"/>
    <x v="2"/>
    <x v="0"/>
    <x v="0"/>
    <n v="1424281389"/>
    <x v="2419"/>
    <x v="0"/>
    <n v="0"/>
    <x v="1"/>
    <x v="19"/>
    <n v="0"/>
    <x v="123"/>
    <x v="7"/>
    <x v="19"/>
    <x v="2419"/>
    <x v="2417"/>
    <x v="3"/>
  </r>
  <r>
    <n v="2420"/>
    <x v="2420"/>
    <x v="2418"/>
    <n v="16870"/>
    <n v="2501"/>
    <x v="2"/>
    <x v="0"/>
    <x v="0"/>
    <n v="1415583695"/>
    <x v="2420"/>
    <x v="0"/>
    <n v="36"/>
    <x v="1"/>
    <x v="19"/>
    <n v="15"/>
    <x v="1729"/>
    <x v="7"/>
    <x v="19"/>
    <x v="2420"/>
    <x v="2418"/>
    <x v="3"/>
  </r>
  <r>
    <n v="2421"/>
    <x v="2421"/>
    <x v="2419"/>
    <n v="6000"/>
    <n v="1"/>
    <x v="2"/>
    <x v="0"/>
    <x v="0"/>
    <n v="1424536196"/>
    <x v="2421"/>
    <x v="0"/>
    <n v="1"/>
    <x v="1"/>
    <x v="19"/>
    <n v="0"/>
    <x v="120"/>
    <x v="7"/>
    <x v="19"/>
    <x v="2421"/>
    <x v="2419"/>
    <x v="0"/>
  </r>
  <r>
    <n v="2422"/>
    <x v="2422"/>
    <x v="2420"/>
    <n v="500"/>
    <n v="1"/>
    <x v="2"/>
    <x v="0"/>
    <x v="0"/>
    <n v="1426091036"/>
    <x v="2422"/>
    <x v="0"/>
    <n v="1"/>
    <x v="1"/>
    <x v="19"/>
    <n v="0"/>
    <x v="120"/>
    <x v="7"/>
    <x v="19"/>
    <x v="2422"/>
    <x v="2420"/>
    <x v="0"/>
  </r>
  <r>
    <n v="2423"/>
    <x v="2423"/>
    <x v="2421"/>
    <n v="60000"/>
    <n v="8"/>
    <x v="2"/>
    <x v="0"/>
    <x v="0"/>
    <n v="1420044890"/>
    <x v="2423"/>
    <x v="0"/>
    <n v="1"/>
    <x v="1"/>
    <x v="19"/>
    <n v="0"/>
    <x v="1730"/>
    <x v="7"/>
    <x v="19"/>
    <x v="2423"/>
    <x v="2421"/>
    <x v="3"/>
  </r>
  <r>
    <n v="2424"/>
    <x v="2424"/>
    <x v="2422"/>
    <n v="25000"/>
    <n v="310"/>
    <x v="2"/>
    <x v="0"/>
    <x v="0"/>
    <n v="1414445108"/>
    <x v="2424"/>
    <x v="0"/>
    <n v="9"/>
    <x v="1"/>
    <x v="19"/>
    <n v="1"/>
    <x v="1731"/>
    <x v="7"/>
    <x v="19"/>
    <x v="2424"/>
    <x v="2422"/>
    <x v="3"/>
  </r>
  <r>
    <n v="2425"/>
    <x v="2425"/>
    <x v="2423"/>
    <n v="3500"/>
    <n v="1"/>
    <x v="2"/>
    <x v="0"/>
    <x v="0"/>
    <n v="1464386640"/>
    <x v="2425"/>
    <x v="0"/>
    <n v="1"/>
    <x v="1"/>
    <x v="19"/>
    <n v="0"/>
    <x v="120"/>
    <x v="7"/>
    <x v="19"/>
    <x v="2425"/>
    <x v="2423"/>
    <x v="2"/>
  </r>
  <r>
    <n v="2426"/>
    <x v="2426"/>
    <x v="2424"/>
    <n v="20000"/>
    <n v="0"/>
    <x v="2"/>
    <x v="0"/>
    <x v="0"/>
    <n v="1439006692"/>
    <x v="2426"/>
    <x v="0"/>
    <n v="0"/>
    <x v="1"/>
    <x v="19"/>
    <n v="0"/>
    <x v="123"/>
    <x v="7"/>
    <x v="19"/>
    <x v="2426"/>
    <x v="2424"/>
    <x v="0"/>
  </r>
  <r>
    <n v="2427"/>
    <x v="2427"/>
    <x v="2425"/>
    <n v="50000"/>
    <n v="1"/>
    <x v="2"/>
    <x v="0"/>
    <x v="0"/>
    <n v="1458715133"/>
    <x v="2427"/>
    <x v="0"/>
    <n v="1"/>
    <x v="1"/>
    <x v="19"/>
    <n v="0"/>
    <x v="120"/>
    <x v="7"/>
    <x v="19"/>
    <x v="2427"/>
    <x v="2425"/>
    <x v="2"/>
  </r>
  <r>
    <n v="2428"/>
    <x v="2428"/>
    <x v="2426"/>
    <n v="35000"/>
    <n v="1"/>
    <x v="2"/>
    <x v="0"/>
    <x v="0"/>
    <n v="1426182551"/>
    <x v="2428"/>
    <x v="0"/>
    <n v="1"/>
    <x v="1"/>
    <x v="19"/>
    <n v="0"/>
    <x v="120"/>
    <x v="7"/>
    <x v="19"/>
    <x v="2428"/>
    <x v="2426"/>
    <x v="0"/>
  </r>
  <r>
    <n v="2429"/>
    <x v="2429"/>
    <x v="2427"/>
    <n v="140000"/>
    <n v="2005"/>
    <x v="2"/>
    <x v="10"/>
    <x v="8"/>
    <n v="1486313040"/>
    <x v="2429"/>
    <x v="0"/>
    <n v="4"/>
    <x v="1"/>
    <x v="19"/>
    <n v="1"/>
    <x v="1732"/>
    <x v="7"/>
    <x v="19"/>
    <x v="2429"/>
    <x v="2427"/>
    <x v="2"/>
  </r>
  <r>
    <n v="2430"/>
    <x v="2430"/>
    <x v="2428"/>
    <n v="3000"/>
    <n v="21"/>
    <x v="2"/>
    <x v="0"/>
    <x v="0"/>
    <n v="1455246504"/>
    <x v="2430"/>
    <x v="0"/>
    <n v="2"/>
    <x v="1"/>
    <x v="19"/>
    <n v="1"/>
    <x v="679"/>
    <x v="7"/>
    <x v="19"/>
    <x v="2430"/>
    <x v="2428"/>
    <x v="2"/>
  </r>
  <r>
    <n v="2431"/>
    <x v="2431"/>
    <x v="2429"/>
    <n v="100000"/>
    <n v="2"/>
    <x v="2"/>
    <x v="0"/>
    <x v="0"/>
    <n v="1467080613"/>
    <x v="2431"/>
    <x v="0"/>
    <n v="2"/>
    <x v="1"/>
    <x v="19"/>
    <n v="0"/>
    <x v="120"/>
    <x v="7"/>
    <x v="19"/>
    <x v="2431"/>
    <x v="2429"/>
    <x v="2"/>
  </r>
  <r>
    <n v="2432"/>
    <x v="2432"/>
    <x v="2430"/>
    <n v="14000"/>
    <n v="2"/>
    <x v="2"/>
    <x v="0"/>
    <x v="0"/>
    <n v="1425791697"/>
    <x v="2432"/>
    <x v="0"/>
    <n v="2"/>
    <x v="1"/>
    <x v="19"/>
    <n v="0"/>
    <x v="120"/>
    <x v="7"/>
    <x v="19"/>
    <x v="2432"/>
    <x v="2430"/>
    <x v="0"/>
  </r>
  <r>
    <n v="2433"/>
    <x v="2433"/>
    <x v="2431"/>
    <n v="10000"/>
    <n v="0"/>
    <x v="2"/>
    <x v="0"/>
    <x v="0"/>
    <n v="1456608943"/>
    <x v="2433"/>
    <x v="0"/>
    <n v="0"/>
    <x v="1"/>
    <x v="19"/>
    <n v="0"/>
    <x v="123"/>
    <x v="7"/>
    <x v="19"/>
    <x v="2433"/>
    <x v="2431"/>
    <x v="2"/>
  </r>
  <r>
    <n v="2434"/>
    <x v="2434"/>
    <x v="2432"/>
    <n v="20000"/>
    <n v="26"/>
    <x v="2"/>
    <x v="0"/>
    <x v="0"/>
    <n v="1438662474"/>
    <x v="2434"/>
    <x v="0"/>
    <n v="2"/>
    <x v="1"/>
    <x v="19"/>
    <n v="0"/>
    <x v="31"/>
    <x v="7"/>
    <x v="19"/>
    <x v="2434"/>
    <x v="2432"/>
    <x v="0"/>
  </r>
  <r>
    <n v="2435"/>
    <x v="2435"/>
    <x v="2433"/>
    <n v="250000"/>
    <n v="1224"/>
    <x v="2"/>
    <x v="11"/>
    <x v="9"/>
    <n v="1444027186"/>
    <x v="2435"/>
    <x v="0"/>
    <n v="4"/>
    <x v="1"/>
    <x v="19"/>
    <n v="0"/>
    <x v="1733"/>
    <x v="7"/>
    <x v="19"/>
    <x v="2435"/>
    <x v="2433"/>
    <x v="0"/>
  </r>
  <r>
    <n v="2436"/>
    <x v="2436"/>
    <x v="2434"/>
    <n v="117000"/>
    <n v="45"/>
    <x v="2"/>
    <x v="5"/>
    <x v="5"/>
    <n v="1454078770"/>
    <x v="2436"/>
    <x v="0"/>
    <n v="2"/>
    <x v="1"/>
    <x v="19"/>
    <n v="0"/>
    <x v="378"/>
    <x v="7"/>
    <x v="19"/>
    <x v="2436"/>
    <x v="2434"/>
    <x v="0"/>
  </r>
  <r>
    <n v="2437"/>
    <x v="2437"/>
    <x v="2435"/>
    <n v="8000"/>
    <n v="0"/>
    <x v="2"/>
    <x v="0"/>
    <x v="0"/>
    <n v="1426615200"/>
    <x v="2437"/>
    <x v="0"/>
    <n v="0"/>
    <x v="1"/>
    <x v="19"/>
    <n v="0"/>
    <x v="123"/>
    <x v="7"/>
    <x v="19"/>
    <x v="2437"/>
    <x v="2435"/>
    <x v="0"/>
  </r>
  <r>
    <n v="2438"/>
    <x v="2438"/>
    <x v="2436"/>
    <n v="15000"/>
    <n v="50"/>
    <x v="2"/>
    <x v="0"/>
    <x v="0"/>
    <n v="1449529062"/>
    <x v="2438"/>
    <x v="0"/>
    <n v="1"/>
    <x v="1"/>
    <x v="19"/>
    <n v="0"/>
    <x v="73"/>
    <x v="7"/>
    <x v="19"/>
    <x v="2438"/>
    <x v="2436"/>
    <x v="0"/>
  </r>
  <r>
    <n v="2439"/>
    <x v="2439"/>
    <x v="2437"/>
    <n v="10000"/>
    <n v="0"/>
    <x v="2"/>
    <x v="0"/>
    <x v="0"/>
    <n v="1445197129"/>
    <x v="2439"/>
    <x v="0"/>
    <n v="0"/>
    <x v="1"/>
    <x v="19"/>
    <n v="0"/>
    <x v="123"/>
    <x v="7"/>
    <x v="19"/>
    <x v="2439"/>
    <x v="2437"/>
    <x v="0"/>
  </r>
  <r>
    <n v="2440"/>
    <x v="2440"/>
    <x v="2438"/>
    <n v="5000"/>
    <n v="10"/>
    <x v="2"/>
    <x v="18"/>
    <x v="3"/>
    <n v="1455399313"/>
    <x v="2440"/>
    <x v="0"/>
    <n v="2"/>
    <x v="1"/>
    <x v="19"/>
    <n v="0"/>
    <x v="145"/>
    <x v="7"/>
    <x v="19"/>
    <x v="2440"/>
    <x v="2438"/>
    <x v="2"/>
  </r>
  <r>
    <n v="2441"/>
    <x v="2441"/>
    <x v="2439"/>
    <n v="7500"/>
    <n v="8091"/>
    <x v="0"/>
    <x v="0"/>
    <x v="0"/>
    <n v="1437627540"/>
    <x v="2441"/>
    <x v="0"/>
    <n v="109"/>
    <x v="0"/>
    <x v="33"/>
    <n v="108"/>
    <x v="1734"/>
    <x v="7"/>
    <x v="33"/>
    <x v="2441"/>
    <x v="2439"/>
    <x v="0"/>
  </r>
  <r>
    <n v="2442"/>
    <x v="2442"/>
    <x v="2440"/>
    <n v="24000"/>
    <n v="30226"/>
    <x v="0"/>
    <x v="0"/>
    <x v="0"/>
    <n v="1426777228"/>
    <x v="2442"/>
    <x v="0"/>
    <n v="372"/>
    <x v="0"/>
    <x v="33"/>
    <n v="126"/>
    <x v="926"/>
    <x v="7"/>
    <x v="33"/>
    <x v="2442"/>
    <x v="2440"/>
    <x v="0"/>
  </r>
  <r>
    <n v="2443"/>
    <x v="2443"/>
    <x v="2441"/>
    <n v="20000"/>
    <n v="40502.99"/>
    <x v="0"/>
    <x v="0"/>
    <x v="0"/>
    <n v="1408114822"/>
    <x v="2443"/>
    <x v="0"/>
    <n v="311"/>
    <x v="0"/>
    <x v="33"/>
    <n v="203"/>
    <x v="1735"/>
    <x v="7"/>
    <x v="33"/>
    <x v="2443"/>
    <x v="2441"/>
    <x v="3"/>
  </r>
  <r>
    <n v="2444"/>
    <x v="2444"/>
    <x v="2442"/>
    <n v="3000"/>
    <n v="3258"/>
    <x v="0"/>
    <x v="0"/>
    <x v="0"/>
    <n v="1464199591"/>
    <x v="2444"/>
    <x v="0"/>
    <n v="61"/>
    <x v="0"/>
    <x v="33"/>
    <n v="109"/>
    <x v="1736"/>
    <x v="7"/>
    <x v="33"/>
    <x v="2444"/>
    <x v="2442"/>
    <x v="2"/>
  </r>
  <r>
    <n v="2445"/>
    <x v="2445"/>
    <x v="2443"/>
    <n v="5000"/>
    <n v="8640"/>
    <x v="0"/>
    <x v="0"/>
    <x v="0"/>
    <n v="1443242021"/>
    <x v="2445"/>
    <x v="0"/>
    <n v="115"/>
    <x v="0"/>
    <x v="33"/>
    <n v="173"/>
    <x v="1625"/>
    <x v="7"/>
    <x v="33"/>
    <x v="2445"/>
    <x v="2443"/>
    <x v="0"/>
  </r>
  <r>
    <n v="2446"/>
    <x v="2446"/>
    <x v="2444"/>
    <n v="5000"/>
    <n v="8399"/>
    <x v="0"/>
    <x v="0"/>
    <x v="0"/>
    <n v="1480174071"/>
    <x v="2446"/>
    <x v="0"/>
    <n v="111"/>
    <x v="0"/>
    <x v="33"/>
    <n v="168"/>
    <x v="1737"/>
    <x v="7"/>
    <x v="33"/>
    <x v="2446"/>
    <x v="2444"/>
    <x v="2"/>
  </r>
  <r>
    <n v="2447"/>
    <x v="2447"/>
    <x v="2445"/>
    <n v="2500"/>
    <n v="10680"/>
    <x v="0"/>
    <x v="0"/>
    <x v="0"/>
    <n v="1478923200"/>
    <x v="2447"/>
    <x v="0"/>
    <n v="337"/>
    <x v="0"/>
    <x v="33"/>
    <n v="427"/>
    <x v="1738"/>
    <x v="7"/>
    <x v="33"/>
    <x v="2447"/>
    <x v="2445"/>
    <x v="2"/>
  </r>
  <r>
    <n v="2448"/>
    <x v="2448"/>
    <x v="2446"/>
    <n v="400"/>
    <n v="430"/>
    <x v="0"/>
    <x v="0"/>
    <x v="0"/>
    <n v="1472621760"/>
    <x v="2448"/>
    <x v="0"/>
    <n v="9"/>
    <x v="0"/>
    <x v="33"/>
    <n v="108"/>
    <x v="1739"/>
    <x v="7"/>
    <x v="33"/>
    <x v="2448"/>
    <x v="2446"/>
    <x v="2"/>
  </r>
  <r>
    <n v="2449"/>
    <x v="2449"/>
    <x v="2447"/>
    <n v="10000"/>
    <n v="10800"/>
    <x v="0"/>
    <x v="0"/>
    <x v="0"/>
    <n v="1417321515"/>
    <x v="2449"/>
    <x v="0"/>
    <n v="120"/>
    <x v="0"/>
    <x v="33"/>
    <n v="108"/>
    <x v="467"/>
    <x v="7"/>
    <x v="33"/>
    <x v="2449"/>
    <x v="2447"/>
    <x v="3"/>
  </r>
  <r>
    <n v="2450"/>
    <x v="2450"/>
    <x v="2448"/>
    <n v="15000"/>
    <n v="15230.03"/>
    <x v="0"/>
    <x v="0"/>
    <x v="0"/>
    <n v="1414465860"/>
    <x v="2450"/>
    <x v="0"/>
    <n v="102"/>
    <x v="0"/>
    <x v="33"/>
    <n v="102"/>
    <x v="1740"/>
    <x v="7"/>
    <x v="33"/>
    <x v="2450"/>
    <x v="2448"/>
    <x v="3"/>
  </r>
  <r>
    <n v="2451"/>
    <x v="2451"/>
    <x v="2449"/>
    <n v="10000"/>
    <n v="11545"/>
    <x v="0"/>
    <x v="0"/>
    <x v="0"/>
    <n v="1488750490"/>
    <x v="2451"/>
    <x v="0"/>
    <n v="186"/>
    <x v="0"/>
    <x v="33"/>
    <n v="115"/>
    <x v="1741"/>
    <x v="7"/>
    <x v="33"/>
    <x v="2451"/>
    <x v="2449"/>
    <x v="1"/>
  </r>
  <r>
    <n v="2452"/>
    <x v="2452"/>
    <x v="2450"/>
    <n v="600"/>
    <n v="801"/>
    <x v="0"/>
    <x v="0"/>
    <x v="0"/>
    <n v="1451430000"/>
    <x v="2452"/>
    <x v="0"/>
    <n v="15"/>
    <x v="0"/>
    <x v="33"/>
    <n v="134"/>
    <x v="1742"/>
    <x v="7"/>
    <x v="33"/>
    <x v="2452"/>
    <x v="2450"/>
    <x v="0"/>
  </r>
  <r>
    <n v="2453"/>
    <x v="2453"/>
    <x v="2451"/>
    <n v="3000"/>
    <n v="4641"/>
    <x v="0"/>
    <x v="0"/>
    <x v="0"/>
    <n v="1486053409"/>
    <x v="2453"/>
    <x v="0"/>
    <n v="67"/>
    <x v="0"/>
    <x v="33"/>
    <n v="155"/>
    <x v="3"/>
    <x v="7"/>
    <x v="33"/>
    <x v="2453"/>
    <x v="2451"/>
    <x v="1"/>
  </r>
  <r>
    <n v="2454"/>
    <x v="2454"/>
    <x v="2452"/>
    <n v="35000"/>
    <n v="35296"/>
    <x v="0"/>
    <x v="0"/>
    <x v="0"/>
    <n v="1489207808"/>
    <x v="2454"/>
    <x v="0"/>
    <n v="130"/>
    <x v="0"/>
    <x v="33"/>
    <n v="101"/>
    <x v="1743"/>
    <x v="7"/>
    <x v="33"/>
    <x v="2454"/>
    <x v="2452"/>
    <x v="1"/>
  </r>
  <r>
    <n v="2455"/>
    <x v="2455"/>
    <x v="2453"/>
    <n v="300"/>
    <n v="546"/>
    <x v="0"/>
    <x v="0"/>
    <x v="0"/>
    <n v="1461177950"/>
    <x v="2455"/>
    <x v="0"/>
    <n v="16"/>
    <x v="0"/>
    <x v="33"/>
    <n v="182"/>
    <x v="784"/>
    <x v="7"/>
    <x v="33"/>
    <x v="2455"/>
    <x v="2453"/>
    <x v="2"/>
  </r>
  <r>
    <n v="2456"/>
    <x v="2456"/>
    <x v="2454"/>
    <n v="1500"/>
    <n v="2713"/>
    <x v="0"/>
    <x v="0"/>
    <x v="0"/>
    <n v="1488063839"/>
    <x v="2456"/>
    <x v="0"/>
    <n v="67"/>
    <x v="0"/>
    <x v="33"/>
    <n v="181"/>
    <x v="1744"/>
    <x v="7"/>
    <x v="33"/>
    <x v="2456"/>
    <x v="2454"/>
    <x v="1"/>
  </r>
  <r>
    <n v="2457"/>
    <x v="2457"/>
    <x v="2455"/>
    <n v="23000"/>
    <n v="23530"/>
    <x v="0"/>
    <x v="0"/>
    <x v="0"/>
    <n v="1458826056"/>
    <x v="2457"/>
    <x v="0"/>
    <n v="124"/>
    <x v="0"/>
    <x v="33"/>
    <n v="102"/>
    <x v="1745"/>
    <x v="7"/>
    <x v="33"/>
    <x v="2457"/>
    <x v="2455"/>
    <x v="2"/>
  </r>
  <r>
    <n v="2458"/>
    <x v="2458"/>
    <x v="2456"/>
    <n v="5000"/>
    <n v="5509"/>
    <x v="0"/>
    <x v="0"/>
    <x v="0"/>
    <n v="1465498800"/>
    <x v="2458"/>
    <x v="0"/>
    <n v="80"/>
    <x v="0"/>
    <x v="33"/>
    <n v="110"/>
    <x v="1746"/>
    <x v="7"/>
    <x v="33"/>
    <x v="2458"/>
    <x v="2456"/>
    <x v="2"/>
  </r>
  <r>
    <n v="2459"/>
    <x v="2459"/>
    <x v="2457"/>
    <n v="30000"/>
    <n v="30675"/>
    <x v="0"/>
    <x v="0"/>
    <x v="0"/>
    <n v="1458742685"/>
    <x v="2459"/>
    <x v="0"/>
    <n v="282"/>
    <x v="0"/>
    <x v="33"/>
    <n v="102"/>
    <x v="1236"/>
    <x v="7"/>
    <x v="33"/>
    <x v="2459"/>
    <x v="2457"/>
    <x v="2"/>
  </r>
  <r>
    <n v="2460"/>
    <x v="2460"/>
    <x v="2458"/>
    <n v="8500"/>
    <n v="8567"/>
    <x v="0"/>
    <x v="0"/>
    <x v="0"/>
    <n v="1483417020"/>
    <x v="2460"/>
    <x v="0"/>
    <n v="68"/>
    <x v="0"/>
    <x v="33"/>
    <n v="101"/>
    <x v="1747"/>
    <x v="7"/>
    <x v="33"/>
    <x v="2460"/>
    <x v="2458"/>
    <x v="2"/>
  </r>
  <r>
    <n v="2461"/>
    <x v="2461"/>
    <x v="2459"/>
    <n v="7500"/>
    <n v="7785"/>
    <x v="0"/>
    <x v="0"/>
    <x v="0"/>
    <n v="1317438000"/>
    <x v="2461"/>
    <x v="0"/>
    <n v="86"/>
    <x v="0"/>
    <x v="14"/>
    <n v="104"/>
    <x v="1748"/>
    <x v="4"/>
    <x v="14"/>
    <x v="2461"/>
    <x v="1837"/>
    <x v="6"/>
  </r>
  <r>
    <n v="2462"/>
    <x v="2462"/>
    <x v="2460"/>
    <n v="3000"/>
    <n v="3321.25"/>
    <x v="0"/>
    <x v="0"/>
    <x v="0"/>
    <n v="1342672096"/>
    <x v="2462"/>
    <x v="0"/>
    <n v="115"/>
    <x v="0"/>
    <x v="14"/>
    <n v="111"/>
    <x v="1749"/>
    <x v="4"/>
    <x v="14"/>
    <x v="2462"/>
    <x v="2459"/>
    <x v="5"/>
  </r>
  <r>
    <n v="2463"/>
    <x v="2463"/>
    <x v="2461"/>
    <n v="2000"/>
    <n v="2325"/>
    <x v="0"/>
    <x v="0"/>
    <x v="0"/>
    <n v="1366138800"/>
    <x v="2463"/>
    <x v="0"/>
    <n v="75"/>
    <x v="0"/>
    <x v="14"/>
    <n v="116"/>
    <x v="1118"/>
    <x v="4"/>
    <x v="14"/>
    <x v="2463"/>
    <x v="2460"/>
    <x v="4"/>
  </r>
  <r>
    <n v="2464"/>
    <x v="2464"/>
    <x v="2462"/>
    <n v="2000"/>
    <n v="2222"/>
    <x v="0"/>
    <x v="5"/>
    <x v="5"/>
    <n v="1443641340"/>
    <x v="2464"/>
    <x v="0"/>
    <n v="43"/>
    <x v="0"/>
    <x v="14"/>
    <n v="111"/>
    <x v="1238"/>
    <x v="4"/>
    <x v="14"/>
    <x v="2464"/>
    <x v="2461"/>
    <x v="0"/>
  </r>
  <r>
    <n v="2465"/>
    <x v="2465"/>
    <x v="2463"/>
    <n v="700"/>
    <n v="1261"/>
    <x v="0"/>
    <x v="0"/>
    <x v="0"/>
    <n v="1348420548"/>
    <x v="2465"/>
    <x v="0"/>
    <n v="48"/>
    <x v="0"/>
    <x v="14"/>
    <n v="180"/>
    <x v="1106"/>
    <x v="4"/>
    <x v="14"/>
    <x v="2465"/>
    <x v="2462"/>
    <x v="5"/>
  </r>
  <r>
    <n v="2466"/>
    <x v="2466"/>
    <x v="2464"/>
    <n v="2500"/>
    <n v="2500"/>
    <x v="0"/>
    <x v="0"/>
    <x v="0"/>
    <n v="1368066453"/>
    <x v="2466"/>
    <x v="0"/>
    <n v="52"/>
    <x v="0"/>
    <x v="14"/>
    <n v="100"/>
    <x v="1750"/>
    <x v="4"/>
    <x v="14"/>
    <x v="2466"/>
    <x v="2463"/>
    <x v="4"/>
  </r>
  <r>
    <n v="2467"/>
    <x v="2467"/>
    <x v="2465"/>
    <n v="1000"/>
    <n v="1185"/>
    <x v="0"/>
    <x v="0"/>
    <x v="0"/>
    <n v="1336669200"/>
    <x v="2467"/>
    <x v="0"/>
    <n v="43"/>
    <x v="0"/>
    <x v="14"/>
    <n v="119"/>
    <x v="1751"/>
    <x v="4"/>
    <x v="14"/>
    <x v="2467"/>
    <x v="2464"/>
    <x v="5"/>
  </r>
  <r>
    <n v="2468"/>
    <x v="2468"/>
    <x v="2466"/>
    <n v="2000"/>
    <n v="2144.34"/>
    <x v="0"/>
    <x v="0"/>
    <x v="0"/>
    <n v="1351400400"/>
    <x v="2468"/>
    <x v="0"/>
    <n v="58"/>
    <x v="0"/>
    <x v="14"/>
    <n v="107"/>
    <x v="1393"/>
    <x v="4"/>
    <x v="14"/>
    <x v="2468"/>
    <x v="2465"/>
    <x v="5"/>
  </r>
  <r>
    <n v="2469"/>
    <x v="2469"/>
    <x v="2467"/>
    <n v="1200"/>
    <n v="1364"/>
    <x v="0"/>
    <x v="0"/>
    <x v="0"/>
    <n v="1297160329"/>
    <x v="2469"/>
    <x v="0"/>
    <n v="47"/>
    <x v="0"/>
    <x v="14"/>
    <n v="114"/>
    <x v="1752"/>
    <x v="4"/>
    <x v="14"/>
    <x v="2469"/>
    <x v="2466"/>
    <x v="6"/>
  </r>
  <r>
    <n v="2470"/>
    <x v="2470"/>
    <x v="2468"/>
    <n v="1000"/>
    <n v="1031.6400000000001"/>
    <x v="0"/>
    <x v="0"/>
    <x v="0"/>
    <n v="1337824055"/>
    <x v="2470"/>
    <x v="0"/>
    <n v="36"/>
    <x v="0"/>
    <x v="14"/>
    <n v="103"/>
    <x v="1753"/>
    <x v="4"/>
    <x v="14"/>
    <x v="2470"/>
    <x v="2467"/>
    <x v="5"/>
  </r>
  <r>
    <n v="2471"/>
    <x v="2471"/>
    <x v="2469"/>
    <n v="500"/>
    <n v="640"/>
    <x v="0"/>
    <x v="0"/>
    <x v="0"/>
    <n v="1327535392"/>
    <x v="2471"/>
    <x v="0"/>
    <n v="17"/>
    <x v="0"/>
    <x v="14"/>
    <n v="128"/>
    <x v="1754"/>
    <x v="4"/>
    <x v="14"/>
    <x v="2471"/>
    <x v="2468"/>
    <x v="6"/>
  </r>
  <r>
    <n v="2472"/>
    <x v="2472"/>
    <x v="2470"/>
    <n v="7500"/>
    <n v="10182.02"/>
    <x v="0"/>
    <x v="0"/>
    <x v="0"/>
    <n v="1283562180"/>
    <x v="2472"/>
    <x v="0"/>
    <n v="104"/>
    <x v="0"/>
    <x v="14"/>
    <n v="136"/>
    <x v="277"/>
    <x v="4"/>
    <x v="14"/>
    <x v="2472"/>
    <x v="2469"/>
    <x v="7"/>
  </r>
  <r>
    <n v="2473"/>
    <x v="2473"/>
    <x v="2471"/>
    <n v="2000"/>
    <n v="2000"/>
    <x v="0"/>
    <x v="0"/>
    <x v="0"/>
    <n v="1352573869"/>
    <x v="2473"/>
    <x v="0"/>
    <n v="47"/>
    <x v="0"/>
    <x v="14"/>
    <n v="100"/>
    <x v="1755"/>
    <x v="4"/>
    <x v="14"/>
    <x v="2473"/>
    <x v="2470"/>
    <x v="5"/>
  </r>
  <r>
    <n v="2474"/>
    <x v="2474"/>
    <x v="2472"/>
    <n v="5000"/>
    <n v="5000.18"/>
    <x v="0"/>
    <x v="0"/>
    <x v="0"/>
    <n v="1286756176"/>
    <x v="2474"/>
    <x v="0"/>
    <n v="38"/>
    <x v="0"/>
    <x v="14"/>
    <n v="100"/>
    <x v="1756"/>
    <x v="4"/>
    <x v="14"/>
    <x v="2474"/>
    <x v="2471"/>
    <x v="7"/>
  </r>
  <r>
    <n v="2475"/>
    <x v="2475"/>
    <x v="2473"/>
    <n v="2500"/>
    <n v="2618"/>
    <x v="0"/>
    <x v="0"/>
    <x v="0"/>
    <n v="1278799200"/>
    <x v="2475"/>
    <x v="0"/>
    <n v="81"/>
    <x v="0"/>
    <x v="14"/>
    <n v="105"/>
    <x v="1091"/>
    <x v="4"/>
    <x v="14"/>
    <x v="2475"/>
    <x v="2472"/>
    <x v="7"/>
  </r>
  <r>
    <n v="2476"/>
    <x v="2476"/>
    <x v="2474"/>
    <n v="3200"/>
    <n v="3360.72"/>
    <x v="0"/>
    <x v="0"/>
    <x v="0"/>
    <n v="1415004770"/>
    <x v="2476"/>
    <x v="0"/>
    <n v="55"/>
    <x v="0"/>
    <x v="14"/>
    <n v="105"/>
    <x v="1757"/>
    <x v="4"/>
    <x v="14"/>
    <x v="2476"/>
    <x v="2473"/>
    <x v="3"/>
  </r>
  <r>
    <n v="2477"/>
    <x v="823"/>
    <x v="2475"/>
    <n v="750"/>
    <n v="1285"/>
    <x v="0"/>
    <x v="0"/>
    <x v="0"/>
    <n v="1344789345"/>
    <x v="2477"/>
    <x v="0"/>
    <n v="41"/>
    <x v="0"/>
    <x v="14"/>
    <n v="171"/>
    <x v="1758"/>
    <x v="4"/>
    <x v="14"/>
    <x v="2477"/>
    <x v="2474"/>
    <x v="5"/>
  </r>
  <r>
    <n v="2478"/>
    <x v="2477"/>
    <x v="2476"/>
    <n v="8000"/>
    <n v="10200"/>
    <x v="0"/>
    <x v="0"/>
    <x v="0"/>
    <n v="1358117313"/>
    <x v="2478"/>
    <x v="0"/>
    <n v="79"/>
    <x v="0"/>
    <x v="14"/>
    <n v="128"/>
    <x v="1759"/>
    <x v="4"/>
    <x v="14"/>
    <x v="2478"/>
    <x v="2475"/>
    <x v="5"/>
  </r>
  <r>
    <n v="2479"/>
    <x v="2478"/>
    <x v="2477"/>
    <n v="300"/>
    <n v="400.33"/>
    <x v="0"/>
    <x v="0"/>
    <x v="0"/>
    <n v="1343440800"/>
    <x v="2479"/>
    <x v="0"/>
    <n v="16"/>
    <x v="0"/>
    <x v="14"/>
    <n v="133"/>
    <x v="1760"/>
    <x v="4"/>
    <x v="14"/>
    <x v="2479"/>
    <x v="2476"/>
    <x v="5"/>
  </r>
  <r>
    <n v="2480"/>
    <x v="2479"/>
    <x v="2478"/>
    <n v="2000"/>
    <n v="2000"/>
    <x v="0"/>
    <x v="0"/>
    <x v="0"/>
    <n v="1444516084"/>
    <x v="2480"/>
    <x v="0"/>
    <n v="8"/>
    <x v="0"/>
    <x v="14"/>
    <n v="100"/>
    <x v="405"/>
    <x v="4"/>
    <x v="14"/>
    <x v="2480"/>
    <x v="2477"/>
    <x v="0"/>
  </r>
  <r>
    <n v="2481"/>
    <x v="2480"/>
    <x v="2479"/>
    <n v="4000"/>
    <n v="4516.4399999999996"/>
    <x v="0"/>
    <x v="0"/>
    <x v="0"/>
    <n v="1335799808"/>
    <x v="2481"/>
    <x v="0"/>
    <n v="95"/>
    <x v="0"/>
    <x v="14"/>
    <n v="113"/>
    <x v="1761"/>
    <x v="4"/>
    <x v="14"/>
    <x v="2481"/>
    <x v="2478"/>
    <x v="5"/>
  </r>
  <r>
    <n v="2482"/>
    <x v="2481"/>
    <x v="2480"/>
    <n v="1000"/>
    <n v="1001"/>
    <x v="0"/>
    <x v="0"/>
    <x v="0"/>
    <n v="1312224383"/>
    <x v="2482"/>
    <x v="0"/>
    <n v="25"/>
    <x v="0"/>
    <x v="14"/>
    <n v="100"/>
    <x v="1666"/>
    <x v="4"/>
    <x v="14"/>
    <x v="2482"/>
    <x v="2479"/>
    <x v="6"/>
  </r>
  <r>
    <n v="2483"/>
    <x v="2482"/>
    <x v="2481"/>
    <n v="1100"/>
    <n v="1251"/>
    <x v="0"/>
    <x v="0"/>
    <x v="0"/>
    <n v="1335891603"/>
    <x v="2483"/>
    <x v="0"/>
    <n v="19"/>
    <x v="0"/>
    <x v="14"/>
    <n v="114"/>
    <x v="1762"/>
    <x v="4"/>
    <x v="14"/>
    <x v="2483"/>
    <x v="2480"/>
    <x v="5"/>
  </r>
  <r>
    <n v="2484"/>
    <x v="2483"/>
    <x v="2482"/>
    <n v="3500"/>
    <n v="4176.1099999999997"/>
    <x v="0"/>
    <x v="0"/>
    <x v="0"/>
    <n v="1316124003"/>
    <x v="2484"/>
    <x v="0"/>
    <n v="90"/>
    <x v="0"/>
    <x v="14"/>
    <n v="119"/>
    <x v="1763"/>
    <x v="4"/>
    <x v="14"/>
    <x v="2484"/>
    <x v="2481"/>
    <x v="6"/>
  </r>
  <r>
    <n v="2485"/>
    <x v="2484"/>
    <x v="2483"/>
    <n v="2000"/>
    <n v="2065"/>
    <x v="0"/>
    <x v="0"/>
    <x v="0"/>
    <n v="1318463879"/>
    <x v="2485"/>
    <x v="0"/>
    <n v="41"/>
    <x v="0"/>
    <x v="14"/>
    <n v="103"/>
    <x v="1764"/>
    <x v="4"/>
    <x v="14"/>
    <x v="2485"/>
    <x v="2482"/>
    <x v="6"/>
  </r>
  <r>
    <n v="2486"/>
    <x v="2485"/>
    <x v="2484"/>
    <n v="300"/>
    <n v="797"/>
    <x v="0"/>
    <x v="0"/>
    <x v="0"/>
    <n v="1335113976"/>
    <x v="2486"/>
    <x v="0"/>
    <n v="30"/>
    <x v="0"/>
    <x v="14"/>
    <n v="266"/>
    <x v="1765"/>
    <x v="4"/>
    <x v="14"/>
    <x v="2486"/>
    <x v="2483"/>
    <x v="5"/>
  </r>
  <r>
    <n v="2487"/>
    <x v="2486"/>
    <x v="2485"/>
    <n v="1500"/>
    <n v="1500.76"/>
    <x v="0"/>
    <x v="0"/>
    <x v="0"/>
    <n v="1338083997"/>
    <x v="2487"/>
    <x v="0"/>
    <n v="38"/>
    <x v="0"/>
    <x v="14"/>
    <n v="100"/>
    <x v="1766"/>
    <x v="4"/>
    <x v="14"/>
    <x v="2487"/>
    <x v="2484"/>
    <x v="5"/>
  </r>
  <r>
    <n v="2488"/>
    <x v="2487"/>
    <x v="2486"/>
    <n v="3000"/>
    <n v="3201"/>
    <x v="0"/>
    <x v="0"/>
    <x v="0"/>
    <n v="1321459908"/>
    <x v="2488"/>
    <x v="0"/>
    <n v="65"/>
    <x v="0"/>
    <x v="14"/>
    <n v="107"/>
    <x v="1767"/>
    <x v="4"/>
    <x v="14"/>
    <x v="2488"/>
    <x v="2485"/>
    <x v="6"/>
  </r>
  <r>
    <n v="2489"/>
    <x v="2488"/>
    <x v="2487"/>
    <n v="3500"/>
    <n v="4678.5"/>
    <x v="0"/>
    <x v="0"/>
    <x v="0"/>
    <n v="1368117239"/>
    <x v="2489"/>
    <x v="0"/>
    <n v="75"/>
    <x v="0"/>
    <x v="14"/>
    <n v="134"/>
    <x v="1768"/>
    <x v="4"/>
    <x v="14"/>
    <x v="2489"/>
    <x v="2486"/>
    <x v="4"/>
  </r>
  <r>
    <n v="2490"/>
    <x v="2489"/>
    <x v="2488"/>
    <n v="500"/>
    <n v="607"/>
    <x v="0"/>
    <x v="0"/>
    <x v="0"/>
    <n v="1340429276"/>
    <x v="2490"/>
    <x v="0"/>
    <n v="16"/>
    <x v="0"/>
    <x v="14"/>
    <n v="121"/>
    <x v="1769"/>
    <x v="4"/>
    <x v="14"/>
    <x v="2490"/>
    <x v="2487"/>
    <x v="5"/>
  </r>
  <r>
    <n v="2491"/>
    <x v="2490"/>
    <x v="2489"/>
    <n v="500"/>
    <n v="516"/>
    <x v="0"/>
    <x v="0"/>
    <x v="0"/>
    <n v="1295142660"/>
    <x v="2491"/>
    <x v="0"/>
    <n v="10"/>
    <x v="0"/>
    <x v="14"/>
    <n v="103"/>
    <x v="1770"/>
    <x v="4"/>
    <x v="14"/>
    <x v="2491"/>
    <x v="2488"/>
    <x v="7"/>
  </r>
  <r>
    <n v="2492"/>
    <x v="2491"/>
    <x v="2490"/>
    <n v="600"/>
    <n v="750"/>
    <x v="0"/>
    <x v="0"/>
    <x v="0"/>
    <n v="1339840740"/>
    <x v="2492"/>
    <x v="0"/>
    <n v="27"/>
    <x v="0"/>
    <x v="14"/>
    <n v="125"/>
    <x v="1771"/>
    <x v="4"/>
    <x v="14"/>
    <x v="2492"/>
    <x v="2489"/>
    <x v="5"/>
  </r>
  <r>
    <n v="2493"/>
    <x v="2492"/>
    <x v="2491"/>
    <n v="20000"/>
    <n v="25740"/>
    <x v="0"/>
    <x v="0"/>
    <x v="0"/>
    <n v="1367208140"/>
    <x v="2493"/>
    <x v="0"/>
    <n v="259"/>
    <x v="0"/>
    <x v="14"/>
    <n v="129"/>
    <x v="1772"/>
    <x v="4"/>
    <x v="14"/>
    <x v="2493"/>
    <x v="2490"/>
    <x v="4"/>
  </r>
  <r>
    <n v="2494"/>
    <x v="2493"/>
    <x v="2492"/>
    <n v="1500"/>
    <n v="1515.08"/>
    <x v="0"/>
    <x v="0"/>
    <x v="0"/>
    <n v="1337786944"/>
    <x v="2494"/>
    <x v="0"/>
    <n v="39"/>
    <x v="0"/>
    <x v="14"/>
    <n v="101"/>
    <x v="1773"/>
    <x v="4"/>
    <x v="14"/>
    <x v="2494"/>
    <x v="2491"/>
    <x v="5"/>
  </r>
  <r>
    <n v="2495"/>
    <x v="2494"/>
    <x v="2493"/>
    <n v="1500"/>
    <n v="1913.05"/>
    <x v="0"/>
    <x v="0"/>
    <x v="0"/>
    <n v="1339022575"/>
    <x v="2495"/>
    <x v="0"/>
    <n v="42"/>
    <x v="0"/>
    <x v="14"/>
    <n v="128"/>
    <x v="1476"/>
    <x v="4"/>
    <x v="14"/>
    <x v="2495"/>
    <x v="2492"/>
    <x v="5"/>
  </r>
  <r>
    <n v="2496"/>
    <x v="2495"/>
    <x v="2494"/>
    <n v="6000"/>
    <n v="6000"/>
    <x v="0"/>
    <x v="0"/>
    <x v="0"/>
    <n v="1364597692"/>
    <x v="2496"/>
    <x v="0"/>
    <n v="10"/>
    <x v="0"/>
    <x v="14"/>
    <n v="100"/>
    <x v="1774"/>
    <x v="4"/>
    <x v="14"/>
    <x v="2496"/>
    <x v="2493"/>
    <x v="4"/>
  </r>
  <r>
    <n v="2497"/>
    <x v="2496"/>
    <x v="2495"/>
    <n v="4000"/>
    <n v="4510.8599999999997"/>
    <x v="0"/>
    <x v="0"/>
    <x v="0"/>
    <n v="1312578338"/>
    <x v="2497"/>
    <x v="0"/>
    <n v="56"/>
    <x v="0"/>
    <x v="14"/>
    <n v="113"/>
    <x v="1775"/>
    <x v="4"/>
    <x v="14"/>
    <x v="2497"/>
    <x v="2494"/>
    <x v="6"/>
  </r>
  <r>
    <n v="2498"/>
    <x v="2497"/>
    <x v="2496"/>
    <n v="1000"/>
    <n v="1056"/>
    <x v="0"/>
    <x v="0"/>
    <x v="0"/>
    <n v="1422400387"/>
    <x v="2498"/>
    <x v="0"/>
    <n v="20"/>
    <x v="0"/>
    <x v="14"/>
    <n v="106"/>
    <x v="1776"/>
    <x v="4"/>
    <x v="14"/>
    <x v="2498"/>
    <x v="2495"/>
    <x v="0"/>
  </r>
  <r>
    <n v="2499"/>
    <x v="2498"/>
    <x v="2497"/>
    <n v="4000"/>
    <n v="8105"/>
    <x v="0"/>
    <x v="0"/>
    <x v="0"/>
    <n v="1356976800"/>
    <x v="2499"/>
    <x v="0"/>
    <n v="170"/>
    <x v="0"/>
    <x v="14"/>
    <n v="203"/>
    <x v="1777"/>
    <x v="4"/>
    <x v="14"/>
    <x v="2499"/>
    <x v="2496"/>
    <x v="5"/>
  </r>
  <r>
    <n v="2500"/>
    <x v="2499"/>
    <x v="2498"/>
    <n v="600"/>
    <n v="680"/>
    <x v="0"/>
    <x v="0"/>
    <x v="0"/>
    <n v="1340476375"/>
    <x v="2500"/>
    <x v="0"/>
    <n v="29"/>
    <x v="0"/>
    <x v="14"/>
    <n v="113"/>
    <x v="1778"/>
    <x v="4"/>
    <x v="14"/>
    <x v="2500"/>
    <x v="2497"/>
    <x v="5"/>
  </r>
  <r>
    <n v="2501"/>
    <x v="2500"/>
    <x v="2499"/>
    <n v="11000"/>
    <n v="281"/>
    <x v="2"/>
    <x v="5"/>
    <x v="5"/>
    <n v="1443379104"/>
    <x v="2501"/>
    <x v="0"/>
    <n v="7"/>
    <x v="1"/>
    <x v="34"/>
    <n v="3"/>
    <x v="1779"/>
    <x v="7"/>
    <x v="34"/>
    <x v="2501"/>
    <x v="2498"/>
    <x v="0"/>
  </r>
  <r>
    <n v="2502"/>
    <x v="2501"/>
    <x v="2500"/>
    <n v="110000"/>
    <n v="86"/>
    <x v="2"/>
    <x v="0"/>
    <x v="0"/>
    <n v="1411328918"/>
    <x v="2502"/>
    <x v="0"/>
    <n v="5"/>
    <x v="1"/>
    <x v="34"/>
    <n v="0"/>
    <x v="1780"/>
    <x v="7"/>
    <x v="34"/>
    <x v="2502"/>
    <x v="2499"/>
    <x v="3"/>
  </r>
  <r>
    <n v="2503"/>
    <x v="2502"/>
    <x v="2501"/>
    <n v="10000"/>
    <n v="0"/>
    <x v="2"/>
    <x v="0"/>
    <x v="0"/>
    <n v="1465333560"/>
    <x v="2503"/>
    <x v="0"/>
    <n v="0"/>
    <x v="1"/>
    <x v="34"/>
    <n v="0"/>
    <x v="123"/>
    <x v="7"/>
    <x v="34"/>
    <x v="2503"/>
    <x v="2500"/>
    <x v="2"/>
  </r>
  <r>
    <n v="2504"/>
    <x v="2503"/>
    <x v="2502"/>
    <n v="35000"/>
    <n v="0"/>
    <x v="2"/>
    <x v="0"/>
    <x v="0"/>
    <n v="1416014534"/>
    <x v="2504"/>
    <x v="0"/>
    <n v="0"/>
    <x v="1"/>
    <x v="34"/>
    <n v="0"/>
    <x v="123"/>
    <x v="7"/>
    <x v="34"/>
    <x v="2504"/>
    <x v="2501"/>
    <x v="3"/>
  </r>
  <r>
    <n v="2505"/>
    <x v="2504"/>
    <x v="2503"/>
    <n v="7000"/>
    <n v="0"/>
    <x v="2"/>
    <x v="0"/>
    <x v="0"/>
    <n v="1426292416"/>
    <x v="2505"/>
    <x v="0"/>
    <n v="0"/>
    <x v="1"/>
    <x v="34"/>
    <n v="0"/>
    <x v="123"/>
    <x v="7"/>
    <x v="34"/>
    <x v="2505"/>
    <x v="2502"/>
    <x v="0"/>
  </r>
  <r>
    <n v="2506"/>
    <x v="2505"/>
    <x v="2504"/>
    <n v="5000"/>
    <n v="30"/>
    <x v="2"/>
    <x v="1"/>
    <x v="1"/>
    <n v="1443906000"/>
    <x v="2506"/>
    <x v="0"/>
    <n v="2"/>
    <x v="1"/>
    <x v="34"/>
    <n v="1"/>
    <x v="2"/>
    <x v="7"/>
    <x v="34"/>
    <x v="2506"/>
    <x v="2503"/>
    <x v="0"/>
  </r>
  <r>
    <n v="2507"/>
    <x v="2506"/>
    <x v="2505"/>
    <n v="42850"/>
    <n v="0"/>
    <x v="2"/>
    <x v="0"/>
    <x v="0"/>
    <n v="1431308704"/>
    <x v="2507"/>
    <x v="0"/>
    <n v="0"/>
    <x v="1"/>
    <x v="34"/>
    <n v="0"/>
    <x v="123"/>
    <x v="7"/>
    <x v="34"/>
    <x v="2507"/>
    <x v="2504"/>
    <x v="0"/>
  </r>
  <r>
    <n v="2508"/>
    <x v="2507"/>
    <x v="2506"/>
    <n v="20000"/>
    <n v="0"/>
    <x v="2"/>
    <x v="0"/>
    <x v="0"/>
    <n v="1408056634"/>
    <x v="2508"/>
    <x v="0"/>
    <n v="0"/>
    <x v="1"/>
    <x v="34"/>
    <n v="0"/>
    <x v="123"/>
    <x v="7"/>
    <x v="34"/>
    <x v="2508"/>
    <x v="2505"/>
    <x v="3"/>
  </r>
  <r>
    <n v="2509"/>
    <x v="2508"/>
    <x v="2507"/>
    <n v="95000"/>
    <n v="1000"/>
    <x v="2"/>
    <x v="1"/>
    <x v="1"/>
    <n v="1429554349"/>
    <x v="2509"/>
    <x v="0"/>
    <n v="28"/>
    <x v="1"/>
    <x v="34"/>
    <n v="1"/>
    <x v="670"/>
    <x v="7"/>
    <x v="34"/>
    <x v="2509"/>
    <x v="2506"/>
    <x v="0"/>
  </r>
  <r>
    <n v="2510"/>
    <x v="2509"/>
    <x v="2508"/>
    <n v="50000"/>
    <n v="75"/>
    <x v="2"/>
    <x v="0"/>
    <x v="0"/>
    <n v="1431647772"/>
    <x v="2510"/>
    <x v="0"/>
    <n v="2"/>
    <x v="1"/>
    <x v="34"/>
    <n v="0"/>
    <x v="823"/>
    <x v="7"/>
    <x v="34"/>
    <x v="2510"/>
    <x v="2507"/>
    <x v="0"/>
  </r>
  <r>
    <n v="2511"/>
    <x v="2510"/>
    <x v="2509"/>
    <n v="100000"/>
    <n v="0"/>
    <x v="2"/>
    <x v="1"/>
    <x v="1"/>
    <n v="1454323413"/>
    <x v="2511"/>
    <x v="0"/>
    <n v="0"/>
    <x v="1"/>
    <x v="34"/>
    <n v="0"/>
    <x v="123"/>
    <x v="7"/>
    <x v="34"/>
    <x v="2511"/>
    <x v="2508"/>
    <x v="2"/>
  </r>
  <r>
    <n v="2512"/>
    <x v="2511"/>
    <x v="2510"/>
    <n v="1150"/>
    <n v="0"/>
    <x v="2"/>
    <x v="0"/>
    <x v="0"/>
    <n v="1418504561"/>
    <x v="2512"/>
    <x v="0"/>
    <n v="0"/>
    <x v="1"/>
    <x v="34"/>
    <n v="0"/>
    <x v="123"/>
    <x v="7"/>
    <x v="34"/>
    <x v="2512"/>
    <x v="2509"/>
    <x v="3"/>
  </r>
  <r>
    <n v="2513"/>
    <x v="2512"/>
    <x v="2511"/>
    <n v="180000"/>
    <n v="0"/>
    <x v="2"/>
    <x v="12"/>
    <x v="3"/>
    <n v="1488067789"/>
    <x v="2513"/>
    <x v="0"/>
    <n v="0"/>
    <x v="1"/>
    <x v="34"/>
    <n v="0"/>
    <x v="123"/>
    <x v="7"/>
    <x v="34"/>
    <x v="2513"/>
    <x v="2510"/>
    <x v="2"/>
  </r>
  <r>
    <n v="2514"/>
    <x v="2513"/>
    <x v="2512"/>
    <n v="12000"/>
    <n v="210"/>
    <x v="2"/>
    <x v="0"/>
    <x v="0"/>
    <n v="1408526477"/>
    <x v="2514"/>
    <x v="0"/>
    <n v="4"/>
    <x v="1"/>
    <x v="34"/>
    <n v="2"/>
    <x v="1781"/>
    <x v="7"/>
    <x v="34"/>
    <x v="2514"/>
    <x v="2511"/>
    <x v="3"/>
  </r>
  <r>
    <n v="2515"/>
    <x v="2514"/>
    <x v="2513"/>
    <n v="5000"/>
    <n v="930"/>
    <x v="2"/>
    <x v="0"/>
    <x v="0"/>
    <n v="1424635753"/>
    <x v="2515"/>
    <x v="0"/>
    <n v="12"/>
    <x v="1"/>
    <x v="34"/>
    <n v="19"/>
    <x v="1782"/>
    <x v="7"/>
    <x v="34"/>
    <x v="2515"/>
    <x v="2512"/>
    <x v="0"/>
  </r>
  <r>
    <n v="2516"/>
    <x v="2515"/>
    <x v="2514"/>
    <n v="22000"/>
    <n v="0"/>
    <x v="2"/>
    <x v="0"/>
    <x v="0"/>
    <n v="1417279252"/>
    <x v="2516"/>
    <x v="0"/>
    <n v="0"/>
    <x v="1"/>
    <x v="34"/>
    <n v="0"/>
    <x v="123"/>
    <x v="7"/>
    <x v="34"/>
    <x v="2516"/>
    <x v="2513"/>
    <x v="3"/>
  </r>
  <r>
    <n v="2517"/>
    <x v="2516"/>
    <x v="2515"/>
    <n v="18000"/>
    <n v="1767"/>
    <x v="2"/>
    <x v="5"/>
    <x v="5"/>
    <n v="1426788930"/>
    <x v="2517"/>
    <x v="0"/>
    <n v="33"/>
    <x v="1"/>
    <x v="34"/>
    <n v="10"/>
    <x v="1783"/>
    <x v="7"/>
    <x v="34"/>
    <x v="2517"/>
    <x v="2514"/>
    <x v="0"/>
  </r>
  <r>
    <n v="2518"/>
    <x v="2517"/>
    <x v="2516"/>
    <n v="5000"/>
    <n v="0"/>
    <x v="2"/>
    <x v="0"/>
    <x v="0"/>
    <n v="1415899228"/>
    <x v="2518"/>
    <x v="0"/>
    <n v="0"/>
    <x v="1"/>
    <x v="34"/>
    <n v="0"/>
    <x v="123"/>
    <x v="7"/>
    <x v="34"/>
    <x v="2518"/>
    <x v="2515"/>
    <x v="3"/>
  </r>
  <r>
    <n v="2519"/>
    <x v="2518"/>
    <x v="2517"/>
    <n v="150000"/>
    <n v="65"/>
    <x v="2"/>
    <x v="0"/>
    <x v="0"/>
    <n v="1405741404"/>
    <x v="2519"/>
    <x v="0"/>
    <n v="4"/>
    <x v="1"/>
    <x v="34"/>
    <n v="0"/>
    <x v="1784"/>
    <x v="7"/>
    <x v="34"/>
    <x v="2519"/>
    <x v="2516"/>
    <x v="3"/>
  </r>
  <r>
    <n v="2520"/>
    <x v="2519"/>
    <x v="2518"/>
    <n v="100000"/>
    <n v="0"/>
    <x v="2"/>
    <x v="0"/>
    <x v="0"/>
    <n v="1476559260"/>
    <x v="2520"/>
    <x v="0"/>
    <n v="0"/>
    <x v="1"/>
    <x v="34"/>
    <n v="0"/>
    <x v="123"/>
    <x v="7"/>
    <x v="34"/>
    <x v="2520"/>
    <x v="2517"/>
    <x v="2"/>
  </r>
  <r>
    <n v="2521"/>
    <x v="2520"/>
    <x v="2519"/>
    <n v="12500"/>
    <n v="13685.99"/>
    <x v="0"/>
    <x v="0"/>
    <x v="0"/>
    <n v="1444778021"/>
    <x v="2521"/>
    <x v="0"/>
    <n v="132"/>
    <x v="0"/>
    <x v="35"/>
    <n v="109"/>
    <x v="1785"/>
    <x v="4"/>
    <x v="35"/>
    <x v="2521"/>
    <x v="2518"/>
    <x v="0"/>
  </r>
  <r>
    <n v="2522"/>
    <x v="2521"/>
    <x v="2520"/>
    <n v="5000"/>
    <n v="5000"/>
    <x v="0"/>
    <x v="0"/>
    <x v="0"/>
    <n v="1461336720"/>
    <x v="2522"/>
    <x v="0"/>
    <n v="27"/>
    <x v="0"/>
    <x v="35"/>
    <n v="100"/>
    <x v="1786"/>
    <x v="4"/>
    <x v="35"/>
    <x v="2522"/>
    <x v="2519"/>
    <x v="2"/>
  </r>
  <r>
    <n v="2523"/>
    <x v="2522"/>
    <x v="2521"/>
    <n v="900"/>
    <n v="1408"/>
    <x v="0"/>
    <x v="0"/>
    <x v="0"/>
    <n v="1416270292"/>
    <x v="2523"/>
    <x v="0"/>
    <n v="26"/>
    <x v="0"/>
    <x v="35"/>
    <n v="156"/>
    <x v="1787"/>
    <x v="4"/>
    <x v="35"/>
    <x v="2523"/>
    <x v="2520"/>
    <x v="3"/>
  </r>
  <r>
    <n v="2524"/>
    <x v="2523"/>
    <x v="2522"/>
    <n v="7500"/>
    <n v="7620"/>
    <x v="0"/>
    <x v="0"/>
    <x v="0"/>
    <n v="1419136200"/>
    <x v="2524"/>
    <x v="0"/>
    <n v="43"/>
    <x v="0"/>
    <x v="35"/>
    <n v="102"/>
    <x v="1788"/>
    <x v="4"/>
    <x v="35"/>
    <x v="2524"/>
    <x v="2521"/>
    <x v="3"/>
  </r>
  <r>
    <n v="2525"/>
    <x v="2524"/>
    <x v="2523"/>
    <n v="8000"/>
    <n v="8026"/>
    <x v="0"/>
    <x v="0"/>
    <x v="0"/>
    <n v="1340914571"/>
    <x v="2525"/>
    <x v="0"/>
    <n v="80"/>
    <x v="0"/>
    <x v="35"/>
    <n v="100"/>
    <x v="1789"/>
    <x v="4"/>
    <x v="35"/>
    <x v="2525"/>
    <x v="2522"/>
    <x v="5"/>
  </r>
  <r>
    <n v="2526"/>
    <x v="2525"/>
    <x v="2524"/>
    <n v="4000"/>
    <n v="4518"/>
    <x v="0"/>
    <x v="0"/>
    <x v="0"/>
    <n v="1418014740"/>
    <x v="2526"/>
    <x v="0"/>
    <n v="33"/>
    <x v="0"/>
    <x v="35"/>
    <n v="113"/>
    <x v="1790"/>
    <x v="4"/>
    <x v="35"/>
    <x v="2526"/>
    <x v="2523"/>
    <x v="3"/>
  </r>
  <r>
    <n v="2527"/>
    <x v="2526"/>
    <x v="2525"/>
    <n v="4000"/>
    <n v="4085"/>
    <x v="0"/>
    <x v="0"/>
    <x v="0"/>
    <n v="1382068740"/>
    <x v="2527"/>
    <x v="0"/>
    <n v="71"/>
    <x v="0"/>
    <x v="35"/>
    <n v="102"/>
    <x v="213"/>
    <x v="4"/>
    <x v="35"/>
    <x v="2527"/>
    <x v="2524"/>
    <x v="4"/>
  </r>
  <r>
    <n v="2528"/>
    <x v="2527"/>
    <x v="2526"/>
    <n v="4000"/>
    <n v="4289.99"/>
    <x v="0"/>
    <x v="1"/>
    <x v="1"/>
    <n v="1440068400"/>
    <x v="2528"/>
    <x v="0"/>
    <n v="81"/>
    <x v="0"/>
    <x v="35"/>
    <n v="107"/>
    <x v="1791"/>
    <x v="4"/>
    <x v="35"/>
    <x v="2528"/>
    <x v="2525"/>
    <x v="0"/>
  </r>
  <r>
    <n v="2529"/>
    <x v="2528"/>
    <x v="2527"/>
    <n v="6000"/>
    <n v="6257"/>
    <x v="0"/>
    <x v="0"/>
    <x v="0"/>
    <n v="1332636975"/>
    <x v="2529"/>
    <x v="0"/>
    <n v="76"/>
    <x v="0"/>
    <x v="35"/>
    <n v="104"/>
    <x v="1792"/>
    <x v="4"/>
    <x v="35"/>
    <x v="2529"/>
    <x v="2526"/>
    <x v="5"/>
  </r>
  <r>
    <n v="2530"/>
    <x v="2529"/>
    <x v="2528"/>
    <n v="6500"/>
    <n v="6500"/>
    <x v="0"/>
    <x v="0"/>
    <x v="0"/>
    <n v="1429505400"/>
    <x v="2530"/>
    <x v="0"/>
    <n v="48"/>
    <x v="0"/>
    <x v="35"/>
    <n v="100"/>
    <x v="1793"/>
    <x v="4"/>
    <x v="35"/>
    <x v="2530"/>
    <x v="2527"/>
    <x v="0"/>
  </r>
  <r>
    <n v="2531"/>
    <x v="2530"/>
    <x v="2529"/>
    <n v="4500"/>
    <n v="4518"/>
    <x v="0"/>
    <x v="0"/>
    <x v="0"/>
    <n v="1439611140"/>
    <x v="2531"/>
    <x v="0"/>
    <n v="61"/>
    <x v="0"/>
    <x v="35"/>
    <n v="100"/>
    <x v="1794"/>
    <x v="4"/>
    <x v="35"/>
    <x v="2531"/>
    <x v="2528"/>
    <x v="0"/>
  </r>
  <r>
    <n v="2532"/>
    <x v="2531"/>
    <x v="2530"/>
    <n v="4000"/>
    <n v="5045"/>
    <x v="0"/>
    <x v="0"/>
    <x v="0"/>
    <n v="1345148566"/>
    <x v="2532"/>
    <x v="0"/>
    <n v="60"/>
    <x v="0"/>
    <x v="35"/>
    <n v="126"/>
    <x v="1795"/>
    <x v="4"/>
    <x v="35"/>
    <x v="2532"/>
    <x v="2529"/>
    <x v="5"/>
  </r>
  <r>
    <n v="2533"/>
    <x v="2532"/>
    <x v="2531"/>
    <n v="7500"/>
    <n v="8300"/>
    <x v="0"/>
    <x v="0"/>
    <x v="0"/>
    <n v="1362160868"/>
    <x v="2533"/>
    <x v="0"/>
    <n v="136"/>
    <x v="0"/>
    <x v="35"/>
    <n v="111"/>
    <x v="773"/>
    <x v="4"/>
    <x v="35"/>
    <x v="2533"/>
    <x v="2530"/>
    <x v="4"/>
  </r>
  <r>
    <n v="2534"/>
    <x v="2533"/>
    <x v="2532"/>
    <n v="2000"/>
    <n v="2100"/>
    <x v="0"/>
    <x v="0"/>
    <x v="0"/>
    <n v="1262325600"/>
    <x v="2534"/>
    <x v="0"/>
    <n v="14"/>
    <x v="0"/>
    <x v="35"/>
    <n v="105"/>
    <x v="1796"/>
    <x v="4"/>
    <x v="35"/>
    <x v="2534"/>
    <x v="2531"/>
    <x v="8"/>
  </r>
  <r>
    <n v="2535"/>
    <x v="2534"/>
    <x v="2533"/>
    <n v="20000"/>
    <n v="20755"/>
    <x v="0"/>
    <x v="0"/>
    <x v="0"/>
    <n v="1417463945"/>
    <x v="2535"/>
    <x v="0"/>
    <n v="78"/>
    <x v="0"/>
    <x v="35"/>
    <n v="104"/>
    <x v="1797"/>
    <x v="4"/>
    <x v="35"/>
    <x v="2535"/>
    <x v="2532"/>
    <x v="3"/>
  </r>
  <r>
    <n v="2536"/>
    <x v="2535"/>
    <x v="2534"/>
    <n v="25"/>
    <n v="29"/>
    <x v="0"/>
    <x v="0"/>
    <x v="0"/>
    <n v="1375151566"/>
    <x v="2536"/>
    <x v="0"/>
    <n v="4"/>
    <x v="0"/>
    <x v="35"/>
    <n v="116"/>
    <x v="1798"/>
    <x v="4"/>
    <x v="35"/>
    <x v="2536"/>
    <x v="2533"/>
    <x v="4"/>
  </r>
  <r>
    <n v="2537"/>
    <x v="2536"/>
    <x v="2535"/>
    <n v="1000"/>
    <n v="1100"/>
    <x v="0"/>
    <x v="0"/>
    <x v="0"/>
    <n v="1312212855"/>
    <x v="2537"/>
    <x v="0"/>
    <n v="11"/>
    <x v="0"/>
    <x v="35"/>
    <n v="110"/>
    <x v="101"/>
    <x v="4"/>
    <x v="35"/>
    <x v="2537"/>
    <x v="2534"/>
    <x v="6"/>
  </r>
  <r>
    <n v="2538"/>
    <x v="2537"/>
    <x v="2536"/>
    <n v="18000"/>
    <n v="20343.169999999998"/>
    <x v="0"/>
    <x v="0"/>
    <x v="0"/>
    <n v="1361681940"/>
    <x v="2538"/>
    <x v="0"/>
    <n v="185"/>
    <x v="0"/>
    <x v="35"/>
    <n v="113"/>
    <x v="1799"/>
    <x v="4"/>
    <x v="35"/>
    <x v="2538"/>
    <x v="2535"/>
    <x v="4"/>
  </r>
  <r>
    <n v="2539"/>
    <x v="2538"/>
    <x v="2537"/>
    <n v="10000"/>
    <n v="10025"/>
    <x v="0"/>
    <x v="0"/>
    <x v="0"/>
    <n v="1422913152"/>
    <x v="2539"/>
    <x v="0"/>
    <n v="59"/>
    <x v="0"/>
    <x v="35"/>
    <n v="100"/>
    <x v="1800"/>
    <x v="4"/>
    <x v="35"/>
    <x v="2539"/>
    <x v="2536"/>
    <x v="3"/>
  </r>
  <r>
    <n v="2540"/>
    <x v="2539"/>
    <x v="2538"/>
    <n v="2500"/>
    <n v="2585"/>
    <x v="0"/>
    <x v="0"/>
    <x v="0"/>
    <n v="1319904721"/>
    <x v="2540"/>
    <x v="0"/>
    <n v="27"/>
    <x v="0"/>
    <x v="35"/>
    <n v="103"/>
    <x v="1801"/>
    <x v="4"/>
    <x v="35"/>
    <x v="2540"/>
    <x v="2537"/>
    <x v="6"/>
  </r>
  <r>
    <n v="2541"/>
    <x v="2540"/>
    <x v="2539"/>
    <n v="3500"/>
    <n v="3746"/>
    <x v="0"/>
    <x v="1"/>
    <x v="1"/>
    <n v="1380192418"/>
    <x v="2541"/>
    <x v="0"/>
    <n v="63"/>
    <x v="0"/>
    <x v="35"/>
    <n v="107"/>
    <x v="35"/>
    <x v="4"/>
    <x v="35"/>
    <x v="2541"/>
    <x v="2538"/>
    <x v="4"/>
  </r>
  <r>
    <n v="2542"/>
    <x v="2541"/>
    <x v="2540"/>
    <n v="700"/>
    <n v="725"/>
    <x v="0"/>
    <x v="0"/>
    <x v="0"/>
    <n v="1380599940"/>
    <x v="2542"/>
    <x v="0"/>
    <n v="13"/>
    <x v="0"/>
    <x v="35"/>
    <n v="104"/>
    <x v="1802"/>
    <x v="4"/>
    <x v="35"/>
    <x v="2542"/>
    <x v="2539"/>
    <x v="4"/>
  </r>
  <r>
    <n v="2543"/>
    <x v="2542"/>
    <x v="2541"/>
    <n v="250"/>
    <n v="391"/>
    <x v="0"/>
    <x v="0"/>
    <x v="0"/>
    <n v="1293937200"/>
    <x v="2543"/>
    <x v="0"/>
    <n v="13"/>
    <x v="0"/>
    <x v="35"/>
    <n v="156"/>
    <x v="1803"/>
    <x v="4"/>
    <x v="35"/>
    <x v="2543"/>
    <x v="2540"/>
    <x v="7"/>
  </r>
  <r>
    <n v="2544"/>
    <x v="2543"/>
    <x v="2542"/>
    <n v="5000"/>
    <n v="5041"/>
    <x v="0"/>
    <x v="0"/>
    <x v="0"/>
    <n v="1341750569"/>
    <x v="2544"/>
    <x v="0"/>
    <n v="57"/>
    <x v="0"/>
    <x v="35"/>
    <n v="101"/>
    <x v="1804"/>
    <x v="4"/>
    <x v="35"/>
    <x v="2544"/>
    <x v="2541"/>
    <x v="5"/>
  </r>
  <r>
    <n v="2545"/>
    <x v="2544"/>
    <x v="2543"/>
    <n v="2000"/>
    <n v="3906"/>
    <x v="0"/>
    <x v="0"/>
    <x v="0"/>
    <n v="1424997000"/>
    <x v="2545"/>
    <x v="0"/>
    <n v="61"/>
    <x v="0"/>
    <x v="35"/>
    <n v="195"/>
    <x v="1805"/>
    <x v="4"/>
    <x v="35"/>
    <x v="2545"/>
    <x v="2542"/>
    <x v="0"/>
  </r>
  <r>
    <n v="2546"/>
    <x v="2545"/>
    <x v="2544"/>
    <n v="3500"/>
    <n v="3910"/>
    <x v="0"/>
    <x v="0"/>
    <x v="0"/>
    <n v="1380949200"/>
    <x v="2546"/>
    <x v="0"/>
    <n v="65"/>
    <x v="0"/>
    <x v="35"/>
    <n v="112"/>
    <x v="1806"/>
    <x v="4"/>
    <x v="35"/>
    <x v="2546"/>
    <x v="2543"/>
    <x v="4"/>
  </r>
  <r>
    <n v="2547"/>
    <x v="2546"/>
    <x v="2545"/>
    <n v="5500"/>
    <n v="6592"/>
    <x v="0"/>
    <x v="0"/>
    <x v="0"/>
    <n v="1333560803"/>
    <x v="2547"/>
    <x v="0"/>
    <n v="134"/>
    <x v="0"/>
    <x v="35"/>
    <n v="120"/>
    <x v="1807"/>
    <x v="4"/>
    <x v="35"/>
    <x v="2547"/>
    <x v="2544"/>
    <x v="5"/>
  </r>
  <r>
    <n v="2548"/>
    <x v="2547"/>
    <x v="2546"/>
    <n v="6000"/>
    <n v="6111"/>
    <x v="0"/>
    <x v="6"/>
    <x v="3"/>
    <n v="1475209620"/>
    <x v="2548"/>
    <x v="0"/>
    <n v="37"/>
    <x v="0"/>
    <x v="35"/>
    <n v="102"/>
    <x v="1808"/>
    <x v="4"/>
    <x v="35"/>
    <x v="2548"/>
    <x v="2545"/>
    <x v="2"/>
  </r>
  <r>
    <n v="2549"/>
    <x v="2548"/>
    <x v="2547"/>
    <n v="1570"/>
    <n v="1614"/>
    <x v="0"/>
    <x v="1"/>
    <x v="1"/>
    <n v="1370019600"/>
    <x v="2549"/>
    <x v="0"/>
    <n v="37"/>
    <x v="0"/>
    <x v="35"/>
    <n v="103"/>
    <x v="1809"/>
    <x v="4"/>
    <x v="35"/>
    <x v="2549"/>
    <x v="2546"/>
    <x v="4"/>
  </r>
  <r>
    <n v="2550"/>
    <x v="2549"/>
    <x v="2548"/>
    <n v="6500"/>
    <n v="6555"/>
    <x v="0"/>
    <x v="0"/>
    <x v="0"/>
    <n v="1444276740"/>
    <x v="2550"/>
    <x v="0"/>
    <n v="150"/>
    <x v="0"/>
    <x v="35"/>
    <n v="101"/>
    <x v="1810"/>
    <x v="4"/>
    <x v="35"/>
    <x v="2550"/>
    <x v="2547"/>
    <x v="0"/>
  </r>
  <r>
    <n v="2551"/>
    <x v="2550"/>
    <x v="2549"/>
    <n v="3675"/>
    <n v="3775.5"/>
    <x v="0"/>
    <x v="0"/>
    <x v="0"/>
    <n v="1332362880"/>
    <x v="2551"/>
    <x v="0"/>
    <n v="56"/>
    <x v="0"/>
    <x v="35"/>
    <n v="103"/>
    <x v="1811"/>
    <x v="4"/>
    <x v="35"/>
    <x v="2551"/>
    <x v="2548"/>
    <x v="5"/>
  </r>
  <r>
    <n v="2552"/>
    <x v="2551"/>
    <x v="2550"/>
    <n v="3000"/>
    <n v="3195"/>
    <x v="0"/>
    <x v="0"/>
    <x v="0"/>
    <n v="1488741981"/>
    <x v="2552"/>
    <x v="0"/>
    <n v="18"/>
    <x v="0"/>
    <x v="35"/>
    <n v="107"/>
    <x v="1812"/>
    <x v="4"/>
    <x v="35"/>
    <x v="2552"/>
    <x v="2549"/>
    <x v="1"/>
  </r>
  <r>
    <n v="2553"/>
    <x v="2552"/>
    <x v="2551"/>
    <n v="1500"/>
    <n v="2333"/>
    <x v="0"/>
    <x v="0"/>
    <x v="0"/>
    <n v="1348202807"/>
    <x v="2553"/>
    <x v="0"/>
    <n v="60"/>
    <x v="0"/>
    <x v="35"/>
    <n v="156"/>
    <x v="1813"/>
    <x v="4"/>
    <x v="35"/>
    <x v="2553"/>
    <x v="2550"/>
    <x v="5"/>
  </r>
  <r>
    <n v="2554"/>
    <x v="2553"/>
    <x v="2552"/>
    <n v="3000"/>
    <n v="3684"/>
    <x v="0"/>
    <x v="0"/>
    <x v="0"/>
    <n v="1433131140"/>
    <x v="2554"/>
    <x v="0"/>
    <n v="67"/>
    <x v="0"/>
    <x v="35"/>
    <n v="123"/>
    <x v="1814"/>
    <x v="4"/>
    <x v="35"/>
    <x v="2554"/>
    <x v="2551"/>
    <x v="0"/>
  </r>
  <r>
    <n v="2555"/>
    <x v="2554"/>
    <x v="2553"/>
    <n v="2000"/>
    <n v="2147"/>
    <x v="0"/>
    <x v="0"/>
    <x v="0"/>
    <n v="1338219793"/>
    <x v="2555"/>
    <x v="0"/>
    <n v="35"/>
    <x v="0"/>
    <x v="35"/>
    <n v="107"/>
    <x v="1815"/>
    <x v="4"/>
    <x v="35"/>
    <x v="2555"/>
    <x v="2552"/>
    <x v="5"/>
  </r>
  <r>
    <n v="2556"/>
    <x v="2555"/>
    <x v="2554"/>
    <n v="745"/>
    <n v="786"/>
    <x v="0"/>
    <x v="0"/>
    <x v="0"/>
    <n v="1356392857"/>
    <x v="2556"/>
    <x v="0"/>
    <n v="34"/>
    <x v="0"/>
    <x v="35"/>
    <n v="106"/>
    <x v="1816"/>
    <x v="4"/>
    <x v="35"/>
    <x v="2556"/>
    <x v="2553"/>
    <x v="5"/>
  </r>
  <r>
    <n v="2557"/>
    <x v="2556"/>
    <x v="2555"/>
    <n v="900"/>
    <n v="1066"/>
    <x v="0"/>
    <x v="1"/>
    <x v="1"/>
    <n v="1400176386"/>
    <x v="2557"/>
    <x v="0"/>
    <n v="36"/>
    <x v="0"/>
    <x v="35"/>
    <n v="118"/>
    <x v="1817"/>
    <x v="4"/>
    <x v="35"/>
    <x v="2557"/>
    <x v="2554"/>
    <x v="3"/>
  </r>
  <r>
    <n v="2558"/>
    <x v="2557"/>
    <x v="2556"/>
    <n v="1250"/>
    <n v="1361"/>
    <x v="0"/>
    <x v="2"/>
    <x v="2"/>
    <n v="1430488740"/>
    <x v="2558"/>
    <x v="0"/>
    <n v="18"/>
    <x v="0"/>
    <x v="35"/>
    <n v="109"/>
    <x v="1818"/>
    <x v="4"/>
    <x v="35"/>
    <x v="2558"/>
    <x v="2555"/>
    <x v="0"/>
  </r>
  <r>
    <n v="2559"/>
    <x v="2558"/>
    <x v="2557"/>
    <n v="800"/>
    <n v="890"/>
    <x v="0"/>
    <x v="0"/>
    <x v="0"/>
    <n v="1321385820"/>
    <x v="2559"/>
    <x v="0"/>
    <n v="25"/>
    <x v="0"/>
    <x v="35"/>
    <n v="111"/>
    <x v="1819"/>
    <x v="4"/>
    <x v="35"/>
    <x v="2559"/>
    <x v="2556"/>
    <x v="6"/>
  </r>
  <r>
    <n v="2560"/>
    <x v="2559"/>
    <x v="2558"/>
    <n v="3000"/>
    <n v="3003"/>
    <x v="0"/>
    <x v="1"/>
    <x v="1"/>
    <n v="1425682174"/>
    <x v="2560"/>
    <x v="0"/>
    <n v="21"/>
    <x v="0"/>
    <x v="35"/>
    <n v="100"/>
    <x v="1820"/>
    <x v="4"/>
    <x v="35"/>
    <x v="2560"/>
    <x v="2557"/>
    <x v="0"/>
  </r>
  <r>
    <n v="2561"/>
    <x v="2560"/>
    <x v="2559"/>
    <n v="100000"/>
    <n v="0"/>
    <x v="1"/>
    <x v="5"/>
    <x v="5"/>
    <n v="1444740089"/>
    <x v="2561"/>
    <x v="0"/>
    <n v="0"/>
    <x v="1"/>
    <x v="19"/>
    <n v="0"/>
    <x v="123"/>
    <x v="7"/>
    <x v="19"/>
    <x v="2561"/>
    <x v="2558"/>
    <x v="0"/>
  </r>
  <r>
    <n v="2562"/>
    <x v="2561"/>
    <x v="2560"/>
    <n v="10000"/>
    <n v="75"/>
    <x v="1"/>
    <x v="12"/>
    <x v="3"/>
    <n v="1476189339"/>
    <x v="2562"/>
    <x v="0"/>
    <n v="3"/>
    <x v="1"/>
    <x v="19"/>
    <n v="1"/>
    <x v="381"/>
    <x v="7"/>
    <x v="19"/>
    <x v="2562"/>
    <x v="2559"/>
    <x v="2"/>
  </r>
  <r>
    <n v="2563"/>
    <x v="2562"/>
    <x v="2561"/>
    <n v="20000"/>
    <n v="0"/>
    <x v="1"/>
    <x v="0"/>
    <x v="0"/>
    <n v="1438226451"/>
    <x v="2563"/>
    <x v="0"/>
    <n v="0"/>
    <x v="1"/>
    <x v="19"/>
    <n v="0"/>
    <x v="123"/>
    <x v="7"/>
    <x v="19"/>
    <x v="2563"/>
    <x v="2560"/>
    <x v="0"/>
  </r>
  <r>
    <n v="2564"/>
    <x v="2563"/>
    <x v="2562"/>
    <n v="40000"/>
    <n v="0"/>
    <x v="1"/>
    <x v="5"/>
    <x v="5"/>
    <n v="1406854699"/>
    <x v="2564"/>
    <x v="0"/>
    <n v="0"/>
    <x v="1"/>
    <x v="19"/>
    <n v="0"/>
    <x v="123"/>
    <x v="7"/>
    <x v="19"/>
    <x v="2564"/>
    <x v="2561"/>
    <x v="3"/>
  </r>
  <r>
    <n v="2565"/>
    <x v="2564"/>
    <x v="2563"/>
    <n v="10000"/>
    <n v="100"/>
    <x v="1"/>
    <x v="0"/>
    <x v="0"/>
    <n v="1462827000"/>
    <x v="2565"/>
    <x v="0"/>
    <n v="1"/>
    <x v="1"/>
    <x v="19"/>
    <n v="1"/>
    <x v="101"/>
    <x v="7"/>
    <x v="19"/>
    <x v="2565"/>
    <x v="2562"/>
    <x v="2"/>
  </r>
  <r>
    <n v="2566"/>
    <x v="2565"/>
    <x v="2564"/>
    <n v="35000"/>
    <n v="0"/>
    <x v="1"/>
    <x v="0"/>
    <x v="0"/>
    <n v="1408663948"/>
    <x v="2566"/>
    <x v="0"/>
    <n v="0"/>
    <x v="1"/>
    <x v="19"/>
    <n v="0"/>
    <x v="123"/>
    <x v="7"/>
    <x v="19"/>
    <x v="2566"/>
    <x v="2563"/>
    <x v="3"/>
  </r>
  <r>
    <n v="2567"/>
    <x v="2566"/>
    <x v="2565"/>
    <n v="45000"/>
    <n v="120"/>
    <x v="1"/>
    <x v="0"/>
    <x v="0"/>
    <n v="1429823138"/>
    <x v="2567"/>
    <x v="0"/>
    <n v="2"/>
    <x v="1"/>
    <x v="19"/>
    <n v="0"/>
    <x v="88"/>
    <x v="7"/>
    <x v="19"/>
    <x v="2567"/>
    <x v="2564"/>
    <x v="0"/>
  </r>
  <r>
    <n v="2568"/>
    <x v="2567"/>
    <x v="2566"/>
    <n v="10000"/>
    <n v="50"/>
    <x v="1"/>
    <x v="1"/>
    <x v="1"/>
    <n v="1472745594"/>
    <x v="2568"/>
    <x v="0"/>
    <n v="1"/>
    <x v="1"/>
    <x v="19"/>
    <n v="1"/>
    <x v="73"/>
    <x v="7"/>
    <x v="19"/>
    <x v="2568"/>
    <x v="2565"/>
    <x v="2"/>
  </r>
  <r>
    <n v="2569"/>
    <x v="2568"/>
    <x v="2567"/>
    <n v="6500"/>
    <n v="145"/>
    <x v="1"/>
    <x v="0"/>
    <x v="0"/>
    <n v="1442457112"/>
    <x v="2569"/>
    <x v="0"/>
    <n v="2"/>
    <x v="1"/>
    <x v="19"/>
    <n v="2"/>
    <x v="1821"/>
    <x v="7"/>
    <x v="19"/>
    <x v="2569"/>
    <x v="2566"/>
    <x v="0"/>
  </r>
  <r>
    <n v="2570"/>
    <x v="2569"/>
    <x v="2568"/>
    <n v="7000"/>
    <n v="59"/>
    <x v="1"/>
    <x v="0"/>
    <x v="0"/>
    <n v="1486590035"/>
    <x v="2570"/>
    <x v="0"/>
    <n v="2"/>
    <x v="1"/>
    <x v="19"/>
    <n v="1"/>
    <x v="1822"/>
    <x v="7"/>
    <x v="19"/>
    <x v="2570"/>
    <x v="2567"/>
    <x v="1"/>
  </r>
  <r>
    <n v="2571"/>
    <x v="2570"/>
    <x v="2569"/>
    <n v="100000"/>
    <n v="250"/>
    <x v="1"/>
    <x v="2"/>
    <x v="2"/>
    <n v="1463645521"/>
    <x v="2571"/>
    <x v="0"/>
    <n v="4"/>
    <x v="1"/>
    <x v="19"/>
    <n v="0"/>
    <x v="369"/>
    <x v="7"/>
    <x v="19"/>
    <x v="2571"/>
    <x v="2568"/>
    <x v="2"/>
  </r>
  <r>
    <n v="2572"/>
    <x v="2571"/>
    <x v="2570"/>
    <n v="30000"/>
    <n v="0"/>
    <x v="1"/>
    <x v="0"/>
    <x v="0"/>
    <n v="1428893517"/>
    <x v="2572"/>
    <x v="0"/>
    <n v="0"/>
    <x v="1"/>
    <x v="19"/>
    <n v="0"/>
    <x v="123"/>
    <x v="7"/>
    <x v="19"/>
    <x v="2572"/>
    <x v="2569"/>
    <x v="0"/>
  </r>
  <r>
    <n v="2573"/>
    <x v="2572"/>
    <x v="2571"/>
    <n v="8000"/>
    <n v="0"/>
    <x v="1"/>
    <x v="0"/>
    <x v="0"/>
    <n v="1408803149"/>
    <x v="2573"/>
    <x v="0"/>
    <n v="0"/>
    <x v="1"/>
    <x v="19"/>
    <n v="0"/>
    <x v="123"/>
    <x v="7"/>
    <x v="19"/>
    <x v="2573"/>
    <x v="2570"/>
    <x v="3"/>
  </r>
  <r>
    <n v="2574"/>
    <x v="2573"/>
    <x v="2572"/>
    <n v="10000"/>
    <n v="0"/>
    <x v="1"/>
    <x v="0"/>
    <x v="0"/>
    <n v="1463600945"/>
    <x v="2574"/>
    <x v="0"/>
    <n v="0"/>
    <x v="1"/>
    <x v="19"/>
    <n v="0"/>
    <x v="123"/>
    <x v="7"/>
    <x v="19"/>
    <x v="2574"/>
    <x v="2571"/>
    <x v="2"/>
  </r>
  <r>
    <n v="2575"/>
    <x v="2574"/>
    <x v="2573"/>
    <n v="85000"/>
    <n v="0"/>
    <x v="1"/>
    <x v="0"/>
    <x v="0"/>
    <n v="1421030194"/>
    <x v="2575"/>
    <x v="0"/>
    <n v="0"/>
    <x v="1"/>
    <x v="19"/>
    <n v="0"/>
    <x v="123"/>
    <x v="7"/>
    <x v="19"/>
    <x v="2575"/>
    <x v="2572"/>
    <x v="3"/>
  </r>
  <r>
    <n v="2576"/>
    <x v="2575"/>
    <x v="2574"/>
    <n v="10000"/>
    <n v="0"/>
    <x v="1"/>
    <x v="0"/>
    <x v="0"/>
    <n v="1428707647"/>
    <x v="2576"/>
    <x v="0"/>
    <n v="0"/>
    <x v="1"/>
    <x v="19"/>
    <n v="0"/>
    <x v="123"/>
    <x v="7"/>
    <x v="19"/>
    <x v="2576"/>
    <x v="2573"/>
    <x v="0"/>
  </r>
  <r>
    <n v="2577"/>
    <x v="2576"/>
    <x v="2575"/>
    <n v="15000"/>
    <n v="0"/>
    <x v="1"/>
    <x v="0"/>
    <x v="0"/>
    <n v="1407181297"/>
    <x v="2577"/>
    <x v="0"/>
    <n v="0"/>
    <x v="1"/>
    <x v="19"/>
    <n v="0"/>
    <x v="123"/>
    <x v="7"/>
    <x v="19"/>
    <x v="2577"/>
    <x v="2574"/>
    <x v="3"/>
  </r>
  <r>
    <n v="2578"/>
    <x v="2577"/>
    <x v="2576"/>
    <n v="6000"/>
    <n v="0"/>
    <x v="1"/>
    <x v="0"/>
    <x v="0"/>
    <n v="1444410000"/>
    <x v="2578"/>
    <x v="0"/>
    <n v="0"/>
    <x v="1"/>
    <x v="19"/>
    <n v="0"/>
    <x v="123"/>
    <x v="7"/>
    <x v="19"/>
    <x v="2578"/>
    <x v="2575"/>
    <x v="0"/>
  </r>
  <r>
    <n v="2579"/>
    <x v="2578"/>
    <x v="2577"/>
    <n v="200000"/>
    <n v="277"/>
    <x v="1"/>
    <x v="0"/>
    <x v="0"/>
    <n v="1410810903"/>
    <x v="2579"/>
    <x v="0"/>
    <n v="12"/>
    <x v="1"/>
    <x v="19"/>
    <n v="0"/>
    <x v="1823"/>
    <x v="7"/>
    <x v="19"/>
    <x v="2579"/>
    <x v="2576"/>
    <x v="3"/>
  </r>
  <r>
    <n v="2580"/>
    <x v="2579"/>
    <x v="2578"/>
    <n v="8500"/>
    <n v="51"/>
    <x v="1"/>
    <x v="0"/>
    <x v="0"/>
    <n v="1431745200"/>
    <x v="2580"/>
    <x v="0"/>
    <n v="2"/>
    <x v="1"/>
    <x v="19"/>
    <n v="1"/>
    <x v="157"/>
    <x v="7"/>
    <x v="19"/>
    <x v="2580"/>
    <x v="2577"/>
    <x v="0"/>
  </r>
  <r>
    <n v="2581"/>
    <x v="2580"/>
    <x v="2579"/>
    <n v="5000"/>
    <n v="530"/>
    <x v="2"/>
    <x v="0"/>
    <x v="0"/>
    <n v="1447689898"/>
    <x v="2581"/>
    <x v="0"/>
    <n v="11"/>
    <x v="1"/>
    <x v="19"/>
    <n v="11"/>
    <x v="1824"/>
    <x v="7"/>
    <x v="19"/>
    <x v="2581"/>
    <x v="2578"/>
    <x v="0"/>
  </r>
  <r>
    <n v="2582"/>
    <x v="2581"/>
    <x v="2580"/>
    <n v="90000"/>
    <n v="1"/>
    <x v="2"/>
    <x v="0"/>
    <x v="0"/>
    <n v="1477784634"/>
    <x v="2582"/>
    <x v="0"/>
    <n v="1"/>
    <x v="1"/>
    <x v="19"/>
    <n v="0"/>
    <x v="120"/>
    <x v="7"/>
    <x v="19"/>
    <x v="2582"/>
    <x v="2579"/>
    <x v="2"/>
  </r>
  <r>
    <n v="2583"/>
    <x v="2582"/>
    <x v="2581"/>
    <n v="1000"/>
    <n v="5"/>
    <x v="2"/>
    <x v="0"/>
    <x v="0"/>
    <n v="1426526880"/>
    <x v="2583"/>
    <x v="0"/>
    <n v="5"/>
    <x v="1"/>
    <x v="19"/>
    <n v="1"/>
    <x v="120"/>
    <x v="7"/>
    <x v="19"/>
    <x v="2583"/>
    <x v="2580"/>
    <x v="0"/>
  </r>
  <r>
    <n v="2584"/>
    <x v="2583"/>
    <x v="2582"/>
    <n v="10000"/>
    <n v="0"/>
    <x v="2"/>
    <x v="0"/>
    <x v="0"/>
    <n v="1434341369"/>
    <x v="2584"/>
    <x v="0"/>
    <n v="0"/>
    <x v="1"/>
    <x v="19"/>
    <n v="0"/>
    <x v="123"/>
    <x v="7"/>
    <x v="19"/>
    <x v="2584"/>
    <x v="2581"/>
    <x v="0"/>
  </r>
  <r>
    <n v="2585"/>
    <x v="2584"/>
    <x v="2583"/>
    <n v="30000"/>
    <n v="50"/>
    <x v="2"/>
    <x v="0"/>
    <x v="0"/>
    <n v="1404601632"/>
    <x v="2585"/>
    <x v="0"/>
    <n v="1"/>
    <x v="1"/>
    <x v="19"/>
    <n v="0"/>
    <x v="73"/>
    <x v="7"/>
    <x v="19"/>
    <x v="2585"/>
    <x v="2582"/>
    <x v="3"/>
  </r>
  <r>
    <n v="2586"/>
    <x v="2585"/>
    <x v="2584"/>
    <n v="3000"/>
    <n v="5"/>
    <x v="2"/>
    <x v="1"/>
    <x v="1"/>
    <n v="1451030136"/>
    <x v="2586"/>
    <x v="0"/>
    <n v="1"/>
    <x v="1"/>
    <x v="19"/>
    <n v="0"/>
    <x v="145"/>
    <x v="7"/>
    <x v="19"/>
    <x v="2586"/>
    <x v="2583"/>
    <x v="0"/>
  </r>
  <r>
    <n v="2587"/>
    <x v="2586"/>
    <x v="2585"/>
    <n v="50000"/>
    <n v="1217"/>
    <x v="2"/>
    <x v="0"/>
    <x v="0"/>
    <n v="1451491953"/>
    <x v="2587"/>
    <x v="0"/>
    <n v="6"/>
    <x v="1"/>
    <x v="19"/>
    <n v="2"/>
    <x v="1825"/>
    <x v="7"/>
    <x v="19"/>
    <x v="2587"/>
    <x v="2584"/>
    <x v="0"/>
  </r>
  <r>
    <n v="2588"/>
    <x v="2587"/>
    <x v="2586"/>
    <n v="6000"/>
    <n v="233"/>
    <x v="2"/>
    <x v="0"/>
    <x v="0"/>
    <n v="1427807640"/>
    <x v="2588"/>
    <x v="0"/>
    <n v="8"/>
    <x v="1"/>
    <x v="19"/>
    <n v="4"/>
    <x v="1826"/>
    <x v="7"/>
    <x v="19"/>
    <x v="2588"/>
    <x v="2585"/>
    <x v="0"/>
  </r>
  <r>
    <n v="2589"/>
    <x v="2588"/>
    <x v="2587"/>
    <n v="50000"/>
    <n v="5"/>
    <x v="2"/>
    <x v="8"/>
    <x v="7"/>
    <n v="1458733927"/>
    <x v="2589"/>
    <x v="0"/>
    <n v="1"/>
    <x v="1"/>
    <x v="19"/>
    <n v="0"/>
    <x v="145"/>
    <x v="7"/>
    <x v="19"/>
    <x v="2589"/>
    <x v="2586"/>
    <x v="2"/>
  </r>
  <r>
    <n v="2590"/>
    <x v="2589"/>
    <x v="2588"/>
    <n v="3000"/>
    <n v="0"/>
    <x v="2"/>
    <x v="2"/>
    <x v="2"/>
    <n v="1453817297"/>
    <x v="2590"/>
    <x v="0"/>
    <n v="0"/>
    <x v="1"/>
    <x v="19"/>
    <n v="0"/>
    <x v="123"/>
    <x v="7"/>
    <x v="19"/>
    <x v="2590"/>
    <x v="2587"/>
    <x v="2"/>
  </r>
  <r>
    <n v="2591"/>
    <x v="2590"/>
    <x v="2589"/>
    <n v="1500"/>
    <n v="26"/>
    <x v="2"/>
    <x v="0"/>
    <x v="0"/>
    <n v="1457901924"/>
    <x v="2591"/>
    <x v="0"/>
    <n v="2"/>
    <x v="1"/>
    <x v="19"/>
    <n v="2"/>
    <x v="31"/>
    <x v="7"/>
    <x v="19"/>
    <x v="2591"/>
    <x v="2588"/>
    <x v="2"/>
  </r>
  <r>
    <n v="2592"/>
    <x v="2591"/>
    <x v="2590"/>
    <n v="30000"/>
    <n v="50"/>
    <x v="2"/>
    <x v="0"/>
    <x v="0"/>
    <n v="1412536421"/>
    <x v="2592"/>
    <x v="0"/>
    <n v="1"/>
    <x v="1"/>
    <x v="19"/>
    <n v="0"/>
    <x v="73"/>
    <x v="7"/>
    <x v="19"/>
    <x v="2592"/>
    <x v="2589"/>
    <x v="3"/>
  </r>
  <r>
    <n v="2593"/>
    <x v="2592"/>
    <x v="2591"/>
    <n v="10000"/>
    <n v="0"/>
    <x v="2"/>
    <x v="0"/>
    <x v="0"/>
    <n v="1429993026"/>
    <x v="2593"/>
    <x v="0"/>
    <n v="0"/>
    <x v="1"/>
    <x v="19"/>
    <n v="0"/>
    <x v="123"/>
    <x v="7"/>
    <x v="19"/>
    <x v="2593"/>
    <x v="2590"/>
    <x v="0"/>
  </r>
  <r>
    <n v="2594"/>
    <x v="2593"/>
    <x v="2592"/>
    <n v="80000"/>
    <n v="1"/>
    <x v="2"/>
    <x v="0"/>
    <x v="0"/>
    <n v="1407453228"/>
    <x v="2594"/>
    <x v="0"/>
    <n v="1"/>
    <x v="1"/>
    <x v="19"/>
    <n v="0"/>
    <x v="120"/>
    <x v="7"/>
    <x v="19"/>
    <x v="2594"/>
    <x v="2591"/>
    <x v="3"/>
  </r>
  <r>
    <n v="2595"/>
    <x v="2594"/>
    <x v="2593"/>
    <n v="15000"/>
    <n v="1825"/>
    <x v="2"/>
    <x v="0"/>
    <x v="0"/>
    <n v="1487915500"/>
    <x v="2595"/>
    <x v="0"/>
    <n v="19"/>
    <x v="1"/>
    <x v="19"/>
    <n v="12"/>
    <x v="1827"/>
    <x v="7"/>
    <x v="19"/>
    <x v="2595"/>
    <x v="2592"/>
    <x v="1"/>
  </r>
  <r>
    <n v="2596"/>
    <x v="2595"/>
    <x v="2594"/>
    <n v="35000"/>
    <n v="8256"/>
    <x v="2"/>
    <x v="5"/>
    <x v="5"/>
    <n v="1407427009"/>
    <x v="2596"/>
    <x v="0"/>
    <n v="27"/>
    <x v="1"/>
    <x v="19"/>
    <n v="24"/>
    <x v="1828"/>
    <x v="7"/>
    <x v="19"/>
    <x v="2596"/>
    <x v="2593"/>
    <x v="3"/>
  </r>
  <r>
    <n v="2597"/>
    <x v="2596"/>
    <x v="2595"/>
    <n v="1500"/>
    <n v="85"/>
    <x v="2"/>
    <x v="1"/>
    <x v="1"/>
    <n v="1466323917"/>
    <x v="2597"/>
    <x v="0"/>
    <n v="7"/>
    <x v="1"/>
    <x v="19"/>
    <n v="6"/>
    <x v="1829"/>
    <x v="7"/>
    <x v="19"/>
    <x v="2597"/>
    <x v="2594"/>
    <x v="2"/>
  </r>
  <r>
    <n v="2598"/>
    <x v="2597"/>
    <x v="2596"/>
    <n v="3000"/>
    <n v="1170"/>
    <x v="2"/>
    <x v="0"/>
    <x v="0"/>
    <n v="1443039001"/>
    <x v="2598"/>
    <x v="0"/>
    <n v="14"/>
    <x v="1"/>
    <x v="19"/>
    <n v="39"/>
    <x v="1830"/>
    <x v="7"/>
    <x v="19"/>
    <x v="2598"/>
    <x v="2595"/>
    <x v="0"/>
  </r>
  <r>
    <n v="2599"/>
    <x v="2598"/>
    <x v="2597"/>
    <n v="9041"/>
    <n v="90"/>
    <x v="2"/>
    <x v="0"/>
    <x v="0"/>
    <n v="1407089147"/>
    <x v="2599"/>
    <x v="0"/>
    <n v="5"/>
    <x v="1"/>
    <x v="19"/>
    <n v="1"/>
    <x v="657"/>
    <x v="7"/>
    <x v="19"/>
    <x v="2599"/>
    <x v="2596"/>
    <x v="3"/>
  </r>
  <r>
    <n v="2600"/>
    <x v="2599"/>
    <x v="2598"/>
    <n v="50000"/>
    <n v="3466"/>
    <x v="2"/>
    <x v="0"/>
    <x v="0"/>
    <n v="1458938200"/>
    <x v="2600"/>
    <x v="0"/>
    <n v="30"/>
    <x v="1"/>
    <x v="19"/>
    <n v="7"/>
    <x v="1831"/>
    <x v="7"/>
    <x v="19"/>
    <x v="2600"/>
    <x v="2597"/>
    <x v="2"/>
  </r>
  <r>
    <n v="2601"/>
    <x v="2600"/>
    <x v="2599"/>
    <n v="500"/>
    <n v="3307"/>
    <x v="0"/>
    <x v="0"/>
    <x v="0"/>
    <n v="1347508740"/>
    <x v="2601"/>
    <x v="1"/>
    <n v="151"/>
    <x v="0"/>
    <x v="36"/>
    <n v="661"/>
    <x v="95"/>
    <x v="2"/>
    <x v="36"/>
    <x v="2601"/>
    <x v="2598"/>
    <x v="5"/>
  </r>
  <r>
    <n v="2602"/>
    <x v="2601"/>
    <x v="2600"/>
    <n v="12000"/>
    <n v="39131"/>
    <x v="0"/>
    <x v="0"/>
    <x v="0"/>
    <n v="1415827200"/>
    <x v="2602"/>
    <x v="1"/>
    <n v="489"/>
    <x v="0"/>
    <x v="36"/>
    <n v="326"/>
    <x v="1832"/>
    <x v="2"/>
    <x v="36"/>
    <x v="2602"/>
    <x v="2599"/>
    <x v="3"/>
  </r>
  <r>
    <n v="2603"/>
    <x v="2602"/>
    <x v="2601"/>
    <n v="1750"/>
    <n v="1776"/>
    <x v="0"/>
    <x v="0"/>
    <x v="0"/>
    <n v="1387835654"/>
    <x v="2603"/>
    <x v="1"/>
    <n v="50"/>
    <x v="0"/>
    <x v="36"/>
    <n v="101"/>
    <x v="1833"/>
    <x v="2"/>
    <x v="36"/>
    <x v="2603"/>
    <x v="2600"/>
    <x v="4"/>
  </r>
  <r>
    <n v="2604"/>
    <x v="2603"/>
    <x v="2602"/>
    <n v="20000"/>
    <n v="20843.599999999999"/>
    <x v="0"/>
    <x v="0"/>
    <x v="0"/>
    <n v="1335662023"/>
    <x v="2604"/>
    <x v="1"/>
    <n v="321"/>
    <x v="0"/>
    <x v="36"/>
    <n v="104"/>
    <x v="1834"/>
    <x v="2"/>
    <x v="36"/>
    <x v="2604"/>
    <x v="2601"/>
    <x v="5"/>
  </r>
  <r>
    <n v="2605"/>
    <x v="2604"/>
    <x v="2603"/>
    <n v="100000"/>
    <n v="107421.57"/>
    <x v="0"/>
    <x v="0"/>
    <x v="0"/>
    <n v="1466168390"/>
    <x v="2605"/>
    <x v="1"/>
    <n v="1762"/>
    <x v="0"/>
    <x v="36"/>
    <n v="107"/>
    <x v="1835"/>
    <x v="2"/>
    <x v="36"/>
    <x v="2605"/>
    <x v="2602"/>
    <x v="2"/>
  </r>
  <r>
    <n v="2606"/>
    <x v="2605"/>
    <x v="2604"/>
    <n v="11000"/>
    <n v="12106"/>
    <x v="0"/>
    <x v="0"/>
    <x v="0"/>
    <n v="1398791182"/>
    <x v="2606"/>
    <x v="1"/>
    <n v="385"/>
    <x v="0"/>
    <x v="36"/>
    <n v="110"/>
    <x v="1836"/>
    <x v="2"/>
    <x v="36"/>
    <x v="2606"/>
    <x v="2603"/>
    <x v="3"/>
  </r>
  <r>
    <n v="2607"/>
    <x v="2606"/>
    <x v="2605"/>
    <n v="8000"/>
    <n v="32616"/>
    <x v="0"/>
    <x v="0"/>
    <x v="0"/>
    <n v="1439344800"/>
    <x v="2607"/>
    <x v="1"/>
    <n v="398"/>
    <x v="0"/>
    <x v="36"/>
    <n v="408"/>
    <x v="800"/>
    <x v="2"/>
    <x v="36"/>
    <x v="2607"/>
    <x v="2604"/>
    <x v="0"/>
  </r>
  <r>
    <n v="2608"/>
    <x v="2607"/>
    <x v="2606"/>
    <n v="8000"/>
    <n v="17914"/>
    <x v="0"/>
    <x v="0"/>
    <x v="0"/>
    <n v="1489536000"/>
    <x v="2608"/>
    <x v="1"/>
    <n v="304"/>
    <x v="0"/>
    <x v="36"/>
    <n v="224"/>
    <x v="1837"/>
    <x v="2"/>
    <x v="36"/>
    <x v="2608"/>
    <x v="2605"/>
    <x v="1"/>
  </r>
  <r>
    <n v="2609"/>
    <x v="2608"/>
    <x v="2607"/>
    <n v="35000"/>
    <n v="106330.39"/>
    <x v="0"/>
    <x v="0"/>
    <x v="0"/>
    <n v="1342330951"/>
    <x v="2609"/>
    <x v="1"/>
    <n v="676"/>
    <x v="0"/>
    <x v="36"/>
    <n v="304"/>
    <x v="1838"/>
    <x v="2"/>
    <x v="36"/>
    <x v="2609"/>
    <x v="2606"/>
    <x v="5"/>
  </r>
  <r>
    <n v="2610"/>
    <x v="2609"/>
    <x v="2608"/>
    <n v="22765"/>
    <n v="32172.66"/>
    <x v="0"/>
    <x v="0"/>
    <x v="0"/>
    <n v="1471849140"/>
    <x v="2610"/>
    <x v="1"/>
    <n v="577"/>
    <x v="0"/>
    <x v="36"/>
    <n v="141"/>
    <x v="1839"/>
    <x v="2"/>
    <x v="36"/>
    <x v="2610"/>
    <x v="2607"/>
    <x v="2"/>
  </r>
  <r>
    <n v="2611"/>
    <x v="2610"/>
    <x v="2609"/>
    <n v="11000"/>
    <n v="306970"/>
    <x v="0"/>
    <x v="12"/>
    <x v="3"/>
    <n v="1483397940"/>
    <x v="2611"/>
    <x v="1"/>
    <n v="3663"/>
    <x v="0"/>
    <x v="36"/>
    <n v="2791"/>
    <x v="1840"/>
    <x v="2"/>
    <x v="36"/>
    <x v="2611"/>
    <x v="2608"/>
    <x v="2"/>
  </r>
  <r>
    <n v="2612"/>
    <x v="2611"/>
    <x v="2610"/>
    <n v="10000"/>
    <n v="17176.13"/>
    <x v="0"/>
    <x v="0"/>
    <x v="0"/>
    <n v="1420773970"/>
    <x v="2612"/>
    <x v="1"/>
    <n v="294"/>
    <x v="0"/>
    <x v="36"/>
    <n v="172"/>
    <x v="701"/>
    <x v="2"/>
    <x v="36"/>
    <x v="2612"/>
    <x v="2609"/>
    <x v="3"/>
  </r>
  <r>
    <n v="2613"/>
    <x v="2612"/>
    <x v="2611"/>
    <n v="7500"/>
    <n v="7576"/>
    <x v="0"/>
    <x v="0"/>
    <x v="0"/>
    <n v="1348256294"/>
    <x v="2613"/>
    <x v="1"/>
    <n v="28"/>
    <x v="0"/>
    <x v="36"/>
    <n v="101"/>
    <x v="1841"/>
    <x v="2"/>
    <x v="36"/>
    <x v="2613"/>
    <x v="2610"/>
    <x v="5"/>
  </r>
  <r>
    <n v="2614"/>
    <x v="2613"/>
    <x v="2612"/>
    <n v="10500"/>
    <n v="10710"/>
    <x v="0"/>
    <x v="0"/>
    <x v="0"/>
    <n v="1398834000"/>
    <x v="2614"/>
    <x v="1"/>
    <n v="100"/>
    <x v="0"/>
    <x v="36"/>
    <n v="102"/>
    <x v="1842"/>
    <x v="2"/>
    <x v="36"/>
    <x v="2614"/>
    <x v="2611"/>
    <x v="3"/>
  </r>
  <r>
    <n v="2615"/>
    <x v="2614"/>
    <x v="2613"/>
    <n v="2001"/>
    <n v="3397"/>
    <x v="0"/>
    <x v="1"/>
    <x v="1"/>
    <n v="1462017600"/>
    <x v="2615"/>
    <x v="0"/>
    <n v="72"/>
    <x v="0"/>
    <x v="36"/>
    <n v="170"/>
    <x v="1843"/>
    <x v="2"/>
    <x v="36"/>
    <x v="2615"/>
    <x v="2612"/>
    <x v="2"/>
  </r>
  <r>
    <n v="2616"/>
    <x v="2615"/>
    <x v="2614"/>
    <n v="25000"/>
    <n v="28633.5"/>
    <x v="0"/>
    <x v="0"/>
    <x v="0"/>
    <n v="1440546729"/>
    <x v="2616"/>
    <x v="1"/>
    <n v="238"/>
    <x v="0"/>
    <x v="36"/>
    <n v="115"/>
    <x v="1844"/>
    <x v="2"/>
    <x v="36"/>
    <x v="2616"/>
    <x v="2613"/>
    <x v="0"/>
  </r>
  <r>
    <n v="2617"/>
    <x v="2616"/>
    <x v="2615"/>
    <n v="500"/>
    <n v="4388"/>
    <x v="0"/>
    <x v="0"/>
    <x v="0"/>
    <n v="1413838751"/>
    <x v="2617"/>
    <x v="1"/>
    <n v="159"/>
    <x v="0"/>
    <x v="36"/>
    <n v="878"/>
    <x v="1845"/>
    <x v="2"/>
    <x v="36"/>
    <x v="2617"/>
    <x v="2614"/>
    <x v="3"/>
  </r>
  <r>
    <n v="2618"/>
    <x v="2617"/>
    <x v="2616"/>
    <n v="15000"/>
    <n v="15808"/>
    <x v="0"/>
    <x v="0"/>
    <x v="0"/>
    <n v="1449000061"/>
    <x v="2618"/>
    <x v="1"/>
    <n v="77"/>
    <x v="0"/>
    <x v="36"/>
    <n v="105"/>
    <x v="1846"/>
    <x v="2"/>
    <x v="36"/>
    <x v="2618"/>
    <x v="2615"/>
    <x v="0"/>
  </r>
  <r>
    <n v="2619"/>
    <x v="2618"/>
    <x v="2617"/>
    <n v="1000"/>
    <n v="1884"/>
    <x v="0"/>
    <x v="0"/>
    <x v="0"/>
    <n v="1445598000"/>
    <x v="2619"/>
    <x v="1"/>
    <n v="53"/>
    <x v="0"/>
    <x v="36"/>
    <n v="188"/>
    <x v="1342"/>
    <x v="2"/>
    <x v="36"/>
    <x v="2619"/>
    <x v="2616"/>
    <x v="0"/>
  </r>
  <r>
    <n v="2620"/>
    <x v="2619"/>
    <x v="2618"/>
    <n v="65000"/>
    <n v="93374"/>
    <x v="0"/>
    <x v="2"/>
    <x v="2"/>
    <n v="1444525200"/>
    <x v="2620"/>
    <x v="1"/>
    <n v="1251"/>
    <x v="0"/>
    <x v="36"/>
    <n v="144"/>
    <x v="1847"/>
    <x v="2"/>
    <x v="36"/>
    <x v="2620"/>
    <x v="2617"/>
    <x v="0"/>
  </r>
  <r>
    <n v="2621"/>
    <x v="2620"/>
    <x v="2619"/>
    <n v="15000"/>
    <n v="21882"/>
    <x v="0"/>
    <x v="0"/>
    <x v="0"/>
    <n v="1432230988"/>
    <x v="2621"/>
    <x v="1"/>
    <n v="465"/>
    <x v="0"/>
    <x v="36"/>
    <n v="146"/>
    <x v="1848"/>
    <x v="2"/>
    <x v="36"/>
    <x v="2621"/>
    <x v="2618"/>
    <x v="0"/>
  </r>
  <r>
    <n v="2622"/>
    <x v="2621"/>
    <x v="2620"/>
    <n v="1500"/>
    <n v="1967.76"/>
    <x v="0"/>
    <x v="13"/>
    <x v="3"/>
    <n v="1483120216"/>
    <x v="2622"/>
    <x v="0"/>
    <n v="74"/>
    <x v="0"/>
    <x v="36"/>
    <n v="131"/>
    <x v="1849"/>
    <x v="2"/>
    <x v="36"/>
    <x v="2622"/>
    <x v="2619"/>
    <x v="2"/>
  </r>
  <r>
    <n v="2623"/>
    <x v="2622"/>
    <x v="2621"/>
    <n v="2000"/>
    <n v="2280"/>
    <x v="0"/>
    <x v="0"/>
    <x v="0"/>
    <n v="1480658966"/>
    <x v="2623"/>
    <x v="0"/>
    <n v="62"/>
    <x v="0"/>
    <x v="36"/>
    <n v="114"/>
    <x v="1850"/>
    <x v="2"/>
    <x v="36"/>
    <x v="2623"/>
    <x v="2620"/>
    <x v="2"/>
  </r>
  <r>
    <n v="2624"/>
    <x v="2623"/>
    <x v="2622"/>
    <n v="8000"/>
    <n v="110353.65"/>
    <x v="0"/>
    <x v="0"/>
    <x v="0"/>
    <n v="1347530822"/>
    <x v="2624"/>
    <x v="0"/>
    <n v="3468"/>
    <x v="0"/>
    <x v="36"/>
    <n v="1379"/>
    <x v="906"/>
    <x v="2"/>
    <x v="36"/>
    <x v="2624"/>
    <x v="2621"/>
    <x v="5"/>
  </r>
  <r>
    <n v="2625"/>
    <x v="2624"/>
    <x v="2623"/>
    <n v="150"/>
    <n v="1434"/>
    <x v="0"/>
    <x v="12"/>
    <x v="3"/>
    <n v="1478723208"/>
    <x v="2625"/>
    <x v="0"/>
    <n v="52"/>
    <x v="0"/>
    <x v="36"/>
    <n v="956"/>
    <x v="1851"/>
    <x v="2"/>
    <x v="36"/>
    <x v="2625"/>
    <x v="2622"/>
    <x v="2"/>
  </r>
  <r>
    <n v="2626"/>
    <x v="2625"/>
    <x v="2624"/>
    <n v="2500"/>
    <n v="2800"/>
    <x v="0"/>
    <x v="0"/>
    <x v="0"/>
    <n v="1433343869"/>
    <x v="2626"/>
    <x v="0"/>
    <n v="50"/>
    <x v="0"/>
    <x v="36"/>
    <n v="112"/>
    <x v="151"/>
    <x v="2"/>
    <x v="36"/>
    <x v="2626"/>
    <x v="2623"/>
    <x v="0"/>
  </r>
  <r>
    <n v="2627"/>
    <x v="2626"/>
    <x v="2625"/>
    <n v="150"/>
    <n v="970"/>
    <x v="0"/>
    <x v="0"/>
    <x v="0"/>
    <n v="1448571261"/>
    <x v="2627"/>
    <x v="0"/>
    <n v="45"/>
    <x v="0"/>
    <x v="36"/>
    <n v="647"/>
    <x v="1852"/>
    <x v="2"/>
    <x v="36"/>
    <x v="2627"/>
    <x v="2624"/>
    <x v="0"/>
  </r>
  <r>
    <n v="2628"/>
    <x v="2627"/>
    <x v="2626"/>
    <n v="839"/>
    <n v="926"/>
    <x v="0"/>
    <x v="0"/>
    <x v="0"/>
    <n v="1417389067"/>
    <x v="2628"/>
    <x v="0"/>
    <n v="21"/>
    <x v="0"/>
    <x v="36"/>
    <n v="110"/>
    <x v="1853"/>
    <x v="2"/>
    <x v="36"/>
    <x v="2628"/>
    <x v="2625"/>
    <x v="3"/>
  </r>
  <r>
    <n v="2629"/>
    <x v="2628"/>
    <x v="2627"/>
    <n v="5000"/>
    <n v="6387"/>
    <x v="0"/>
    <x v="1"/>
    <x v="1"/>
    <n v="1431608122"/>
    <x v="2629"/>
    <x v="0"/>
    <n v="100"/>
    <x v="0"/>
    <x v="36"/>
    <n v="128"/>
    <x v="1854"/>
    <x v="2"/>
    <x v="36"/>
    <x v="2629"/>
    <x v="2626"/>
    <x v="0"/>
  </r>
  <r>
    <n v="2630"/>
    <x v="2629"/>
    <x v="2628"/>
    <n v="2000"/>
    <n v="3158"/>
    <x v="0"/>
    <x v="2"/>
    <x v="2"/>
    <n v="1467280800"/>
    <x v="2630"/>
    <x v="0"/>
    <n v="81"/>
    <x v="0"/>
    <x v="36"/>
    <n v="158"/>
    <x v="1855"/>
    <x v="2"/>
    <x v="36"/>
    <x v="2630"/>
    <x v="2627"/>
    <x v="2"/>
  </r>
  <r>
    <n v="2631"/>
    <x v="2630"/>
    <x v="2629"/>
    <n v="20000"/>
    <n v="22933.05"/>
    <x v="0"/>
    <x v="0"/>
    <x v="0"/>
    <n v="1440907427"/>
    <x v="2631"/>
    <x v="0"/>
    <n v="286"/>
    <x v="0"/>
    <x v="36"/>
    <n v="115"/>
    <x v="1856"/>
    <x v="2"/>
    <x v="36"/>
    <x v="2631"/>
    <x v="2628"/>
    <x v="0"/>
  </r>
  <r>
    <n v="2632"/>
    <x v="2631"/>
    <x v="2630"/>
    <n v="1070"/>
    <n v="1466"/>
    <x v="0"/>
    <x v="0"/>
    <x v="0"/>
    <n v="1464485339"/>
    <x v="2632"/>
    <x v="0"/>
    <n v="42"/>
    <x v="0"/>
    <x v="36"/>
    <n v="137"/>
    <x v="1857"/>
    <x v="2"/>
    <x v="36"/>
    <x v="2632"/>
    <x v="2629"/>
    <x v="2"/>
  </r>
  <r>
    <n v="2633"/>
    <x v="2632"/>
    <x v="2631"/>
    <n v="5000"/>
    <n v="17731"/>
    <x v="0"/>
    <x v="0"/>
    <x v="0"/>
    <n v="1393542000"/>
    <x v="2633"/>
    <x v="0"/>
    <n v="199"/>
    <x v="0"/>
    <x v="36"/>
    <n v="355"/>
    <x v="1858"/>
    <x v="2"/>
    <x v="36"/>
    <x v="2633"/>
    <x v="2630"/>
    <x v="3"/>
  </r>
  <r>
    <n v="2634"/>
    <x v="2633"/>
    <x v="2632"/>
    <n v="930"/>
    <n v="986"/>
    <x v="0"/>
    <x v="0"/>
    <x v="0"/>
    <n v="1475163921"/>
    <x v="2634"/>
    <x v="0"/>
    <n v="25"/>
    <x v="0"/>
    <x v="36"/>
    <n v="106"/>
    <x v="1859"/>
    <x v="2"/>
    <x v="36"/>
    <x v="2634"/>
    <x v="2631"/>
    <x v="2"/>
  </r>
  <r>
    <n v="2635"/>
    <x v="2634"/>
    <x v="2633"/>
    <n v="11500"/>
    <n v="11500"/>
    <x v="0"/>
    <x v="5"/>
    <x v="5"/>
    <n v="1425937761"/>
    <x v="2635"/>
    <x v="0"/>
    <n v="84"/>
    <x v="0"/>
    <x v="36"/>
    <n v="100"/>
    <x v="1860"/>
    <x v="2"/>
    <x v="36"/>
    <x v="2635"/>
    <x v="2632"/>
    <x v="0"/>
  </r>
  <r>
    <n v="2636"/>
    <x v="2635"/>
    <x v="2634"/>
    <n v="1000"/>
    <n v="1873"/>
    <x v="0"/>
    <x v="0"/>
    <x v="0"/>
    <n v="1476579600"/>
    <x v="2636"/>
    <x v="0"/>
    <n v="50"/>
    <x v="0"/>
    <x v="36"/>
    <n v="187"/>
    <x v="1861"/>
    <x v="2"/>
    <x v="36"/>
    <x v="2636"/>
    <x v="2633"/>
    <x v="2"/>
  </r>
  <r>
    <n v="2637"/>
    <x v="2636"/>
    <x v="2635"/>
    <n v="500"/>
    <n v="831"/>
    <x v="0"/>
    <x v="0"/>
    <x v="0"/>
    <n v="1476277875"/>
    <x v="2637"/>
    <x v="0"/>
    <n v="26"/>
    <x v="0"/>
    <x v="36"/>
    <n v="166"/>
    <x v="1862"/>
    <x v="2"/>
    <x v="36"/>
    <x v="2637"/>
    <x v="2634"/>
    <x v="2"/>
  </r>
  <r>
    <n v="2638"/>
    <x v="2637"/>
    <x v="2636"/>
    <n v="347"/>
    <n v="353"/>
    <x v="0"/>
    <x v="0"/>
    <x v="0"/>
    <n v="1421358895"/>
    <x v="2638"/>
    <x v="0"/>
    <n v="14"/>
    <x v="0"/>
    <x v="36"/>
    <n v="102"/>
    <x v="1863"/>
    <x v="2"/>
    <x v="36"/>
    <x v="2638"/>
    <x v="2635"/>
    <x v="3"/>
  </r>
  <r>
    <n v="2639"/>
    <x v="2638"/>
    <x v="2637"/>
    <n v="300"/>
    <n v="492"/>
    <x v="0"/>
    <x v="1"/>
    <x v="1"/>
    <n v="1424378748"/>
    <x v="2639"/>
    <x v="0"/>
    <n v="49"/>
    <x v="0"/>
    <x v="36"/>
    <n v="164"/>
    <x v="1864"/>
    <x v="2"/>
    <x v="36"/>
    <x v="2639"/>
    <x v="2636"/>
    <x v="0"/>
  </r>
  <r>
    <n v="2640"/>
    <x v="2639"/>
    <x v="2638"/>
    <n v="3000"/>
    <n v="3170"/>
    <x v="0"/>
    <x v="0"/>
    <x v="0"/>
    <n v="1433735474"/>
    <x v="2640"/>
    <x v="0"/>
    <n v="69"/>
    <x v="0"/>
    <x v="36"/>
    <n v="106"/>
    <x v="1865"/>
    <x v="2"/>
    <x v="36"/>
    <x v="2640"/>
    <x v="2637"/>
    <x v="0"/>
  </r>
  <r>
    <n v="2641"/>
    <x v="2640"/>
    <x v="2639"/>
    <n v="1500"/>
    <n v="15"/>
    <x v="2"/>
    <x v="0"/>
    <x v="0"/>
    <n v="1410811740"/>
    <x v="2641"/>
    <x v="0"/>
    <n v="1"/>
    <x v="1"/>
    <x v="36"/>
    <n v="1"/>
    <x v="2"/>
    <x v="2"/>
    <x v="36"/>
    <x v="2641"/>
    <x v="2638"/>
    <x v="3"/>
  </r>
  <r>
    <n v="2642"/>
    <x v="2641"/>
    <x v="2640"/>
    <n v="500000"/>
    <n v="0"/>
    <x v="2"/>
    <x v="12"/>
    <x v="3"/>
    <n v="1468565820"/>
    <x v="2642"/>
    <x v="0"/>
    <n v="0"/>
    <x v="1"/>
    <x v="36"/>
    <n v="0"/>
    <x v="123"/>
    <x v="2"/>
    <x v="36"/>
    <x v="2642"/>
    <x v="2639"/>
    <x v="2"/>
  </r>
  <r>
    <n v="2643"/>
    <x v="2642"/>
    <x v="2641"/>
    <n v="1000000"/>
    <n v="335597.31"/>
    <x v="1"/>
    <x v="0"/>
    <x v="0"/>
    <n v="1482307140"/>
    <x v="2643"/>
    <x v="1"/>
    <n v="1501"/>
    <x v="1"/>
    <x v="36"/>
    <n v="34"/>
    <x v="1866"/>
    <x v="2"/>
    <x v="36"/>
    <x v="2643"/>
    <x v="323"/>
    <x v="2"/>
  </r>
  <r>
    <n v="2644"/>
    <x v="2643"/>
    <x v="2642"/>
    <n v="100000"/>
    <n v="2053"/>
    <x v="1"/>
    <x v="0"/>
    <x v="0"/>
    <n v="1489172435"/>
    <x v="2644"/>
    <x v="1"/>
    <n v="52"/>
    <x v="1"/>
    <x v="36"/>
    <n v="2"/>
    <x v="1867"/>
    <x v="2"/>
    <x v="36"/>
    <x v="2644"/>
    <x v="2640"/>
    <x v="1"/>
  </r>
  <r>
    <n v="2645"/>
    <x v="2644"/>
    <x v="2643"/>
    <n v="20000"/>
    <n v="2100"/>
    <x v="1"/>
    <x v="2"/>
    <x v="2"/>
    <n v="1415481203"/>
    <x v="2645"/>
    <x v="1"/>
    <n v="23"/>
    <x v="1"/>
    <x v="36"/>
    <n v="11"/>
    <x v="1868"/>
    <x v="2"/>
    <x v="36"/>
    <x v="2645"/>
    <x v="2641"/>
    <x v="3"/>
  </r>
  <r>
    <n v="2646"/>
    <x v="2645"/>
    <x v="2644"/>
    <n v="500000"/>
    <n v="42086.42"/>
    <x v="1"/>
    <x v="0"/>
    <x v="0"/>
    <n v="1441783869"/>
    <x v="2646"/>
    <x v="1"/>
    <n v="535"/>
    <x v="1"/>
    <x v="36"/>
    <n v="8"/>
    <x v="1869"/>
    <x v="2"/>
    <x v="36"/>
    <x v="2646"/>
    <x v="2642"/>
    <x v="0"/>
  </r>
  <r>
    <n v="2647"/>
    <x v="2646"/>
    <x v="2645"/>
    <n v="2500"/>
    <n v="36"/>
    <x v="1"/>
    <x v="5"/>
    <x v="5"/>
    <n v="1439533019"/>
    <x v="2647"/>
    <x v="0"/>
    <n v="3"/>
    <x v="1"/>
    <x v="36"/>
    <n v="1"/>
    <x v="1029"/>
    <x v="2"/>
    <x v="36"/>
    <x v="2647"/>
    <x v="2643"/>
    <x v="0"/>
  </r>
  <r>
    <n v="2648"/>
    <x v="2647"/>
    <x v="2646"/>
    <n v="12000"/>
    <n v="106"/>
    <x v="1"/>
    <x v="0"/>
    <x v="0"/>
    <n v="1457543360"/>
    <x v="2648"/>
    <x v="0"/>
    <n v="6"/>
    <x v="1"/>
    <x v="36"/>
    <n v="1"/>
    <x v="1870"/>
    <x v="2"/>
    <x v="36"/>
    <x v="2648"/>
    <x v="2644"/>
    <x v="2"/>
  </r>
  <r>
    <n v="2649"/>
    <x v="2648"/>
    <x v="2647"/>
    <n v="125000"/>
    <n v="124"/>
    <x v="1"/>
    <x v="0"/>
    <x v="0"/>
    <n v="1454370941"/>
    <x v="2649"/>
    <x v="0"/>
    <n v="3"/>
    <x v="1"/>
    <x v="36"/>
    <n v="0"/>
    <x v="1871"/>
    <x v="2"/>
    <x v="36"/>
    <x v="2649"/>
    <x v="2645"/>
    <x v="0"/>
  </r>
  <r>
    <n v="2650"/>
    <x v="2649"/>
    <x v="2648"/>
    <n v="60000"/>
    <n v="358"/>
    <x v="1"/>
    <x v="0"/>
    <x v="0"/>
    <n v="1482332343"/>
    <x v="2650"/>
    <x v="0"/>
    <n v="5"/>
    <x v="1"/>
    <x v="36"/>
    <n v="1"/>
    <x v="1872"/>
    <x v="2"/>
    <x v="36"/>
    <x v="2650"/>
    <x v="2646"/>
    <x v="2"/>
  </r>
  <r>
    <n v="2651"/>
    <x v="2650"/>
    <x v="2649"/>
    <n v="280000"/>
    <n v="5233"/>
    <x v="1"/>
    <x v="0"/>
    <x v="0"/>
    <n v="1450380009"/>
    <x v="2651"/>
    <x v="0"/>
    <n v="17"/>
    <x v="1"/>
    <x v="36"/>
    <n v="2"/>
    <x v="1873"/>
    <x v="2"/>
    <x v="36"/>
    <x v="2651"/>
    <x v="2647"/>
    <x v="0"/>
  </r>
  <r>
    <n v="2652"/>
    <x v="2651"/>
    <x v="2650"/>
    <n v="100000"/>
    <n v="885"/>
    <x v="1"/>
    <x v="2"/>
    <x v="2"/>
    <n v="1418183325"/>
    <x v="2652"/>
    <x v="0"/>
    <n v="11"/>
    <x v="1"/>
    <x v="36"/>
    <n v="1"/>
    <x v="1874"/>
    <x v="2"/>
    <x v="36"/>
    <x v="2652"/>
    <x v="2648"/>
    <x v="3"/>
  </r>
  <r>
    <n v="2653"/>
    <x v="2652"/>
    <x v="2651"/>
    <n v="51000"/>
    <n v="5876"/>
    <x v="1"/>
    <x v="0"/>
    <x v="0"/>
    <n v="1402632000"/>
    <x v="2653"/>
    <x v="0"/>
    <n v="70"/>
    <x v="1"/>
    <x v="36"/>
    <n v="12"/>
    <x v="1875"/>
    <x v="2"/>
    <x v="36"/>
    <x v="2653"/>
    <x v="2649"/>
    <x v="3"/>
  </r>
  <r>
    <n v="2654"/>
    <x v="2653"/>
    <x v="2652"/>
    <n v="100000"/>
    <n v="51"/>
    <x v="1"/>
    <x v="0"/>
    <x v="0"/>
    <n v="1429622726"/>
    <x v="2654"/>
    <x v="0"/>
    <n v="6"/>
    <x v="1"/>
    <x v="36"/>
    <n v="0"/>
    <x v="435"/>
    <x v="2"/>
    <x v="36"/>
    <x v="2654"/>
    <x v="2650"/>
    <x v="0"/>
  </r>
  <r>
    <n v="2655"/>
    <x v="2654"/>
    <x v="2653"/>
    <n v="15000"/>
    <n v="3155"/>
    <x v="1"/>
    <x v="0"/>
    <x v="0"/>
    <n v="1455048000"/>
    <x v="2655"/>
    <x v="0"/>
    <n v="43"/>
    <x v="1"/>
    <x v="36"/>
    <n v="21"/>
    <x v="1876"/>
    <x v="2"/>
    <x v="36"/>
    <x v="2655"/>
    <x v="2651"/>
    <x v="2"/>
  </r>
  <r>
    <n v="2656"/>
    <x v="2655"/>
    <x v="2654"/>
    <n v="150000"/>
    <n v="17155"/>
    <x v="1"/>
    <x v="0"/>
    <x v="0"/>
    <n v="1489345200"/>
    <x v="2656"/>
    <x v="0"/>
    <n v="152"/>
    <x v="1"/>
    <x v="36"/>
    <n v="11"/>
    <x v="1877"/>
    <x v="2"/>
    <x v="36"/>
    <x v="2656"/>
    <x v="2652"/>
    <x v="1"/>
  </r>
  <r>
    <n v="2657"/>
    <x v="2656"/>
    <x v="2655"/>
    <n v="30000"/>
    <n v="5621.38"/>
    <x v="1"/>
    <x v="0"/>
    <x v="0"/>
    <n v="1470187800"/>
    <x v="2657"/>
    <x v="0"/>
    <n v="59"/>
    <x v="1"/>
    <x v="36"/>
    <n v="19"/>
    <x v="1878"/>
    <x v="2"/>
    <x v="36"/>
    <x v="2657"/>
    <x v="2653"/>
    <x v="2"/>
  </r>
  <r>
    <n v="2658"/>
    <x v="2657"/>
    <x v="2656"/>
    <n v="98000"/>
    <n v="91"/>
    <x v="1"/>
    <x v="0"/>
    <x v="0"/>
    <n v="1469913194"/>
    <x v="2658"/>
    <x v="0"/>
    <n v="4"/>
    <x v="1"/>
    <x v="36"/>
    <n v="0"/>
    <x v="1879"/>
    <x v="2"/>
    <x v="36"/>
    <x v="2658"/>
    <x v="2654"/>
    <x v="2"/>
  </r>
  <r>
    <n v="2659"/>
    <x v="2658"/>
    <x v="2657"/>
    <n v="49000"/>
    <n v="1333"/>
    <x v="1"/>
    <x v="0"/>
    <x v="0"/>
    <n v="1429321210"/>
    <x v="2659"/>
    <x v="0"/>
    <n v="10"/>
    <x v="1"/>
    <x v="36"/>
    <n v="3"/>
    <x v="1880"/>
    <x v="2"/>
    <x v="36"/>
    <x v="2659"/>
    <x v="2655"/>
    <x v="0"/>
  </r>
  <r>
    <n v="2660"/>
    <x v="2659"/>
    <x v="2658"/>
    <n v="20000"/>
    <n v="19"/>
    <x v="1"/>
    <x v="0"/>
    <x v="0"/>
    <n v="1448388418"/>
    <x v="2660"/>
    <x v="0"/>
    <n v="5"/>
    <x v="1"/>
    <x v="36"/>
    <n v="0"/>
    <x v="1881"/>
    <x v="2"/>
    <x v="36"/>
    <x v="2660"/>
    <x v="2656"/>
    <x v="0"/>
  </r>
  <r>
    <n v="2661"/>
    <x v="2660"/>
    <x v="2659"/>
    <n v="5000"/>
    <n v="5145"/>
    <x v="0"/>
    <x v="0"/>
    <x v="0"/>
    <n v="1382742010"/>
    <x v="2661"/>
    <x v="0"/>
    <n v="60"/>
    <x v="0"/>
    <x v="37"/>
    <n v="103"/>
    <x v="1882"/>
    <x v="2"/>
    <x v="37"/>
    <x v="2661"/>
    <x v="2657"/>
    <x v="4"/>
  </r>
  <r>
    <n v="2662"/>
    <x v="2661"/>
    <x v="2660"/>
    <n v="20000"/>
    <n v="21360"/>
    <x v="0"/>
    <x v="0"/>
    <x v="0"/>
    <n v="1440179713"/>
    <x v="2662"/>
    <x v="0"/>
    <n v="80"/>
    <x v="0"/>
    <x v="37"/>
    <n v="107"/>
    <x v="1883"/>
    <x v="2"/>
    <x v="37"/>
    <x v="2662"/>
    <x v="2658"/>
    <x v="0"/>
  </r>
  <r>
    <n v="2663"/>
    <x v="2662"/>
    <x v="2661"/>
    <n v="20000"/>
    <n v="20919.25"/>
    <x v="0"/>
    <x v="5"/>
    <x v="5"/>
    <n v="1441378800"/>
    <x v="2663"/>
    <x v="0"/>
    <n v="56"/>
    <x v="0"/>
    <x v="37"/>
    <n v="105"/>
    <x v="1884"/>
    <x v="2"/>
    <x v="37"/>
    <x v="2663"/>
    <x v="2659"/>
    <x v="0"/>
  </r>
  <r>
    <n v="2664"/>
    <x v="2663"/>
    <x v="2662"/>
    <n v="17500"/>
    <n v="18100"/>
    <x v="0"/>
    <x v="0"/>
    <x v="0"/>
    <n v="1449644340"/>
    <x v="2664"/>
    <x v="0"/>
    <n v="104"/>
    <x v="0"/>
    <x v="37"/>
    <n v="103"/>
    <x v="1885"/>
    <x v="2"/>
    <x v="37"/>
    <x v="2664"/>
    <x v="2660"/>
    <x v="0"/>
  </r>
  <r>
    <n v="2665"/>
    <x v="2664"/>
    <x v="2663"/>
    <n v="3500"/>
    <n v="4310"/>
    <x v="0"/>
    <x v="0"/>
    <x v="0"/>
    <n v="1430774974"/>
    <x v="2665"/>
    <x v="0"/>
    <n v="46"/>
    <x v="0"/>
    <x v="37"/>
    <n v="123"/>
    <x v="1886"/>
    <x v="2"/>
    <x v="37"/>
    <x v="2665"/>
    <x v="2661"/>
    <x v="0"/>
  </r>
  <r>
    <n v="2666"/>
    <x v="2665"/>
    <x v="2664"/>
    <n v="10000"/>
    <n v="15929.51"/>
    <x v="0"/>
    <x v="0"/>
    <x v="0"/>
    <n v="1443214800"/>
    <x v="2666"/>
    <x v="0"/>
    <n v="206"/>
    <x v="0"/>
    <x v="37"/>
    <n v="159"/>
    <x v="1887"/>
    <x v="2"/>
    <x v="37"/>
    <x v="2666"/>
    <x v="2662"/>
    <x v="0"/>
  </r>
  <r>
    <n v="2667"/>
    <x v="2666"/>
    <x v="2665"/>
    <n v="1500"/>
    <n v="1660"/>
    <x v="0"/>
    <x v="0"/>
    <x v="0"/>
    <n v="1455142416"/>
    <x v="2667"/>
    <x v="0"/>
    <n v="18"/>
    <x v="0"/>
    <x v="37"/>
    <n v="111"/>
    <x v="1888"/>
    <x v="2"/>
    <x v="37"/>
    <x v="2667"/>
    <x v="2663"/>
    <x v="2"/>
  </r>
  <r>
    <n v="2668"/>
    <x v="2667"/>
    <x v="2666"/>
    <n v="1000"/>
    <n v="1707"/>
    <x v="0"/>
    <x v="5"/>
    <x v="5"/>
    <n v="1447079520"/>
    <x v="2668"/>
    <x v="0"/>
    <n v="28"/>
    <x v="0"/>
    <x v="37"/>
    <n v="171"/>
    <x v="1889"/>
    <x v="2"/>
    <x v="37"/>
    <x v="2668"/>
    <x v="2664"/>
    <x v="0"/>
  </r>
  <r>
    <n v="2669"/>
    <x v="2668"/>
    <x v="2667"/>
    <n v="800"/>
    <n v="1001"/>
    <x v="0"/>
    <x v="0"/>
    <x v="0"/>
    <n v="1452387096"/>
    <x v="2669"/>
    <x v="0"/>
    <n v="11"/>
    <x v="0"/>
    <x v="37"/>
    <n v="125"/>
    <x v="1890"/>
    <x v="2"/>
    <x v="37"/>
    <x v="2669"/>
    <x v="2665"/>
    <x v="0"/>
  </r>
  <r>
    <n v="2670"/>
    <x v="2669"/>
    <x v="2668"/>
    <n v="38888"/>
    <n v="2495"/>
    <x v="2"/>
    <x v="2"/>
    <x v="2"/>
    <n v="1406593780"/>
    <x v="2670"/>
    <x v="1"/>
    <n v="60"/>
    <x v="1"/>
    <x v="37"/>
    <n v="6"/>
    <x v="1891"/>
    <x v="2"/>
    <x v="37"/>
    <x v="2670"/>
    <x v="2666"/>
    <x v="3"/>
  </r>
  <r>
    <n v="2671"/>
    <x v="2670"/>
    <x v="2669"/>
    <n v="25000"/>
    <n v="2836"/>
    <x v="2"/>
    <x v="0"/>
    <x v="0"/>
    <n v="1419017880"/>
    <x v="2671"/>
    <x v="1"/>
    <n v="84"/>
    <x v="1"/>
    <x v="37"/>
    <n v="11"/>
    <x v="1892"/>
    <x v="2"/>
    <x v="37"/>
    <x v="2671"/>
    <x v="2667"/>
    <x v="3"/>
  </r>
  <r>
    <n v="2672"/>
    <x v="2671"/>
    <x v="2670"/>
    <n v="10000"/>
    <n v="3319"/>
    <x v="2"/>
    <x v="0"/>
    <x v="0"/>
    <n v="1451282400"/>
    <x v="2672"/>
    <x v="1"/>
    <n v="47"/>
    <x v="1"/>
    <x v="37"/>
    <n v="33"/>
    <x v="1893"/>
    <x v="2"/>
    <x v="37"/>
    <x v="2672"/>
    <x v="2668"/>
    <x v="0"/>
  </r>
  <r>
    <n v="2673"/>
    <x v="2672"/>
    <x v="2671"/>
    <n v="40000"/>
    <n v="11032"/>
    <x v="2"/>
    <x v="0"/>
    <x v="0"/>
    <n v="1414622700"/>
    <x v="2673"/>
    <x v="1"/>
    <n v="66"/>
    <x v="1"/>
    <x v="37"/>
    <n v="28"/>
    <x v="1894"/>
    <x v="2"/>
    <x v="37"/>
    <x v="2673"/>
    <x v="2669"/>
    <x v="3"/>
  </r>
  <r>
    <n v="2674"/>
    <x v="2673"/>
    <x v="2672"/>
    <n v="35000"/>
    <n v="21994"/>
    <x v="2"/>
    <x v="0"/>
    <x v="0"/>
    <n v="1467694740"/>
    <x v="2674"/>
    <x v="1"/>
    <n v="171"/>
    <x v="1"/>
    <x v="37"/>
    <n v="63"/>
    <x v="1895"/>
    <x v="2"/>
    <x v="37"/>
    <x v="2674"/>
    <x v="2670"/>
    <x v="2"/>
  </r>
  <r>
    <n v="2675"/>
    <x v="2674"/>
    <x v="2673"/>
    <n v="25000"/>
    <n v="1897"/>
    <x v="2"/>
    <x v="0"/>
    <x v="0"/>
    <n v="1415655289"/>
    <x v="2675"/>
    <x v="1"/>
    <n v="29"/>
    <x v="1"/>
    <x v="37"/>
    <n v="8"/>
    <x v="1896"/>
    <x v="2"/>
    <x v="37"/>
    <x v="2675"/>
    <x v="2671"/>
    <x v="3"/>
  </r>
  <r>
    <n v="2676"/>
    <x v="2675"/>
    <x v="2674"/>
    <n v="2100"/>
    <n v="1058"/>
    <x v="2"/>
    <x v="5"/>
    <x v="5"/>
    <n v="1463929174"/>
    <x v="2676"/>
    <x v="0"/>
    <n v="9"/>
    <x v="1"/>
    <x v="37"/>
    <n v="50"/>
    <x v="1897"/>
    <x v="2"/>
    <x v="37"/>
    <x v="2676"/>
    <x v="2672"/>
    <x v="2"/>
  </r>
  <r>
    <n v="2677"/>
    <x v="2676"/>
    <x v="2675"/>
    <n v="19500"/>
    <n v="3415"/>
    <x v="2"/>
    <x v="0"/>
    <x v="0"/>
    <n v="1404348143"/>
    <x v="2677"/>
    <x v="0"/>
    <n v="27"/>
    <x v="1"/>
    <x v="37"/>
    <n v="18"/>
    <x v="1898"/>
    <x v="2"/>
    <x v="37"/>
    <x v="2677"/>
    <x v="2673"/>
    <x v="3"/>
  </r>
  <r>
    <n v="2678"/>
    <x v="2677"/>
    <x v="2676"/>
    <n v="8000000"/>
    <n v="1100"/>
    <x v="2"/>
    <x v="3"/>
    <x v="3"/>
    <n v="1443121765"/>
    <x v="2678"/>
    <x v="0"/>
    <n v="2"/>
    <x v="1"/>
    <x v="37"/>
    <n v="0"/>
    <x v="1899"/>
    <x v="2"/>
    <x v="37"/>
    <x v="2678"/>
    <x v="2674"/>
    <x v="0"/>
  </r>
  <r>
    <n v="2679"/>
    <x v="2678"/>
    <x v="2677"/>
    <n v="40000"/>
    <n v="132"/>
    <x v="2"/>
    <x v="0"/>
    <x v="0"/>
    <n v="1425081694"/>
    <x v="2679"/>
    <x v="0"/>
    <n v="3"/>
    <x v="1"/>
    <x v="37"/>
    <n v="0"/>
    <x v="879"/>
    <x v="2"/>
    <x v="37"/>
    <x v="2679"/>
    <x v="2675"/>
    <x v="0"/>
  </r>
  <r>
    <n v="2680"/>
    <x v="2679"/>
    <x v="2678"/>
    <n v="32000"/>
    <n v="276"/>
    <x v="2"/>
    <x v="3"/>
    <x v="3"/>
    <n v="1459915491"/>
    <x v="2680"/>
    <x v="0"/>
    <n v="4"/>
    <x v="1"/>
    <x v="37"/>
    <n v="1"/>
    <x v="160"/>
    <x v="2"/>
    <x v="37"/>
    <x v="2680"/>
    <x v="2676"/>
    <x v="2"/>
  </r>
  <r>
    <n v="2681"/>
    <x v="2680"/>
    <x v="2679"/>
    <n v="8000"/>
    <n v="55"/>
    <x v="2"/>
    <x v="0"/>
    <x v="0"/>
    <n v="1405027750"/>
    <x v="2681"/>
    <x v="0"/>
    <n v="2"/>
    <x v="1"/>
    <x v="19"/>
    <n v="1"/>
    <x v="441"/>
    <x v="7"/>
    <x v="19"/>
    <x v="2681"/>
    <x v="2677"/>
    <x v="3"/>
  </r>
  <r>
    <n v="2682"/>
    <x v="2681"/>
    <x v="2680"/>
    <n v="6000"/>
    <n v="1698"/>
    <x v="2"/>
    <x v="0"/>
    <x v="0"/>
    <n v="1416635940"/>
    <x v="2682"/>
    <x v="0"/>
    <n v="20"/>
    <x v="1"/>
    <x v="19"/>
    <n v="28"/>
    <x v="1900"/>
    <x v="7"/>
    <x v="19"/>
    <x v="2682"/>
    <x v="2678"/>
    <x v="3"/>
  </r>
  <r>
    <n v="2683"/>
    <x v="2682"/>
    <x v="2681"/>
    <n v="15000"/>
    <n v="36"/>
    <x v="2"/>
    <x v="0"/>
    <x v="0"/>
    <n v="1425233240"/>
    <x v="2683"/>
    <x v="0"/>
    <n v="3"/>
    <x v="1"/>
    <x v="19"/>
    <n v="0"/>
    <x v="1029"/>
    <x v="7"/>
    <x v="19"/>
    <x v="2683"/>
    <x v="2679"/>
    <x v="0"/>
  </r>
  <r>
    <n v="2684"/>
    <x v="2683"/>
    <x v="2682"/>
    <n v="70000"/>
    <n v="800"/>
    <x v="2"/>
    <x v="0"/>
    <x v="0"/>
    <n v="1407621425"/>
    <x v="2684"/>
    <x v="0"/>
    <n v="4"/>
    <x v="1"/>
    <x v="19"/>
    <n v="1"/>
    <x v="439"/>
    <x v="7"/>
    <x v="19"/>
    <x v="2684"/>
    <x v="2680"/>
    <x v="3"/>
  </r>
  <r>
    <n v="2685"/>
    <x v="2684"/>
    <x v="2683"/>
    <n v="50000"/>
    <n v="10"/>
    <x v="2"/>
    <x v="0"/>
    <x v="0"/>
    <n v="1430149330"/>
    <x v="2685"/>
    <x v="0"/>
    <n v="1"/>
    <x v="1"/>
    <x v="19"/>
    <n v="0"/>
    <x v="119"/>
    <x v="7"/>
    <x v="19"/>
    <x v="2685"/>
    <x v="2681"/>
    <x v="0"/>
  </r>
  <r>
    <n v="2686"/>
    <x v="2685"/>
    <x v="2684"/>
    <n v="30000"/>
    <n v="0"/>
    <x v="2"/>
    <x v="0"/>
    <x v="0"/>
    <n v="1412119423"/>
    <x v="2686"/>
    <x v="0"/>
    <n v="0"/>
    <x v="1"/>
    <x v="19"/>
    <n v="0"/>
    <x v="123"/>
    <x v="7"/>
    <x v="19"/>
    <x v="2686"/>
    <x v="2682"/>
    <x v="3"/>
  </r>
  <r>
    <n v="2687"/>
    <x v="2686"/>
    <x v="2685"/>
    <n v="15000"/>
    <n v="0"/>
    <x v="2"/>
    <x v="0"/>
    <x v="0"/>
    <n v="1435591318"/>
    <x v="2687"/>
    <x v="0"/>
    <n v="0"/>
    <x v="1"/>
    <x v="19"/>
    <n v="0"/>
    <x v="123"/>
    <x v="7"/>
    <x v="19"/>
    <x v="2687"/>
    <x v="2683"/>
    <x v="0"/>
  </r>
  <r>
    <n v="2688"/>
    <x v="2687"/>
    <x v="2686"/>
    <n v="50000"/>
    <n v="74"/>
    <x v="2"/>
    <x v="0"/>
    <x v="0"/>
    <n v="1424746800"/>
    <x v="2688"/>
    <x v="0"/>
    <n v="14"/>
    <x v="1"/>
    <x v="19"/>
    <n v="0"/>
    <x v="1901"/>
    <x v="7"/>
    <x v="19"/>
    <x v="2688"/>
    <x v="2684"/>
    <x v="0"/>
  </r>
  <r>
    <n v="2689"/>
    <x v="2688"/>
    <x v="2687"/>
    <n v="35000"/>
    <n v="1"/>
    <x v="2"/>
    <x v="0"/>
    <x v="0"/>
    <n v="1469919890"/>
    <x v="2689"/>
    <x v="0"/>
    <n v="1"/>
    <x v="1"/>
    <x v="19"/>
    <n v="0"/>
    <x v="120"/>
    <x v="7"/>
    <x v="19"/>
    <x v="2689"/>
    <x v="2685"/>
    <x v="2"/>
  </r>
  <r>
    <n v="2690"/>
    <x v="2689"/>
    <x v="2688"/>
    <n v="80000"/>
    <n v="8586"/>
    <x v="2"/>
    <x v="0"/>
    <x v="0"/>
    <n v="1433298676"/>
    <x v="2690"/>
    <x v="0"/>
    <n v="118"/>
    <x v="1"/>
    <x v="19"/>
    <n v="11"/>
    <x v="1902"/>
    <x v="7"/>
    <x v="19"/>
    <x v="2690"/>
    <x v="2686"/>
    <x v="0"/>
  </r>
  <r>
    <n v="2691"/>
    <x v="2690"/>
    <x v="2689"/>
    <n v="65000"/>
    <n v="35"/>
    <x v="2"/>
    <x v="5"/>
    <x v="5"/>
    <n v="1431278557"/>
    <x v="2691"/>
    <x v="0"/>
    <n v="2"/>
    <x v="1"/>
    <x v="19"/>
    <n v="0"/>
    <x v="828"/>
    <x v="7"/>
    <x v="19"/>
    <x v="2691"/>
    <x v="2687"/>
    <x v="0"/>
  </r>
  <r>
    <n v="2692"/>
    <x v="2691"/>
    <x v="2690"/>
    <n v="3500"/>
    <n v="25"/>
    <x v="2"/>
    <x v="0"/>
    <x v="0"/>
    <n v="1427266860"/>
    <x v="2692"/>
    <x v="0"/>
    <n v="1"/>
    <x v="1"/>
    <x v="19"/>
    <n v="1"/>
    <x v="381"/>
    <x v="7"/>
    <x v="19"/>
    <x v="2692"/>
    <x v="2688"/>
    <x v="0"/>
  </r>
  <r>
    <n v="2693"/>
    <x v="2692"/>
    <x v="2691"/>
    <n v="5000"/>
    <n v="40"/>
    <x v="2"/>
    <x v="0"/>
    <x v="0"/>
    <n v="1407899966"/>
    <x v="2693"/>
    <x v="0"/>
    <n v="3"/>
    <x v="1"/>
    <x v="19"/>
    <n v="1"/>
    <x v="141"/>
    <x v="7"/>
    <x v="19"/>
    <x v="2693"/>
    <x v="2689"/>
    <x v="3"/>
  </r>
  <r>
    <n v="2694"/>
    <x v="2693"/>
    <x v="2692"/>
    <n v="30000"/>
    <n v="1"/>
    <x v="2"/>
    <x v="0"/>
    <x v="0"/>
    <n v="1411701739"/>
    <x v="2694"/>
    <x v="0"/>
    <n v="1"/>
    <x v="1"/>
    <x v="19"/>
    <n v="0"/>
    <x v="120"/>
    <x v="7"/>
    <x v="19"/>
    <x v="2694"/>
    <x v="2690"/>
    <x v="3"/>
  </r>
  <r>
    <n v="2695"/>
    <x v="2694"/>
    <x v="2693"/>
    <n v="15000"/>
    <n v="71"/>
    <x v="2"/>
    <x v="0"/>
    <x v="0"/>
    <n v="1428981718"/>
    <x v="2695"/>
    <x v="0"/>
    <n v="3"/>
    <x v="1"/>
    <x v="19"/>
    <n v="0"/>
    <x v="1903"/>
    <x v="7"/>
    <x v="19"/>
    <x v="2695"/>
    <x v="2691"/>
    <x v="0"/>
  </r>
  <r>
    <n v="2696"/>
    <x v="2695"/>
    <x v="2694"/>
    <n v="60000"/>
    <n v="3390"/>
    <x v="2"/>
    <x v="0"/>
    <x v="0"/>
    <n v="1419538560"/>
    <x v="2696"/>
    <x v="0"/>
    <n v="38"/>
    <x v="1"/>
    <x v="19"/>
    <n v="6"/>
    <x v="1904"/>
    <x v="7"/>
    <x v="19"/>
    <x v="2696"/>
    <x v="2692"/>
    <x v="3"/>
  </r>
  <r>
    <n v="2697"/>
    <x v="2696"/>
    <x v="2695"/>
    <n v="23000"/>
    <n v="6061"/>
    <x v="2"/>
    <x v="0"/>
    <x v="0"/>
    <n v="1438552800"/>
    <x v="2697"/>
    <x v="0"/>
    <n v="52"/>
    <x v="1"/>
    <x v="19"/>
    <n v="26"/>
    <x v="1905"/>
    <x v="7"/>
    <x v="19"/>
    <x v="2697"/>
    <x v="2693"/>
    <x v="0"/>
  </r>
  <r>
    <n v="2698"/>
    <x v="2697"/>
    <x v="2696"/>
    <n v="8000"/>
    <n v="26.01"/>
    <x v="2"/>
    <x v="0"/>
    <x v="0"/>
    <n v="1403904808"/>
    <x v="2698"/>
    <x v="0"/>
    <n v="2"/>
    <x v="1"/>
    <x v="19"/>
    <n v="0"/>
    <x v="1906"/>
    <x v="7"/>
    <x v="19"/>
    <x v="2698"/>
    <x v="2694"/>
    <x v="3"/>
  </r>
  <r>
    <n v="2699"/>
    <x v="2698"/>
    <x v="2697"/>
    <n v="2"/>
    <n v="0"/>
    <x v="2"/>
    <x v="5"/>
    <x v="5"/>
    <n v="1407533463"/>
    <x v="2699"/>
    <x v="0"/>
    <n v="0"/>
    <x v="1"/>
    <x v="19"/>
    <n v="0"/>
    <x v="123"/>
    <x v="7"/>
    <x v="19"/>
    <x v="2699"/>
    <x v="2695"/>
    <x v="3"/>
  </r>
  <r>
    <n v="2700"/>
    <x v="2699"/>
    <x v="2698"/>
    <n v="9999"/>
    <n v="70"/>
    <x v="2"/>
    <x v="0"/>
    <x v="0"/>
    <n v="1411073972"/>
    <x v="2700"/>
    <x v="0"/>
    <n v="4"/>
    <x v="1"/>
    <x v="19"/>
    <n v="1"/>
    <x v="828"/>
    <x v="7"/>
    <x v="19"/>
    <x v="2700"/>
    <x v="2696"/>
    <x v="3"/>
  </r>
  <r>
    <n v="2701"/>
    <x v="2700"/>
    <x v="2699"/>
    <n v="3400"/>
    <n v="1570"/>
    <x v="3"/>
    <x v="17"/>
    <x v="3"/>
    <n v="1491586534"/>
    <x v="2701"/>
    <x v="0"/>
    <n v="46"/>
    <x v="1"/>
    <x v="38"/>
    <n v="46"/>
    <x v="784"/>
    <x v="1"/>
    <x v="38"/>
    <x v="2701"/>
    <x v="2697"/>
    <x v="1"/>
  </r>
  <r>
    <n v="2702"/>
    <x v="2701"/>
    <x v="2700"/>
    <n v="10000"/>
    <n v="3441"/>
    <x v="3"/>
    <x v="0"/>
    <x v="0"/>
    <n v="1491416077"/>
    <x v="2702"/>
    <x v="1"/>
    <n v="26"/>
    <x v="1"/>
    <x v="38"/>
    <n v="34"/>
    <x v="1907"/>
    <x v="1"/>
    <x v="38"/>
    <x v="2702"/>
    <x v="2698"/>
    <x v="1"/>
  </r>
  <r>
    <n v="2703"/>
    <x v="2702"/>
    <x v="2701"/>
    <n v="40000"/>
    <n v="41500"/>
    <x v="3"/>
    <x v="14"/>
    <x v="10"/>
    <n v="1490196830"/>
    <x v="2703"/>
    <x v="0"/>
    <n v="45"/>
    <x v="1"/>
    <x v="38"/>
    <n v="104"/>
    <x v="1908"/>
    <x v="1"/>
    <x v="38"/>
    <x v="2703"/>
    <x v="2699"/>
    <x v="1"/>
  </r>
  <r>
    <n v="2704"/>
    <x v="2703"/>
    <x v="2702"/>
    <n v="19000"/>
    <n v="1145"/>
    <x v="3"/>
    <x v="0"/>
    <x v="0"/>
    <n v="1491421314"/>
    <x v="2704"/>
    <x v="0"/>
    <n v="7"/>
    <x v="1"/>
    <x v="38"/>
    <n v="6"/>
    <x v="1909"/>
    <x v="1"/>
    <x v="38"/>
    <x v="2704"/>
    <x v="2700"/>
    <x v="1"/>
  </r>
  <r>
    <n v="2705"/>
    <x v="2704"/>
    <x v="2703"/>
    <n v="16500"/>
    <n v="1739"/>
    <x v="3"/>
    <x v="0"/>
    <x v="0"/>
    <n v="1490389158"/>
    <x v="2705"/>
    <x v="0"/>
    <n v="8"/>
    <x v="1"/>
    <x v="38"/>
    <n v="11"/>
    <x v="1910"/>
    <x v="1"/>
    <x v="38"/>
    <x v="2705"/>
    <x v="2701"/>
    <x v="1"/>
  </r>
  <r>
    <n v="2706"/>
    <x v="2705"/>
    <x v="2704"/>
    <n v="35000"/>
    <n v="39304"/>
    <x v="0"/>
    <x v="0"/>
    <x v="0"/>
    <n v="1413442740"/>
    <x v="2706"/>
    <x v="1"/>
    <n v="263"/>
    <x v="0"/>
    <x v="38"/>
    <n v="112"/>
    <x v="1911"/>
    <x v="1"/>
    <x v="38"/>
    <x v="2706"/>
    <x v="2702"/>
    <x v="3"/>
  </r>
  <r>
    <n v="2707"/>
    <x v="2706"/>
    <x v="2705"/>
    <n v="8000"/>
    <n v="28067.57"/>
    <x v="0"/>
    <x v="0"/>
    <x v="0"/>
    <n v="1369637940"/>
    <x v="2707"/>
    <x v="1"/>
    <n v="394"/>
    <x v="0"/>
    <x v="38"/>
    <n v="351"/>
    <x v="424"/>
    <x v="1"/>
    <x v="38"/>
    <x v="2707"/>
    <x v="2703"/>
    <x v="4"/>
  </r>
  <r>
    <n v="2708"/>
    <x v="2707"/>
    <x v="2706"/>
    <n v="20000"/>
    <n v="46643.07"/>
    <x v="0"/>
    <x v="1"/>
    <x v="1"/>
    <n v="1469119526"/>
    <x v="2708"/>
    <x v="1"/>
    <n v="1049"/>
    <x v="0"/>
    <x v="38"/>
    <n v="233"/>
    <x v="1912"/>
    <x v="1"/>
    <x v="38"/>
    <x v="2708"/>
    <x v="2704"/>
    <x v="2"/>
  </r>
  <r>
    <n v="2709"/>
    <x v="2708"/>
    <x v="2707"/>
    <n v="50000"/>
    <n v="50803"/>
    <x v="0"/>
    <x v="0"/>
    <x v="0"/>
    <n v="1475553540"/>
    <x v="2709"/>
    <x v="1"/>
    <n v="308"/>
    <x v="0"/>
    <x v="38"/>
    <n v="102"/>
    <x v="1913"/>
    <x v="1"/>
    <x v="38"/>
    <x v="2709"/>
    <x v="2705"/>
    <x v="2"/>
  </r>
  <r>
    <n v="2710"/>
    <x v="2709"/>
    <x v="2708"/>
    <n v="60000"/>
    <n v="92340.21"/>
    <x v="0"/>
    <x v="0"/>
    <x v="0"/>
    <n v="1407549600"/>
    <x v="2710"/>
    <x v="1"/>
    <n v="1088"/>
    <x v="0"/>
    <x v="38"/>
    <n v="154"/>
    <x v="1914"/>
    <x v="1"/>
    <x v="38"/>
    <x v="2710"/>
    <x v="2706"/>
    <x v="3"/>
  </r>
  <r>
    <n v="2711"/>
    <x v="2710"/>
    <x v="2709"/>
    <n v="3910"/>
    <n v="3938"/>
    <x v="0"/>
    <x v="1"/>
    <x v="1"/>
    <n v="1403301660"/>
    <x v="2711"/>
    <x v="1"/>
    <n v="73"/>
    <x v="0"/>
    <x v="38"/>
    <n v="101"/>
    <x v="1915"/>
    <x v="1"/>
    <x v="38"/>
    <x v="2711"/>
    <x v="2707"/>
    <x v="3"/>
  </r>
  <r>
    <n v="2712"/>
    <x v="2711"/>
    <x v="2710"/>
    <n v="5500"/>
    <n v="7226"/>
    <x v="0"/>
    <x v="0"/>
    <x v="0"/>
    <n v="1373738400"/>
    <x v="2712"/>
    <x v="1"/>
    <n v="143"/>
    <x v="0"/>
    <x v="38"/>
    <n v="131"/>
    <x v="1916"/>
    <x v="1"/>
    <x v="38"/>
    <x v="2712"/>
    <x v="2708"/>
    <x v="4"/>
  </r>
  <r>
    <n v="2713"/>
    <x v="2712"/>
    <x v="2711"/>
    <n v="150000"/>
    <n v="153362"/>
    <x v="0"/>
    <x v="0"/>
    <x v="0"/>
    <n v="1450971684"/>
    <x v="2713"/>
    <x v="1"/>
    <n v="1420"/>
    <x v="0"/>
    <x v="38"/>
    <n v="102"/>
    <x v="1695"/>
    <x v="1"/>
    <x v="38"/>
    <x v="2713"/>
    <x v="2709"/>
    <x v="0"/>
  </r>
  <r>
    <n v="2714"/>
    <x v="2713"/>
    <x v="2712"/>
    <n v="25000"/>
    <n v="29089"/>
    <x v="0"/>
    <x v="0"/>
    <x v="0"/>
    <n v="1476486000"/>
    <x v="2714"/>
    <x v="1"/>
    <n v="305"/>
    <x v="0"/>
    <x v="38"/>
    <n v="116"/>
    <x v="1917"/>
    <x v="1"/>
    <x v="38"/>
    <x v="2714"/>
    <x v="2710"/>
    <x v="2"/>
  </r>
  <r>
    <n v="2715"/>
    <x v="2714"/>
    <x v="2713"/>
    <n v="12000"/>
    <n v="31754.69"/>
    <x v="0"/>
    <x v="0"/>
    <x v="0"/>
    <n v="1456047228"/>
    <x v="2715"/>
    <x v="1"/>
    <n v="551"/>
    <x v="0"/>
    <x v="38"/>
    <n v="265"/>
    <x v="1918"/>
    <x v="1"/>
    <x v="38"/>
    <x v="2715"/>
    <x v="2711"/>
    <x v="2"/>
  </r>
  <r>
    <n v="2716"/>
    <x v="2715"/>
    <x v="2714"/>
    <n v="10000"/>
    <n v="11998.01"/>
    <x v="0"/>
    <x v="12"/>
    <x v="3"/>
    <n v="1444291193"/>
    <x v="2716"/>
    <x v="1"/>
    <n v="187"/>
    <x v="0"/>
    <x v="38"/>
    <n v="120"/>
    <x v="1086"/>
    <x v="1"/>
    <x v="38"/>
    <x v="2716"/>
    <x v="2712"/>
    <x v="0"/>
  </r>
  <r>
    <n v="2717"/>
    <x v="2716"/>
    <x v="2715"/>
    <n v="25000"/>
    <n v="30026"/>
    <x v="0"/>
    <x v="0"/>
    <x v="0"/>
    <n v="1417906649"/>
    <x v="2717"/>
    <x v="1"/>
    <n v="325"/>
    <x v="0"/>
    <x v="38"/>
    <n v="120"/>
    <x v="1919"/>
    <x v="1"/>
    <x v="38"/>
    <x v="2717"/>
    <x v="2713"/>
    <x v="3"/>
  </r>
  <r>
    <n v="2718"/>
    <x v="2717"/>
    <x v="2716"/>
    <n v="18000"/>
    <n v="18645"/>
    <x v="0"/>
    <x v="0"/>
    <x v="0"/>
    <n v="1462316400"/>
    <x v="2718"/>
    <x v="1"/>
    <n v="148"/>
    <x v="0"/>
    <x v="38"/>
    <n v="104"/>
    <x v="1920"/>
    <x v="1"/>
    <x v="38"/>
    <x v="2718"/>
    <x v="2714"/>
    <x v="2"/>
  </r>
  <r>
    <n v="2719"/>
    <x v="2718"/>
    <x v="2717"/>
    <n v="6000"/>
    <n v="6530"/>
    <x v="0"/>
    <x v="0"/>
    <x v="0"/>
    <n v="1460936694"/>
    <x v="2719"/>
    <x v="0"/>
    <n v="69"/>
    <x v="0"/>
    <x v="38"/>
    <n v="109"/>
    <x v="1921"/>
    <x v="1"/>
    <x v="38"/>
    <x v="2719"/>
    <x v="2715"/>
    <x v="2"/>
  </r>
  <r>
    <n v="2720"/>
    <x v="2719"/>
    <x v="2718"/>
    <n v="25000"/>
    <n v="29531"/>
    <x v="0"/>
    <x v="0"/>
    <x v="0"/>
    <n v="1478866253"/>
    <x v="2720"/>
    <x v="0"/>
    <n v="173"/>
    <x v="0"/>
    <x v="38"/>
    <n v="118"/>
    <x v="1922"/>
    <x v="1"/>
    <x v="38"/>
    <x v="2720"/>
    <x v="2716"/>
    <x v="2"/>
  </r>
  <r>
    <n v="2721"/>
    <x v="2720"/>
    <x v="2719"/>
    <n v="750"/>
    <n v="10965"/>
    <x v="0"/>
    <x v="1"/>
    <x v="1"/>
    <n v="1378494000"/>
    <x v="2721"/>
    <x v="0"/>
    <n v="269"/>
    <x v="0"/>
    <x v="30"/>
    <n v="1462"/>
    <x v="292"/>
    <x v="2"/>
    <x v="30"/>
    <x v="2721"/>
    <x v="2717"/>
    <x v="4"/>
  </r>
  <r>
    <n v="2722"/>
    <x v="2721"/>
    <x v="2720"/>
    <n v="5000"/>
    <n v="12627"/>
    <x v="0"/>
    <x v="0"/>
    <x v="0"/>
    <n v="1485722053"/>
    <x v="2722"/>
    <x v="0"/>
    <n v="185"/>
    <x v="0"/>
    <x v="30"/>
    <n v="253"/>
    <x v="1923"/>
    <x v="2"/>
    <x v="30"/>
    <x v="2722"/>
    <x v="2718"/>
    <x v="2"/>
  </r>
  <r>
    <n v="2723"/>
    <x v="2722"/>
    <x v="2721"/>
    <n v="12000"/>
    <n v="16806"/>
    <x v="0"/>
    <x v="0"/>
    <x v="0"/>
    <n v="1420060088"/>
    <x v="2723"/>
    <x v="0"/>
    <n v="176"/>
    <x v="0"/>
    <x v="30"/>
    <n v="140"/>
    <x v="1924"/>
    <x v="2"/>
    <x v="30"/>
    <x v="2723"/>
    <x v="2719"/>
    <x v="3"/>
  </r>
  <r>
    <n v="2724"/>
    <x v="2723"/>
    <x v="2722"/>
    <n v="2468"/>
    <n v="7326.88"/>
    <x v="0"/>
    <x v="1"/>
    <x v="1"/>
    <n v="1439625059"/>
    <x v="2724"/>
    <x v="0"/>
    <n v="1019"/>
    <x v="0"/>
    <x v="30"/>
    <n v="297"/>
    <x v="1925"/>
    <x v="2"/>
    <x v="30"/>
    <x v="2724"/>
    <x v="2720"/>
    <x v="0"/>
  </r>
  <r>
    <n v="2725"/>
    <x v="2724"/>
    <x v="2723"/>
    <n v="40000"/>
    <n v="57817"/>
    <x v="0"/>
    <x v="5"/>
    <x v="5"/>
    <n v="1488390735"/>
    <x v="2725"/>
    <x v="0"/>
    <n v="113"/>
    <x v="0"/>
    <x v="30"/>
    <n v="145"/>
    <x v="1926"/>
    <x v="2"/>
    <x v="30"/>
    <x v="2725"/>
    <x v="2721"/>
    <x v="1"/>
  </r>
  <r>
    <n v="2726"/>
    <x v="2725"/>
    <x v="2724"/>
    <n v="100000"/>
    <n v="105745"/>
    <x v="0"/>
    <x v="0"/>
    <x v="0"/>
    <n v="1461333311"/>
    <x v="2726"/>
    <x v="0"/>
    <n v="404"/>
    <x v="0"/>
    <x v="30"/>
    <n v="106"/>
    <x v="1927"/>
    <x v="2"/>
    <x v="30"/>
    <x v="2726"/>
    <x v="2722"/>
    <x v="2"/>
  </r>
  <r>
    <n v="2727"/>
    <x v="2726"/>
    <x v="2725"/>
    <n v="10000"/>
    <n v="49321"/>
    <x v="0"/>
    <x v="0"/>
    <x v="0"/>
    <n v="1438964063"/>
    <x v="2727"/>
    <x v="0"/>
    <n v="707"/>
    <x v="0"/>
    <x v="30"/>
    <n v="493"/>
    <x v="1928"/>
    <x v="2"/>
    <x v="30"/>
    <x v="2727"/>
    <x v="2723"/>
    <x v="0"/>
  </r>
  <r>
    <n v="2728"/>
    <x v="2727"/>
    <x v="2726"/>
    <n v="15000"/>
    <n v="30274"/>
    <x v="0"/>
    <x v="0"/>
    <x v="0"/>
    <n v="1451485434"/>
    <x v="2728"/>
    <x v="0"/>
    <n v="392"/>
    <x v="0"/>
    <x v="30"/>
    <n v="202"/>
    <x v="1929"/>
    <x v="2"/>
    <x v="30"/>
    <x v="2728"/>
    <x v="2724"/>
    <x v="0"/>
  </r>
  <r>
    <n v="2729"/>
    <x v="2728"/>
    <x v="2727"/>
    <n v="7500"/>
    <n v="7833"/>
    <x v="0"/>
    <x v="0"/>
    <x v="0"/>
    <n v="1430459197"/>
    <x v="2729"/>
    <x v="0"/>
    <n v="23"/>
    <x v="0"/>
    <x v="30"/>
    <n v="104"/>
    <x v="1930"/>
    <x v="2"/>
    <x v="30"/>
    <x v="2729"/>
    <x v="2725"/>
    <x v="0"/>
  </r>
  <r>
    <n v="2730"/>
    <x v="2729"/>
    <x v="2728"/>
    <n v="27000"/>
    <n v="45979.01"/>
    <x v="0"/>
    <x v="0"/>
    <x v="0"/>
    <n v="1366635575"/>
    <x v="2730"/>
    <x v="0"/>
    <n v="682"/>
    <x v="0"/>
    <x v="30"/>
    <n v="170"/>
    <x v="1811"/>
    <x v="2"/>
    <x v="30"/>
    <x v="2730"/>
    <x v="2726"/>
    <x v="4"/>
  </r>
  <r>
    <n v="2731"/>
    <x v="2730"/>
    <x v="2729"/>
    <n v="30000"/>
    <n v="31291"/>
    <x v="0"/>
    <x v="0"/>
    <x v="0"/>
    <n v="1413604800"/>
    <x v="2731"/>
    <x v="0"/>
    <n v="37"/>
    <x v="0"/>
    <x v="30"/>
    <n v="104"/>
    <x v="1931"/>
    <x v="2"/>
    <x v="30"/>
    <x v="2731"/>
    <x v="2727"/>
    <x v="3"/>
  </r>
  <r>
    <n v="2732"/>
    <x v="2731"/>
    <x v="2730"/>
    <n v="12000"/>
    <n v="14190"/>
    <x v="0"/>
    <x v="0"/>
    <x v="0"/>
    <n v="1369699200"/>
    <x v="2732"/>
    <x v="0"/>
    <n v="146"/>
    <x v="0"/>
    <x v="30"/>
    <n v="118"/>
    <x v="1932"/>
    <x v="2"/>
    <x v="30"/>
    <x v="2732"/>
    <x v="2728"/>
    <x v="4"/>
  </r>
  <r>
    <n v="2733"/>
    <x v="2732"/>
    <x v="2731"/>
    <n v="50000"/>
    <n v="53769"/>
    <x v="0"/>
    <x v="0"/>
    <x v="0"/>
    <n v="1428643974"/>
    <x v="2733"/>
    <x v="0"/>
    <n v="119"/>
    <x v="0"/>
    <x v="30"/>
    <n v="108"/>
    <x v="1933"/>
    <x v="2"/>
    <x v="30"/>
    <x v="2733"/>
    <x v="2729"/>
    <x v="0"/>
  </r>
  <r>
    <n v="2734"/>
    <x v="2733"/>
    <x v="2732"/>
    <n v="1"/>
    <n v="22603"/>
    <x v="0"/>
    <x v="0"/>
    <x v="0"/>
    <n v="1476395940"/>
    <x v="2734"/>
    <x v="0"/>
    <n v="163"/>
    <x v="0"/>
    <x v="30"/>
    <n v="2260300"/>
    <x v="1934"/>
    <x v="2"/>
    <x v="30"/>
    <x v="2734"/>
    <x v="2730"/>
    <x v="2"/>
  </r>
  <r>
    <n v="2735"/>
    <x v="2734"/>
    <x v="2733"/>
    <n v="750"/>
    <n v="7336.01"/>
    <x v="0"/>
    <x v="1"/>
    <x v="1"/>
    <n v="1363204800"/>
    <x v="2735"/>
    <x v="0"/>
    <n v="339"/>
    <x v="0"/>
    <x v="30"/>
    <n v="978"/>
    <x v="1935"/>
    <x v="2"/>
    <x v="30"/>
    <x v="2735"/>
    <x v="2731"/>
    <x v="4"/>
  </r>
  <r>
    <n v="2736"/>
    <x v="2735"/>
    <x v="2734"/>
    <n v="8000"/>
    <n v="9832"/>
    <x v="0"/>
    <x v="5"/>
    <x v="5"/>
    <n v="1398268773"/>
    <x v="2736"/>
    <x v="0"/>
    <n v="58"/>
    <x v="0"/>
    <x v="30"/>
    <n v="123"/>
    <x v="1936"/>
    <x v="2"/>
    <x v="30"/>
    <x v="2736"/>
    <x v="2732"/>
    <x v="3"/>
  </r>
  <r>
    <n v="2737"/>
    <x v="2736"/>
    <x v="2735"/>
    <n v="30000"/>
    <n v="73818.240000000005"/>
    <x v="0"/>
    <x v="0"/>
    <x v="0"/>
    <n v="1389812400"/>
    <x v="2737"/>
    <x v="0"/>
    <n v="456"/>
    <x v="0"/>
    <x v="30"/>
    <n v="246"/>
    <x v="1937"/>
    <x v="2"/>
    <x v="30"/>
    <x v="2737"/>
    <x v="2733"/>
    <x v="4"/>
  </r>
  <r>
    <n v="2738"/>
    <x v="2737"/>
    <x v="2736"/>
    <n v="5000"/>
    <n v="7397"/>
    <x v="0"/>
    <x v="0"/>
    <x v="0"/>
    <n v="1478402804"/>
    <x v="2738"/>
    <x v="0"/>
    <n v="15"/>
    <x v="0"/>
    <x v="30"/>
    <n v="148"/>
    <x v="1938"/>
    <x v="2"/>
    <x v="30"/>
    <x v="2738"/>
    <x v="2734"/>
    <x v="2"/>
  </r>
  <r>
    <n v="2739"/>
    <x v="2738"/>
    <x v="2737"/>
    <n v="1100"/>
    <n v="4225"/>
    <x v="0"/>
    <x v="1"/>
    <x v="1"/>
    <n v="1399324717"/>
    <x v="2739"/>
    <x v="0"/>
    <n v="191"/>
    <x v="0"/>
    <x v="30"/>
    <n v="384"/>
    <x v="1622"/>
    <x v="2"/>
    <x v="30"/>
    <x v="2739"/>
    <x v="2735"/>
    <x v="3"/>
  </r>
  <r>
    <n v="2740"/>
    <x v="2739"/>
    <x v="2738"/>
    <n v="300"/>
    <n v="310"/>
    <x v="0"/>
    <x v="0"/>
    <x v="0"/>
    <n v="1426117552"/>
    <x v="2740"/>
    <x v="0"/>
    <n v="17"/>
    <x v="0"/>
    <x v="30"/>
    <n v="103"/>
    <x v="1939"/>
    <x v="2"/>
    <x v="30"/>
    <x v="2740"/>
    <x v="2736"/>
    <x v="0"/>
  </r>
  <r>
    <n v="2741"/>
    <x v="2740"/>
    <x v="2739"/>
    <n v="8000"/>
    <n v="35"/>
    <x v="2"/>
    <x v="0"/>
    <x v="0"/>
    <n v="1413770820"/>
    <x v="2741"/>
    <x v="0"/>
    <n v="4"/>
    <x v="1"/>
    <x v="39"/>
    <n v="0"/>
    <x v="436"/>
    <x v="3"/>
    <x v="39"/>
    <x v="2741"/>
    <x v="2737"/>
    <x v="3"/>
  </r>
  <r>
    <n v="2742"/>
    <x v="2741"/>
    <x v="2740"/>
    <n v="2500"/>
    <n v="731"/>
    <x v="2"/>
    <x v="0"/>
    <x v="0"/>
    <n v="1337102187"/>
    <x v="2742"/>
    <x v="0"/>
    <n v="18"/>
    <x v="1"/>
    <x v="39"/>
    <n v="29"/>
    <x v="1940"/>
    <x v="3"/>
    <x v="39"/>
    <x v="2742"/>
    <x v="2738"/>
    <x v="5"/>
  </r>
  <r>
    <n v="2743"/>
    <x v="2742"/>
    <x v="2741"/>
    <n v="5999"/>
    <n v="0"/>
    <x v="2"/>
    <x v="0"/>
    <x v="0"/>
    <n v="1476863607"/>
    <x v="2743"/>
    <x v="0"/>
    <n v="0"/>
    <x v="1"/>
    <x v="39"/>
    <n v="0"/>
    <x v="123"/>
    <x v="3"/>
    <x v="39"/>
    <x v="2743"/>
    <x v="2739"/>
    <x v="2"/>
  </r>
  <r>
    <n v="2744"/>
    <x v="2743"/>
    <x v="2742"/>
    <n v="16000"/>
    <n v="835"/>
    <x v="2"/>
    <x v="0"/>
    <x v="0"/>
    <n v="1330478998"/>
    <x v="2744"/>
    <x v="0"/>
    <n v="22"/>
    <x v="1"/>
    <x v="39"/>
    <n v="5"/>
    <x v="1941"/>
    <x v="3"/>
    <x v="39"/>
    <x v="2744"/>
    <x v="2740"/>
    <x v="5"/>
  </r>
  <r>
    <n v="2745"/>
    <x v="2744"/>
    <x v="2743"/>
    <n v="8000"/>
    <n v="1751"/>
    <x v="2"/>
    <x v="0"/>
    <x v="0"/>
    <n v="1342309368"/>
    <x v="2745"/>
    <x v="0"/>
    <n v="49"/>
    <x v="1"/>
    <x v="39"/>
    <n v="22"/>
    <x v="1942"/>
    <x v="3"/>
    <x v="39"/>
    <x v="2745"/>
    <x v="2741"/>
    <x v="5"/>
  </r>
  <r>
    <n v="2746"/>
    <x v="2745"/>
    <x v="2744"/>
    <n v="3000"/>
    <n v="801"/>
    <x v="2"/>
    <x v="0"/>
    <x v="0"/>
    <n v="1409337911"/>
    <x v="2746"/>
    <x v="0"/>
    <n v="19"/>
    <x v="1"/>
    <x v="39"/>
    <n v="27"/>
    <x v="1282"/>
    <x v="3"/>
    <x v="39"/>
    <x v="2746"/>
    <x v="2742"/>
    <x v="3"/>
  </r>
  <r>
    <n v="2747"/>
    <x v="2746"/>
    <x v="2745"/>
    <n v="500"/>
    <n v="140"/>
    <x v="2"/>
    <x v="0"/>
    <x v="0"/>
    <n v="1339816200"/>
    <x v="2747"/>
    <x v="0"/>
    <n v="4"/>
    <x v="1"/>
    <x v="39"/>
    <n v="28"/>
    <x v="432"/>
    <x v="3"/>
    <x v="39"/>
    <x v="2747"/>
    <x v="2743"/>
    <x v="5"/>
  </r>
  <r>
    <n v="2748"/>
    <x v="2747"/>
    <x v="2746"/>
    <n v="5000"/>
    <n v="53"/>
    <x v="2"/>
    <x v="0"/>
    <x v="0"/>
    <n v="1472835802"/>
    <x v="2748"/>
    <x v="0"/>
    <n v="4"/>
    <x v="1"/>
    <x v="39"/>
    <n v="1"/>
    <x v="509"/>
    <x v="3"/>
    <x v="39"/>
    <x v="2748"/>
    <x v="2744"/>
    <x v="2"/>
  </r>
  <r>
    <n v="2749"/>
    <x v="2748"/>
    <x v="2747"/>
    <n v="10000"/>
    <n v="110"/>
    <x v="2"/>
    <x v="0"/>
    <x v="0"/>
    <n v="1428171037"/>
    <x v="2749"/>
    <x v="0"/>
    <n v="2"/>
    <x v="1"/>
    <x v="39"/>
    <n v="1"/>
    <x v="688"/>
    <x v="3"/>
    <x v="39"/>
    <x v="2749"/>
    <x v="2745"/>
    <x v="0"/>
  </r>
  <r>
    <n v="2750"/>
    <x v="2749"/>
    <x v="2748"/>
    <n v="1999"/>
    <n v="0"/>
    <x v="2"/>
    <x v="0"/>
    <x v="0"/>
    <n v="1341086400"/>
    <x v="2750"/>
    <x v="0"/>
    <n v="0"/>
    <x v="1"/>
    <x v="39"/>
    <n v="0"/>
    <x v="123"/>
    <x v="3"/>
    <x v="39"/>
    <x v="2750"/>
    <x v="2746"/>
    <x v="5"/>
  </r>
  <r>
    <n v="2751"/>
    <x v="2750"/>
    <x v="2749"/>
    <n v="3274"/>
    <n v="0"/>
    <x v="2"/>
    <x v="0"/>
    <x v="0"/>
    <n v="1403039842"/>
    <x v="2751"/>
    <x v="0"/>
    <n v="0"/>
    <x v="1"/>
    <x v="39"/>
    <n v="0"/>
    <x v="123"/>
    <x v="3"/>
    <x v="39"/>
    <x v="2751"/>
    <x v="2747"/>
    <x v="3"/>
  </r>
  <r>
    <n v="2752"/>
    <x v="2751"/>
    <x v="2750"/>
    <n v="4800"/>
    <n v="550"/>
    <x v="2"/>
    <x v="0"/>
    <x v="0"/>
    <n v="1324232504"/>
    <x v="2752"/>
    <x v="0"/>
    <n v="14"/>
    <x v="1"/>
    <x v="39"/>
    <n v="11"/>
    <x v="1943"/>
    <x v="3"/>
    <x v="39"/>
    <x v="2752"/>
    <x v="2748"/>
    <x v="6"/>
  </r>
  <r>
    <n v="2753"/>
    <x v="2752"/>
    <x v="2751"/>
    <n v="2000"/>
    <n v="380"/>
    <x v="2"/>
    <x v="0"/>
    <x v="0"/>
    <n v="1346017023"/>
    <x v="2753"/>
    <x v="0"/>
    <n v="8"/>
    <x v="1"/>
    <x v="39"/>
    <n v="19"/>
    <x v="126"/>
    <x v="3"/>
    <x v="39"/>
    <x v="2753"/>
    <x v="2749"/>
    <x v="5"/>
  </r>
  <r>
    <n v="2754"/>
    <x v="2753"/>
    <x v="2752"/>
    <n v="10000"/>
    <n v="0"/>
    <x v="2"/>
    <x v="0"/>
    <x v="0"/>
    <n v="1410448551"/>
    <x v="2754"/>
    <x v="0"/>
    <n v="0"/>
    <x v="1"/>
    <x v="39"/>
    <n v="0"/>
    <x v="123"/>
    <x v="3"/>
    <x v="39"/>
    <x v="2754"/>
    <x v="2750"/>
    <x v="3"/>
  </r>
  <r>
    <n v="2755"/>
    <x v="2754"/>
    <x v="2753"/>
    <n v="500"/>
    <n v="260"/>
    <x v="2"/>
    <x v="17"/>
    <x v="3"/>
    <n v="1428519527"/>
    <x v="2755"/>
    <x v="0"/>
    <n v="15"/>
    <x v="1"/>
    <x v="39"/>
    <n v="52"/>
    <x v="1944"/>
    <x v="3"/>
    <x v="39"/>
    <x v="2755"/>
    <x v="2751"/>
    <x v="0"/>
  </r>
  <r>
    <n v="2756"/>
    <x v="2755"/>
    <x v="2754"/>
    <n v="10000"/>
    <n v="1048"/>
    <x v="2"/>
    <x v="0"/>
    <x v="0"/>
    <n v="1389476201"/>
    <x v="2756"/>
    <x v="0"/>
    <n v="33"/>
    <x v="1"/>
    <x v="39"/>
    <n v="10"/>
    <x v="1945"/>
    <x v="3"/>
    <x v="39"/>
    <x v="2756"/>
    <x v="2752"/>
    <x v="4"/>
  </r>
  <r>
    <n v="2757"/>
    <x v="2756"/>
    <x v="2755"/>
    <n v="1500"/>
    <n v="10"/>
    <x v="2"/>
    <x v="0"/>
    <x v="0"/>
    <n v="1470498332"/>
    <x v="2757"/>
    <x v="0"/>
    <n v="2"/>
    <x v="1"/>
    <x v="39"/>
    <n v="1"/>
    <x v="145"/>
    <x v="3"/>
    <x v="39"/>
    <x v="2757"/>
    <x v="2753"/>
    <x v="2"/>
  </r>
  <r>
    <n v="2758"/>
    <x v="2757"/>
    <x v="2756"/>
    <n v="2000"/>
    <n v="234"/>
    <x v="2"/>
    <x v="2"/>
    <x v="2"/>
    <n v="1476095783"/>
    <x v="2758"/>
    <x v="0"/>
    <n v="6"/>
    <x v="1"/>
    <x v="39"/>
    <n v="12"/>
    <x v="493"/>
    <x v="3"/>
    <x v="39"/>
    <x v="2758"/>
    <x v="2754"/>
    <x v="2"/>
  </r>
  <r>
    <n v="2759"/>
    <x v="2758"/>
    <x v="2757"/>
    <n v="1000"/>
    <n v="105"/>
    <x v="2"/>
    <x v="2"/>
    <x v="2"/>
    <n v="1468658866"/>
    <x v="2759"/>
    <x v="0"/>
    <n v="2"/>
    <x v="1"/>
    <x v="39"/>
    <n v="11"/>
    <x v="1781"/>
    <x v="3"/>
    <x v="39"/>
    <x v="2759"/>
    <x v="2755"/>
    <x v="2"/>
  </r>
  <r>
    <n v="2760"/>
    <x v="2759"/>
    <x v="2758"/>
    <n v="5000"/>
    <n v="0"/>
    <x v="2"/>
    <x v="1"/>
    <x v="1"/>
    <n v="1371726258"/>
    <x v="2760"/>
    <x v="0"/>
    <n v="0"/>
    <x v="1"/>
    <x v="39"/>
    <n v="0"/>
    <x v="123"/>
    <x v="3"/>
    <x v="39"/>
    <x v="2760"/>
    <x v="2756"/>
    <x v="4"/>
  </r>
  <r>
    <n v="2761"/>
    <x v="2760"/>
    <x v="2759"/>
    <n v="5000"/>
    <n v="36"/>
    <x v="2"/>
    <x v="0"/>
    <x v="0"/>
    <n v="1357176693"/>
    <x v="2761"/>
    <x v="0"/>
    <n v="4"/>
    <x v="1"/>
    <x v="39"/>
    <n v="1"/>
    <x v="374"/>
    <x v="3"/>
    <x v="39"/>
    <x v="2761"/>
    <x v="2757"/>
    <x v="5"/>
  </r>
  <r>
    <n v="2762"/>
    <x v="2761"/>
    <x v="2760"/>
    <n v="3250"/>
    <n v="25"/>
    <x v="2"/>
    <x v="0"/>
    <x v="0"/>
    <n v="1332114795"/>
    <x v="2762"/>
    <x v="0"/>
    <n v="1"/>
    <x v="1"/>
    <x v="39"/>
    <n v="1"/>
    <x v="381"/>
    <x v="3"/>
    <x v="39"/>
    <x v="2762"/>
    <x v="2758"/>
    <x v="5"/>
  </r>
  <r>
    <n v="2763"/>
    <x v="2762"/>
    <x v="2761"/>
    <n v="39400"/>
    <n v="90"/>
    <x v="2"/>
    <x v="0"/>
    <x v="0"/>
    <n v="1369403684"/>
    <x v="2763"/>
    <x v="0"/>
    <n v="3"/>
    <x v="1"/>
    <x v="39"/>
    <n v="0"/>
    <x v="180"/>
    <x v="3"/>
    <x v="39"/>
    <x v="2763"/>
    <x v="2759"/>
    <x v="4"/>
  </r>
  <r>
    <n v="2764"/>
    <x v="2763"/>
    <x v="2762"/>
    <n v="4000"/>
    <n v="45"/>
    <x v="2"/>
    <x v="0"/>
    <x v="0"/>
    <n v="1338404400"/>
    <x v="2764"/>
    <x v="0"/>
    <n v="4"/>
    <x v="1"/>
    <x v="39"/>
    <n v="1"/>
    <x v="785"/>
    <x v="3"/>
    <x v="39"/>
    <x v="2764"/>
    <x v="2760"/>
    <x v="5"/>
  </r>
  <r>
    <n v="2765"/>
    <x v="2764"/>
    <x v="2763"/>
    <n v="4000"/>
    <n v="0"/>
    <x v="2"/>
    <x v="0"/>
    <x v="0"/>
    <n v="1351432428"/>
    <x v="2765"/>
    <x v="0"/>
    <n v="0"/>
    <x v="1"/>
    <x v="39"/>
    <n v="0"/>
    <x v="123"/>
    <x v="3"/>
    <x v="39"/>
    <x v="2765"/>
    <x v="2761"/>
    <x v="5"/>
  </r>
  <r>
    <n v="2766"/>
    <x v="2765"/>
    <x v="2764"/>
    <n v="5000"/>
    <n v="100"/>
    <x v="2"/>
    <x v="0"/>
    <x v="0"/>
    <n v="1313078518"/>
    <x v="2766"/>
    <x v="0"/>
    <n v="4"/>
    <x v="1"/>
    <x v="39"/>
    <n v="2"/>
    <x v="381"/>
    <x v="3"/>
    <x v="39"/>
    <x v="2766"/>
    <x v="2762"/>
    <x v="6"/>
  </r>
  <r>
    <n v="2767"/>
    <x v="2766"/>
    <x v="2765"/>
    <n v="4000"/>
    <n v="34"/>
    <x v="2"/>
    <x v="5"/>
    <x v="5"/>
    <n v="1439766050"/>
    <x v="2767"/>
    <x v="0"/>
    <n v="3"/>
    <x v="1"/>
    <x v="39"/>
    <n v="1"/>
    <x v="1946"/>
    <x v="3"/>
    <x v="39"/>
    <x v="2767"/>
    <x v="2763"/>
    <x v="0"/>
  </r>
  <r>
    <n v="2768"/>
    <x v="2767"/>
    <x v="2766"/>
    <n v="7000"/>
    <n v="1002"/>
    <x v="2"/>
    <x v="0"/>
    <x v="0"/>
    <n v="1333028723"/>
    <x v="2768"/>
    <x v="0"/>
    <n v="34"/>
    <x v="1"/>
    <x v="39"/>
    <n v="14"/>
    <x v="1947"/>
    <x v="3"/>
    <x v="39"/>
    <x v="2768"/>
    <x v="2764"/>
    <x v="5"/>
  </r>
  <r>
    <n v="2769"/>
    <x v="2768"/>
    <x v="2767"/>
    <n v="800"/>
    <n v="2"/>
    <x v="2"/>
    <x v="1"/>
    <x v="1"/>
    <n v="1401997790"/>
    <x v="2769"/>
    <x v="0"/>
    <n v="2"/>
    <x v="1"/>
    <x v="39"/>
    <n v="0"/>
    <x v="120"/>
    <x v="3"/>
    <x v="39"/>
    <x v="2769"/>
    <x v="2765"/>
    <x v="3"/>
  </r>
  <r>
    <n v="2770"/>
    <x v="2769"/>
    <x v="2768"/>
    <n v="20000"/>
    <n v="2082.25"/>
    <x v="2"/>
    <x v="0"/>
    <x v="0"/>
    <n v="1395158130"/>
    <x v="2770"/>
    <x v="0"/>
    <n v="33"/>
    <x v="1"/>
    <x v="39"/>
    <n v="10"/>
    <x v="641"/>
    <x v="3"/>
    <x v="39"/>
    <x v="2770"/>
    <x v="2766"/>
    <x v="3"/>
  </r>
  <r>
    <n v="2771"/>
    <x v="2770"/>
    <x v="2769"/>
    <n v="19980"/>
    <n v="0"/>
    <x v="2"/>
    <x v="0"/>
    <x v="0"/>
    <n v="1359738000"/>
    <x v="2771"/>
    <x v="0"/>
    <n v="0"/>
    <x v="1"/>
    <x v="39"/>
    <n v="0"/>
    <x v="123"/>
    <x v="3"/>
    <x v="39"/>
    <x v="2771"/>
    <x v="2767"/>
    <x v="5"/>
  </r>
  <r>
    <n v="2772"/>
    <x v="2771"/>
    <x v="2770"/>
    <n v="8000"/>
    <n v="0"/>
    <x v="2"/>
    <x v="0"/>
    <x v="0"/>
    <n v="1381006294"/>
    <x v="2772"/>
    <x v="0"/>
    <n v="0"/>
    <x v="1"/>
    <x v="39"/>
    <n v="0"/>
    <x v="123"/>
    <x v="3"/>
    <x v="39"/>
    <x v="2772"/>
    <x v="2768"/>
    <x v="4"/>
  </r>
  <r>
    <n v="2773"/>
    <x v="2772"/>
    <x v="2771"/>
    <n v="530"/>
    <n v="1"/>
    <x v="2"/>
    <x v="5"/>
    <x v="5"/>
    <n v="1461530721"/>
    <x v="2773"/>
    <x v="0"/>
    <n v="1"/>
    <x v="1"/>
    <x v="39"/>
    <n v="0"/>
    <x v="120"/>
    <x v="3"/>
    <x v="39"/>
    <x v="2773"/>
    <x v="2769"/>
    <x v="2"/>
  </r>
  <r>
    <n v="2774"/>
    <x v="2773"/>
    <x v="2772"/>
    <n v="4000"/>
    <n v="570"/>
    <x v="2"/>
    <x v="0"/>
    <x v="0"/>
    <n v="1362711728"/>
    <x v="2774"/>
    <x v="0"/>
    <n v="13"/>
    <x v="1"/>
    <x v="39"/>
    <n v="14"/>
    <x v="1948"/>
    <x v="3"/>
    <x v="39"/>
    <x v="2774"/>
    <x v="2770"/>
    <x v="4"/>
  </r>
  <r>
    <n v="2775"/>
    <x v="2774"/>
    <x v="2773"/>
    <n v="5000"/>
    <n v="150"/>
    <x v="2"/>
    <x v="0"/>
    <x v="0"/>
    <n v="1323994754"/>
    <x v="2775"/>
    <x v="0"/>
    <n v="2"/>
    <x v="1"/>
    <x v="39"/>
    <n v="3"/>
    <x v="754"/>
    <x v="3"/>
    <x v="39"/>
    <x v="2775"/>
    <x v="2771"/>
    <x v="6"/>
  </r>
  <r>
    <n v="2776"/>
    <x v="2775"/>
    <x v="2774"/>
    <n v="21000"/>
    <n v="1655"/>
    <x v="2"/>
    <x v="0"/>
    <x v="0"/>
    <n v="1434092876"/>
    <x v="2776"/>
    <x v="0"/>
    <n v="36"/>
    <x v="1"/>
    <x v="39"/>
    <n v="8"/>
    <x v="1949"/>
    <x v="3"/>
    <x v="39"/>
    <x v="2776"/>
    <x v="2772"/>
    <x v="0"/>
  </r>
  <r>
    <n v="2777"/>
    <x v="2776"/>
    <x v="2775"/>
    <n v="3000"/>
    <n v="10"/>
    <x v="2"/>
    <x v="0"/>
    <x v="0"/>
    <n v="1437149004"/>
    <x v="2777"/>
    <x v="0"/>
    <n v="1"/>
    <x v="1"/>
    <x v="39"/>
    <n v="0"/>
    <x v="119"/>
    <x v="3"/>
    <x v="39"/>
    <x v="2777"/>
    <x v="2773"/>
    <x v="0"/>
  </r>
  <r>
    <n v="2778"/>
    <x v="2777"/>
    <x v="2776"/>
    <n v="5500"/>
    <n v="1405"/>
    <x v="2"/>
    <x v="0"/>
    <x v="0"/>
    <n v="1409009306"/>
    <x v="2778"/>
    <x v="0"/>
    <n v="15"/>
    <x v="1"/>
    <x v="39"/>
    <n v="26"/>
    <x v="1950"/>
    <x v="3"/>
    <x v="39"/>
    <x v="2778"/>
    <x v="2774"/>
    <x v="3"/>
  </r>
  <r>
    <n v="2779"/>
    <x v="2778"/>
    <x v="2777"/>
    <n v="2500"/>
    <n v="53"/>
    <x v="2"/>
    <x v="0"/>
    <x v="0"/>
    <n v="1448204621"/>
    <x v="2779"/>
    <x v="0"/>
    <n v="1"/>
    <x v="1"/>
    <x v="39"/>
    <n v="2"/>
    <x v="445"/>
    <x v="3"/>
    <x v="39"/>
    <x v="2779"/>
    <x v="2775"/>
    <x v="0"/>
  </r>
  <r>
    <n v="2780"/>
    <x v="2779"/>
    <x v="2778"/>
    <n v="100000"/>
    <n v="0"/>
    <x v="2"/>
    <x v="13"/>
    <x v="3"/>
    <n v="1489142688"/>
    <x v="2780"/>
    <x v="0"/>
    <n v="0"/>
    <x v="1"/>
    <x v="39"/>
    <n v="0"/>
    <x v="123"/>
    <x v="3"/>
    <x v="39"/>
    <x v="2780"/>
    <x v="2776"/>
    <x v="1"/>
  </r>
  <r>
    <n v="2781"/>
    <x v="2780"/>
    <x v="2779"/>
    <n v="1250"/>
    <n v="1316"/>
    <x v="0"/>
    <x v="0"/>
    <x v="0"/>
    <n v="1423724400"/>
    <x v="2781"/>
    <x v="0"/>
    <n v="28"/>
    <x v="0"/>
    <x v="6"/>
    <n v="105"/>
    <x v="1193"/>
    <x v="1"/>
    <x v="6"/>
    <x v="2781"/>
    <x v="2777"/>
    <x v="0"/>
  </r>
  <r>
    <n v="2782"/>
    <x v="2781"/>
    <x v="2780"/>
    <n v="1000"/>
    <n v="1200"/>
    <x v="0"/>
    <x v="0"/>
    <x v="0"/>
    <n v="1424149140"/>
    <x v="2782"/>
    <x v="0"/>
    <n v="18"/>
    <x v="0"/>
    <x v="6"/>
    <n v="120"/>
    <x v="584"/>
    <x v="1"/>
    <x v="6"/>
    <x v="2782"/>
    <x v="2778"/>
    <x v="0"/>
  </r>
  <r>
    <n v="2783"/>
    <x v="2782"/>
    <x v="2781"/>
    <n v="1000"/>
    <n v="1145"/>
    <x v="0"/>
    <x v="1"/>
    <x v="1"/>
    <n v="1429793446"/>
    <x v="2783"/>
    <x v="0"/>
    <n v="61"/>
    <x v="0"/>
    <x v="6"/>
    <n v="115"/>
    <x v="1951"/>
    <x v="1"/>
    <x v="6"/>
    <x v="2783"/>
    <x v="2779"/>
    <x v="0"/>
  </r>
  <r>
    <n v="2784"/>
    <x v="2783"/>
    <x v="2782"/>
    <n v="6000"/>
    <n v="7140"/>
    <x v="0"/>
    <x v="0"/>
    <x v="0"/>
    <n v="1414608843"/>
    <x v="2784"/>
    <x v="0"/>
    <n v="108"/>
    <x v="0"/>
    <x v="6"/>
    <n v="119"/>
    <x v="1952"/>
    <x v="1"/>
    <x v="6"/>
    <x v="2784"/>
    <x v="2780"/>
    <x v="3"/>
  </r>
  <r>
    <n v="2785"/>
    <x v="2784"/>
    <x v="2783"/>
    <n v="5000"/>
    <n v="5234"/>
    <x v="0"/>
    <x v="0"/>
    <x v="0"/>
    <n v="1470430800"/>
    <x v="2785"/>
    <x v="0"/>
    <n v="142"/>
    <x v="0"/>
    <x v="6"/>
    <n v="105"/>
    <x v="1953"/>
    <x v="1"/>
    <x v="6"/>
    <x v="2785"/>
    <x v="2781"/>
    <x v="2"/>
  </r>
  <r>
    <n v="2786"/>
    <x v="2785"/>
    <x v="2784"/>
    <n v="2500"/>
    <n v="2946"/>
    <x v="0"/>
    <x v="1"/>
    <x v="1"/>
    <n v="1404913180"/>
    <x v="2786"/>
    <x v="0"/>
    <n v="74"/>
    <x v="0"/>
    <x v="6"/>
    <n v="118"/>
    <x v="1954"/>
    <x v="1"/>
    <x v="6"/>
    <x v="2786"/>
    <x v="2782"/>
    <x v="3"/>
  </r>
  <r>
    <n v="2787"/>
    <x v="2786"/>
    <x v="2785"/>
    <n v="1000"/>
    <n v="1197"/>
    <x v="0"/>
    <x v="0"/>
    <x v="0"/>
    <n v="1405658752"/>
    <x v="2787"/>
    <x v="0"/>
    <n v="38"/>
    <x v="0"/>
    <x v="6"/>
    <n v="120"/>
    <x v="9"/>
    <x v="1"/>
    <x v="6"/>
    <x v="2787"/>
    <x v="2783"/>
    <x v="3"/>
  </r>
  <r>
    <n v="2788"/>
    <x v="2787"/>
    <x v="2786"/>
    <n v="2000"/>
    <n v="2050"/>
    <x v="0"/>
    <x v="0"/>
    <x v="0"/>
    <n v="1469811043"/>
    <x v="2788"/>
    <x v="0"/>
    <n v="20"/>
    <x v="0"/>
    <x v="6"/>
    <n v="103"/>
    <x v="588"/>
    <x v="1"/>
    <x v="6"/>
    <x v="2788"/>
    <x v="2784"/>
    <x v="2"/>
  </r>
  <r>
    <n v="2789"/>
    <x v="2788"/>
    <x v="2787"/>
    <n v="3000"/>
    <n v="3035"/>
    <x v="0"/>
    <x v="0"/>
    <x v="0"/>
    <n v="1426132800"/>
    <x v="2789"/>
    <x v="0"/>
    <n v="24"/>
    <x v="0"/>
    <x v="6"/>
    <n v="101"/>
    <x v="1955"/>
    <x v="1"/>
    <x v="6"/>
    <x v="2789"/>
    <x v="2785"/>
    <x v="0"/>
  </r>
  <r>
    <n v="2790"/>
    <x v="2789"/>
    <x v="2788"/>
    <n v="3000"/>
    <n v="3160"/>
    <x v="0"/>
    <x v="0"/>
    <x v="0"/>
    <n v="1423693903"/>
    <x v="2790"/>
    <x v="0"/>
    <n v="66"/>
    <x v="0"/>
    <x v="6"/>
    <n v="105"/>
    <x v="372"/>
    <x v="1"/>
    <x v="6"/>
    <x v="2790"/>
    <x v="2786"/>
    <x v="0"/>
  </r>
  <r>
    <n v="2791"/>
    <x v="2790"/>
    <x v="2789"/>
    <n v="2000"/>
    <n v="2050"/>
    <x v="0"/>
    <x v="0"/>
    <x v="0"/>
    <n v="1473393600"/>
    <x v="2791"/>
    <x v="0"/>
    <n v="28"/>
    <x v="0"/>
    <x v="6"/>
    <n v="103"/>
    <x v="1956"/>
    <x v="1"/>
    <x v="6"/>
    <x v="2791"/>
    <x v="2787"/>
    <x v="2"/>
  </r>
  <r>
    <n v="2792"/>
    <x v="2791"/>
    <x v="2790"/>
    <n v="2000"/>
    <n v="2152"/>
    <x v="0"/>
    <x v="0"/>
    <x v="0"/>
    <n v="1439357559"/>
    <x v="2792"/>
    <x v="0"/>
    <n v="24"/>
    <x v="0"/>
    <x v="6"/>
    <n v="108"/>
    <x v="1224"/>
    <x v="1"/>
    <x v="6"/>
    <x v="2792"/>
    <x v="2788"/>
    <x v="0"/>
  </r>
  <r>
    <n v="2793"/>
    <x v="2792"/>
    <x v="2791"/>
    <n v="10000"/>
    <n v="11056.75"/>
    <x v="0"/>
    <x v="2"/>
    <x v="2"/>
    <n v="1437473005"/>
    <x v="2793"/>
    <x v="0"/>
    <n v="73"/>
    <x v="0"/>
    <x v="6"/>
    <n v="111"/>
    <x v="1957"/>
    <x v="1"/>
    <x v="6"/>
    <x v="2793"/>
    <x v="2789"/>
    <x v="0"/>
  </r>
  <r>
    <n v="2794"/>
    <x v="2793"/>
    <x v="2792"/>
    <n v="50"/>
    <n v="75"/>
    <x v="0"/>
    <x v="1"/>
    <x v="1"/>
    <n v="1457031600"/>
    <x v="2794"/>
    <x v="0"/>
    <n v="3"/>
    <x v="0"/>
    <x v="6"/>
    <n v="150"/>
    <x v="381"/>
    <x v="1"/>
    <x v="6"/>
    <x v="2794"/>
    <x v="2790"/>
    <x v="2"/>
  </r>
  <r>
    <n v="2795"/>
    <x v="2794"/>
    <x v="2793"/>
    <n v="700"/>
    <n v="730"/>
    <x v="0"/>
    <x v="0"/>
    <x v="0"/>
    <n v="1402095600"/>
    <x v="2795"/>
    <x v="0"/>
    <n v="20"/>
    <x v="0"/>
    <x v="6"/>
    <n v="104"/>
    <x v="1958"/>
    <x v="1"/>
    <x v="6"/>
    <x v="2795"/>
    <x v="2791"/>
    <x v="3"/>
  </r>
  <r>
    <n v="2796"/>
    <x v="2795"/>
    <x v="2794"/>
    <n v="800"/>
    <n v="924"/>
    <x v="0"/>
    <x v="1"/>
    <x v="1"/>
    <n v="1404564028"/>
    <x v="2796"/>
    <x v="0"/>
    <n v="21"/>
    <x v="0"/>
    <x v="6"/>
    <n v="116"/>
    <x v="879"/>
    <x v="1"/>
    <x v="6"/>
    <x v="2796"/>
    <x v="2792"/>
    <x v="3"/>
  </r>
  <r>
    <n v="2797"/>
    <x v="2796"/>
    <x v="2795"/>
    <n v="8000"/>
    <n v="8211.61"/>
    <x v="0"/>
    <x v="1"/>
    <x v="1"/>
    <n v="1404858840"/>
    <x v="2797"/>
    <x v="0"/>
    <n v="94"/>
    <x v="0"/>
    <x v="6"/>
    <n v="103"/>
    <x v="1959"/>
    <x v="1"/>
    <x v="6"/>
    <x v="2797"/>
    <x v="2793"/>
    <x v="3"/>
  </r>
  <r>
    <n v="2798"/>
    <x v="2797"/>
    <x v="2796"/>
    <n v="5000"/>
    <n v="5070"/>
    <x v="0"/>
    <x v="1"/>
    <x v="1"/>
    <n v="1438358400"/>
    <x v="2798"/>
    <x v="0"/>
    <n v="139"/>
    <x v="0"/>
    <x v="6"/>
    <n v="101"/>
    <x v="1960"/>
    <x v="1"/>
    <x v="6"/>
    <x v="2798"/>
    <x v="2794"/>
    <x v="0"/>
  </r>
  <r>
    <n v="2799"/>
    <x v="2798"/>
    <x v="2797"/>
    <n v="5000"/>
    <n v="5831.74"/>
    <x v="0"/>
    <x v="1"/>
    <x v="1"/>
    <n v="1466179200"/>
    <x v="2799"/>
    <x v="0"/>
    <n v="130"/>
    <x v="0"/>
    <x v="6"/>
    <n v="117"/>
    <x v="1961"/>
    <x v="1"/>
    <x v="6"/>
    <x v="2799"/>
    <x v="2795"/>
    <x v="2"/>
  </r>
  <r>
    <n v="2800"/>
    <x v="2799"/>
    <x v="2798"/>
    <n v="1000"/>
    <n v="1330"/>
    <x v="0"/>
    <x v="1"/>
    <x v="1"/>
    <n v="1420377366"/>
    <x v="2800"/>
    <x v="0"/>
    <n v="31"/>
    <x v="0"/>
    <x v="6"/>
    <n v="133"/>
    <x v="1962"/>
    <x v="1"/>
    <x v="6"/>
    <x v="2800"/>
    <x v="2796"/>
    <x v="3"/>
  </r>
  <r>
    <n v="2801"/>
    <x v="2800"/>
    <x v="2799"/>
    <n v="500"/>
    <n v="666"/>
    <x v="0"/>
    <x v="2"/>
    <x v="2"/>
    <n v="1412938800"/>
    <x v="2801"/>
    <x v="0"/>
    <n v="13"/>
    <x v="0"/>
    <x v="6"/>
    <n v="133"/>
    <x v="1257"/>
    <x v="1"/>
    <x v="6"/>
    <x v="2801"/>
    <x v="2797"/>
    <x v="3"/>
  </r>
  <r>
    <n v="2802"/>
    <x v="2801"/>
    <x v="2800"/>
    <n v="3000"/>
    <n v="3055"/>
    <x v="0"/>
    <x v="1"/>
    <x v="1"/>
    <n v="1438875107"/>
    <x v="2802"/>
    <x v="0"/>
    <n v="90"/>
    <x v="0"/>
    <x v="6"/>
    <n v="102"/>
    <x v="1963"/>
    <x v="1"/>
    <x v="6"/>
    <x v="2802"/>
    <x v="2798"/>
    <x v="0"/>
  </r>
  <r>
    <n v="2803"/>
    <x v="2802"/>
    <x v="2801"/>
    <n v="10000"/>
    <n v="12795"/>
    <x v="0"/>
    <x v="0"/>
    <x v="0"/>
    <n v="1437004800"/>
    <x v="2803"/>
    <x v="0"/>
    <n v="141"/>
    <x v="0"/>
    <x v="6"/>
    <n v="128"/>
    <x v="1964"/>
    <x v="1"/>
    <x v="6"/>
    <x v="2803"/>
    <x v="2799"/>
    <x v="0"/>
  </r>
  <r>
    <n v="2804"/>
    <x v="2803"/>
    <x v="2802"/>
    <n v="1000"/>
    <n v="1150"/>
    <x v="0"/>
    <x v="1"/>
    <x v="1"/>
    <n v="1411987990"/>
    <x v="2804"/>
    <x v="0"/>
    <n v="23"/>
    <x v="0"/>
    <x v="6"/>
    <n v="115"/>
    <x v="73"/>
    <x v="1"/>
    <x v="6"/>
    <x v="2804"/>
    <x v="2800"/>
    <x v="3"/>
  </r>
  <r>
    <n v="2805"/>
    <x v="2804"/>
    <x v="2803"/>
    <n v="400"/>
    <n v="440"/>
    <x v="0"/>
    <x v="1"/>
    <x v="1"/>
    <n v="1440245273"/>
    <x v="2805"/>
    <x v="0"/>
    <n v="18"/>
    <x v="0"/>
    <x v="6"/>
    <n v="110"/>
    <x v="1965"/>
    <x v="1"/>
    <x v="6"/>
    <x v="2805"/>
    <x v="2801"/>
    <x v="0"/>
  </r>
  <r>
    <n v="2806"/>
    <x v="2805"/>
    <x v="2804"/>
    <n v="3000"/>
    <n v="3363"/>
    <x v="0"/>
    <x v="1"/>
    <x v="1"/>
    <n v="1438772400"/>
    <x v="2806"/>
    <x v="0"/>
    <n v="76"/>
    <x v="0"/>
    <x v="6"/>
    <n v="112"/>
    <x v="1966"/>
    <x v="1"/>
    <x v="6"/>
    <x v="2806"/>
    <x v="2802"/>
    <x v="0"/>
  </r>
  <r>
    <n v="2807"/>
    <x v="2806"/>
    <x v="2805"/>
    <n v="5000"/>
    <n v="6300"/>
    <x v="0"/>
    <x v="0"/>
    <x v="0"/>
    <n v="1435611438"/>
    <x v="2807"/>
    <x v="0"/>
    <n v="93"/>
    <x v="0"/>
    <x v="6"/>
    <n v="126"/>
    <x v="1967"/>
    <x v="1"/>
    <x v="6"/>
    <x v="2807"/>
    <x v="2803"/>
    <x v="0"/>
  </r>
  <r>
    <n v="2808"/>
    <x v="2807"/>
    <x v="2806"/>
    <n v="4500"/>
    <n v="4511"/>
    <x v="0"/>
    <x v="0"/>
    <x v="0"/>
    <n v="1440274735"/>
    <x v="2808"/>
    <x v="0"/>
    <n v="69"/>
    <x v="0"/>
    <x v="6"/>
    <n v="100"/>
    <x v="109"/>
    <x v="1"/>
    <x v="6"/>
    <x v="2808"/>
    <x v="2804"/>
    <x v="0"/>
  </r>
  <r>
    <n v="2809"/>
    <x v="2808"/>
    <x v="2807"/>
    <n v="2500"/>
    <n v="2560"/>
    <x v="0"/>
    <x v="0"/>
    <x v="0"/>
    <n v="1459348740"/>
    <x v="2809"/>
    <x v="0"/>
    <n v="21"/>
    <x v="0"/>
    <x v="6"/>
    <n v="102"/>
    <x v="1968"/>
    <x v="1"/>
    <x v="6"/>
    <x v="2809"/>
    <x v="2805"/>
    <x v="2"/>
  </r>
  <r>
    <n v="2810"/>
    <x v="2809"/>
    <x v="2808"/>
    <n v="2500"/>
    <n v="2705"/>
    <x v="0"/>
    <x v="0"/>
    <x v="0"/>
    <n v="1401595140"/>
    <x v="2810"/>
    <x v="0"/>
    <n v="57"/>
    <x v="0"/>
    <x v="6"/>
    <n v="108"/>
    <x v="1969"/>
    <x v="1"/>
    <x v="6"/>
    <x v="2810"/>
    <x v="2806"/>
    <x v="3"/>
  </r>
  <r>
    <n v="2811"/>
    <x v="2810"/>
    <x v="2809"/>
    <n v="10000"/>
    <n v="10027"/>
    <x v="0"/>
    <x v="1"/>
    <x v="1"/>
    <n v="1424692503"/>
    <x v="2811"/>
    <x v="0"/>
    <n v="108"/>
    <x v="0"/>
    <x v="6"/>
    <n v="100"/>
    <x v="1970"/>
    <x v="1"/>
    <x v="6"/>
    <x v="2811"/>
    <x v="2807"/>
    <x v="0"/>
  </r>
  <r>
    <n v="2812"/>
    <x v="2811"/>
    <x v="2810"/>
    <n v="5000"/>
    <n v="5665"/>
    <x v="0"/>
    <x v="5"/>
    <x v="5"/>
    <n v="1428292800"/>
    <x v="2812"/>
    <x v="0"/>
    <n v="83"/>
    <x v="0"/>
    <x v="6"/>
    <n v="113"/>
    <x v="1923"/>
    <x v="1"/>
    <x v="6"/>
    <x v="2812"/>
    <x v="2808"/>
    <x v="0"/>
  </r>
  <r>
    <n v="2813"/>
    <x v="2812"/>
    <x v="2811"/>
    <n v="2800"/>
    <n v="3572.12"/>
    <x v="0"/>
    <x v="0"/>
    <x v="0"/>
    <n v="1481737761"/>
    <x v="2813"/>
    <x v="0"/>
    <n v="96"/>
    <x v="0"/>
    <x v="6"/>
    <n v="128"/>
    <x v="1971"/>
    <x v="1"/>
    <x v="6"/>
    <x v="2813"/>
    <x v="2809"/>
    <x v="2"/>
  </r>
  <r>
    <n v="2814"/>
    <x v="2813"/>
    <x v="2812"/>
    <n v="1500"/>
    <n v="1616"/>
    <x v="0"/>
    <x v="1"/>
    <x v="1"/>
    <n v="1431164115"/>
    <x v="2814"/>
    <x v="0"/>
    <n v="64"/>
    <x v="0"/>
    <x v="6"/>
    <n v="108"/>
    <x v="1972"/>
    <x v="1"/>
    <x v="6"/>
    <x v="2814"/>
    <x v="2810"/>
    <x v="0"/>
  </r>
  <r>
    <n v="2815"/>
    <x v="2814"/>
    <x v="2813"/>
    <n v="250"/>
    <n v="605"/>
    <x v="0"/>
    <x v="5"/>
    <x v="5"/>
    <n v="1470595109"/>
    <x v="2815"/>
    <x v="0"/>
    <n v="14"/>
    <x v="0"/>
    <x v="6"/>
    <n v="242"/>
    <x v="1973"/>
    <x v="1"/>
    <x v="6"/>
    <x v="2815"/>
    <x v="2811"/>
    <x v="2"/>
  </r>
  <r>
    <n v="2816"/>
    <x v="2815"/>
    <x v="2814"/>
    <n v="3000"/>
    <n v="4247"/>
    <x v="0"/>
    <x v="1"/>
    <x v="1"/>
    <n v="1438531200"/>
    <x v="2816"/>
    <x v="0"/>
    <n v="169"/>
    <x v="0"/>
    <x v="6"/>
    <n v="142"/>
    <x v="1974"/>
    <x v="1"/>
    <x v="6"/>
    <x v="2816"/>
    <x v="2812"/>
    <x v="0"/>
  </r>
  <r>
    <n v="2817"/>
    <x v="2816"/>
    <x v="2815"/>
    <n v="600"/>
    <n v="780"/>
    <x v="0"/>
    <x v="1"/>
    <x v="1"/>
    <n v="1425136462"/>
    <x v="2817"/>
    <x v="0"/>
    <n v="33"/>
    <x v="0"/>
    <x v="6"/>
    <n v="130"/>
    <x v="1975"/>
    <x v="1"/>
    <x v="6"/>
    <x v="2817"/>
    <x v="2813"/>
    <x v="0"/>
  </r>
  <r>
    <n v="2818"/>
    <x v="2817"/>
    <x v="2816"/>
    <n v="10000"/>
    <n v="10603"/>
    <x v="0"/>
    <x v="0"/>
    <x v="0"/>
    <n v="1443018086"/>
    <x v="2818"/>
    <x v="0"/>
    <n v="102"/>
    <x v="0"/>
    <x v="6"/>
    <n v="106"/>
    <x v="1976"/>
    <x v="1"/>
    <x v="6"/>
    <x v="2818"/>
    <x v="2814"/>
    <x v="0"/>
  </r>
  <r>
    <n v="2819"/>
    <x v="2818"/>
    <x v="2817"/>
    <n v="5000"/>
    <n v="5240"/>
    <x v="0"/>
    <x v="1"/>
    <x v="1"/>
    <n v="1434285409"/>
    <x v="2819"/>
    <x v="0"/>
    <n v="104"/>
    <x v="0"/>
    <x v="6"/>
    <n v="105"/>
    <x v="1977"/>
    <x v="1"/>
    <x v="6"/>
    <x v="2819"/>
    <x v="2815"/>
    <x v="0"/>
  </r>
  <r>
    <n v="2820"/>
    <x v="2819"/>
    <x v="2818"/>
    <n v="200"/>
    <n v="272"/>
    <x v="0"/>
    <x v="1"/>
    <x v="1"/>
    <n v="1456444800"/>
    <x v="2820"/>
    <x v="0"/>
    <n v="20"/>
    <x v="0"/>
    <x v="6"/>
    <n v="136"/>
    <x v="1978"/>
    <x v="1"/>
    <x v="6"/>
    <x v="2820"/>
    <x v="2816"/>
    <x v="2"/>
  </r>
  <r>
    <n v="2821"/>
    <x v="2820"/>
    <x v="2819"/>
    <n v="1000"/>
    <n v="1000"/>
    <x v="0"/>
    <x v="1"/>
    <x v="1"/>
    <n v="1411510135"/>
    <x v="2821"/>
    <x v="0"/>
    <n v="35"/>
    <x v="0"/>
    <x v="6"/>
    <n v="100"/>
    <x v="1344"/>
    <x v="1"/>
    <x v="6"/>
    <x v="2821"/>
    <x v="2817"/>
    <x v="3"/>
  </r>
  <r>
    <n v="2822"/>
    <x v="2821"/>
    <x v="2820"/>
    <n v="6000"/>
    <n v="6000"/>
    <x v="0"/>
    <x v="0"/>
    <x v="0"/>
    <n v="1427469892"/>
    <x v="2822"/>
    <x v="0"/>
    <n v="94"/>
    <x v="0"/>
    <x v="6"/>
    <n v="100"/>
    <x v="419"/>
    <x v="1"/>
    <x v="6"/>
    <x v="2822"/>
    <x v="2818"/>
    <x v="0"/>
  </r>
  <r>
    <n v="2823"/>
    <x v="2822"/>
    <x v="2821"/>
    <n v="100"/>
    <n v="124"/>
    <x v="0"/>
    <x v="1"/>
    <x v="1"/>
    <n v="1427842740"/>
    <x v="2823"/>
    <x v="0"/>
    <n v="14"/>
    <x v="0"/>
    <x v="6"/>
    <n v="124"/>
    <x v="1979"/>
    <x v="1"/>
    <x v="6"/>
    <x v="2823"/>
    <x v="2819"/>
    <x v="0"/>
  </r>
  <r>
    <n v="2824"/>
    <x v="2823"/>
    <x v="2822"/>
    <n v="650"/>
    <n v="760"/>
    <x v="0"/>
    <x v="0"/>
    <x v="0"/>
    <n v="1434159780"/>
    <x v="2824"/>
    <x v="0"/>
    <n v="15"/>
    <x v="0"/>
    <x v="6"/>
    <n v="117"/>
    <x v="694"/>
    <x v="1"/>
    <x v="6"/>
    <x v="2824"/>
    <x v="2820"/>
    <x v="0"/>
  </r>
  <r>
    <n v="2825"/>
    <x v="2824"/>
    <x v="2823"/>
    <n v="3000"/>
    <n v="3100"/>
    <x v="0"/>
    <x v="1"/>
    <x v="1"/>
    <n v="1449255686"/>
    <x v="2825"/>
    <x v="0"/>
    <n v="51"/>
    <x v="0"/>
    <x v="6"/>
    <n v="103"/>
    <x v="1980"/>
    <x v="1"/>
    <x v="6"/>
    <x v="2825"/>
    <x v="2821"/>
    <x v="0"/>
  </r>
  <r>
    <n v="2826"/>
    <x v="2825"/>
    <x v="2824"/>
    <n v="2000"/>
    <n v="2155"/>
    <x v="0"/>
    <x v="0"/>
    <x v="0"/>
    <n v="1436511600"/>
    <x v="2826"/>
    <x v="0"/>
    <n v="19"/>
    <x v="0"/>
    <x v="6"/>
    <n v="108"/>
    <x v="1981"/>
    <x v="1"/>
    <x v="6"/>
    <x v="2826"/>
    <x v="2822"/>
    <x v="0"/>
  </r>
  <r>
    <n v="2827"/>
    <x v="2826"/>
    <x v="2825"/>
    <n v="2000"/>
    <n v="2405"/>
    <x v="0"/>
    <x v="0"/>
    <x v="0"/>
    <n v="1464971400"/>
    <x v="2827"/>
    <x v="0"/>
    <n v="23"/>
    <x v="0"/>
    <x v="6"/>
    <n v="120"/>
    <x v="1982"/>
    <x v="1"/>
    <x v="6"/>
    <x v="2827"/>
    <x v="2823"/>
    <x v="2"/>
  </r>
  <r>
    <n v="2828"/>
    <x v="2827"/>
    <x v="2826"/>
    <n v="9500"/>
    <n v="9536"/>
    <x v="0"/>
    <x v="1"/>
    <x v="1"/>
    <n v="1443826800"/>
    <x v="2828"/>
    <x v="0"/>
    <n v="97"/>
    <x v="0"/>
    <x v="6"/>
    <n v="100"/>
    <x v="1983"/>
    <x v="1"/>
    <x v="6"/>
    <x v="2828"/>
    <x v="2824"/>
    <x v="0"/>
  </r>
  <r>
    <n v="2829"/>
    <x v="2828"/>
    <x v="2827"/>
    <n v="2500"/>
    <n v="2663"/>
    <x v="0"/>
    <x v="1"/>
    <x v="1"/>
    <n v="1464863118"/>
    <x v="2829"/>
    <x v="0"/>
    <n v="76"/>
    <x v="0"/>
    <x v="6"/>
    <n v="107"/>
    <x v="1984"/>
    <x v="1"/>
    <x v="6"/>
    <x v="2829"/>
    <x v="2825"/>
    <x v="2"/>
  </r>
  <r>
    <n v="2830"/>
    <x v="2829"/>
    <x v="2828"/>
    <n v="3000"/>
    <n v="3000"/>
    <x v="0"/>
    <x v="0"/>
    <x v="0"/>
    <n v="1399867140"/>
    <x v="2830"/>
    <x v="0"/>
    <n v="11"/>
    <x v="0"/>
    <x v="6"/>
    <n v="100"/>
    <x v="1985"/>
    <x v="1"/>
    <x v="6"/>
    <x v="2830"/>
    <x v="2826"/>
    <x v="3"/>
  </r>
  <r>
    <n v="2831"/>
    <x v="2830"/>
    <x v="2829"/>
    <n v="3000"/>
    <n v="3320"/>
    <x v="0"/>
    <x v="0"/>
    <x v="0"/>
    <n v="1437076070"/>
    <x v="2831"/>
    <x v="0"/>
    <n v="52"/>
    <x v="0"/>
    <x v="6"/>
    <n v="111"/>
    <x v="1986"/>
    <x v="1"/>
    <x v="6"/>
    <x v="2831"/>
    <x v="2827"/>
    <x v="0"/>
  </r>
  <r>
    <n v="2832"/>
    <x v="2831"/>
    <x v="2830"/>
    <n v="2500"/>
    <n v="2867.99"/>
    <x v="0"/>
    <x v="1"/>
    <x v="1"/>
    <n v="1416780000"/>
    <x v="2832"/>
    <x v="0"/>
    <n v="95"/>
    <x v="0"/>
    <x v="6"/>
    <n v="115"/>
    <x v="1987"/>
    <x v="1"/>
    <x v="6"/>
    <x v="2832"/>
    <x v="2828"/>
    <x v="3"/>
  </r>
  <r>
    <n v="2833"/>
    <x v="2832"/>
    <x v="2831"/>
    <n v="2700"/>
    <n v="2923"/>
    <x v="0"/>
    <x v="0"/>
    <x v="0"/>
    <n v="1444528800"/>
    <x v="2833"/>
    <x v="0"/>
    <n v="35"/>
    <x v="0"/>
    <x v="6"/>
    <n v="108"/>
    <x v="1988"/>
    <x v="1"/>
    <x v="6"/>
    <x v="2833"/>
    <x v="2829"/>
    <x v="0"/>
  </r>
  <r>
    <n v="2834"/>
    <x v="2833"/>
    <x v="2832"/>
    <n v="800"/>
    <n v="1360"/>
    <x v="0"/>
    <x v="1"/>
    <x v="1"/>
    <n v="1422658930"/>
    <x v="2834"/>
    <x v="0"/>
    <n v="21"/>
    <x v="0"/>
    <x v="6"/>
    <n v="170"/>
    <x v="1989"/>
    <x v="1"/>
    <x v="6"/>
    <x v="2834"/>
    <x v="2830"/>
    <x v="0"/>
  </r>
  <r>
    <n v="2835"/>
    <x v="2834"/>
    <x v="2833"/>
    <n v="1000"/>
    <n v="1870.99"/>
    <x v="0"/>
    <x v="1"/>
    <x v="1"/>
    <n v="1449273600"/>
    <x v="2835"/>
    <x v="0"/>
    <n v="93"/>
    <x v="0"/>
    <x v="6"/>
    <n v="187"/>
    <x v="1990"/>
    <x v="1"/>
    <x v="6"/>
    <x v="2835"/>
    <x v="2831"/>
    <x v="0"/>
  </r>
  <r>
    <n v="2836"/>
    <x v="2835"/>
    <x v="2834"/>
    <n v="450"/>
    <n v="485"/>
    <x v="0"/>
    <x v="0"/>
    <x v="0"/>
    <n v="1487393940"/>
    <x v="2836"/>
    <x v="0"/>
    <n v="11"/>
    <x v="0"/>
    <x v="6"/>
    <n v="108"/>
    <x v="1991"/>
    <x v="1"/>
    <x v="6"/>
    <x v="2836"/>
    <x v="2832"/>
    <x v="1"/>
  </r>
  <r>
    <n v="2837"/>
    <x v="2836"/>
    <x v="2835"/>
    <n v="850"/>
    <n v="850"/>
    <x v="0"/>
    <x v="5"/>
    <x v="5"/>
    <n v="1449701284"/>
    <x v="2837"/>
    <x v="0"/>
    <n v="21"/>
    <x v="0"/>
    <x v="6"/>
    <n v="100"/>
    <x v="786"/>
    <x v="1"/>
    <x v="6"/>
    <x v="2837"/>
    <x v="2833"/>
    <x v="0"/>
  </r>
  <r>
    <n v="2838"/>
    <x v="2837"/>
    <x v="2836"/>
    <n v="2000"/>
    <n v="2405"/>
    <x v="0"/>
    <x v="0"/>
    <x v="0"/>
    <n v="1407967200"/>
    <x v="2838"/>
    <x v="0"/>
    <n v="54"/>
    <x v="0"/>
    <x v="6"/>
    <n v="120"/>
    <x v="1992"/>
    <x v="1"/>
    <x v="6"/>
    <x v="2838"/>
    <x v="2834"/>
    <x v="3"/>
  </r>
  <r>
    <n v="2839"/>
    <x v="2838"/>
    <x v="2837"/>
    <n v="3500"/>
    <n v="3900"/>
    <x v="0"/>
    <x v="0"/>
    <x v="0"/>
    <n v="1408942740"/>
    <x v="2839"/>
    <x v="0"/>
    <n v="31"/>
    <x v="0"/>
    <x v="6"/>
    <n v="111"/>
    <x v="1993"/>
    <x v="1"/>
    <x v="6"/>
    <x v="2839"/>
    <x v="2835"/>
    <x v="3"/>
  </r>
  <r>
    <n v="2840"/>
    <x v="2839"/>
    <x v="2838"/>
    <n v="2500"/>
    <n v="2600"/>
    <x v="0"/>
    <x v="1"/>
    <x v="1"/>
    <n v="1426698000"/>
    <x v="2840"/>
    <x v="0"/>
    <n v="132"/>
    <x v="0"/>
    <x v="6"/>
    <n v="104"/>
    <x v="1994"/>
    <x v="1"/>
    <x v="6"/>
    <x v="2840"/>
    <x v="2836"/>
    <x v="0"/>
  </r>
  <r>
    <n v="2841"/>
    <x v="2840"/>
    <x v="2839"/>
    <n v="1000"/>
    <n v="10"/>
    <x v="2"/>
    <x v="1"/>
    <x v="1"/>
    <n v="1450032297"/>
    <x v="2841"/>
    <x v="0"/>
    <n v="1"/>
    <x v="1"/>
    <x v="6"/>
    <n v="1"/>
    <x v="119"/>
    <x v="1"/>
    <x v="6"/>
    <x v="2841"/>
    <x v="2837"/>
    <x v="0"/>
  </r>
  <r>
    <n v="2842"/>
    <x v="2841"/>
    <x v="2840"/>
    <n v="1500"/>
    <n v="0"/>
    <x v="2"/>
    <x v="1"/>
    <x v="1"/>
    <n v="1403348400"/>
    <x v="2842"/>
    <x v="0"/>
    <n v="0"/>
    <x v="1"/>
    <x v="6"/>
    <n v="0"/>
    <x v="123"/>
    <x v="1"/>
    <x v="6"/>
    <x v="2842"/>
    <x v="2838"/>
    <x v="3"/>
  </r>
  <r>
    <n v="2843"/>
    <x v="2842"/>
    <x v="2841"/>
    <n v="1200"/>
    <n v="0"/>
    <x v="2"/>
    <x v="0"/>
    <x v="0"/>
    <n v="1465790400"/>
    <x v="2843"/>
    <x v="0"/>
    <n v="0"/>
    <x v="1"/>
    <x v="6"/>
    <n v="0"/>
    <x v="1995"/>
    <x v="1"/>
    <x v="6"/>
    <x v="2843"/>
    <x v="2839"/>
    <x v="2"/>
  </r>
  <r>
    <n v="2844"/>
    <x v="2843"/>
    <x v="2842"/>
    <n v="550"/>
    <n v="30"/>
    <x v="2"/>
    <x v="15"/>
    <x v="3"/>
    <n v="1483535180"/>
    <x v="2844"/>
    <x v="0"/>
    <n v="1"/>
    <x v="1"/>
    <x v="6"/>
    <n v="5"/>
    <x v="180"/>
    <x v="1"/>
    <x v="6"/>
    <x v="2844"/>
    <x v="2840"/>
    <x v="2"/>
  </r>
  <r>
    <n v="2845"/>
    <x v="2844"/>
    <x v="2843"/>
    <n v="7500"/>
    <n v="2366"/>
    <x v="2"/>
    <x v="0"/>
    <x v="0"/>
    <n v="1433723033"/>
    <x v="2845"/>
    <x v="0"/>
    <n v="39"/>
    <x v="1"/>
    <x v="6"/>
    <n v="32"/>
    <x v="1996"/>
    <x v="1"/>
    <x v="6"/>
    <x v="2845"/>
    <x v="2841"/>
    <x v="0"/>
  </r>
  <r>
    <n v="2846"/>
    <x v="2845"/>
    <x v="2844"/>
    <n v="8000"/>
    <n v="0"/>
    <x v="2"/>
    <x v="0"/>
    <x v="0"/>
    <n v="1432917394"/>
    <x v="2846"/>
    <x v="0"/>
    <n v="0"/>
    <x v="1"/>
    <x v="6"/>
    <n v="0"/>
    <x v="123"/>
    <x v="1"/>
    <x v="6"/>
    <x v="2846"/>
    <x v="2842"/>
    <x v="0"/>
  </r>
  <r>
    <n v="2847"/>
    <x v="2846"/>
    <x v="2845"/>
    <n v="2000"/>
    <n v="0"/>
    <x v="2"/>
    <x v="0"/>
    <x v="0"/>
    <n v="1464031265"/>
    <x v="2847"/>
    <x v="0"/>
    <n v="0"/>
    <x v="1"/>
    <x v="6"/>
    <n v="0"/>
    <x v="123"/>
    <x v="1"/>
    <x v="6"/>
    <x v="2847"/>
    <x v="2843"/>
    <x v="2"/>
  </r>
  <r>
    <n v="2848"/>
    <x v="2847"/>
    <x v="2846"/>
    <n v="35000"/>
    <n v="70"/>
    <x v="2"/>
    <x v="0"/>
    <x v="0"/>
    <n v="1432913659"/>
    <x v="2848"/>
    <x v="0"/>
    <n v="3"/>
    <x v="1"/>
    <x v="6"/>
    <n v="0"/>
    <x v="458"/>
    <x v="1"/>
    <x v="6"/>
    <x v="2848"/>
    <x v="2844"/>
    <x v="0"/>
  </r>
  <r>
    <n v="2849"/>
    <x v="2848"/>
    <x v="2847"/>
    <n v="500"/>
    <n v="5"/>
    <x v="2"/>
    <x v="1"/>
    <x v="1"/>
    <n v="1461406600"/>
    <x v="2849"/>
    <x v="0"/>
    <n v="1"/>
    <x v="1"/>
    <x v="6"/>
    <n v="1"/>
    <x v="145"/>
    <x v="1"/>
    <x v="6"/>
    <x v="2849"/>
    <x v="2845"/>
    <x v="2"/>
  </r>
  <r>
    <n v="2850"/>
    <x v="2849"/>
    <x v="2848"/>
    <n v="8000"/>
    <n v="311"/>
    <x v="2"/>
    <x v="0"/>
    <x v="0"/>
    <n v="1409962211"/>
    <x v="2850"/>
    <x v="0"/>
    <n v="13"/>
    <x v="1"/>
    <x v="6"/>
    <n v="4"/>
    <x v="1997"/>
    <x v="1"/>
    <x v="6"/>
    <x v="2850"/>
    <x v="2846"/>
    <x v="3"/>
  </r>
  <r>
    <n v="2851"/>
    <x v="2850"/>
    <x v="2849"/>
    <n v="4500"/>
    <n v="0"/>
    <x v="2"/>
    <x v="17"/>
    <x v="3"/>
    <n v="1454109420"/>
    <x v="2851"/>
    <x v="0"/>
    <n v="0"/>
    <x v="1"/>
    <x v="6"/>
    <n v="0"/>
    <x v="123"/>
    <x v="1"/>
    <x v="6"/>
    <x v="2851"/>
    <x v="2847"/>
    <x v="2"/>
  </r>
  <r>
    <n v="2852"/>
    <x v="2851"/>
    <x v="2850"/>
    <n v="5000"/>
    <n v="95"/>
    <x v="2"/>
    <x v="0"/>
    <x v="0"/>
    <n v="1403312703"/>
    <x v="2852"/>
    <x v="0"/>
    <n v="6"/>
    <x v="1"/>
    <x v="6"/>
    <n v="2"/>
    <x v="1998"/>
    <x v="1"/>
    <x v="6"/>
    <x v="2852"/>
    <x v="2848"/>
    <x v="3"/>
  </r>
  <r>
    <n v="2853"/>
    <x v="2852"/>
    <x v="2851"/>
    <n v="9500"/>
    <n v="0"/>
    <x v="2"/>
    <x v="5"/>
    <x v="5"/>
    <n v="1410669297"/>
    <x v="2853"/>
    <x v="0"/>
    <n v="0"/>
    <x v="1"/>
    <x v="6"/>
    <n v="0"/>
    <x v="123"/>
    <x v="1"/>
    <x v="6"/>
    <x v="2853"/>
    <x v="2849"/>
    <x v="3"/>
  </r>
  <r>
    <n v="2854"/>
    <x v="2853"/>
    <x v="2852"/>
    <n v="1000"/>
    <n v="417"/>
    <x v="2"/>
    <x v="1"/>
    <x v="1"/>
    <n v="1431018719"/>
    <x v="2854"/>
    <x v="0"/>
    <n v="14"/>
    <x v="1"/>
    <x v="6"/>
    <n v="42"/>
    <x v="1999"/>
    <x v="1"/>
    <x v="6"/>
    <x v="2854"/>
    <x v="2850"/>
    <x v="0"/>
  </r>
  <r>
    <n v="2855"/>
    <x v="2854"/>
    <x v="2853"/>
    <n v="600"/>
    <n v="300"/>
    <x v="2"/>
    <x v="0"/>
    <x v="0"/>
    <n v="1454110440"/>
    <x v="2855"/>
    <x v="0"/>
    <n v="5"/>
    <x v="1"/>
    <x v="6"/>
    <n v="50"/>
    <x v="88"/>
    <x v="1"/>
    <x v="6"/>
    <x v="2855"/>
    <x v="2851"/>
    <x v="2"/>
  </r>
  <r>
    <n v="2856"/>
    <x v="2855"/>
    <x v="2854"/>
    <n v="3000"/>
    <n v="146"/>
    <x v="2"/>
    <x v="0"/>
    <x v="0"/>
    <n v="1439069640"/>
    <x v="2856"/>
    <x v="0"/>
    <n v="6"/>
    <x v="1"/>
    <x v="6"/>
    <n v="5"/>
    <x v="822"/>
    <x v="1"/>
    <x v="6"/>
    <x v="2856"/>
    <x v="2852"/>
    <x v="0"/>
  </r>
  <r>
    <n v="2857"/>
    <x v="2856"/>
    <x v="2855"/>
    <n v="38000"/>
    <n v="7500"/>
    <x v="2"/>
    <x v="14"/>
    <x v="10"/>
    <n v="1487613600"/>
    <x v="2857"/>
    <x v="0"/>
    <n v="15"/>
    <x v="1"/>
    <x v="6"/>
    <n v="20"/>
    <x v="131"/>
    <x v="1"/>
    <x v="6"/>
    <x v="2857"/>
    <x v="2853"/>
    <x v="2"/>
  </r>
  <r>
    <n v="2858"/>
    <x v="2857"/>
    <x v="2856"/>
    <n v="1000"/>
    <n v="0"/>
    <x v="2"/>
    <x v="9"/>
    <x v="3"/>
    <n v="1417778880"/>
    <x v="2858"/>
    <x v="0"/>
    <n v="0"/>
    <x v="1"/>
    <x v="6"/>
    <n v="0"/>
    <x v="123"/>
    <x v="1"/>
    <x v="6"/>
    <x v="2858"/>
    <x v="2854"/>
    <x v="3"/>
  </r>
  <r>
    <n v="2859"/>
    <x v="2858"/>
    <x v="2857"/>
    <n v="2000"/>
    <n v="35"/>
    <x v="2"/>
    <x v="2"/>
    <x v="2"/>
    <n v="1444984904"/>
    <x v="2859"/>
    <x v="0"/>
    <n v="1"/>
    <x v="1"/>
    <x v="6"/>
    <n v="2"/>
    <x v="432"/>
    <x v="1"/>
    <x v="6"/>
    <x v="2859"/>
    <x v="2855"/>
    <x v="0"/>
  </r>
  <r>
    <n v="2860"/>
    <x v="2859"/>
    <x v="2858"/>
    <n v="4000"/>
    <n v="266"/>
    <x v="2"/>
    <x v="0"/>
    <x v="0"/>
    <n v="1466363576"/>
    <x v="2860"/>
    <x v="0"/>
    <n v="9"/>
    <x v="1"/>
    <x v="6"/>
    <n v="7"/>
    <x v="2000"/>
    <x v="1"/>
    <x v="6"/>
    <x v="2860"/>
    <x v="2856"/>
    <x v="2"/>
  </r>
  <r>
    <n v="2861"/>
    <x v="2860"/>
    <x v="2859"/>
    <n v="250"/>
    <n v="80"/>
    <x v="2"/>
    <x v="2"/>
    <x v="2"/>
    <n v="1443103848"/>
    <x v="2861"/>
    <x v="0"/>
    <n v="3"/>
    <x v="1"/>
    <x v="6"/>
    <n v="32"/>
    <x v="2001"/>
    <x v="1"/>
    <x v="6"/>
    <x v="2861"/>
    <x v="2857"/>
    <x v="0"/>
  </r>
  <r>
    <n v="2862"/>
    <x v="2861"/>
    <x v="2860"/>
    <n v="12700"/>
    <n v="55"/>
    <x v="2"/>
    <x v="0"/>
    <x v="0"/>
    <n v="1403636229"/>
    <x v="2862"/>
    <x v="0"/>
    <n v="3"/>
    <x v="1"/>
    <x v="6"/>
    <n v="0"/>
    <x v="1715"/>
    <x v="1"/>
    <x v="6"/>
    <x v="2862"/>
    <x v="2858"/>
    <x v="3"/>
  </r>
  <r>
    <n v="2863"/>
    <x v="2862"/>
    <x v="2861"/>
    <n v="50000"/>
    <n v="20"/>
    <x v="2"/>
    <x v="0"/>
    <x v="0"/>
    <n v="1410279123"/>
    <x v="2863"/>
    <x v="0"/>
    <n v="1"/>
    <x v="1"/>
    <x v="6"/>
    <n v="0"/>
    <x v="136"/>
    <x v="1"/>
    <x v="6"/>
    <x v="2863"/>
    <x v="2859"/>
    <x v="3"/>
  </r>
  <r>
    <n v="2864"/>
    <x v="2863"/>
    <x v="2862"/>
    <n v="2500"/>
    <n v="40"/>
    <x v="2"/>
    <x v="1"/>
    <x v="1"/>
    <n v="1437139080"/>
    <x v="2864"/>
    <x v="0"/>
    <n v="3"/>
    <x v="1"/>
    <x v="6"/>
    <n v="2"/>
    <x v="141"/>
    <x v="1"/>
    <x v="6"/>
    <x v="2864"/>
    <x v="2860"/>
    <x v="0"/>
  </r>
  <r>
    <n v="2865"/>
    <x v="2864"/>
    <x v="2863"/>
    <n v="2888"/>
    <n v="0"/>
    <x v="2"/>
    <x v="0"/>
    <x v="0"/>
    <n v="1420512259"/>
    <x v="2865"/>
    <x v="0"/>
    <n v="0"/>
    <x v="1"/>
    <x v="6"/>
    <n v="0"/>
    <x v="123"/>
    <x v="1"/>
    <x v="6"/>
    <x v="2865"/>
    <x v="2861"/>
    <x v="3"/>
  </r>
  <r>
    <n v="2866"/>
    <x v="2865"/>
    <x v="2864"/>
    <n v="5000"/>
    <n v="45"/>
    <x v="2"/>
    <x v="0"/>
    <x v="0"/>
    <n v="1476482400"/>
    <x v="2866"/>
    <x v="0"/>
    <n v="2"/>
    <x v="1"/>
    <x v="6"/>
    <n v="1"/>
    <x v="378"/>
    <x v="1"/>
    <x v="6"/>
    <x v="2866"/>
    <x v="2862"/>
    <x v="2"/>
  </r>
  <r>
    <n v="2867"/>
    <x v="2866"/>
    <x v="2865"/>
    <n v="2500"/>
    <n v="504"/>
    <x v="2"/>
    <x v="0"/>
    <x v="0"/>
    <n v="1467604800"/>
    <x v="2867"/>
    <x v="0"/>
    <n v="10"/>
    <x v="1"/>
    <x v="6"/>
    <n v="20"/>
    <x v="2002"/>
    <x v="1"/>
    <x v="6"/>
    <x v="2867"/>
    <x v="2863"/>
    <x v="2"/>
  </r>
  <r>
    <n v="2868"/>
    <x v="2867"/>
    <x v="2866"/>
    <n v="15000"/>
    <n v="6301.76"/>
    <x v="2"/>
    <x v="0"/>
    <x v="0"/>
    <n v="1475697054"/>
    <x v="2868"/>
    <x v="0"/>
    <n v="60"/>
    <x v="1"/>
    <x v="6"/>
    <n v="42"/>
    <x v="2003"/>
    <x v="1"/>
    <x v="6"/>
    <x v="2868"/>
    <x v="2864"/>
    <x v="2"/>
  </r>
  <r>
    <n v="2869"/>
    <x v="2868"/>
    <x v="2867"/>
    <n v="20000"/>
    <n v="177"/>
    <x v="2"/>
    <x v="0"/>
    <x v="0"/>
    <n v="1468937681"/>
    <x v="2869"/>
    <x v="0"/>
    <n v="5"/>
    <x v="1"/>
    <x v="6"/>
    <n v="1"/>
    <x v="1239"/>
    <x v="1"/>
    <x v="6"/>
    <x v="2869"/>
    <x v="2865"/>
    <x v="2"/>
  </r>
  <r>
    <n v="2870"/>
    <x v="2869"/>
    <x v="2868"/>
    <n v="5000"/>
    <n v="750"/>
    <x v="2"/>
    <x v="0"/>
    <x v="0"/>
    <n v="1400301165"/>
    <x v="2870"/>
    <x v="0"/>
    <n v="9"/>
    <x v="1"/>
    <x v="6"/>
    <n v="15"/>
    <x v="161"/>
    <x v="1"/>
    <x v="6"/>
    <x v="2870"/>
    <x v="2866"/>
    <x v="3"/>
  </r>
  <r>
    <n v="2871"/>
    <x v="2870"/>
    <x v="2869"/>
    <n v="10000"/>
    <n v="467"/>
    <x v="2"/>
    <x v="0"/>
    <x v="0"/>
    <n v="1419183813"/>
    <x v="2871"/>
    <x v="0"/>
    <n v="13"/>
    <x v="1"/>
    <x v="6"/>
    <n v="5"/>
    <x v="1583"/>
    <x v="1"/>
    <x v="6"/>
    <x v="2871"/>
    <x v="2867"/>
    <x v="3"/>
  </r>
  <r>
    <n v="2872"/>
    <x v="2871"/>
    <x v="2870"/>
    <n v="3000"/>
    <n v="0"/>
    <x v="2"/>
    <x v="0"/>
    <x v="0"/>
    <n v="1434768438"/>
    <x v="2872"/>
    <x v="0"/>
    <n v="0"/>
    <x v="1"/>
    <x v="6"/>
    <n v="0"/>
    <x v="123"/>
    <x v="1"/>
    <x v="6"/>
    <x v="2872"/>
    <x v="2868"/>
    <x v="0"/>
  </r>
  <r>
    <n v="2873"/>
    <x v="2872"/>
    <x v="2871"/>
    <n v="2500"/>
    <n v="953"/>
    <x v="2"/>
    <x v="0"/>
    <x v="0"/>
    <n v="1422473831"/>
    <x v="2873"/>
    <x v="0"/>
    <n v="8"/>
    <x v="1"/>
    <x v="6"/>
    <n v="38"/>
    <x v="2004"/>
    <x v="1"/>
    <x v="6"/>
    <x v="2873"/>
    <x v="2869"/>
    <x v="3"/>
  </r>
  <r>
    <n v="2874"/>
    <x v="2873"/>
    <x v="2872"/>
    <n v="5000"/>
    <n v="271"/>
    <x v="2"/>
    <x v="0"/>
    <x v="0"/>
    <n v="1484684186"/>
    <x v="2874"/>
    <x v="0"/>
    <n v="3"/>
    <x v="1"/>
    <x v="6"/>
    <n v="5"/>
    <x v="2005"/>
    <x v="1"/>
    <x v="6"/>
    <x v="2874"/>
    <x v="2870"/>
    <x v="2"/>
  </r>
  <r>
    <n v="2875"/>
    <x v="2874"/>
    <x v="2873"/>
    <n v="20000"/>
    <n v="7"/>
    <x v="2"/>
    <x v="0"/>
    <x v="0"/>
    <n v="1462417493"/>
    <x v="2875"/>
    <x v="0"/>
    <n v="3"/>
    <x v="1"/>
    <x v="6"/>
    <n v="0"/>
    <x v="1030"/>
    <x v="1"/>
    <x v="6"/>
    <x v="2875"/>
    <x v="2871"/>
    <x v="2"/>
  </r>
  <r>
    <n v="2876"/>
    <x v="2875"/>
    <x v="2874"/>
    <n v="150000"/>
    <n v="0"/>
    <x v="2"/>
    <x v="0"/>
    <x v="0"/>
    <n v="1437069079"/>
    <x v="2876"/>
    <x v="0"/>
    <n v="0"/>
    <x v="1"/>
    <x v="6"/>
    <n v="0"/>
    <x v="123"/>
    <x v="1"/>
    <x v="6"/>
    <x v="2876"/>
    <x v="2872"/>
    <x v="0"/>
  </r>
  <r>
    <n v="2877"/>
    <x v="2876"/>
    <x v="2875"/>
    <n v="6000"/>
    <n v="650"/>
    <x v="2"/>
    <x v="0"/>
    <x v="0"/>
    <n v="1480525200"/>
    <x v="2877"/>
    <x v="0"/>
    <n v="6"/>
    <x v="1"/>
    <x v="6"/>
    <n v="11"/>
    <x v="150"/>
    <x v="1"/>
    <x v="6"/>
    <x v="2877"/>
    <x v="2873"/>
    <x v="2"/>
  </r>
  <r>
    <n v="2878"/>
    <x v="2877"/>
    <x v="2876"/>
    <n v="3000"/>
    <n v="63"/>
    <x v="2"/>
    <x v="1"/>
    <x v="1"/>
    <n v="1435934795"/>
    <x v="2878"/>
    <x v="0"/>
    <n v="4"/>
    <x v="1"/>
    <x v="6"/>
    <n v="2"/>
    <x v="2006"/>
    <x v="1"/>
    <x v="6"/>
    <x v="2878"/>
    <x v="2874"/>
    <x v="0"/>
  </r>
  <r>
    <n v="2879"/>
    <x v="2878"/>
    <x v="2877"/>
    <n v="11200"/>
    <n v="29"/>
    <x v="2"/>
    <x v="0"/>
    <x v="0"/>
    <n v="1453310661"/>
    <x v="2879"/>
    <x v="0"/>
    <n v="1"/>
    <x v="1"/>
    <x v="6"/>
    <n v="0"/>
    <x v="2007"/>
    <x v="1"/>
    <x v="6"/>
    <x v="2879"/>
    <x v="2875"/>
    <x v="0"/>
  </r>
  <r>
    <n v="2880"/>
    <x v="2879"/>
    <x v="2878"/>
    <n v="12000"/>
    <n v="2800"/>
    <x v="2"/>
    <x v="0"/>
    <x v="0"/>
    <n v="1440090300"/>
    <x v="2880"/>
    <x v="0"/>
    <n v="29"/>
    <x v="1"/>
    <x v="6"/>
    <n v="23"/>
    <x v="2008"/>
    <x v="1"/>
    <x v="6"/>
    <x v="2880"/>
    <x v="2876"/>
    <x v="0"/>
  </r>
  <r>
    <n v="2881"/>
    <x v="2880"/>
    <x v="2879"/>
    <n v="5500"/>
    <n v="0"/>
    <x v="2"/>
    <x v="0"/>
    <x v="0"/>
    <n v="1417620036"/>
    <x v="2881"/>
    <x v="0"/>
    <n v="0"/>
    <x v="1"/>
    <x v="6"/>
    <n v="0"/>
    <x v="123"/>
    <x v="1"/>
    <x v="6"/>
    <x v="2881"/>
    <x v="2877"/>
    <x v="3"/>
  </r>
  <r>
    <n v="2882"/>
    <x v="2881"/>
    <x v="2880"/>
    <n v="750"/>
    <n v="252"/>
    <x v="2"/>
    <x v="0"/>
    <x v="0"/>
    <n v="1462112318"/>
    <x v="2882"/>
    <x v="0"/>
    <n v="4"/>
    <x v="1"/>
    <x v="6"/>
    <n v="34"/>
    <x v="2009"/>
    <x v="1"/>
    <x v="6"/>
    <x v="2882"/>
    <x v="2878"/>
    <x v="2"/>
  </r>
  <r>
    <n v="2883"/>
    <x v="2882"/>
    <x v="2881"/>
    <n v="10000"/>
    <n v="1908"/>
    <x v="2"/>
    <x v="0"/>
    <x v="0"/>
    <n v="1454734740"/>
    <x v="2883"/>
    <x v="0"/>
    <n v="5"/>
    <x v="1"/>
    <x v="6"/>
    <n v="19"/>
    <x v="2010"/>
    <x v="1"/>
    <x v="6"/>
    <x v="2883"/>
    <x v="2879"/>
    <x v="2"/>
  </r>
  <r>
    <n v="2884"/>
    <x v="2883"/>
    <x v="2882"/>
    <n v="45000"/>
    <n v="185"/>
    <x v="2"/>
    <x v="0"/>
    <x v="0"/>
    <n v="1417800435"/>
    <x v="2884"/>
    <x v="0"/>
    <n v="4"/>
    <x v="1"/>
    <x v="6"/>
    <n v="0"/>
    <x v="2011"/>
    <x v="1"/>
    <x v="6"/>
    <x v="2884"/>
    <x v="2880"/>
    <x v="3"/>
  </r>
  <r>
    <n v="2885"/>
    <x v="2884"/>
    <x v="2883"/>
    <n v="400"/>
    <n v="130"/>
    <x v="2"/>
    <x v="0"/>
    <x v="0"/>
    <n v="1426294201"/>
    <x v="2885"/>
    <x v="0"/>
    <n v="5"/>
    <x v="1"/>
    <x v="6"/>
    <n v="33"/>
    <x v="434"/>
    <x v="1"/>
    <x v="6"/>
    <x v="2885"/>
    <x v="2881"/>
    <x v="0"/>
  </r>
  <r>
    <n v="2886"/>
    <x v="2885"/>
    <x v="2884"/>
    <n v="200"/>
    <n v="10"/>
    <x v="2"/>
    <x v="0"/>
    <x v="0"/>
    <n v="1442635140"/>
    <x v="2886"/>
    <x v="0"/>
    <n v="1"/>
    <x v="1"/>
    <x v="6"/>
    <n v="5"/>
    <x v="119"/>
    <x v="1"/>
    <x v="6"/>
    <x v="2886"/>
    <x v="2882"/>
    <x v="0"/>
  </r>
  <r>
    <n v="2887"/>
    <x v="2886"/>
    <x v="2885"/>
    <n v="3000"/>
    <n v="5"/>
    <x v="2"/>
    <x v="0"/>
    <x v="0"/>
    <n v="1420971324"/>
    <x v="2887"/>
    <x v="0"/>
    <n v="1"/>
    <x v="1"/>
    <x v="6"/>
    <n v="0"/>
    <x v="145"/>
    <x v="1"/>
    <x v="6"/>
    <x v="2887"/>
    <x v="2883"/>
    <x v="3"/>
  </r>
  <r>
    <n v="2888"/>
    <x v="2887"/>
    <x v="2886"/>
    <n v="30000"/>
    <n v="0"/>
    <x v="2"/>
    <x v="0"/>
    <x v="0"/>
    <n v="1413608340"/>
    <x v="2888"/>
    <x v="0"/>
    <n v="0"/>
    <x v="1"/>
    <x v="6"/>
    <n v="0"/>
    <x v="123"/>
    <x v="1"/>
    <x v="6"/>
    <x v="2888"/>
    <x v="2884"/>
    <x v="3"/>
  </r>
  <r>
    <n v="2889"/>
    <x v="2888"/>
    <x v="2887"/>
    <n v="3000"/>
    <n v="1142"/>
    <x v="2"/>
    <x v="0"/>
    <x v="0"/>
    <n v="1409344985"/>
    <x v="2889"/>
    <x v="0"/>
    <n v="14"/>
    <x v="1"/>
    <x v="6"/>
    <n v="38"/>
    <x v="2012"/>
    <x v="1"/>
    <x v="6"/>
    <x v="2889"/>
    <x v="2885"/>
    <x v="3"/>
  </r>
  <r>
    <n v="2890"/>
    <x v="2889"/>
    <x v="2888"/>
    <n v="2000"/>
    <n v="21"/>
    <x v="2"/>
    <x v="0"/>
    <x v="0"/>
    <n v="1407553200"/>
    <x v="2890"/>
    <x v="0"/>
    <n v="3"/>
    <x v="1"/>
    <x v="6"/>
    <n v="1"/>
    <x v="583"/>
    <x v="1"/>
    <x v="6"/>
    <x v="2890"/>
    <x v="2886"/>
    <x v="3"/>
  </r>
  <r>
    <n v="2891"/>
    <x v="2890"/>
    <x v="2889"/>
    <n v="10000"/>
    <n v="273"/>
    <x v="2"/>
    <x v="0"/>
    <x v="0"/>
    <n v="1460751128"/>
    <x v="2891"/>
    <x v="0"/>
    <n v="10"/>
    <x v="1"/>
    <x v="6"/>
    <n v="3"/>
    <x v="1595"/>
    <x v="1"/>
    <x v="6"/>
    <x v="2891"/>
    <x v="2887"/>
    <x v="2"/>
  </r>
  <r>
    <n v="2892"/>
    <x v="2891"/>
    <x v="2890"/>
    <n v="5500"/>
    <n v="500"/>
    <x v="2"/>
    <x v="0"/>
    <x v="0"/>
    <n v="1409000400"/>
    <x v="2892"/>
    <x v="0"/>
    <n v="17"/>
    <x v="1"/>
    <x v="6"/>
    <n v="9"/>
    <x v="2013"/>
    <x v="1"/>
    <x v="6"/>
    <x v="2892"/>
    <x v="2888"/>
    <x v="3"/>
  </r>
  <r>
    <n v="2893"/>
    <x v="2892"/>
    <x v="2891"/>
    <n v="5000"/>
    <n v="25"/>
    <x v="2"/>
    <x v="0"/>
    <x v="0"/>
    <n v="1420768800"/>
    <x v="2893"/>
    <x v="0"/>
    <n v="2"/>
    <x v="1"/>
    <x v="6"/>
    <n v="1"/>
    <x v="382"/>
    <x v="1"/>
    <x v="6"/>
    <x v="2893"/>
    <x v="2889"/>
    <x v="3"/>
  </r>
  <r>
    <n v="2894"/>
    <x v="2893"/>
    <x v="2892"/>
    <n v="50000"/>
    <n v="0"/>
    <x v="2"/>
    <x v="0"/>
    <x v="0"/>
    <n v="1428100815"/>
    <x v="2894"/>
    <x v="0"/>
    <n v="0"/>
    <x v="1"/>
    <x v="6"/>
    <n v="0"/>
    <x v="123"/>
    <x v="1"/>
    <x v="6"/>
    <x v="2894"/>
    <x v="2890"/>
    <x v="0"/>
  </r>
  <r>
    <n v="2895"/>
    <x v="2894"/>
    <x v="2893"/>
    <n v="500"/>
    <n v="23"/>
    <x v="2"/>
    <x v="0"/>
    <x v="0"/>
    <n v="1403470800"/>
    <x v="2895"/>
    <x v="0"/>
    <n v="4"/>
    <x v="1"/>
    <x v="6"/>
    <n v="5"/>
    <x v="2014"/>
    <x v="1"/>
    <x v="6"/>
    <x v="2895"/>
    <x v="2891"/>
    <x v="3"/>
  </r>
  <r>
    <n v="2896"/>
    <x v="2895"/>
    <x v="2894"/>
    <n v="3000"/>
    <n v="625"/>
    <x v="2"/>
    <x v="0"/>
    <x v="0"/>
    <n v="1481522400"/>
    <x v="2896"/>
    <x v="0"/>
    <n v="12"/>
    <x v="1"/>
    <x v="6"/>
    <n v="21"/>
    <x v="2015"/>
    <x v="1"/>
    <x v="6"/>
    <x v="2896"/>
    <x v="2892"/>
    <x v="2"/>
  </r>
  <r>
    <n v="2897"/>
    <x v="2896"/>
    <x v="2895"/>
    <n v="12000"/>
    <n v="550"/>
    <x v="2"/>
    <x v="0"/>
    <x v="0"/>
    <n v="1444577345"/>
    <x v="2897"/>
    <x v="0"/>
    <n v="3"/>
    <x v="1"/>
    <x v="6"/>
    <n v="5"/>
    <x v="2016"/>
    <x v="1"/>
    <x v="6"/>
    <x v="2897"/>
    <x v="2893"/>
    <x v="0"/>
  </r>
  <r>
    <n v="2898"/>
    <x v="2897"/>
    <x v="2896"/>
    <n v="7500"/>
    <n v="316"/>
    <x v="2"/>
    <x v="0"/>
    <x v="0"/>
    <n v="1446307053"/>
    <x v="2898"/>
    <x v="0"/>
    <n v="12"/>
    <x v="1"/>
    <x v="6"/>
    <n v="4"/>
    <x v="2017"/>
    <x v="1"/>
    <x v="6"/>
    <x v="2898"/>
    <x v="2894"/>
    <x v="0"/>
  </r>
  <r>
    <n v="2899"/>
    <x v="2898"/>
    <x v="2897"/>
    <n v="10000"/>
    <n v="0"/>
    <x v="2"/>
    <x v="0"/>
    <x v="0"/>
    <n v="1469325158"/>
    <x v="2899"/>
    <x v="0"/>
    <n v="0"/>
    <x v="1"/>
    <x v="6"/>
    <n v="0"/>
    <x v="123"/>
    <x v="1"/>
    <x v="6"/>
    <x v="2899"/>
    <x v="2895"/>
    <x v="2"/>
  </r>
  <r>
    <n v="2900"/>
    <x v="2899"/>
    <x v="2898"/>
    <n v="5500"/>
    <n v="3405"/>
    <x v="2"/>
    <x v="0"/>
    <x v="0"/>
    <n v="1407562632"/>
    <x v="2900"/>
    <x v="0"/>
    <n v="7"/>
    <x v="1"/>
    <x v="6"/>
    <n v="62"/>
    <x v="2018"/>
    <x v="1"/>
    <x v="6"/>
    <x v="2900"/>
    <x v="2896"/>
    <x v="3"/>
  </r>
  <r>
    <n v="2901"/>
    <x v="2900"/>
    <x v="2899"/>
    <n v="750"/>
    <n v="6"/>
    <x v="2"/>
    <x v="0"/>
    <x v="0"/>
    <n v="1423345339"/>
    <x v="2901"/>
    <x v="0"/>
    <n v="2"/>
    <x v="1"/>
    <x v="6"/>
    <n v="1"/>
    <x v="363"/>
    <x v="1"/>
    <x v="6"/>
    <x v="2901"/>
    <x v="2897"/>
    <x v="3"/>
  </r>
  <r>
    <n v="2902"/>
    <x v="2901"/>
    <x v="2900"/>
    <n v="150000"/>
    <n v="25"/>
    <x v="2"/>
    <x v="0"/>
    <x v="0"/>
    <n v="1440412396"/>
    <x v="2902"/>
    <x v="0"/>
    <n v="1"/>
    <x v="1"/>
    <x v="6"/>
    <n v="0"/>
    <x v="381"/>
    <x v="1"/>
    <x v="6"/>
    <x v="2902"/>
    <x v="2898"/>
    <x v="0"/>
  </r>
  <r>
    <n v="2903"/>
    <x v="2902"/>
    <x v="2901"/>
    <n v="5000"/>
    <n v="39"/>
    <x v="2"/>
    <x v="0"/>
    <x v="0"/>
    <n v="1441771218"/>
    <x v="2903"/>
    <x v="0"/>
    <n v="4"/>
    <x v="1"/>
    <x v="6"/>
    <n v="1"/>
    <x v="2019"/>
    <x v="1"/>
    <x v="6"/>
    <x v="2903"/>
    <x v="2899"/>
    <x v="0"/>
  </r>
  <r>
    <n v="2904"/>
    <x v="2903"/>
    <x v="2902"/>
    <n v="1500"/>
    <n v="75"/>
    <x v="2"/>
    <x v="1"/>
    <x v="1"/>
    <n v="1415534400"/>
    <x v="2904"/>
    <x v="0"/>
    <n v="4"/>
    <x v="1"/>
    <x v="6"/>
    <n v="5"/>
    <x v="645"/>
    <x v="1"/>
    <x v="6"/>
    <x v="2904"/>
    <x v="2900"/>
    <x v="3"/>
  </r>
  <r>
    <n v="2905"/>
    <x v="2904"/>
    <x v="2903"/>
    <n v="3500"/>
    <n v="622"/>
    <x v="2"/>
    <x v="0"/>
    <x v="0"/>
    <n v="1473211313"/>
    <x v="2905"/>
    <x v="0"/>
    <n v="17"/>
    <x v="1"/>
    <x v="6"/>
    <n v="18"/>
    <x v="2020"/>
    <x v="1"/>
    <x v="6"/>
    <x v="2905"/>
    <x v="2901"/>
    <x v="2"/>
  </r>
  <r>
    <n v="2906"/>
    <x v="2905"/>
    <x v="2904"/>
    <n v="6000"/>
    <n v="565"/>
    <x v="2"/>
    <x v="0"/>
    <x v="0"/>
    <n v="1438390800"/>
    <x v="2906"/>
    <x v="0"/>
    <n v="7"/>
    <x v="1"/>
    <x v="6"/>
    <n v="9"/>
    <x v="2021"/>
    <x v="1"/>
    <x v="6"/>
    <x v="2906"/>
    <x v="2902"/>
    <x v="0"/>
  </r>
  <r>
    <n v="2907"/>
    <x v="2906"/>
    <x v="2905"/>
    <n v="2500"/>
    <n v="2"/>
    <x v="2"/>
    <x v="0"/>
    <x v="0"/>
    <n v="1463259837"/>
    <x v="2907"/>
    <x v="0"/>
    <n v="2"/>
    <x v="1"/>
    <x v="6"/>
    <n v="0"/>
    <x v="120"/>
    <x v="1"/>
    <x v="6"/>
    <x v="2907"/>
    <x v="2903"/>
    <x v="2"/>
  </r>
  <r>
    <n v="2908"/>
    <x v="2907"/>
    <x v="2906"/>
    <n v="9600"/>
    <n v="264"/>
    <x v="2"/>
    <x v="0"/>
    <x v="0"/>
    <n v="1465407219"/>
    <x v="2908"/>
    <x v="0"/>
    <n v="5"/>
    <x v="1"/>
    <x v="6"/>
    <n v="3"/>
    <x v="1776"/>
    <x v="1"/>
    <x v="6"/>
    <x v="2908"/>
    <x v="2904"/>
    <x v="2"/>
  </r>
  <r>
    <n v="2909"/>
    <x v="2908"/>
    <x v="2907"/>
    <n v="180000"/>
    <n v="20"/>
    <x v="2"/>
    <x v="0"/>
    <x v="0"/>
    <n v="1416944760"/>
    <x v="2909"/>
    <x v="0"/>
    <n v="1"/>
    <x v="1"/>
    <x v="6"/>
    <n v="0"/>
    <x v="136"/>
    <x v="1"/>
    <x v="6"/>
    <x v="2909"/>
    <x v="2905"/>
    <x v="3"/>
  </r>
  <r>
    <n v="2910"/>
    <x v="2909"/>
    <x v="2908"/>
    <n v="30000"/>
    <n v="1"/>
    <x v="2"/>
    <x v="1"/>
    <x v="1"/>
    <n v="1434139887"/>
    <x v="2910"/>
    <x v="0"/>
    <n v="1"/>
    <x v="1"/>
    <x v="6"/>
    <n v="0"/>
    <x v="120"/>
    <x v="1"/>
    <x v="6"/>
    <x v="2910"/>
    <x v="2906"/>
    <x v="0"/>
  </r>
  <r>
    <n v="2911"/>
    <x v="2910"/>
    <x v="2909"/>
    <n v="1800"/>
    <n v="657"/>
    <x v="2"/>
    <x v="0"/>
    <x v="0"/>
    <n v="1435429626"/>
    <x v="2911"/>
    <x v="0"/>
    <n v="14"/>
    <x v="1"/>
    <x v="6"/>
    <n v="37"/>
    <x v="2022"/>
    <x v="1"/>
    <x v="6"/>
    <x v="2911"/>
    <x v="2907"/>
    <x v="0"/>
  </r>
  <r>
    <n v="2912"/>
    <x v="2911"/>
    <x v="2910"/>
    <n v="14440"/>
    <n v="2030"/>
    <x v="2"/>
    <x v="0"/>
    <x v="0"/>
    <n v="1452827374"/>
    <x v="2912"/>
    <x v="0"/>
    <n v="26"/>
    <x v="1"/>
    <x v="6"/>
    <n v="14"/>
    <x v="2023"/>
    <x v="1"/>
    <x v="6"/>
    <x v="2912"/>
    <x v="2908"/>
    <x v="0"/>
  </r>
  <r>
    <n v="2913"/>
    <x v="2912"/>
    <x v="2911"/>
    <n v="10000"/>
    <n v="2"/>
    <x v="2"/>
    <x v="0"/>
    <x v="0"/>
    <n v="1410041339"/>
    <x v="2913"/>
    <x v="0"/>
    <n v="2"/>
    <x v="1"/>
    <x v="6"/>
    <n v="0"/>
    <x v="120"/>
    <x v="1"/>
    <x v="6"/>
    <x v="2913"/>
    <x v="2909"/>
    <x v="3"/>
  </r>
  <r>
    <n v="2914"/>
    <x v="2913"/>
    <x v="2912"/>
    <n v="25000"/>
    <n v="1"/>
    <x v="2"/>
    <x v="1"/>
    <x v="1"/>
    <n v="1426365994"/>
    <x v="2914"/>
    <x v="0"/>
    <n v="1"/>
    <x v="1"/>
    <x v="6"/>
    <n v="0"/>
    <x v="120"/>
    <x v="1"/>
    <x v="6"/>
    <x v="2914"/>
    <x v="2910"/>
    <x v="0"/>
  </r>
  <r>
    <n v="2915"/>
    <x v="2914"/>
    <x v="2913"/>
    <n v="1000"/>
    <n v="611"/>
    <x v="2"/>
    <x v="1"/>
    <x v="1"/>
    <n v="1458117190"/>
    <x v="2915"/>
    <x v="0"/>
    <n v="3"/>
    <x v="1"/>
    <x v="6"/>
    <n v="61"/>
    <x v="2024"/>
    <x v="1"/>
    <x v="6"/>
    <x v="2915"/>
    <x v="2911"/>
    <x v="2"/>
  </r>
  <r>
    <n v="2916"/>
    <x v="2915"/>
    <x v="2914"/>
    <n v="1850"/>
    <n v="145"/>
    <x v="2"/>
    <x v="1"/>
    <x v="1"/>
    <n v="1400498789"/>
    <x v="2916"/>
    <x v="0"/>
    <n v="7"/>
    <x v="1"/>
    <x v="6"/>
    <n v="8"/>
    <x v="2025"/>
    <x v="1"/>
    <x v="6"/>
    <x v="2916"/>
    <x v="2912"/>
    <x v="3"/>
  </r>
  <r>
    <n v="2917"/>
    <x v="2916"/>
    <x v="2915"/>
    <n v="2000"/>
    <n v="437"/>
    <x v="2"/>
    <x v="0"/>
    <x v="0"/>
    <n v="1442381847"/>
    <x v="2917"/>
    <x v="0"/>
    <n v="9"/>
    <x v="1"/>
    <x v="6"/>
    <n v="22"/>
    <x v="2026"/>
    <x v="1"/>
    <x v="6"/>
    <x v="2917"/>
    <x v="2913"/>
    <x v="0"/>
  </r>
  <r>
    <n v="2918"/>
    <x v="2917"/>
    <x v="2916"/>
    <n v="5000"/>
    <n v="1362"/>
    <x v="2"/>
    <x v="0"/>
    <x v="0"/>
    <n v="1446131207"/>
    <x v="2918"/>
    <x v="0"/>
    <n v="20"/>
    <x v="1"/>
    <x v="6"/>
    <n v="27"/>
    <x v="354"/>
    <x v="1"/>
    <x v="6"/>
    <x v="2918"/>
    <x v="2914"/>
    <x v="0"/>
  </r>
  <r>
    <n v="2919"/>
    <x v="2918"/>
    <x v="2917"/>
    <n v="600"/>
    <n v="51"/>
    <x v="2"/>
    <x v="0"/>
    <x v="0"/>
    <n v="1407250329"/>
    <x v="2919"/>
    <x v="0"/>
    <n v="6"/>
    <x v="1"/>
    <x v="6"/>
    <n v="9"/>
    <x v="435"/>
    <x v="1"/>
    <x v="6"/>
    <x v="2919"/>
    <x v="2915"/>
    <x v="3"/>
  </r>
  <r>
    <n v="2920"/>
    <x v="2919"/>
    <x v="2918"/>
    <n v="2500"/>
    <n v="671"/>
    <x v="2"/>
    <x v="5"/>
    <x v="5"/>
    <n v="1427306470"/>
    <x v="2920"/>
    <x v="0"/>
    <n v="13"/>
    <x v="1"/>
    <x v="6"/>
    <n v="27"/>
    <x v="2027"/>
    <x v="1"/>
    <x v="6"/>
    <x v="2920"/>
    <x v="2916"/>
    <x v="0"/>
  </r>
  <r>
    <n v="2921"/>
    <x v="2920"/>
    <x v="2919"/>
    <n v="100"/>
    <n v="129"/>
    <x v="0"/>
    <x v="0"/>
    <x v="0"/>
    <n v="1411679804"/>
    <x v="2921"/>
    <x v="0"/>
    <n v="3"/>
    <x v="0"/>
    <x v="40"/>
    <n v="129"/>
    <x v="1341"/>
    <x v="1"/>
    <x v="40"/>
    <x v="2921"/>
    <x v="2917"/>
    <x v="3"/>
  </r>
  <r>
    <n v="2922"/>
    <x v="2921"/>
    <x v="2920"/>
    <n v="500"/>
    <n v="500"/>
    <x v="0"/>
    <x v="1"/>
    <x v="1"/>
    <n v="1431982727"/>
    <x v="2922"/>
    <x v="0"/>
    <n v="6"/>
    <x v="0"/>
    <x v="40"/>
    <n v="100"/>
    <x v="161"/>
    <x v="1"/>
    <x v="40"/>
    <x v="2922"/>
    <x v="2918"/>
    <x v="0"/>
  </r>
  <r>
    <n v="2923"/>
    <x v="2922"/>
    <x v="2921"/>
    <n v="300"/>
    <n v="300"/>
    <x v="0"/>
    <x v="0"/>
    <x v="0"/>
    <n v="1422068400"/>
    <x v="2923"/>
    <x v="0"/>
    <n v="10"/>
    <x v="0"/>
    <x v="40"/>
    <n v="100"/>
    <x v="180"/>
    <x v="1"/>
    <x v="40"/>
    <x v="2923"/>
    <x v="2919"/>
    <x v="0"/>
  </r>
  <r>
    <n v="2924"/>
    <x v="2923"/>
    <x v="2922"/>
    <n v="25000"/>
    <n v="25800"/>
    <x v="0"/>
    <x v="0"/>
    <x v="0"/>
    <n v="1431143940"/>
    <x v="2924"/>
    <x v="0"/>
    <n v="147"/>
    <x v="0"/>
    <x v="40"/>
    <n v="103"/>
    <x v="2028"/>
    <x v="1"/>
    <x v="40"/>
    <x v="2924"/>
    <x v="2920"/>
    <x v="0"/>
  </r>
  <r>
    <n v="2925"/>
    <x v="2924"/>
    <x v="2923"/>
    <n v="45000"/>
    <n v="46100.69"/>
    <x v="0"/>
    <x v="0"/>
    <x v="0"/>
    <n v="1410444068"/>
    <x v="2925"/>
    <x v="0"/>
    <n v="199"/>
    <x v="0"/>
    <x v="40"/>
    <n v="102"/>
    <x v="2029"/>
    <x v="1"/>
    <x v="40"/>
    <x v="2925"/>
    <x v="2921"/>
    <x v="3"/>
  </r>
  <r>
    <n v="2926"/>
    <x v="2925"/>
    <x v="2924"/>
    <n v="3000"/>
    <n v="3750"/>
    <x v="0"/>
    <x v="0"/>
    <x v="0"/>
    <n v="1424715779"/>
    <x v="2926"/>
    <x v="0"/>
    <n v="50"/>
    <x v="0"/>
    <x v="40"/>
    <n v="125"/>
    <x v="754"/>
    <x v="1"/>
    <x v="40"/>
    <x v="2926"/>
    <x v="2922"/>
    <x v="0"/>
  </r>
  <r>
    <n v="2927"/>
    <x v="2926"/>
    <x v="2925"/>
    <n v="1800"/>
    <n v="2355"/>
    <x v="0"/>
    <x v="0"/>
    <x v="0"/>
    <n v="1405400400"/>
    <x v="2927"/>
    <x v="0"/>
    <n v="21"/>
    <x v="0"/>
    <x v="40"/>
    <n v="131"/>
    <x v="2030"/>
    <x v="1"/>
    <x v="40"/>
    <x v="2927"/>
    <x v="2923"/>
    <x v="3"/>
  </r>
  <r>
    <n v="2928"/>
    <x v="2927"/>
    <x v="2926"/>
    <n v="1000"/>
    <n v="1000"/>
    <x v="0"/>
    <x v="0"/>
    <x v="0"/>
    <n v="1457135846"/>
    <x v="2928"/>
    <x v="0"/>
    <n v="24"/>
    <x v="0"/>
    <x v="40"/>
    <n v="100"/>
    <x v="684"/>
    <x v="1"/>
    <x v="40"/>
    <x v="2928"/>
    <x v="2924"/>
    <x v="2"/>
  </r>
  <r>
    <n v="2929"/>
    <x v="2928"/>
    <x v="2927"/>
    <n v="8000"/>
    <n v="8165.55"/>
    <x v="0"/>
    <x v="0"/>
    <x v="0"/>
    <n v="1401024758"/>
    <x v="2929"/>
    <x v="0"/>
    <n v="32"/>
    <x v="0"/>
    <x v="40"/>
    <n v="102"/>
    <x v="2031"/>
    <x v="1"/>
    <x v="40"/>
    <x v="2929"/>
    <x v="2925"/>
    <x v="3"/>
  </r>
  <r>
    <n v="2930"/>
    <x v="2929"/>
    <x v="2928"/>
    <n v="10000"/>
    <n v="10092"/>
    <x v="0"/>
    <x v="1"/>
    <x v="1"/>
    <n v="1431007264"/>
    <x v="2930"/>
    <x v="0"/>
    <n v="62"/>
    <x v="0"/>
    <x v="40"/>
    <n v="101"/>
    <x v="2032"/>
    <x v="1"/>
    <x v="40"/>
    <x v="2930"/>
    <x v="2926"/>
    <x v="0"/>
  </r>
  <r>
    <n v="2931"/>
    <x v="2930"/>
    <x v="2929"/>
    <n v="750"/>
    <n v="795"/>
    <x v="0"/>
    <x v="5"/>
    <x v="5"/>
    <n v="1410761280"/>
    <x v="2931"/>
    <x v="0"/>
    <n v="9"/>
    <x v="0"/>
    <x v="40"/>
    <n v="106"/>
    <x v="597"/>
    <x v="1"/>
    <x v="40"/>
    <x v="2931"/>
    <x v="2927"/>
    <x v="3"/>
  </r>
  <r>
    <n v="2932"/>
    <x v="2931"/>
    <x v="2930"/>
    <n v="3100"/>
    <n v="3258"/>
    <x v="0"/>
    <x v="2"/>
    <x v="2"/>
    <n v="1424516400"/>
    <x v="2932"/>
    <x v="0"/>
    <n v="38"/>
    <x v="0"/>
    <x v="40"/>
    <n v="105"/>
    <x v="2033"/>
    <x v="1"/>
    <x v="40"/>
    <x v="2932"/>
    <x v="2928"/>
    <x v="0"/>
  </r>
  <r>
    <n v="2933"/>
    <x v="2932"/>
    <x v="2931"/>
    <n v="2500"/>
    <n v="2569"/>
    <x v="0"/>
    <x v="0"/>
    <x v="0"/>
    <n v="1465081053"/>
    <x v="2933"/>
    <x v="0"/>
    <n v="54"/>
    <x v="0"/>
    <x v="40"/>
    <n v="103"/>
    <x v="2034"/>
    <x v="1"/>
    <x v="40"/>
    <x v="2933"/>
    <x v="2929"/>
    <x v="2"/>
  </r>
  <r>
    <n v="2934"/>
    <x v="2933"/>
    <x v="2932"/>
    <n v="2500"/>
    <n v="2700"/>
    <x v="0"/>
    <x v="5"/>
    <x v="5"/>
    <n v="1402845364"/>
    <x v="2934"/>
    <x v="0"/>
    <n v="37"/>
    <x v="0"/>
    <x v="40"/>
    <n v="108"/>
    <x v="2035"/>
    <x v="1"/>
    <x v="40"/>
    <x v="2934"/>
    <x v="2930"/>
    <x v="3"/>
  </r>
  <r>
    <n v="2935"/>
    <x v="2934"/>
    <x v="2933"/>
    <n v="3500"/>
    <n v="3531"/>
    <x v="0"/>
    <x v="0"/>
    <x v="0"/>
    <n v="1472490000"/>
    <x v="2935"/>
    <x v="0"/>
    <n v="39"/>
    <x v="0"/>
    <x v="40"/>
    <n v="101"/>
    <x v="2036"/>
    <x v="1"/>
    <x v="40"/>
    <x v="2935"/>
    <x v="2931"/>
    <x v="2"/>
  </r>
  <r>
    <n v="2936"/>
    <x v="2935"/>
    <x v="2934"/>
    <n v="1000"/>
    <n v="1280"/>
    <x v="0"/>
    <x v="0"/>
    <x v="0"/>
    <n v="1413176340"/>
    <x v="2936"/>
    <x v="0"/>
    <n v="34"/>
    <x v="0"/>
    <x v="40"/>
    <n v="128"/>
    <x v="1754"/>
    <x v="1"/>
    <x v="40"/>
    <x v="2936"/>
    <x v="2932"/>
    <x v="3"/>
  </r>
  <r>
    <n v="2937"/>
    <x v="2936"/>
    <x v="2935"/>
    <n v="1500"/>
    <n v="2000"/>
    <x v="0"/>
    <x v="1"/>
    <x v="1"/>
    <n v="1405249113"/>
    <x v="2937"/>
    <x v="0"/>
    <n v="55"/>
    <x v="0"/>
    <x v="40"/>
    <n v="133"/>
    <x v="2037"/>
    <x v="1"/>
    <x v="40"/>
    <x v="2937"/>
    <x v="2933"/>
    <x v="3"/>
  </r>
  <r>
    <n v="2938"/>
    <x v="2937"/>
    <x v="2936"/>
    <n v="4000"/>
    <n v="4055"/>
    <x v="0"/>
    <x v="0"/>
    <x v="0"/>
    <n v="1422636814"/>
    <x v="2938"/>
    <x v="0"/>
    <n v="32"/>
    <x v="0"/>
    <x v="40"/>
    <n v="101"/>
    <x v="2038"/>
    <x v="1"/>
    <x v="40"/>
    <x v="2938"/>
    <x v="2934"/>
    <x v="3"/>
  </r>
  <r>
    <n v="2939"/>
    <x v="2938"/>
    <x v="2937"/>
    <n v="8000"/>
    <n v="8230"/>
    <x v="0"/>
    <x v="0"/>
    <x v="0"/>
    <n v="1409187600"/>
    <x v="2939"/>
    <x v="0"/>
    <n v="25"/>
    <x v="0"/>
    <x v="40"/>
    <n v="103"/>
    <x v="2039"/>
    <x v="1"/>
    <x v="40"/>
    <x v="2939"/>
    <x v="2935"/>
    <x v="3"/>
  </r>
  <r>
    <n v="2940"/>
    <x v="2939"/>
    <x v="2938"/>
    <n v="2500"/>
    <n v="2681"/>
    <x v="0"/>
    <x v="0"/>
    <x v="0"/>
    <n v="1421606018"/>
    <x v="2940"/>
    <x v="0"/>
    <n v="33"/>
    <x v="0"/>
    <x v="40"/>
    <n v="107"/>
    <x v="130"/>
    <x v="1"/>
    <x v="40"/>
    <x v="2940"/>
    <x v="2936"/>
    <x v="3"/>
  </r>
  <r>
    <n v="2941"/>
    <x v="2940"/>
    <x v="2939"/>
    <n v="25000"/>
    <n v="1"/>
    <x v="2"/>
    <x v="0"/>
    <x v="0"/>
    <n v="1425250955"/>
    <x v="2941"/>
    <x v="0"/>
    <n v="1"/>
    <x v="1"/>
    <x v="38"/>
    <n v="0"/>
    <x v="120"/>
    <x v="1"/>
    <x v="38"/>
    <x v="2941"/>
    <x v="2937"/>
    <x v="0"/>
  </r>
  <r>
    <n v="2942"/>
    <x v="2941"/>
    <x v="2940"/>
    <n v="200000"/>
    <n v="40850"/>
    <x v="2"/>
    <x v="5"/>
    <x v="5"/>
    <n v="1450297080"/>
    <x v="2942"/>
    <x v="0"/>
    <n v="202"/>
    <x v="1"/>
    <x v="38"/>
    <n v="20"/>
    <x v="2040"/>
    <x v="1"/>
    <x v="38"/>
    <x v="2942"/>
    <x v="2938"/>
    <x v="0"/>
  </r>
  <r>
    <n v="2943"/>
    <x v="2942"/>
    <x v="2941"/>
    <n v="3000"/>
    <n v="0"/>
    <x v="2"/>
    <x v="0"/>
    <x v="0"/>
    <n v="1428894380"/>
    <x v="2943"/>
    <x v="0"/>
    <n v="0"/>
    <x v="1"/>
    <x v="38"/>
    <n v="0"/>
    <x v="123"/>
    <x v="1"/>
    <x v="38"/>
    <x v="2943"/>
    <x v="2939"/>
    <x v="0"/>
  </r>
  <r>
    <n v="2944"/>
    <x v="2943"/>
    <x v="2942"/>
    <n v="10000"/>
    <n v="100"/>
    <x v="2"/>
    <x v="0"/>
    <x v="0"/>
    <n v="1433714198"/>
    <x v="2944"/>
    <x v="0"/>
    <n v="1"/>
    <x v="1"/>
    <x v="38"/>
    <n v="1"/>
    <x v="101"/>
    <x v="1"/>
    <x v="38"/>
    <x v="2944"/>
    <x v="2940"/>
    <x v="0"/>
  </r>
  <r>
    <n v="2945"/>
    <x v="2944"/>
    <x v="2943"/>
    <n v="50000"/>
    <n v="0"/>
    <x v="2"/>
    <x v="0"/>
    <x v="0"/>
    <n v="1432437660"/>
    <x v="2945"/>
    <x v="0"/>
    <n v="0"/>
    <x v="1"/>
    <x v="38"/>
    <n v="0"/>
    <x v="123"/>
    <x v="1"/>
    <x v="38"/>
    <x v="2945"/>
    <x v="2941"/>
    <x v="0"/>
  </r>
  <r>
    <n v="2946"/>
    <x v="2945"/>
    <x v="2944"/>
    <n v="2000"/>
    <n v="2"/>
    <x v="2"/>
    <x v="1"/>
    <x v="1"/>
    <n v="1471265092"/>
    <x v="2946"/>
    <x v="0"/>
    <n v="2"/>
    <x v="1"/>
    <x v="38"/>
    <n v="0"/>
    <x v="120"/>
    <x v="1"/>
    <x v="38"/>
    <x v="2946"/>
    <x v="2942"/>
    <x v="2"/>
  </r>
  <r>
    <n v="2947"/>
    <x v="2946"/>
    <x v="2945"/>
    <n v="25000"/>
    <n v="1072"/>
    <x v="2"/>
    <x v="0"/>
    <x v="0"/>
    <n v="1480007460"/>
    <x v="2947"/>
    <x v="0"/>
    <n v="13"/>
    <x v="1"/>
    <x v="38"/>
    <n v="4"/>
    <x v="2041"/>
    <x v="1"/>
    <x v="38"/>
    <x v="2947"/>
    <x v="2943"/>
    <x v="2"/>
  </r>
  <r>
    <n v="2948"/>
    <x v="2947"/>
    <x v="2946"/>
    <n v="500000"/>
    <n v="24"/>
    <x v="2"/>
    <x v="0"/>
    <x v="0"/>
    <n v="1433259293"/>
    <x v="2948"/>
    <x v="0"/>
    <n v="9"/>
    <x v="1"/>
    <x v="38"/>
    <n v="0"/>
    <x v="2042"/>
    <x v="1"/>
    <x v="38"/>
    <x v="2948"/>
    <x v="2944"/>
    <x v="0"/>
  </r>
  <r>
    <n v="2949"/>
    <x v="2948"/>
    <x v="2947"/>
    <n v="1000"/>
    <n v="25"/>
    <x v="2"/>
    <x v="0"/>
    <x v="0"/>
    <n v="1447965917"/>
    <x v="2949"/>
    <x v="0"/>
    <n v="2"/>
    <x v="1"/>
    <x v="38"/>
    <n v="3"/>
    <x v="382"/>
    <x v="1"/>
    <x v="38"/>
    <x v="2949"/>
    <x v="2945"/>
    <x v="0"/>
  </r>
  <r>
    <n v="2950"/>
    <x v="2949"/>
    <x v="2948"/>
    <n v="5000000"/>
    <n v="0"/>
    <x v="2"/>
    <x v="0"/>
    <x v="0"/>
    <n v="1453538752"/>
    <x v="2950"/>
    <x v="0"/>
    <n v="0"/>
    <x v="1"/>
    <x v="38"/>
    <n v="0"/>
    <x v="123"/>
    <x v="1"/>
    <x v="38"/>
    <x v="2950"/>
    <x v="2946"/>
    <x v="0"/>
  </r>
  <r>
    <n v="2951"/>
    <x v="2950"/>
    <x v="2949"/>
    <n v="50000"/>
    <n v="1096"/>
    <x v="1"/>
    <x v="0"/>
    <x v="0"/>
    <n v="1412536573"/>
    <x v="2951"/>
    <x v="0"/>
    <n v="58"/>
    <x v="1"/>
    <x v="38"/>
    <n v="2"/>
    <x v="2043"/>
    <x v="1"/>
    <x v="38"/>
    <x v="2951"/>
    <x v="2947"/>
    <x v="3"/>
  </r>
  <r>
    <n v="2952"/>
    <x v="2951"/>
    <x v="2950"/>
    <n v="20000"/>
    <n v="1605"/>
    <x v="1"/>
    <x v="0"/>
    <x v="0"/>
    <n v="1476676800"/>
    <x v="2952"/>
    <x v="0"/>
    <n v="8"/>
    <x v="1"/>
    <x v="38"/>
    <n v="8"/>
    <x v="2044"/>
    <x v="1"/>
    <x v="38"/>
    <x v="2952"/>
    <x v="2948"/>
    <x v="2"/>
  </r>
  <r>
    <n v="2953"/>
    <x v="2952"/>
    <x v="2951"/>
    <n v="400000"/>
    <n v="605"/>
    <x v="1"/>
    <x v="0"/>
    <x v="0"/>
    <n v="1444330821"/>
    <x v="2953"/>
    <x v="0"/>
    <n v="3"/>
    <x v="1"/>
    <x v="38"/>
    <n v="0"/>
    <x v="2045"/>
    <x v="1"/>
    <x v="38"/>
    <x v="2953"/>
    <x v="2949"/>
    <x v="0"/>
  </r>
  <r>
    <n v="2954"/>
    <x v="2953"/>
    <x v="2952"/>
    <n v="15000"/>
    <n v="0"/>
    <x v="1"/>
    <x v="0"/>
    <x v="0"/>
    <n v="1489669203"/>
    <x v="2954"/>
    <x v="0"/>
    <n v="0"/>
    <x v="1"/>
    <x v="38"/>
    <n v="0"/>
    <x v="123"/>
    <x v="1"/>
    <x v="38"/>
    <x v="2954"/>
    <x v="2950"/>
    <x v="1"/>
  </r>
  <r>
    <n v="2955"/>
    <x v="2954"/>
    <x v="2953"/>
    <n v="1200"/>
    <n v="715"/>
    <x v="1"/>
    <x v="0"/>
    <x v="0"/>
    <n v="1434476849"/>
    <x v="2955"/>
    <x v="0"/>
    <n v="11"/>
    <x v="1"/>
    <x v="38"/>
    <n v="60"/>
    <x v="178"/>
    <x v="1"/>
    <x v="38"/>
    <x v="2955"/>
    <x v="2951"/>
    <x v="0"/>
  </r>
  <r>
    <n v="2956"/>
    <x v="2955"/>
    <x v="2954"/>
    <n v="7900"/>
    <n v="1322"/>
    <x v="1"/>
    <x v="0"/>
    <x v="0"/>
    <n v="1462402850"/>
    <x v="2956"/>
    <x v="0"/>
    <n v="20"/>
    <x v="1"/>
    <x v="38"/>
    <n v="17"/>
    <x v="2046"/>
    <x v="1"/>
    <x v="38"/>
    <x v="2956"/>
    <x v="2952"/>
    <x v="2"/>
  </r>
  <r>
    <n v="2957"/>
    <x v="2956"/>
    <x v="2955"/>
    <n v="15000"/>
    <n v="280"/>
    <x v="1"/>
    <x v="0"/>
    <x v="0"/>
    <n v="1427498172"/>
    <x v="2957"/>
    <x v="0"/>
    <n v="3"/>
    <x v="1"/>
    <x v="38"/>
    <n v="2"/>
    <x v="724"/>
    <x v="1"/>
    <x v="38"/>
    <x v="2957"/>
    <x v="2953"/>
    <x v="0"/>
  </r>
  <r>
    <n v="2958"/>
    <x v="2957"/>
    <x v="2956"/>
    <n v="80000"/>
    <n v="0"/>
    <x v="1"/>
    <x v="0"/>
    <x v="0"/>
    <n v="1462729317"/>
    <x v="2958"/>
    <x v="0"/>
    <n v="0"/>
    <x v="1"/>
    <x v="38"/>
    <n v="0"/>
    <x v="123"/>
    <x v="1"/>
    <x v="38"/>
    <x v="2958"/>
    <x v="2954"/>
    <x v="2"/>
  </r>
  <r>
    <n v="2959"/>
    <x v="2958"/>
    <x v="2957"/>
    <n v="10000"/>
    <n v="0"/>
    <x v="1"/>
    <x v="1"/>
    <x v="1"/>
    <n v="1465258325"/>
    <x v="2959"/>
    <x v="0"/>
    <n v="0"/>
    <x v="1"/>
    <x v="38"/>
    <n v="0"/>
    <x v="123"/>
    <x v="1"/>
    <x v="38"/>
    <x v="2959"/>
    <x v="2955"/>
    <x v="2"/>
  </r>
  <r>
    <n v="2960"/>
    <x v="2959"/>
    <x v="2958"/>
    <n v="30000000"/>
    <n v="0"/>
    <x v="1"/>
    <x v="0"/>
    <x v="0"/>
    <n v="1410459023"/>
    <x v="2960"/>
    <x v="0"/>
    <n v="0"/>
    <x v="1"/>
    <x v="38"/>
    <n v="0"/>
    <x v="123"/>
    <x v="1"/>
    <x v="38"/>
    <x v="2960"/>
    <x v="2956"/>
    <x v="3"/>
  </r>
  <r>
    <n v="2961"/>
    <x v="2960"/>
    <x v="2959"/>
    <n v="5000"/>
    <n v="5481"/>
    <x v="0"/>
    <x v="0"/>
    <x v="0"/>
    <n v="1427342400"/>
    <x v="2961"/>
    <x v="0"/>
    <n v="108"/>
    <x v="0"/>
    <x v="6"/>
    <n v="110"/>
    <x v="2047"/>
    <x v="1"/>
    <x v="6"/>
    <x v="2961"/>
    <x v="2957"/>
    <x v="0"/>
  </r>
  <r>
    <n v="2962"/>
    <x v="2961"/>
    <x v="2960"/>
    <n v="1000"/>
    <n v="1218"/>
    <x v="0"/>
    <x v="0"/>
    <x v="0"/>
    <n v="1425193140"/>
    <x v="2962"/>
    <x v="0"/>
    <n v="20"/>
    <x v="0"/>
    <x v="6"/>
    <n v="122"/>
    <x v="547"/>
    <x v="1"/>
    <x v="6"/>
    <x v="2962"/>
    <x v="2958"/>
    <x v="0"/>
  </r>
  <r>
    <n v="2963"/>
    <x v="2962"/>
    <x v="2961"/>
    <n v="10000"/>
    <n v="10685"/>
    <x v="0"/>
    <x v="0"/>
    <x v="0"/>
    <n v="1435835824"/>
    <x v="2963"/>
    <x v="0"/>
    <n v="98"/>
    <x v="0"/>
    <x v="6"/>
    <n v="107"/>
    <x v="2048"/>
    <x v="1"/>
    <x v="6"/>
    <x v="2963"/>
    <x v="2959"/>
    <x v="0"/>
  </r>
  <r>
    <n v="2964"/>
    <x v="2963"/>
    <x v="2962"/>
    <n v="5000"/>
    <n v="5035.6899999999996"/>
    <x v="0"/>
    <x v="0"/>
    <x v="0"/>
    <n v="1407360720"/>
    <x v="2964"/>
    <x v="0"/>
    <n v="196"/>
    <x v="0"/>
    <x v="6"/>
    <n v="101"/>
    <x v="2049"/>
    <x v="1"/>
    <x v="6"/>
    <x v="2964"/>
    <x v="2960"/>
    <x v="3"/>
  </r>
  <r>
    <n v="2965"/>
    <x v="2964"/>
    <x v="2963"/>
    <n v="1500"/>
    <n v="1635"/>
    <x v="0"/>
    <x v="0"/>
    <x v="0"/>
    <n v="1436290233"/>
    <x v="2965"/>
    <x v="0"/>
    <n v="39"/>
    <x v="0"/>
    <x v="6"/>
    <n v="109"/>
    <x v="2050"/>
    <x v="1"/>
    <x v="6"/>
    <x v="2965"/>
    <x v="2961"/>
    <x v="0"/>
  </r>
  <r>
    <n v="2966"/>
    <x v="2965"/>
    <x v="2964"/>
    <n v="10000"/>
    <n v="11363"/>
    <x v="0"/>
    <x v="0"/>
    <x v="0"/>
    <n v="1442425412"/>
    <x v="2966"/>
    <x v="0"/>
    <n v="128"/>
    <x v="0"/>
    <x v="6"/>
    <n v="114"/>
    <x v="2051"/>
    <x v="1"/>
    <x v="6"/>
    <x v="2966"/>
    <x v="2962"/>
    <x v="0"/>
  </r>
  <r>
    <n v="2967"/>
    <x v="2966"/>
    <x v="2965"/>
    <n v="5000"/>
    <n v="5696"/>
    <x v="0"/>
    <x v="0"/>
    <x v="0"/>
    <n v="1425872692"/>
    <x v="2967"/>
    <x v="0"/>
    <n v="71"/>
    <x v="0"/>
    <x v="6"/>
    <n v="114"/>
    <x v="2052"/>
    <x v="1"/>
    <x v="6"/>
    <x v="2967"/>
    <x v="2963"/>
    <x v="0"/>
  </r>
  <r>
    <n v="2968"/>
    <x v="2967"/>
    <x v="2966"/>
    <n v="3500"/>
    <n v="3710"/>
    <x v="0"/>
    <x v="0"/>
    <x v="0"/>
    <n v="1471406340"/>
    <x v="2968"/>
    <x v="0"/>
    <n v="47"/>
    <x v="0"/>
    <x v="6"/>
    <n v="106"/>
    <x v="2053"/>
    <x v="1"/>
    <x v="6"/>
    <x v="2968"/>
    <x v="2964"/>
    <x v="2"/>
  </r>
  <r>
    <n v="2969"/>
    <x v="2968"/>
    <x v="2967"/>
    <n v="1000"/>
    <n v="1625"/>
    <x v="0"/>
    <x v="5"/>
    <x v="5"/>
    <n v="1430693460"/>
    <x v="2969"/>
    <x v="0"/>
    <n v="17"/>
    <x v="0"/>
    <x v="6"/>
    <n v="163"/>
    <x v="2054"/>
    <x v="1"/>
    <x v="6"/>
    <x v="2969"/>
    <x v="2965"/>
    <x v="0"/>
  </r>
  <r>
    <n v="2970"/>
    <x v="2969"/>
    <x v="2968"/>
    <n v="6000"/>
    <n v="6360"/>
    <x v="0"/>
    <x v="0"/>
    <x v="0"/>
    <n v="1405699451"/>
    <x v="2970"/>
    <x v="0"/>
    <n v="91"/>
    <x v="0"/>
    <x v="6"/>
    <n v="106"/>
    <x v="2055"/>
    <x v="1"/>
    <x v="6"/>
    <x v="2970"/>
    <x v="2966"/>
    <x v="3"/>
  </r>
  <r>
    <n v="2971"/>
    <x v="2970"/>
    <x v="2969"/>
    <n v="3200"/>
    <n v="3205"/>
    <x v="0"/>
    <x v="0"/>
    <x v="0"/>
    <n v="1409500078"/>
    <x v="2971"/>
    <x v="0"/>
    <n v="43"/>
    <x v="0"/>
    <x v="6"/>
    <n v="100"/>
    <x v="2056"/>
    <x v="1"/>
    <x v="6"/>
    <x v="2971"/>
    <x v="2967"/>
    <x v="3"/>
  </r>
  <r>
    <n v="2972"/>
    <x v="2971"/>
    <x v="2970"/>
    <n v="2000"/>
    <n v="2107"/>
    <x v="0"/>
    <x v="0"/>
    <x v="0"/>
    <n v="1480899600"/>
    <x v="2972"/>
    <x v="0"/>
    <n v="17"/>
    <x v="0"/>
    <x v="6"/>
    <n v="105"/>
    <x v="2057"/>
    <x v="1"/>
    <x v="6"/>
    <x v="2972"/>
    <x v="2968"/>
    <x v="2"/>
  </r>
  <r>
    <n v="2973"/>
    <x v="2972"/>
    <x v="2971"/>
    <n v="5000"/>
    <n v="8740"/>
    <x v="0"/>
    <x v="0"/>
    <x v="0"/>
    <n v="1451620800"/>
    <x v="2973"/>
    <x v="0"/>
    <n v="33"/>
    <x v="0"/>
    <x v="6"/>
    <n v="175"/>
    <x v="2058"/>
    <x v="1"/>
    <x v="6"/>
    <x v="2973"/>
    <x v="2969"/>
    <x v="0"/>
  </r>
  <r>
    <n v="2974"/>
    <x v="2973"/>
    <x v="2972"/>
    <n v="5000"/>
    <n v="5100"/>
    <x v="0"/>
    <x v="0"/>
    <x v="0"/>
    <n v="1411695300"/>
    <x v="2974"/>
    <x v="0"/>
    <n v="87"/>
    <x v="0"/>
    <x v="6"/>
    <n v="102"/>
    <x v="1243"/>
    <x v="1"/>
    <x v="6"/>
    <x v="2974"/>
    <x v="2970"/>
    <x v="3"/>
  </r>
  <r>
    <n v="2975"/>
    <x v="2974"/>
    <x v="2973"/>
    <n v="8000"/>
    <n v="8010"/>
    <x v="0"/>
    <x v="0"/>
    <x v="0"/>
    <n v="1417057200"/>
    <x v="2975"/>
    <x v="0"/>
    <n v="113"/>
    <x v="0"/>
    <x v="6"/>
    <n v="100"/>
    <x v="2059"/>
    <x v="1"/>
    <x v="6"/>
    <x v="2975"/>
    <x v="2971"/>
    <x v="3"/>
  </r>
  <r>
    <n v="2976"/>
    <x v="2975"/>
    <x v="2974"/>
    <n v="70"/>
    <n v="120"/>
    <x v="0"/>
    <x v="1"/>
    <x v="1"/>
    <n v="1457870400"/>
    <x v="2976"/>
    <x v="0"/>
    <n v="14"/>
    <x v="0"/>
    <x v="6"/>
    <n v="171"/>
    <x v="2060"/>
    <x v="1"/>
    <x v="6"/>
    <x v="2976"/>
    <x v="2972"/>
    <x v="2"/>
  </r>
  <r>
    <n v="2977"/>
    <x v="2976"/>
    <x v="2975"/>
    <n v="3000"/>
    <n v="3407"/>
    <x v="0"/>
    <x v="0"/>
    <x v="0"/>
    <n v="1427076840"/>
    <x v="2977"/>
    <x v="0"/>
    <n v="30"/>
    <x v="0"/>
    <x v="6"/>
    <n v="114"/>
    <x v="788"/>
    <x v="1"/>
    <x v="6"/>
    <x v="2977"/>
    <x v="2973"/>
    <x v="0"/>
  </r>
  <r>
    <n v="2978"/>
    <x v="2977"/>
    <x v="2976"/>
    <n v="750"/>
    <n v="971"/>
    <x v="0"/>
    <x v="0"/>
    <x v="0"/>
    <n v="1413784740"/>
    <x v="2978"/>
    <x v="0"/>
    <n v="16"/>
    <x v="0"/>
    <x v="6"/>
    <n v="129"/>
    <x v="2061"/>
    <x v="1"/>
    <x v="6"/>
    <x v="2978"/>
    <x v="2974"/>
    <x v="3"/>
  </r>
  <r>
    <n v="2979"/>
    <x v="2978"/>
    <x v="2977"/>
    <n v="5000"/>
    <n v="5070"/>
    <x v="0"/>
    <x v="0"/>
    <x v="0"/>
    <n v="1420524000"/>
    <x v="2979"/>
    <x v="0"/>
    <n v="46"/>
    <x v="0"/>
    <x v="6"/>
    <n v="101"/>
    <x v="2062"/>
    <x v="1"/>
    <x v="6"/>
    <x v="2979"/>
    <x v="2975"/>
    <x v="3"/>
  </r>
  <r>
    <n v="2980"/>
    <x v="2979"/>
    <x v="2978"/>
    <n v="3000"/>
    <n v="3275"/>
    <x v="0"/>
    <x v="0"/>
    <x v="0"/>
    <n v="1440381600"/>
    <x v="2980"/>
    <x v="0"/>
    <n v="24"/>
    <x v="0"/>
    <x v="6"/>
    <n v="109"/>
    <x v="710"/>
    <x v="1"/>
    <x v="6"/>
    <x v="2980"/>
    <x v="2976"/>
    <x v="0"/>
  </r>
  <r>
    <n v="2981"/>
    <x v="2980"/>
    <x v="2979"/>
    <n v="4000"/>
    <n v="5157"/>
    <x v="0"/>
    <x v="17"/>
    <x v="3"/>
    <n v="1443014756"/>
    <x v="2981"/>
    <x v="1"/>
    <n v="97"/>
    <x v="0"/>
    <x v="38"/>
    <n v="129"/>
    <x v="1291"/>
    <x v="1"/>
    <x v="38"/>
    <x v="2981"/>
    <x v="2977"/>
    <x v="0"/>
  </r>
  <r>
    <n v="2982"/>
    <x v="2981"/>
    <x v="2980"/>
    <n v="5000"/>
    <n v="5103"/>
    <x v="0"/>
    <x v="1"/>
    <x v="1"/>
    <n v="1455208143"/>
    <x v="2982"/>
    <x v="1"/>
    <n v="59"/>
    <x v="0"/>
    <x v="38"/>
    <n v="102"/>
    <x v="1150"/>
    <x v="1"/>
    <x v="38"/>
    <x v="2982"/>
    <x v="2978"/>
    <x v="2"/>
  </r>
  <r>
    <n v="2983"/>
    <x v="2982"/>
    <x v="2981"/>
    <n v="116000"/>
    <n v="169985.91"/>
    <x v="0"/>
    <x v="0"/>
    <x v="0"/>
    <n v="1415722236"/>
    <x v="2983"/>
    <x v="1"/>
    <n v="1095"/>
    <x v="0"/>
    <x v="38"/>
    <n v="147"/>
    <x v="2063"/>
    <x v="1"/>
    <x v="38"/>
    <x v="2983"/>
    <x v="2979"/>
    <x v="3"/>
  </r>
  <r>
    <n v="2984"/>
    <x v="2983"/>
    <x v="2982"/>
    <n v="25000"/>
    <n v="25088"/>
    <x v="0"/>
    <x v="0"/>
    <x v="0"/>
    <n v="1472020881"/>
    <x v="2984"/>
    <x v="1"/>
    <n v="218"/>
    <x v="0"/>
    <x v="38"/>
    <n v="100"/>
    <x v="2064"/>
    <x v="1"/>
    <x v="38"/>
    <x v="2984"/>
    <x v="2980"/>
    <x v="2"/>
  </r>
  <r>
    <n v="2985"/>
    <x v="2984"/>
    <x v="2983"/>
    <n v="10000"/>
    <n v="12165"/>
    <x v="0"/>
    <x v="4"/>
    <x v="4"/>
    <n v="1477886400"/>
    <x v="2985"/>
    <x v="0"/>
    <n v="111"/>
    <x v="0"/>
    <x v="38"/>
    <n v="122"/>
    <x v="2065"/>
    <x v="1"/>
    <x v="38"/>
    <x v="2985"/>
    <x v="2981"/>
    <x v="2"/>
  </r>
  <r>
    <n v="2986"/>
    <x v="2985"/>
    <x v="2984"/>
    <n v="2400"/>
    <n v="2532"/>
    <x v="0"/>
    <x v="1"/>
    <x v="1"/>
    <n v="1462100406"/>
    <x v="2986"/>
    <x v="0"/>
    <n v="56"/>
    <x v="0"/>
    <x v="38"/>
    <n v="106"/>
    <x v="2066"/>
    <x v="1"/>
    <x v="38"/>
    <x v="2986"/>
    <x v="2982"/>
    <x v="2"/>
  </r>
  <r>
    <n v="2987"/>
    <x v="2986"/>
    <x v="2985"/>
    <n v="25000"/>
    <n v="27600.2"/>
    <x v="0"/>
    <x v="0"/>
    <x v="0"/>
    <n v="1476316800"/>
    <x v="2987"/>
    <x v="0"/>
    <n v="265"/>
    <x v="0"/>
    <x v="38"/>
    <n v="110"/>
    <x v="2067"/>
    <x v="1"/>
    <x v="38"/>
    <x v="2987"/>
    <x v="2983"/>
    <x v="2"/>
  </r>
  <r>
    <n v="2988"/>
    <x v="2987"/>
    <x v="2986"/>
    <n v="1000"/>
    <n v="1000"/>
    <x v="0"/>
    <x v="1"/>
    <x v="1"/>
    <n v="1466412081"/>
    <x v="2988"/>
    <x v="0"/>
    <n v="28"/>
    <x v="0"/>
    <x v="38"/>
    <n v="100"/>
    <x v="670"/>
    <x v="1"/>
    <x v="38"/>
    <x v="2988"/>
    <x v="2984"/>
    <x v="2"/>
  </r>
  <r>
    <n v="2989"/>
    <x v="2988"/>
    <x v="2987"/>
    <n v="20000"/>
    <n v="35307"/>
    <x v="0"/>
    <x v="0"/>
    <x v="0"/>
    <n v="1450673940"/>
    <x v="2989"/>
    <x v="0"/>
    <n v="364"/>
    <x v="0"/>
    <x v="38"/>
    <n v="177"/>
    <x v="2068"/>
    <x v="1"/>
    <x v="38"/>
    <x v="2989"/>
    <x v="2985"/>
    <x v="0"/>
  </r>
  <r>
    <n v="2990"/>
    <x v="2989"/>
    <x v="2988"/>
    <n v="10000"/>
    <n v="10000"/>
    <x v="0"/>
    <x v="0"/>
    <x v="0"/>
    <n v="1452174420"/>
    <x v="2990"/>
    <x v="0"/>
    <n v="27"/>
    <x v="0"/>
    <x v="38"/>
    <n v="100"/>
    <x v="2069"/>
    <x v="1"/>
    <x v="38"/>
    <x v="2990"/>
    <x v="2986"/>
    <x v="0"/>
  </r>
  <r>
    <n v="2991"/>
    <x v="2990"/>
    <x v="2989"/>
    <n v="8500"/>
    <n v="8780"/>
    <x v="0"/>
    <x v="0"/>
    <x v="0"/>
    <n v="1485547530"/>
    <x v="2991"/>
    <x v="0"/>
    <n v="93"/>
    <x v="0"/>
    <x v="38"/>
    <n v="103"/>
    <x v="2070"/>
    <x v="1"/>
    <x v="38"/>
    <x v="2991"/>
    <x v="2987"/>
    <x v="1"/>
  </r>
  <r>
    <n v="2992"/>
    <x v="2991"/>
    <x v="2990"/>
    <n v="3000"/>
    <n v="3135"/>
    <x v="0"/>
    <x v="0"/>
    <x v="0"/>
    <n v="1476037510"/>
    <x v="2992"/>
    <x v="0"/>
    <n v="64"/>
    <x v="0"/>
    <x v="38"/>
    <n v="105"/>
    <x v="2071"/>
    <x v="1"/>
    <x v="38"/>
    <x v="2992"/>
    <x v="2988"/>
    <x v="2"/>
  </r>
  <r>
    <n v="2993"/>
    <x v="2992"/>
    <x v="2991"/>
    <n v="1000"/>
    <n v="1003"/>
    <x v="0"/>
    <x v="0"/>
    <x v="0"/>
    <n v="1455998867"/>
    <x v="2993"/>
    <x v="0"/>
    <n v="22"/>
    <x v="0"/>
    <x v="38"/>
    <n v="100"/>
    <x v="1188"/>
    <x v="1"/>
    <x v="38"/>
    <x v="2993"/>
    <x v="2989"/>
    <x v="2"/>
  </r>
  <r>
    <n v="2994"/>
    <x v="2993"/>
    <x v="2992"/>
    <n v="300"/>
    <n v="1373.24"/>
    <x v="0"/>
    <x v="1"/>
    <x v="1"/>
    <n v="1412335772"/>
    <x v="2994"/>
    <x v="0"/>
    <n v="59"/>
    <x v="0"/>
    <x v="38"/>
    <n v="458"/>
    <x v="2072"/>
    <x v="1"/>
    <x v="38"/>
    <x v="2994"/>
    <x v="2990"/>
    <x v="3"/>
  </r>
  <r>
    <n v="2995"/>
    <x v="2994"/>
    <x v="2993"/>
    <n v="15000"/>
    <n v="15744"/>
    <x v="0"/>
    <x v="0"/>
    <x v="0"/>
    <n v="1484841471"/>
    <x v="2995"/>
    <x v="0"/>
    <n v="249"/>
    <x v="0"/>
    <x v="38"/>
    <n v="105"/>
    <x v="2073"/>
    <x v="1"/>
    <x v="38"/>
    <x v="2995"/>
    <x v="2991"/>
    <x v="2"/>
  </r>
  <r>
    <n v="2996"/>
    <x v="2995"/>
    <x v="2994"/>
    <n v="35000"/>
    <n v="60180"/>
    <x v="0"/>
    <x v="0"/>
    <x v="0"/>
    <n v="1432677240"/>
    <x v="2996"/>
    <x v="0"/>
    <n v="392"/>
    <x v="0"/>
    <x v="38"/>
    <n v="172"/>
    <x v="2074"/>
    <x v="1"/>
    <x v="38"/>
    <x v="2996"/>
    <x v="2992"/>
    <x v="0"/>
  </r>
  <r>
    <n v="2997"/>
    <x v="2996"/>
    <x v="2995"/>
    <n v="10000"/>
    <n v="10373"/>
    <x v="0"/>
    <x v="0"/>
    <x v="0"/>
    <n v="1488171540"/>
    <x v="2997"/>
    <x v="0"/>
    <n v="115"/>
    <x v="0"/>
    <x v="38"/>
    <n v="104"/>
    <x v="2075"/>
    <x v="1"/>
    <x v="38"/>
    <x v="2997"/>
    <x v="2993"/>
    <x v="1"/>
  </r>
  <r>
    <n v="2998"/>
    <x v="2997"/>
    <x v="2996"/>
    <n v="50000"/>
    <n v="51514.5"/>
    <x v="0"/>
    <x v="0"/>
    <x v="0"/>
    <n v="1402892700"/>
    <x v="2998"/>
    <x v="0"/>
    <n v="433"/>
    <x v="0"/>
    <x v="38"/>
    <n v="103"/>
    <x v="2076"/>
    <x v="1"/>
    <x v="38"/>
    <x v="2998"/>
    <x v="2994"/>
    <x v="3"/>
  </r>
  <r>
    <n v="2999"/>
    <x v="2998"/>
    <x v="2997"/>
    <n v="1350"/>
    <n v="1605"/>
    <x v="0"/>
    <x v="0"/>
    <x v="0"/>
    <n v="1488333600"/>
    <x v="2999"/>
    <x v="0"/>
    <n v="20"/>
    <x v="0"/>
    <x v="38"/>
    <n v="119"/>
    <x v="2077"/>
    <x v="1"/>
    <x v="38"/>
    <x v="2999"/>
    <x v="807"/>
    <x v="1"/>
  </r>
  <r>
    <n v="3000"/>
    <x v="2999"/>
    <x v="2998"/>
    <n v="500"/>
    <n v="500"/>
    <x v="0"/>
    <x v="0"/>
    <x v="0"/>
    <n v="1485885600"/>
    <x v="3000"/>
    <x v="0"/>
    <n v="8"/>
    <x v="0"/>
    <x v="38"/>
    <n v="100"/>
    <x v="369"/>
    <x v="1"/>
    <x v="38"/>
    <x v="3000"/>
    <x v="2995"/>
    <x v="1"/>
  </r>
  <r>
    <n v="3001"/>
    <x v="3000"/>
    <x v="2999"/>
    <n v="7214"/>
    <n v="22991.01"/>
    <x v="0"/>
    <x v="0"/>
    <x v="0"/>
    <n v="1468445382"/>
    <x v="3001"/>
    <x v="0"/>
    <n v="175"/>
    <x v="0"/>
    <x v="38"/>
    <n v="319"/>
    <x v="2078"/>
    <x v="1"/>
    <x v="38"/>
    <x v="3001"/>
    <x v="2996"/>
    <x v="2"/>
  </r>
  <r>
    <n v="3002"/>
    <x v="3001"/>
    <x v="3000"/>
    <n v="7000"/>
    <n v="7595.43"/>
    <x v="0"/>
    <x v="0"/>
    <x v="0"/>
    <n v="1356552252"/>
    <x v="3002"/>
    <x v="0"/>
    <n v="104"/>
    <x v="0"/>
    <x v="38"/>
    <n v="109"/>
    <x v="2079"/>
    <x v="1"/>
    <x v="38"/>
    <x v="3002"/>
    <x v="2997"/>
    <x v="5"/>
  </r>
  <r>
    <n v="3003"/>
    <x v="3002"/>
    <x v="3001"/>
    <n v="3000"/>
    <n v="3035"/>
    <x v="0"/>
    <x v="0"/>
    <x v="0"/>
    <n v="1456811940"/>
    <x v="3003"/>
    <x v="0"/>
    <n v="17"/>
    <x v="0"/>
    <x v="38"/>
    <n v="101"/>
    <x v="2080"/>
    <x v="1"/>
    <x v="38"/>
    <x v="3003"/>
    <x v="2998"/>
    <x v="2"/>
  </r>
  <r>
    <n v="3004"/>
    <x v="3003"/>
    <x v="3002"/>
    <n v="40000"/>
    <n v="45126"/>
    <x v="0"/>
    <x v="0"/>
    <x v="0"/>
    <n v="1416089324"/>
    <x v="3004"/>
    <x v="0"/>
    <n v="277"/>
    <x v="0"/>
    <x v="38"/>
    <n v="113"/>
    <x v="2081"/>
    <x v="1"/>
    <x v="38"/>
    <x v="3004"/>
    <x v="2999"/>
    <x v="3"/>
  </r>
  <r>
    <n v="3005"/>
    <x v="3004"/>
    <x v="3003"/>
    <n v="10600"/>
    <n v="12772.6"/>
    <x v="0"/>
    <x v="0"/>
    <x v="0"/>
    <n v="1412611905"/>
    <x v="3005"/>
    <x v="0"/>
    <n v="118"/>
    <x v="0"/>
    <x v="38"/>
    <n v="120"/>
    <x v="2082"/>
    <x v="1"/>
    <x v="38"/>
    <x v="3005"/>
    <x v="3000"/>
    <x v="3"/>
  </r>
  <r>
    <n v="3006"/>
    <x v="3005"/>
    <x v="3004"/>
    <n v="8000"/>
    <n v="8620"/>
    <x v="0"/>
    <x v="5"/>
    <x v="5"/>
    <n v="1418580591"/>
    <x v="3006"/>
    <x v="0"/>
    <n v="97"/>
    <x v="0"/>
    <x v="38"/>
    <n v="108"/>
    <x v="2083"/>
    <x v="1"/>
    <x v="38"/>
    <x v="3006"/>
    <x v="3001"/>
    <x v="3"/>
  </r>
  <r>
    <n v="3007"/>
    <x v="3006"/>
    <x v="3005"/>
    <n v="600"/>
    <n v="1080"/>
    <x v="0"/>
    <x v="0"/>
    <x v="0"/>
    <n v="1429938683"/>
    <x v="3007"/>
    <x v="0"/>
    <n v="20"/>
    <x v="0"/>
    <x v="38"/>
    <n v="180"/>
    <x v="1206"/>
    <x v="1"/>
    <x v="38"/>
    <x v="3007"/>
    <x v="3002"/>
    <x v="0"/>
  </r>
  <r>
    <n v="3008"/>
    <x v="3007"/>
    <x v="3006"/>
    <n v="3000"/>
    <n v="3035"/>
    <x v="0"/>
    <x v="0"/>
    <x v="0"/>
    <n v="1453352719"/>
    <x v="3008"/>
    <x v="0"/>
    <n v="26"/>
    <x v="0"/>
    <x v="38"/>
    <n v="101"/>
    <x v="2084"/>
    <x v="1"/>
    <x v="38"/>
    <x v="3008"/>
    <x v="3003"/>
    <x v="0"/>
  </r>
  <r>
    <n v="3009"/>
    <x v="3008"/>
    <x v="3007"/>
    <n v="25000"/>
    <n v="29939"/>
    <x v="0"/>
    <x v="0"/>
    <x v="0"/>
    <n v="1417012840"/>
    <x v="3009"/>
    <x v="0"/>
    <n v="128"/>
    <x v="0"/>
    <x v="38"/>
    <n v="120"/>
    <x v="2085"/>
    <x v="1"/>
    <x v="38"/>
    <x v="3009"/>
    <x v="3004"/>
    <x v="3"/>
  </r>
  <r>
    <n v="3010"/>
    <x v="3009"/>
    <x v="3008"/>
    <n v="1500"/>
    <n v="2370"/>
    <x v="0"/>
    <x v="0"/>
    <x v="0"/>
    <n v="1424548719"/>
    <x v="3010"/>
    <x v="0"/>
    <n v="15"/>
    <x v="0"/>
    <x v="38"/>
    <n v="158"/>
    <x v="2086"/>
    <x v="1"/>
    <x v="38"/>
    <x v="3010"/>
    <x v="3005"/>
    <x v="3"/>
  </r>
  <r>
    <n v="3011"/>
    <x v="3010"/>
    <x v="3009"/>
    <n v="300"/>
    <n v="371"/>
    <x v="0"/>
    <x v="3"/>
    <x v="3"/>
    <n v="1450911540"/>
    <x v="3011"/>
    <x v="0"/>
    <n v="25"/>
    <x v="0"/>
    <x v="38"/>
    <n v="124"/>
    <x v="2087"/>
    <x v="1"/>
    <x v="38"/>
    <x v="3011"/>
    <x v="3006"/>
    <x v="0"/>
  </r>
  <r>
    <n v="3012"/>
    <x v="3011"/>
    <x v="3010"/>
    <n v="4000"/>
    <n v="4685"/>
    <x v="0"/>
    <x v="0"/>
    <x v="0"/>
    <n v="1423587130"/>
    <x v="3012"/>
    <x v="0"/>
    <n v="55"/>
    <x v="0"/>
    <x v="38"/>
    <n v="117"/>
    <x v="2088"/>
    <x v="1"/>
    <x v="38"/>
    <x v="3012"/>
    <x v="3007"/>
    <x v="0"/>
  </r>
  <r>
    <n v="3013"/>
    <x v="3012"/>
    <x v="3011"/>
    <n v="10000"/>
    <n v="15696"/>
    <x v="0"/>
    <x v="0"/>
    <x v="0"/>
    <n v="1434917049"/>
    <x v="3013"/>
    <x v="0"/>
    <n v="107"/>
    <x v="0"/>
    <x v="38"/>
    <n v="157"/>
    <x v="2089"/>
    <x v="1"/>
    <x v="38"/>
    <x v="3013"/>
    <x v="3008"/>
    <x v="0"/>
  </r>
  <r>
    <n v="3014"/>
    <x v="3013"/>
    <x v="3012"/>
    <n v="25000"/>
    <n v="28276"/>
    <x v="0"/>
    <x v="0"/>
    <x v="0"/>
    <n v="1415163600"/>
    <x v="3014"/>
    <x v="0"/>
    <n v="557"/>
    <x v="0"/>
    <x v="38"/>
    <n v="113"/>
    <x v="2090"/>
    <x v="1"/>
    <x v="38"/>
    <x v="3014"/>
    <x v="3009"/>
    <x v="3"/>
  </r>
  <r>
    <n v="3015"/>
    <x v="3014"/>
    <x v="3013"/>
    <n v="3400"/>
    <n v="3508"/>
    <x v="0"/>
    <x v="0"/>
    <x v="0"/>
    <n v="1402459200"/>
    <x v="3015"/>
    <x v="0"/>
    <n v="40"/>
    <x v="0"/>
    <x v="38"/>
    <n v="103"/>
    <x v="2091"/>
    <x v="1"/>
    <x v="38"/>
    <x v="3015"/>
    <x v="3010"/>
    <x v="3"/>
  </r>
  <r>
    <n v="3016"/>
    <x v="3015"/>
    <x v="3014"/>
    <n v="8500"/>
    <n v="8722"/>
    <x v="0"/>
    <x v="0"/>
    <x v="0"/>
    <n v="1405688952"/>
    <x v="3016"/>
    <x v="0"/>
    <n v="36"/>
    <x v="0"/>
    <x v="38"/>
    <n v="103"/>
    <x v="2092"/>
    <x v="1"/>
    <x v="38"/>
    <x v="3016"/>
    <x v="3011"/>
    <x v="3"/>
  </r>
  <r>
    <n v="3017"/>
    <x v="3016"/>
    <x v="3015"/>
    <n v="22000"/>
    <n v="23285"/>
    <x v="0"/>
    <x v="0"/>
    <x v="0"/>
    <n v="1408566243"/>
    <x v="3017"/>
    <x v="0"/>
    <n v="159"/>
    <x v="0"/>
    <x v="38"/>
    <n v="106"/>
    <x v="2093"/>
    <x v="1"/>
    <x v="38"/>
    <x v="3017"/>
    <x v="3012"/>
    <x v="3"/>
  </r>
  <r>
    <n v="3018"/>
    <x v="3017"/>
    <x v="3016"/>
    <n v="4200"/>
    <n v="4230"/>
    <x v="0"/>
    <x v="6"/>
    <x v="3"/>
    <n v="1437429600"/>
    <x v="3018"/>
    <x v="0"/>
    <n v="41"/>
    <x v="0"/>
    <x v="38"/>
    <n v="101"/>
    <x v="2094"/>
    <x v="1"/>
    <x v="38"/>
    <x v="3018"/>
    <x v="3013"/>
    <x v="0"/>
  </r>
  <r>
    <n v="3019"/>
    <x v="3018"/>
    <x v="3017"/>
    <n v="15000"/>
    <n v="18185"/>
    <x v="0"/>
    <x v="0"/>
    <x v="0"/>
    <n v="1401159600"/>
    <x v="3019"/>
    <x v="0"/>
    <n v="226"/>
    <x v="0"/>
    <x v="38"/>
    <n v="121"/>
    <x v="2095"/>
    <x v="1"/>
    <x v="38"/>
    <x v="3019"/>
    <x v="3014"/>
    <x v="3"/>
  </r>
  <r>
    <n v="3020"/>
    <x v="3019"/>
    <x v="3018"/>
    <n v="7000"/>
    <n v="7040"/>
    <x v="0"/>
    <x v="0"/>
    <x v="0"/>
    <n v="1439583533"/>
    <x v="3020"/>
    <x v="0"/>
    <n v="30"/>
    <x v="0"/>
    <x v="38"/>
    <n v="101"/>
    <x v="2096"/>
    <x v="1"/>
    <x v="38"/>
    <x v="3020"/>
    <x v="3015"/>
    <x v="0"/>
  </r>
  <r>
    <n v="3021"/>
    <x v="3020"/>
    <x v="3019"/>
    <n v="4500"/>
    <n v="5221"/>
    <x v="0"/>
    <x v="0"/>
    <x v="0"/>
    <n v="1479794340"/>
    <x v="3021"/>
    <x v="0"/>
    <n v="103"/>
    <x v="0"/>
    <x v="38"/>
    <n v="116"/>
    <x v="902"/>
    <x v="1"/>
    <x v="38"/>
    <x v="3021"/>
    <x v="3016"/>
    <x v="2"/>
  </r>
  <r>
    <n v="3022"/>
    <x v="3021"/>
    <x v="3020"/>
    <n v="10000"/>
    <n v="10088"/>
    <x v="0"/>
    <x v="0"/>
    <x v="0"/>
    <n v="1472338409"/>
    <x v="3022"/>
    <x v="0"/>
    <n v="62"/>
    <x v="0"/>
    <x v="38"/>
    <n v="101"/>
    <x v="2097"/>
    <x v="1"/>
    <x v="38"/>
    <x v="3022"/>
    <x v="3017"/>
    <x v="2"/>
  </r>
  <r>
    <n v="3023"/>
    <x v="3022"/>
    <x v="3021"/>
    <n v="700"/>
    <n v="721"/>
    <x v="0"/>
    <x v="1"/>
    <x v="1"/>
    <n v="1434039186"/>
    <x v="3023"/>
    <x v="0"/>
    <n v="6"/>
    <x v="0"/>
    <x v="38"/>
    <n v="103"/>
    <x v="2098"/>
    <x v="1"/>
    <x v="38"/>
    <x v="3023"/>
    <x v="3018"/>
    <x v="0"/>
  </r>
  <r>
    <n v="3024"/>
    <x v="3023"/>
    <x v="3022"/>
    <n v="5000"/>
    <n v="12321"/>
    <x v="0"/>
    <x v="0"/>
    <x v="0"/>
    <n v="1349567475"/>
    <x v="3024"/>
    <x v="0"/>
    <n v="182"/>
    <x v="0"/>
    <x v="38"/>
    <n v="246"/>
    <x v="2099"/>
    <x v="1"/>
    <x v="38"/>
    <x v="3024"/>
    <x v="3019"/>
    <x v="5"/>
  </r>
  <r>
    <n v="3025"/>
    <x v="3024"/>
    <x v="3023"/>
    <n v="2500"/>
    <n v="7555"/>
    <x v="0"/>
    <x v="1"/>
    <x v="1"/>
    <n v="1401465600"/>
    <x v="3025"/>
    <x v="0"/>
    <n v="145"/>
    <x v="0"/>
    <x v="38"/>
    <n v="302"/>
    <x v="2100"/>
    <x v="1"/>
    <x v="38"/>
    <x v="3025"/>
    <x v="3020"/>
    <x v="3"/>
  </r>
  <r>
    <n v="3026"/>
    <x v="3025"/>
    <x v="3024"/>
    <n v="900"/>
    <n v="1290"/>
    <x v="0"/>
    <x v="1"/>
    <x v="1"/>
    <n v="1488538892"/>
    <x v="3026"/>
    <x v="0"/>
    <n v="25"/>
    <x v="0"/>
    <x v="38"/>
    <n v="143"/>
    <x v="1770"/>
    <x v="1"/>
    <x v="38"/>
    <x v="3026"/>
    <x v="3021"/>
    <x v="1"/>
  </r>
  <r>
    <n v="3027"/>
    <x v="3026"/>
    <x v="3025"/>
    <n v="40000"/>
    <n v="52576"/>
    <x v="0"/>
    <x v="0"/>
    <x v="0"/>
    <n v="1426866851"/>
    <x v="3027"/>
    <x v="0"/>
    <n v="320"/>
    <x v="0"/>
    <x v="38"/>
    <n v="131"/>
    <x v="2101"/>
    <x v="1"/>
    <x v="38"/>
    <x v="3027"/>
    <x v="3022"/>
    <x v="0"/>
  </r>
  <r>
    <n v="3028"/>
    <x v="3027"/>
    <x v="3026"/>
    <n v="5000"/>
    <n v="8401"/>
    <x v="0"/>
    <x v="0"/>
    <x v="0"/>
    <n v="1471242025"/>
    <x v="3028"/>
    <x v="0"/>
    <n v="99"/>
    <x v="0"/>
    <x v="38"/>
    <n v="168"/>
    <x v="2102"/>
    <x v="1"/>
    <x v="38"/>
    <x v="3028"/>
    <x v="3023"/>
    <x v="2"/>
  </r>
  <r>
    <n v="3029"/>
    <x v="3028"/>
    <x v="3027"/>
    <n v="30000"/>
    <n v="32903"/>
    <x v="0"/>
    <x v="0"/>
    <x v="0"/>
    <n v="1416285300"/>
    <x v="3029"/>
    <x v="0"/>
    <n v="348"/>
    <x v="0"/>
    <x v="38"/>
    <n v="110"/>
    <x v="2103"/>
    <x v="1"/>
    <x v="38"/>
    <x v="3029"/>
    <x v="3024"/>
    <x v="3"/>
  </r>
  <r>
    <n v="3030"/>
    <x v="3029"/>
    <x v="3028"/>
    <n v="1750"/>
    <n v="1867"/>
    <x v="0"/>
    <x v="0"/>
    <x v="0"/>
    <n v="1442426171"/>
    <x v="3030"/>
    <x v="0"/>
    <n v="41"/>
    <x v="0"/>
    <x v="38"/>
    <n v="107"/>
    <x v="2104"/>
    <x v="1"/>
    <x v="38"/>
    <x v="3030"/>
    <x v="3025"/>
    <x v="0"/>
  </r>
  <r>
    <n v="3031"/>
    <x v="3030"/>
    <x v="3029"/>
    <n v="1500"/>
    <n v="1500"/>
    <x v="0"/>
    <x v="0"/>
    <x v="0"/>
    <n v="1476479447"/>
    <x v="3031"/>
    <x v="0"/>
    <n v="29"/>
    <x v="0"/>
    <x v="38"/>
    <n v="100"/>
    <x v="247"/>
    <x v="1"/>
    <x v="38"/>
    <x v="3031"/>
    <x v="3026"/>
    <x v="2"/>
  </r>
  <r>
    <n v="3032"/>
    <x v="3031"/>
    <x v="3030"/>
    <n v="1000"/>
    <n v="1272"/>
    <x v="0"/>
    <x v="0"/>
    <x v="0"/>
    <n v="1441933459"/>
    <x v="3032"/>
    <x v="0"/>
    <n v="25"/>
    <x v="0"/>
    <x v="38"/>
    <n v="127"/>
    <x v="1303"/>
    <x v="1"/>
    <x v="38"/>
    <x v="3032"/>
    <x v="3027"/>
    <x v="0"/>
  </r>
  <r>
    <n v="3033"/>
    <x v="3032"/>
    <x v="3031"/>
    <n v="3000"/>
    <n v="4396"/>
    <x v="0"/>
    <x v="0"/>
    <x v="0"/>
    <n v="1471487925"/>
    <x v="3033"/>
    <x v="0"/>
    <n v="23"/>
    <x v="0"/>
    <x v="38"/>
    <n v="147"/>
    <x v="2105"/>
    <x v="1"/>
    <x v="38"/>
    <x v="3033"/>
    <x v="3028"/>
    <x v="2"/>
  </r>
  <r>
    <n v="3034"/>
    <x v="3033"/>
    <x v="3032"/>
    <n v="100000"/>
    <n v="112536"/>
    <x v="0"/>
    <x v="0"/>
    <x v="0"/>
    <n v="1477972740"/>
    <x v="3034"/>
    <x v="0"/>
    <n v="1260"/>
    <x v="0"/>
    <x v="38"/>
    <n v="113"/>
    <x v="2106"/>
    <x v="1"/>
    <x v="38"/>
    <x v="3034"/>
    <x v="3029"/>
    <x v="2"/>
  </r>
  <r>
    <n v="3035"/>
    <x v="3034"/>
    <x v="3033"/>
    <n v="25000"/>
    <n v="27196.71"/>
    <x v="0"/>
    <x v="0"/>
    <x v="0"/>
    <n v="1367674009"/>
    <x v="3035"/>
    <x v="0"/>
    <n v="307"/>
    <x v="0"/>
    <x v="38"/>
    <n v="109"/>
    <x v="2107"/>
    <x v="1"/>
    <x v="38"/>
    <x v="3035"/>
    <x v="3030"/>
    <x v="4"/>
  </r>
  <r>
    <n v="3036"/>
    <x v="3035"/>
    <x v="3034"/>
    <n v="25000"/>
    <n v="31683"/>
    <x v="0"/>
    <x v="0"/>
    <x v="0"/>
    <n v="1376654340"/>
    <x v="3036"/>
    <x v="0"/>
    <n v="329"/>
    <x v="0"/>
    <x v="38"/>
    <n v="127"/>
    <x v="2108"/>
    <x v="1"/>
    <x v="38"/>
    <x v="3036"/>
    <x v="3031"/>
    <x v="4"/>
  </r>
  <r>
    <n v="3037"/>
    <x v="3036"/>
    <x v="3035"/>
    <n v="500"/>
    <n v="1066"/>
    <x v="0"/>
    <x v="0"/>
    <x v="0"/>
    <n v="1285995540"/>
    <x v="3037"/>
    <x v="0"/>
    <n v="32"/>
    <x v="0"/>
    <x v="38"/>
    <n v="213"/>
    <x v="2109"/>
    <x v="1"/>
    <x v="38"/>
    <x v="3037"/>
    <x v="3032"/>
    <x v="7"/>
  </r>
  <r>
    <n v="3038"/>
    <x v="3037"/>
    <x v="3036"/>
    <n v="1000"/>
    <n v="1005"/>
    <x v="0"/>
    <x v="0"/>
    <x v="0"/>
    <n v="1457071397"/>
    <x v="3038"/>
    <x v="0"/>
    <n v="27"/>
    <x v="0"/>
    <x v="38"/>
    <n v="101"/>
    <x v="2110"/>
    <x v="1"/>
    <x v="38"/>
    <x v="3038"/>
    <x v="3033"/>
    <x v="2"/>
  </r>
  <r>
    <n v="3039"/>
    <x v="3038"/>
    <x v="3037"/>
    <n v="20000"/>
    <n v="21742.78"/>
    <x v="0"/>
    <x v="0"/>
    <x v="0"/>
    <n v="1388303940"/>
    <x v="3039"/>
    <x v="0"/>
    <n v="236"/>
    <x v="0"/>
    <x v="38"/>
    <n v="109"/>
    <x v="2111"/>
    <x v="1"/>
    <x v="38"/>
    <x v="3039"/>
    <x v="3034"/>
    <x v="4"/>
  </r>
  <r>
    <n v="3040"/>
    <x v="3039"/>
    <x v="3038"/>
    <n v="3000"/>
    <n v="3225"/>
    <x v="0"/>
    <x v="0"/>
    <x v="0"/>
    <n v="1435359600"/>
    <x v="3040"/>
    <x v="0"/>
    <n v="42"/>
    <x v="0"/>
    <x v="38"/>
    <n v="108"/>
    <x v="2112"/>
    <x v="1"/>
    <x v="38"/>
    <x v="3040"/>
    <x v="3035"/>
    <x v="0"/>
  </r>
  <r>
    <n v="3041"/>
    <x v="3040"/>
    <x v="3039"/>
    <n v="8300"/>
    <n v="9170"/>
    <x v="0"/>
    <x v="0"/>
    <x v="0"/>
    <n v="1453323048"/>
    <x v="3041"/>
    <x v="0"/>
    <n v="95"/>
    <x v="0"/>
    <x v="38"/>
    <n v="110"/>
    <x v="2113"/>
    <x v="1"/>
    <x v="38"/>
    <x v="3041"/>
    <x v="3036"/>
    <x v="0"/>
  </r>
  <r>
    <n v="3042"/>
    <x v="3041"/>
    <x v="3040"/>
    <n v="1500"/>
    <n v="1920"/>
    <x v="0"/>
    <x v="1"/>
    <x v="1"/>
    <n v="1444149047"/>
    <x v="3042"/>
    <x v="0"/>
    <n v="37"/>
    <x v="0"/>
    <x v="38"/>
    <n v="128"/>
    <x v="2114"/>
    <x v="1"/>
    <x v="38"/>
    <x v="3042"/>
    <x v="3037"/>
    <x v="0"/>
  </r>
  <r>
    <n v="3043"/>
    <x v="3042"/>
    <x v="3041"/>
    <n v="15000"/>
    <n v="16501"/>
    <x v="0"/>
    <x v="5"/>
    <x v="5"/>
    <n v="1429152600"/>
    <x v="3043"/>
    <x v="0"/>
    <n v="128"/>
    <x v="0"/>
    <x v="38"/>
    <n v="110"/>
    <x v="2115"/>
    <x v="1"/>
    <x v="38"/>
    <x v="3043"/>
    <x v="3038"/>
    <x v="0"/>
  </r>
  <r>
    <n v="3044"/>
    <x v="3043"/>
    <x v="3042"/>
    <n v="12000"/>
    <n v="13121"/>
    <x v="0"/>
    <x v="0"/>
    <x v="0"/>
    <n v="1454433998"/>
    <x v="3044"/>
    <x v="0"/>
    <n v="156"/>
    <x v="0"/>
    <x v="38"/>
    <n v="109"/>
    <x v="2116"/>
    <x v="1"/>
    <x v="38"/>
    <x v="3044"/>
    <x v="3039"/>
    <x v="2"/>
  </r>
  <r>
    <n v="3045"/>
    <x v="3044"/>
    <x v="3043"/>
    <n v="4000"/>
    <n v="5308.26"/>
    <x v="0"/>
    <x v="0"/>
    <x v="0"/>
    <n v="1408679055"/>
    <x v="3045"/>
    <x v="0"/>
    <n v="64"/>
    <x v="0"/>
    <x v="38"/>
    <n v="133"/>
    <x v="2117"/>
    <x v="1"/>
    <x v="38"/>
    <x v="3045"/>
    <x v="3040"/>
    <x v="3"/>
  </r>
  <r>
    <n v="3046"/>
    <x v="3045"/>
    <x v="3044"/>
    <n v="7900"/>
    <n v="15077"/>
    <x v="0"/>
    <x v="0"/>
    <x v="0"/>
    <n v="1410324720"/>
    <x v="3046"/>
    <x v="0"/>
    <n v="58"/>
    <x v="0"/>
    <x v="38"/>
    <n v="191"/>
    <x v="2118"/>
    <x v="1"/>
    <x v="38"/>
    <x v="3046"/>
    <x v="3041"/>
    <x v="3"/>
  </r>
  <r>
    <n v="3047"/>
    <x v="3046"/>
    <x v="3045"/>
    <n v="500"/>
    <n v="745"/>
    <x v="0"/>
    <x v="0"/>
    <x v="0"/>
    <n v="1461762960"/>
    <x v="3047"/>
    <x v="0"/>
    <n v="20"/>
    <x v="0"/>
    <x v="38"/>
    <n v="149"/>
    <x v="2119"/>
    <x v="1"/>
    <x v="38"/>
    <x v="3047"/>
    <x v="3042"/>
    <x v="2"/>
  </r>
  <r>
    <n v="3048"/>
    <x v="3047"/>
    <x v="3046"/>
    <n v="5000"/>
    <n v="8320"/>
    <x v="0"/>
    <x v="0"/>
    <x v="0"/>
    <n v="1420060920"/>
    <x v="3048"/>
    <x v="0"/>
    <n v="47"/>
    <x v="0"/>
    <x v="38"/>
    <n v="166"/>
    <x v="2120"/>
    <x v="1"/>
    <x v="38"/>
    <x v="3048"/>
    <x v="3043"/>
    <x v="3"/>
  </r>
  <r>
    <n v="3049"/>
    <x v="3048"/>
    <x v="3047"/>
    <n v="3750"/>
    <n v="4000"/>
    <x v="0"/>
    <x v="0"/>
    <x v="0"/>
    <n v="1434241255"/>
    <x v="3049"/>
    <x v="0"/>
    <n v="54"/>
    <x v="0"/>
    <x v="38"/>
    <n v="107"/>
    <x v="1794"/>
    <x v="1"/>
    <x v="38"/>
    <x v="3049"/>
    <x v="3044"/>
    <x v="0"/>
  </r>
  <r>
    <n v="3050"/>
    <x v="3049"/>
    <x v="3048"/>
    <n v="600"/>
    <n v="636"/>
    <x v="0"/>
    <x v="0"/>
    <x v="0"/>
    <n v="1462420960"/>
    <x v="3050"/>
    <x v="0"/>
    <n v="9"/>
    <x v="0"/>
    <x v="38"/>
    <n v="106"/>
    <x v="2121"/>
    <x v="1"/>
    <x v="38"/>
    <x v="3050"/>
    <x v="3045"/>
    <x v="2"/>
  </r>
  <r>
    <n v="3051"/>
    <x v="3050"/>
    <x v="3049"/>
    <n v="3500"/>
    <n v="827"/>
    <x v="2"/>
    <x v="1"/>
    <x v="1"/>
    <n v="1486547945"/>
    <x v="3051"/>
    <x v="1"/>
    <n v="35"/>
    <x v="1"/>
    <x v="38"/>
    <n v="24"/>
    <x v="2122"/>
    <x v="1"/>
    <x v="38"/>
    <x v="3051"/>
    <x v="3046"/>
    <x v="1"/>
  </r>
  <r>
    <n v="3052"/>
    <x v="3051"/>
    <x v="3050"/>
    <n v="50000"/>
    <n v="75"/>
    <x v="2"/>
    <x v="0"/>
    <x v="0"/>
    <n v="1432828740"/>
    <x v="3052"/>
    <x v="0"/>
    <n v="2"/>
    <x v="1"/>
    <x v="38"/>
    <n v="0"/>
    <x v="823"/>
    <x v="1"/>
    <x v="38"/>
    <x v="3052"/>
    <x v="3047"/>
    <x v="0"/>
  </r>
  <r>
    <n v="3053"/>
    <x v="3052"/>
    <x v="3051"/>
    <n v="10000"/>
    <n v="40"/>
    <x v="2"/>
    <x v="0"/>
    <x v="0"/>
    <n v="1412222340"/>
    <x v="3053"/>
    <x v="0"/>
    <n v="3"/>
    <x v="1"/>
    <x v="38"/>
    <n v="0"/>
    <x v="141"/>
    <x v="1"/>
    <x v="38"/>
    <x v="3053"/>
    <x v="3048"/>
    <x v="3"/>
  </r>
  <r>
    <n v="3054"/>
    <x v="3053"/>
    <x v="3052"/>
    <n v="300"/>
    <n v="0"/>
    <x v="2"/>
    <x v="0"/>
    <x v="0"/>
    <n v="1425258240"/>
    <x v="3054"/>
    <x v="0"/>
    <n v="0"/>
    <x v="1"/>
    <x v="38"/>
    <n v="0"/>
    <x v="123"/>
    <x v="1"/>
    <x v="38"/>
    <x v="3054"/>
    <x v="3049"/>
    <x v="0"/>
  </r>
  <r>
    <n v="3055"/>
    <x v="3054"/>
    <x v="3053"/>
    <n v="20000"/>
    <n v="1"/>
    <x v="2"/>
    <x v="0"/>
    <x v="0"/>
    <n v="1420844390"/>
    <x v="3055"/>
    <x v="0"/>
    <n v="1"/>
    <x v="1"/>
    <x v="38"/>
    <n v="0"/>
    <x v="120"/>
    <x v="1"/>
    <x v="38"/>
    <x v="3055"/>
    <x v="3050"/>
    <x v="3"/>
  </r>
  <r>
    <n v="3056"/>
    <x v="3055"/>
    <x v="3054"/>
    <n v="25000"/>
    <n v="0"/>
    <x v="2"/>
    <x v="0"/>
    <x v="0"/>
    <n v="1412003784"/>
    <x v="3056"/>
    <x v="0"/>
    <n v="0"/>
    <x v="1"/>
    <x v="38"/>
    <n v="0"/>
    <x v="123"/>
    <x v="1"/>
    <x v="38"/>
    <x v="3056"/>
    <x v="3051"/>
    <x v="3"/>
  </r>
  <r>
    <n v="3057"/>
    <x v="3056"/>
    <x v="3055"/>
    <n v="50000"/>
    <n v="0"/>
    <x v="2"/>
    <x v="1"/>
    <x v="1"/>
    <n v="1459694211"/>
    <x v="3057"/>
    <x v="0"/>
    <n v="0"/>
    <x v="1"/>
    <x v="38"/>
    <n v="0"/>
    <x v="123"/>
    <x v="1"/>
    <x v="38"/>
    <x v="3057"/>
    <x v="3052"/>
    <x v="2"/>
  </r>
  <r>
    <n v="3058"/>
    <x v="3057"/>
    <x v="3056"/>
    <n v="18000"/>
    <n v="3"/>
    <x v="2"/>
    <x v="13"/>
    <x v="3"/>
    <n v="1463734740"/>
    <x v="3058"/>
    <x v="0"/>
    <n v="3"/>
    <x v="1"/>
    <x v="38"/>
    <n v="0"/>
    <x v="120"/>
    <x v="1"/>
    <x v="38"/>
    <x v="3058"/>
    <x v="3053"/>
    <x v="2"/>
  </r>
  <r>
    <n v="3059"/>
    <x v="3058"/>
    <x v="3057"/>
    <n v="15000"/>
    <n v="451"/>
    <x v="2"/>
    <x v="0"/>
    <x v="0"/>
    <n v="1407536846"/>
    <x v="3059"/>
    <x v="0"/>
    <n v="11"/>
    <x v="1"/>
    <x v="38"/>
    <n v="3"/>
    <x v="2123"/>
    <x v="1"/>
    <x v="38"/>
    <x v="3059"/>
    <x v="3054"/>
    <x v="3"/>
  </r>
  <r>
    <n v="3060"/>
    <x v="3059"/>
    <x v="3058"/>
    <n v="220000"/>
    <n v="335"/>
    <x v="2"/>
    <x v="0"/>
    <x v="0"/>
    <n v="1443422134"/>
    <x v="3060"/>
    <x v="0"/>
    <n v="6"/>
    <x v="1"/>
    <x v="38"/>
    <n v="0"/>
    <x v="1728"/>
    <x v="1"/>
    <x v="38"/>
    <x v="3060"/>
    <x v="3055"/>
    <x v="0"/>
  </r>
  <r>
    <n v="3061"/>
    <x v="3060"/>
    <x v="3059"/>
    <n v="1000000"/>
    <n v="0"/>
    <x v="2"/>
    <x v="0"/>
    <x v="0"/>
    <n v="1407955748"/>
    <x v="3061"/>
    <x v="0"/>
    <n v="0"/>
    <x v="1"/>
    <x v="38"/>
    <n v="0"/>
    <x v="123"/>
    <x v="1"/>
    <x v="38"/>
    <x v="3061"/>
    <x v="3056"/>
    <x v="3"/>
  </r>
  <r>
    <n v="3062"/>
    <x v="3061"/>
    <x v="3060"/>
    <n v="10000"/>
    <n v="6684"/>
    <x v="2"/>
    <x v="0"/>
    <x v="0"/>
    <n v="1443636000"/>
    <x v="3062"/>
    <x v="0"/>
    <n v="67"/>
    <x v="1"/>
    <x v="38"/>
    <n v="67"/>
    <x v="2124"/>
    <x v="1"/>
    <x v="38"/>
    <x v="3062"/>
    <x v="3057"/>
    <x v="0"/>
  </r>
  <r>
    <n v="3063"/>
    <x v="3062"/>
    <x v="3061"/>
    <n v="3000"/>
    <n v="587"/>
    <x v="2"/>
    <x v="0"/>
    <x v="0"/>
    <n v="1477174138"/>
    <x v="3063"/>
    <x v="0"/>
    <n v="23"/>
    <x v="1"/>
    <x v="38"/>
    <n v="20"/>
    <x v="2125"/>
    <x v="1"/>
    <x v="38"/>
    <x v="3063"/>
    <x v="3058"/>
    <x v="2"/>
  </r>
  <r>
    <n v="3064"/>
    <x v="3063"/>
    <x v="3062"/>
    <n v="75000"/>
    <n v="8471"/>
    <x v="2"/>
    <x v="0"/>
    <x v="0"/>
    <n v="1448175540"/>
    <x v="3064"/>
    <x v="0"/>
    <n v="72"/>
    <x v="1"/>
    <x v="38"/>
    <n v="11"/>
    <x v="2126"/>
    <x v="1"/>
    <x v="38"/>
    <x v="3064"/>
    <x v="3059"/>
    <x v="0"/>
  </r>
  <r>
    <n v="3065"/>
    <x v="3064"/>
    <x v="3063"/>
    <n v="25000"/>
    <n v="10"/>
    <x v="2"/>
    <x v="0"/>
    <x v="0"/>
    <n v="1406683172"/>
    <x v="3065"/>
    <x v="0"/>
    <n v="2"/>
    <x v="1"/>
    <x v="38"/>
    <n v="0"/>
    <x v="145"/>
    <x v="1"/>
    <x v="38"/>
    <x v="3065"/>
    <x v="3060"/>
    <x v="3"/>
  </r>
  <r>
    <n v="3066"/>
    <x v="3065"/>
    <x v="3064"/>
    <n v="350000"/>
    <n v="41950"/>
    <x v="2"/>
    <x v="2"/>
    <x v="2"/>
    <n v="1468128537"/>
    <x v="3066"/>
    <x v="0"/>
    <n v="15"/>
    <x v="1"/>
    <x v="38"/>
    <n v="12"/>
    <x v="2127"/>
    <x v="1"/>
    <x v="38"/>
    <x v="3066"/>
    <x v="3061"/>
    <x v="2"/>
  </r>
  <r>
    <n v="3067"/>
    <x v="3066"/>
    <x v="3065"/>
    <n v="8000"/>
    <n v="200"/>
    <x v="2"/>
    <x v="4"/>
    <x v="4"/>
    <n v="1441837879"/>
    <x v="3067"/>
    <x v="0"/>
    <n v="1"/>
    <x v="1"/>
    <x v="38"/>
    <n v="3"/>
    <x v="439"/>
    <x v="1"/>
    <x v="38"/>
    <x v="3067"/>
    <x v="3062"/>
    <x v="0"/>
  </r>
  <r>
    <n v="3068"/>
    <x v="3067"/>
    <x v="3066"/>
    <n v="250000"/>
    <n v="175"/>
    <x v="2"/>
    <x v="0"/>
    <x v="0"/>
    <n v="1445013352"/>
    <x v="3068"/>
    <x v="0"/>
    <n v="2"/>
    <x v="1"/>
    <x v="38"/>
    <n v="0"/>
    <x v="2128"/>
    <x v="1"/>
    <x v="38"/>
    <x v="3068"/>
    <x v="3063"/>
    <x v="0"/>
  </r>
  <r>
    <n v="3069"/>
    <x v="3068"/>
    <x v="3067"/>
    <n v="1000"/>
    <n v="141"/>
    <x v="2"/>
    <x v="0"/>
    <x v="0"/>
    <n v="1418587234"/>
    <x v="3069"/>
    <x v="0"/>
    <n v="7"/>
    <x v="1"/>
    <x v="38"/>
    <n v="14"/>
    <x v="2129"/>
    <x v="1"/>
    <x v="38"/>
    <x v="3069"/>
    <x v="3064"/>
    <x v="3"/>
  </r>
  <r>
    <n v="3070"/>
    <x v="3069"/>
    <x v="3068"/>
    <n v="10000"/>
    <n v="334"/>
    <x v="2"/>
    <x v="1"/>
    <x v="1"/>
    <n v="1481132169"/>
    <x v="3070"/>
    <x v="0"/>
    <n v="16"/>
    <x v="1"/>
    <x v="38"/>
    <n v="3"/>
    <x v="2130"/>
    <x v="1"/>
    <x v="38"/>
    <x v="3070"/>
    <x v="3065"/>
    <x v="2"/>
  </r>
  <r>
    <n v="3071"/>
    <x v="3070"/>
    <x v="3069"/>
    <n v="12000"/>
    <n v="7173"/>
    <x v="2"/>
    <x v="0"/>
    <x v="0"/>
    <n v="1429595940"/>
    <x v="3071"/>
    <x v="0"/>
    <n v="117"/>
    <x v="1"/>
    <x v="38"/>
    <n v="60"/>
    <x v="2131"/>
    <x v="1"/>
    <x v="38"/>
    <x v="3071"/>
    <x v="3066"/>
    <x v="0"/>
  </r>
  <r>
    <n v="3072"/>
    <x v="3071"/>
    <x v="3070"/>
    <n v="12000"/>
    <n v="2"/>
    <x v="2"/>
    <x v="0"/>
    <x v="0"/>
    <n v="1477791960"/>
    <x v="3072"/>
    <x v="0"/>
    <n v="2"/>
    <x v="1"/>
    <x v="38"/>
    <n v="0"/>
    <x v="120"/>
    <x v="1"/>
    <x v="38"/>
    <x v="3072"/>
    <x v="3067"/>
    <x v="2"/>
  </r>
  <r>
    <n v="3073"/>
    <x v="3072"/>
    <x v="3071"/>
    <n v="2800000"/>
    <n v="645"/>
    <x v="2"/>
    <x v="0"/>
    <x v="0"/>
    <n v="1434309540"/>
    <x v="3073"/>
    <x v="0"/>
    <n v="7"/>
    <x v="1"/>
    <x v="38"/>
    <n v="0"/>
    <x v="2132"/>
    <x v="1"/>
    <x v="38"/>
    <x v="3073"/>
    <x v="3068"/>
    <x v="0"/>
  </r>
  <r>
    <n v="3074"/>
    <x v="3073"/>
    <x v="3072"/>
    <n v="25000"/>
    <n v="22"/>
    <x v="2"/>
    <x v="6"/>
    <x v="3"/>
    <n v="1457617359"/>
    <x v="3074"/>
    <x v="0"/>
    <n v="3"/>
    <x v="1"/>
    <x v="38"/>
    <n v="0"/>
    <x v="2133"/>
    <x v="1"/>
    <x v="38"/>
    <x v="3074"/>
    <x v="3069"/>
    <x v="2"/>
  </r>
  <r>
    <n v="3075"/>
    <x v="3074"/>
    <x v="3073"/>
    <n v="15000"/>
    <n v="1296"/>
    <x v="2"/>
    <x v="0"/>
    <x v="0"/>
    <n v="1471573640"/>
    <x v="3075"/>
    <x v="0"/>
    <n v="20"/>
    <x v="1"/>
    <x v="38"/>
    <n v="9"/>
    <x v="2134"/>
    <x v="1"/>
    <x v="38"/>
    <x v="3075"/>
    <x v="3070"/>
    <x v="2"/>
  </r>
  <r>
    <n v="3076"/>
    <x v="3075"/>
    <x v="3074"/>
    <n v="10000"/>
    <n v="1506"/>
    <x v="2"/>
    <x v="0"/>
    <x v="0"/>
    <n v="1444405123"/>
    <x v="3076"/>
    <x v="0"/>
    <n v="50"/>
    <x v="1"/>
    <x v="38"/>
    <n v="15"/>
    <x v="2135"/>
    <x v="1"/>
    <x v="38"/>
    <x v="3076"/>
    <x v="3071"/>
    <x v="0"/>
  </r>
  <r>
    <n v="3077"/>
    <x v="3076"/>
    <x v="3075"/>
    <n v="22000"/>
    <n v="105"/>
    <x v="2"/>
    <x v="5"/>
    <x v="5"/>
    <n v="1488495478"/>
    <x v="3077"/>
    <x v="0"/>
    <n v="2"/>
    <x v="1"/>
    <x v="38"/>
    <n v="0"/>
    <x v="1781"/>
    <x v="1"/>
    <x v="38"/>
    <x v="3077"/>
    <x v="3072"/>
    <x v="1"/>
  </r>
  <r>
    <n v="3078"/>
    <x v="3077"/>
    <x v="3076"/>
    <n v="60000"/>
    <n v="71"/>
    <x v="2"/>
    <x v="0"/>
    <x v="0"/>
    <n v="1424920795"/>
    <x v="3078"/>
    <x v="0"/>
    <n v="3"/>
    <x v="1"/>
    <x v="38"/>
    <n v="0"/>
    <x v="1903"/>
    <x v="1"/>
    <x v="38"/>
    <x v="3078"/>
    <x v="3073"/>
    <x v="0"/>
  </r>
  <r>
    <n v="3079"/>
    <x v="3078"/>
    <x v="3077"/>
    <n v="1333666"/>
    <n v="11226"/>
    <x v="2"/>
    <x v="0"/>
    <x v="0"/>
    <n v="1427040435"/>
    <x v="3079"/>
    <x v="0"/>
    <n v="27"/>
    <x v="1"/>
    <x v="38"/>
    <n v="1"/>
    <x v="2136"/>
    <x v="1"/>
    <x v="38"/>
    <x v="3079"/>
    <x v="3074"/>
    <x v="0"/>
  </r>
  <r>
    <n v="3080"/>
    <x v="3079"/>
    <x v="3078"/>
    <n v="2000000"/>
    <n v="376"/>
    <x v="2"/>
    <x v="0"/>
    <x v="0"/>
    <n v="1419644444"/>
    <x v="3080"/>
    <x v="0"/>
    <n v="7"/>
    <x v="1"/>
    <x v="38"/>
    <n v="0"/>
    <x v="2137"/>
    <x v="1"/>
    <x v="38"/>
    <x v="3080"/>
    <x v="3075"/>
    <x v="3"/>
  </r>
  <r>
    <n v="3081"/>
    <x v="3080"/>
    <x v="3079"/>
    <n v="1000000"/>
    <n v="2103"/>
    <x v="2"/>
    <x v="0"/>
    <x v="0"/>
    <n v="1442722891"/>
    <x v="3081"/>
    <x v="0"/>
    <n v="5"/>
    <x v="1"/>
    <x v="38"/>
    <n v="0"/>
    <x v="2138"/>
    <x v="1"/>
    <x v="38"/>
    <x v="3081"/>
    <x v="3076"/>
    <x v="0"/>
  </r>
  <r>
    <n v="3082"/>
    <x v="3081"/>
    <x v="3080"/>
    <n v="9000"/>
    <n v="0"/>
    <x v="2"/>
    <x v="0"/>
    <x v="0"/>
    <n v="1447628946"/>
    <x v="3082"/>
    <x v="0"/>
    <n v="0"/>
    <x v="1"/>
    <x v="38"/>
    <n v="0"/>
    <x v="123"/>
    <x v="1"/>
    <x v="38"/>
    <x v="3082"/>
    <x v="3077"/>
    <x v="0"/>
  </r>
  <r>
    <n v="3083"/>
    <x v="3082"/>
    <x v="3081"/>
    <n v="20000"/>
    <n v="56"/>
    <x v="2"/>
    <x v="0"/>
    <x v="0"/>
    <n v="1409547600"/>
    <x v="3083"/>
    <x v="0"/>
    <n v="3"/>
    <x v="1"/>
    <x v="38"/>
    <n v="0"/>
    <x v="792"/>
    <x v="1"/>
    <x v="38"/>
    <x v="3083"/>
    <x v="3078"/>
    <x v="3"/>
  </r>
  <r>
    <n v="3084"/>
    <x v="3083"/>
    <x v="3082"/>
    <n v="4059"/>
    <n v="470"/>
    <x v="2"/>
    <x v="0"/>
    <x v="0"/>
    <n v="1430851680"/>
    <x v="3084"/>
    <x v="0"/>
    <n v="6"/>
    <x v="1"/>
    <x v="38"/>
    <n v="12"/>
    <x v="2139"/>
    <x v="1"/>
    <x v="38"/>
    <x v="3084"/>
    <x v="3079"/>
    <x v="0"/>
  </r>
  <r>
    <n v="3085"/>
    <x v="3084"/>
    <x v="3083"/>
    <n v="25000"/>
    <n v="610"/>
    <x v="2"/>
    <x v="0"/>
    <x v="0"/>
    <n v="1443561159"/>
    <x v="3085"/>
    <x v="0"/>
    <n v="9"/>
    <x v="1"/>
    <x v="38"/>
    <n v="2"/>
    <x v="2140"/>
    <x v="1"/>
    <x v="38"/>
    <x v="3085"/>
    <x v="3080"/>
    <x v="0"/>
  </r>
  <r>
    <n v="3086"/>
    <x v="3085"/>
    <x v="3084"/>
    <n v="20000"/>
    <n v="50"/>
    <x v="2"/>
    <x v="13"/>
    <x v="3"/>
    <n v="1439827559"/>
    <x v="3086"/>
    <x v="0"/>
    <n v="3"/>
    <x v="1"/>
    <x v="38"/>
    <n v="0"/>
    <x v="408"/>
    <x v="1"/>
    <x v="38"/>
    <x v="3086"/>
    <x v="3081"/>
    <x v="0"/>
  </r>
  <r>
    <n v="3087"/>
    <x v="3086"/>
    <x v="3085"/>
    <n v="20000"/>
    <n v="125"/>
    <x v="2"/>
    <x v="0"/>
    <x v="0"/>
    <n v="1482294990"/>
    <x v="3087"/>
    <x v="0"/>
    <n v="2"/>
    <x v="1"/>
    <x v="38"/>
    <n v="1"/>
    <x v="369"/>
    <x v="1"/>
    <x v="38"/>
    <x v="3087"/>
    <x v="3082"/>
    <x v="2"/>
  </r>
  <r>
    <n v="3088"/>
    <x v="3087"/>
    <x v="3086"/>
    <n v="65000"/>
    <n v="126"/>
    <x v="2"/>
    <x v="0"/>
    <x v="0"/>
    <n v="1420724460"/>
    <x v="3088"/>
    <x v="0"/>
    <n v="3"/>
    <x v="1"/>
    <x v="38"/>
    <n v="0"/>
    <x v="824"/>
    <x v="1"/>
    <x v="38"/>
    <x v="3088"/>
    <x v="3083"/>
    <x v="3"/>
  </r>
  <r>
    <n v="3089"/>
    <x v="3088"/>
    <x v="3087"/>
    <n v="25000"/>
    <n v="5854"/>
    <x v="2"/>
    <x v="0"/>
    <x v="0"/>
    <n v="1468029540"/>
    <x v="3089"/>
    <x v="0"/>
    <n v="45"/>
    <x v="1"/>
    <x v="38"/>
    <n v="23"/>
    <x v="2141"/>
    <x v="1"/>
    <x v="38"/>
    <x v="3089"/>
    <x v="3084"/>
    <x v="2"/>
  </r>
  <r>
    <n v="3090"/>
    <x v="3089"/>
    <x v="3088"/>
    <n v="225000"/>
    <n v="11432"/>
    <x v="2"/>
    <x v="0"/>
    <x v="0"/>
    <n v="1430505545"/>
    <x v="3090"/>
    <x v="0"/>
    <n v="9"/>
    <x v="1"/>
    <x v="38"/>
    <n v="5"/>
    <x v="2142"/>
    <x v="1"/>
    <x v="38"/>
    <x v="3090"/>
    <x v="3085"/>
    <x v="0"/>
  </r>
  <r>
    <n v="3091"/>
    <x v="3090"/>
    <x v="3089"/>
    <n v="5000"/>
    <n v="796"/>
    <x v="2"/>
    <x v="0"/>
    <x v="0"/>
    <n v="1471214743"/>
    <x v="3091"/>
    <x v="0"/>
    <n v="9"/>
    <x v="1"/>
    <x v="38"/>
    <n v="16"/>
    <x v="1804"/>
    <x v="1"/>
    <x v="38"/>
    <x v="3091"/>
    <x v="3086"/>
    <x v="2"/>
  </r>
  <r>
    <n v="3092"/>
    <x v="3091"/>
    <x v="3090"/>
    <n v="100000"/>
    <n v="1183.19"/>
    <x v="2"/>
    <x v="0"/>
    <x v="0"/>
    <n v="1444946400"/>
    <x v="3092"/>
    <x v="0"/>
    <n v="21"/>
    <x v="1"/>
    <x v="38"/>
    <n v="1"/>
    <x v="240"/>
    <x v="1"/>
    <x v="38"/>
    <x v="3092"/>
    <x v="3087"/>
    <x v="0"/>
  </r>
  <r>
    <n v="3093"/>
    <x v="3092"/>
    <x v="3091"/>
    <n v="4000"/>
    <n v="910"/>
    <x v="2"/>
    <x v="5"/>
    <x v="5"/>
    <n v="1401595140"/>
    <x v="3093"/>
    <x v="0"/>
    <n v="17"/>
    <x v="1"/>
    <x v="38"/>
    <n v="23"/>
    <x v="2143"/>
    <x v="1"/>
    <x v="38"/>
    <x v="3093"/>
    <x v="2806"/>
    <x v="3"/>
  </r>
  <r>
    <n v="3094"/>
    <x v="3093"/>
    <x v="3092"/>
    <n v="100000"/>
    <n v="25"/>
    <x v="2"/>
    <x v="0"/>
    <x v="0"/>
    <n v="1442775956"/>
    <x v="3094"/>
    <x v="0"/>
    <n v="1"/>
    <x v="1"/>
    <x v="38"/>
    <n v="0"/>
    <x v="381"/>
    <x v="1"/>
    <x v="38"/>
    <x v="3094"/>
    <x v="3088"/>
    <x v="0"/>
  </r>
  <r>
    <n v="3095"/>
    <x v="3094"/>
    <x v="3093"/>
    <n v="14920"/>
    <n v="50"/>
    <x v="2"/>
    <x v="0"/>
    <x v="0"/>
    <n v="1470011780"/>
    <x v="3095"/>
    <x v="0"/>
    <n v="1"/>
    <x v="1"/>
    <x v="38"/>
    <n v="0"/>
    <x v="73"/>
    <x v="1"/>
    <x v="38"/>
    <x v="3095"/>
    <x v="3089"/>
    <x v="2"/>
  </r>
  <r>
    <n v="3096"/>
    <x v="3095"/>
    <x v="3094"/>
    <n v="20000"/>
    <n v="795"/>
    <x v="2"/>
    <x v="0"/>
    <x v="0"/>
    <n v="1432151326"/>
    <x v="3096"/>
    <x v="0"/>
    <n v="14"/>
    <x v="1"/>
    <x v="38"/>
    <n v="4"/>
    <x v="2144"/>
    <x v="1"/>
    <x v="38"/>
    <x v="3096"/>
    <x v="3090"/>
    <x v="0"/>
  </r>
  <r>
    <n v="3097"/>
    <x v="3096"/>
    <x v="3095"/>
    <n v="10000"/>
    <n v="1715"/>
    <x v="2"/>
    <x v="1"/>
    <x v="1"/>
    <n v="1475848800"/>
    <x v="3097"/>
    <x v="0"/>
    <n v="42"/>
    <x v="1"/>
    <x v="38"/>
    <n v="17"/>
    <x v="2145"/>
    <x v="1"/>
    <x v="38"/>
    <x v="3097"/>
    <x v="3091"/>
    <x v="2"/>
  </r>
  <r>
    <n v="3098"/>
    <x v="3097"/>
    <x v="3096"/>
    <n v="48725"/>
    <n v="1758"/>
    <x v="2"/>
    <x v="0"/>
    <x v="0"/>
    <n v="1454890620"/>
    <x v="3098"/>
    <x v="0"/>
    <n v="27"/>
    <x v="1"/>
    <x v="38"/>
    <n v="4"/>
    <x v="2146"/>
    <x v="1"/>
    <x v="38"/>
    <x v="3098"/>
    <x v="3092"/>
    <x v="0"/>
  </r>
  <r>
    <n v="3099"/>
    <x v="3098"/>
    <x v="3097"/>
    <n v="2000"/>
    <n v="278"/>
    <x v="2"/>
    <x v="0"/>
    <x v="0"/>
    <n v="1455251591"/>
    <x v="3099"/>
    <x v="0"/>
    <n v="5"/>
    <x v="1"/>
    <x v="38"/>
    <n v="14"/>
    <x v="2147"/>
    <x v="1"/>
    <x v="38"/>
    <x v="3099"/>
    <x v="3093"/>
    <x v="2"/>
  </r>
  <r>
    <n v="3100"/>
    <x v="3099"/>
    <x v="3098"/>
    <n v="12000"/>
    <n v="1827"/>
    <x v="2"/>
    <x v="0"/>
    <x v="0"/>
    <n v="1413816975"/>
    <x v="3100"/>
    <x v="0"/>
    <n v="13"/>
    <x v="1"/>
    <x v="38"/>
    <n v="15"/>
    <x v="2148"/>
    <x v="1"/>
    <x v="38"/>
    <x v="3100"/>
    <x v="3094"/>
    <x v="3"/>
  </r>
  <r>
    <n v="3101"/>
    <x v="3100"/>
    <x v="3099"/>
    <n v="2500"/>
    <n v="300"/>
    <x v="2"/>
    <x v="6"/>
    <x v="3"/>
    <n v="1437033360"/>
    <x v="3101"/>
    <x v="0"/>
    <n v="12"/>
    <x v="1"/>
    <x v="38"/>
    <n v="12"/>
    <x v="381"/>
    <x v="1"/>
    <x v="38"/>
    <x v="3101"/>
    <x v="3095"/>
    <x v="0"/>
  </r>
  <r>
    <n v="3102"/>
    <x v="3101"/>
    <x v="3100"/>
    <n v="16000"/>
    <n v="6258"/>
    <x v="2"/>
    <x v="1"/>
    <x v="1"/>
    <n v="1471939818"/>
    <x v="3102"/>
    <x v="0"/>
    <n v="90"/>
    <x v="1"/>
    <x v="38"/>
    <n v="39"/>
    <x v="2149"/>
    <x v="1"/>
    <x v="38"/>
    <x v="3102"/>
    <x v="3096"/>
    <x v="2"/>
  </r>
  <r>
    <n v="3103"/>
    <x v="3102"/>
    <x v="3101"/>
    <n v="4100"/>
    <n v="11"/>
    <x v="2"/>
    <x v="0"/>
    <x v="0"/>
    <n v="1434080706"/>
    <x v="3103"/>
    <x v="0"/>
    <n v="2"/>
    <x v="1"/>
    <x v="38"/>
    <n v="0"/>
    <x v="149"/>
    <x v="1"/>
    <x v="38"/>
    <x v="3103"/>
    <x v="3097"/>
    <x v="0"/>
  </r>
  <r>
    <n v="3104"/>
    <x v="3103"/>
    <x v="3102"/>
    <n v="4000"/>
    <n v="1185"/>
    <x v="2"/>
    <x v="2"/>
    <x v="2"/>
    <n v="1422928800"/>
    <x v="3104"/>
    <x v="0"/>
    <n v="5"/>
    <x v="1"/>
    <x v="38"/>
    <n v="30"/>
    <x v="2150"/>
    <x v="1"/>
    <x v="38"/>
    <x v="3104"/>
    <x v="3098"/>
    <x v="0"/>
  </r>
  <r>
    <n v="3105"/>
    <x v="3104"/>
    <x v="3103"/>
    <n v="5845"/>
    <n v="2476"/>
    <x v="2"/>
    <x v="0"/>
    <x v="0"/>
    <n v="1413694800"/>
    <x v="3105"/>
    <x v="0"/>
    <n v="31"/>
    <x v="1"/>
    <x v="38"/>
    <n v="42"/>
    <x v="2151"/>
    <x v="1"/>
    <x v="38"/>
    <x v="3105"/>
    <x v="3099"/>
    <x v="3"/>
  </r>
  <r>
    <n v="3106"/>
    <x v="3105"/>
    <x v="3104"/>
    <n v="1000"/>
    <n v="41"/>
    <x v="2"/>
    <x v="1"/>
    <x v="1"/>
    <n v="1442440800"/>
    <x v="3106"/>
    <x v="0"/>
    <n v="4"/>
    <x v="1"/>
    <x v="38"/>
    <n v="4"/>
    <x v="2152"/>
    <x v="1"/>
    <x v="38"/>
    <x v="3106"/>
    <x v="3100"/>
    <x v="0"/>
  </r>
  <r>
    <n v="3107"/>
    <x v="3106"/>
    <x v="3105"/>
    <n v="40000"/>
    <n v="7905"/>
    <x v="2"/>
    <x v="0"/>
    <x v="0"/>
    <n v="1431372751"/>
    <x v="3107"/>
    <x v="0"/>
    <n v="29"/>
    <x v="1"/>
    <x v="38"/>
    <n v="20"/>
    <x v="2153"/>
    <x v="1"/>
    <x v="38"/>
    <x v="3107"/>
    <x v="3101"/>
    <x v="0"/>
  </r>
  <r>
    <n v="3108"/>
    <x v="3107"/>
    <x v="3106"/>
    <n v="50000"/>
    <n v="26"/>
    <x v="2"/>
    <x v="0"/>
    <x v="0"/>
    <n v="1430234394"/>
    <x v="3108"/>
    <x v="0"/>
    <n v="2"/>
    <x v="1"/>
    <x v="38"/>
    <n v="0"/>
    <x v="31"/>
    <x v="1"/>
    <x v="38"/>
    <x v="3108"/>
    <x v="3102"/>
    <x v="0"/>
  </r>
  <r>
    <n v="3109"/>
    <x v="3108"/>
    <x v="3107"/>
    <n v="26500"/>
    <n v="6633"/>
    <x v="2"/>
    <x v="0"/>
    <x v="0"/>
    <n v="1409194810"/>
    <x v="3109"/>
    <x v="0"/>
    <n v="114"/>
    <x v="1"/>
    <x v="38"/>
    <n v="25"/>
    <x v="659"/>
    <x v="1"/>
    <x v="38"/>
    <x v="3109"/>
    <x v="3103"/>
    <x v="3"/>
  </r>
  <r>
    <n v="3110"/>
    <x v="3109"/>
    <x v="3108"/>
    <n v="25000"/>
    <n v="10"/>
    <x v="2"/>
    <x v="0"/>
    <x v="0"/>
    <n v="1487465119"/>
    <x v="3110"/>
    <x v="0"/>
    <n v="1"/>
    <x v="1"/>
    <x v="38"/>
    <n v="0"/>
    <x v="119"/>
    <x v="1"/>
    <x v="38"/>
    <x v="3110"/>
    <x v="3104"/>
    <x v="1"/>
  </r>
  <r>
    <n v="3111"/>
    <x v="3110"/>
    <x v="3109"/>
    <n v="20000"/>
    <n v="5328"/>
    <x v="2"/>
    <x v="0"/>
    <x v="0"/>
    <n v="1412432220"/>
    <x v="3111"/>
    <x v="0"/>
    <n v="76"/>
    <x v="1"/>
    <x v="38"/>
    <n v="27"/>
    <x v="2154"/>
    <x v="1"/>
    <x v="38"/>
    <x v="3111"/>
    <x v="3105"/>
    <x v="3"/>
  </r>
  <r>
    <n v="3112"/>
    <x v="3111"/>
    <x v="3110"/>
    <n v="11000"/>
    <n v="521"/>
    <x v="2"/>
    <x v="0"/>
    <x v="0"/>
    <n v="1477968934"/>
    <x v="3112"/>
    <x v="0"/>
    <n v="9"/>
    <x v="1"/>
    <x v="38"/>
    <n v="5"/>
    <x v="2155"/>
    <x v="1"/>
    <x v="38"/>
    <x v="3112"/>
    <x v="3106"/>
    <x v="2"/>
  </r>
  <r>
    <n v="3113"/>
    <x v="3112"/>
    <x v="3111"/>
    <n v="109225"/>
    <n v="4635"/>
    <x v="2"/>
    <x v="0"/>
    <x v="0"/>
    <n v="1429291982"/>
    <x v="3113"/>
    <x v="0"/>
    <n v="37"/>
    <x v="1"/>
    <x v="38"/>
    <n v="4"/>
    <x v="2156"/>
    <x v="1"/>
    <x v="38"/>
    <x v="3113"/>
    <x v="3107"/>
    <x v="0"/>
  </r>
  <r>
    <n v="3114"/>
    <x v="3113"/>
    <x v="3112"/>
    <n v="75000"/>
    <n v="0"/>
    <x v="2"/>
    <x v="0"/>
    <x v="0"/>
    <n v="1411312250"/>
    <x v="3114"/>
    <x v="0"/>
    <n v="0"/>
    <x v="1"/>
    <x v="38"/>
    <n v="0"/>
    <x v="123"/>
    <x v="1"/>
    <x v="38"/>
    <x v="3114"/>
    <x v="3108"/>
    <x v="3"/>
  </r>
  <r>
    <n v="3115"/>
    <x v="3114"/>
    <x v="3113"/>
    <n v="10000"/>
    <n v="300"/>
    <x v="2"/>
    <x v="11"/>
    <x v="9"/>
    <n v="1465123427"/>
    <x v="3115"/>
    <x v="0"/>
    <n v="1"/>
    <x v="1"/>
    <x v="38"/>
    <n v="3"/>
    <x v="463"/>
    <x v="1"/>
    <x v="38"/>
    <x v="3115"/>
    <x v="3109"/>
    <x v="2"/>
  </r>
  <r>
    <n v="3116"/>
    <x v="3115"/>
    <x v="3114"/>
    <n v="750"/>
    <n v="430"/>
    <x v="2"/>
    <x v="0"/>
    <x v="0"/>
    <n v="1427890925"/>
    <x v="3116"/>
    <x v="0"/>
    <n v="10"/>
    <x v="1"/>
    <x v="38"/>
    <n v="57"/>
    <x v="1341"/>
    <x v="1"/>
    <x v="38"/>
    <x v="3116"/>
    <x v="3110"/>
    <x v="0"/>
  </r>
  <r>
    <n v="3117"/>
    <x v="3116"/>
    <x v="3115"/>
    <n v="1000"/>
    <n v="1"/>
    <x v="2"/>
    <x v="1"/>
    <x v="1"/>
    <n v="1464354720"/>
    <x v="3117"/>
    <x v="0"/>
    <n v="1"/>
    <x v="1"/>
    <x v="38"/>
    <n v="0"/>
    <x v="120"/>
    <x v="1"/>
    <x v="38"/>
    <x v="3117"/>
    <x v="3111"/>
    <x v="2"/>
  </r>
  <r>
    <n v="3118"/>
    <x v="3117"/>
    <x v="3116"/>
    <n v="500000"/>
    <n v="1550"/>
    <x v="2"/>
    <x v="11"/>
    <x v="9"/>
    <n v="1467473723"/>
    <x v="3118"/>
    <x v="0"/>
    <n v="2"/>
    <x v="1"/>
    <x v="38"/>
    <n v="0"/>
    <x v="2157"/>
    <x v="1"/>
    <x v="38"/>
    <x v="3118"/>
    <x v="3112"/>
    <x v="2"/>
  </r>
  <r>
    <n v="3119"/>
    <x v="3118"/>
    <x v="3117"/>
    <n v="10000"/>
    <n v="5"/>
    <x v="2"/>
    <x v="0"/>
    <x v="0"/>
    <n v="1427414732"/>
    <x v="3119"/>
    <x v="0"/>
    <n v="1"/>
    <x v="1"/>
    <x v="38"/>
    <n v="0"/>
    <x v="145"/>
    <x v="1"/>
    <x v="38"/>
    <x v="3119"/>
    <x v="3113"/>
    <x v="0"/>
  </r>
  <r>
    <n v="3120"/>
    <x v="3119"/>
    <x v="3118"/>
    <n v="1300000"/>
    <n v="128"/>
    <x v="2"/>
    <x v="9"/>
    <x v="3"/>
    <n v="1462484196"/>
    <x v="3120"/>
    <x v="0"/>
    <n v="10"/>
    <x v="1"/>
    <x v="38"/>
    <n v="0"/>
    <x v="2158"/>
    <x v="1"/>
    <x v="38"/>
    <x v="3120"/>
    <x v="3114"/>
    <x v="2"/>
  </r>
  <r>
    <n v="3121"/>
    <x v="3120"/>
    <x v="3119"/>
    <n v="1500"/>
    <n v="10"/>
    <x v="1"/>
    <x v="5"/>
    <x v="5"/>
    <n v="1411748335"/>
    <x v="3121"/>
    <x v="0"/>
    <n v="1"/>
    <x v="1"/>
    <x v="38"/>
    <n v="1"/>
    <x v="119"/>
    <x v="1"/>
    <x v="38"/>
    <x v="3121"/>
    <x v="3115"/>
    <x v="3"/>
  </r>
  <r>
    <n v="3122"/>
    <x v="3121"/>
    <x v="3120"/>
    <n v="199"/>
    <n v="116"/>
    <x v="1"/>
    <x v="0"/>
    <x v="0"/>
    <n v="1478733732"/>
    <x v="3122"/>
    <x v="0"/>
    <n v="2"/>
    <x v="1"/>
    <x v="38"/>
    <n v="58"/>
    <x v="2159"/>
    <x v="1"/>
    <x v="38"/>
    <x v="3122"/>
    <x v="3116"/>
    <x v="2"/>
  </r>
  <r>
    <n v="3123"/>
    <x v="3122"/>
    <x v="3121"/>
    <n v="125000"/>
    <n v="85192"/>
    <x v="1"/>
    <x v="0"/>
    <x v="0"/>
    <n v="1468108198"/>
    <x v="3123"/>
    <x v="0"/>
    <n v="348"/>
    <x v="1"/>
    <x v="38"/>
    <n v="68"/>
    <x v="2160"/>
    <x v="1"/>
    <x v="38"/>
    <x v="3123"/>
    <x v="3117"/>
    <x v="2"/>
  </r>
  <r>
    <n v="3124"/>
    <x v="3123"/>
    <x v="3122"/>
    <n v="800000"/>
    <n v="26"/>
    <x v="1"/>
    <x v="0"/>
    <x v="0"/>
    <n v="1422902601"/>
    <x v="3124"/>
    <x v="0"/>
    <n v="4"/>
    <x v="1"/>
    <x v="38"/>
    <n v="0"/>
    <x v="517"/>
    <x v="1"/>
    <x v="38"/>
    <x v="3124"/>
    <x v="3118"/>
    <x v="3"/>
  </r>
  <r>
    <n v="3125"/>
    <x v="3124"/>
    <x v="3123"/>
    <n v="1500000"/>
    <n v="0"/>
    <x v="1"/>
    <x v="0"/>
    <x v="0"/>
    <n v="1452142672"/>
    <x v="3125"/>
    <x v="0"/>
    <n v="0"/>
    <x v="1"/>
    <x v="38"/>
    <n v="0"/>
    <x v="123"/>
    <x v="1"/>
    <x v="38"/>
    <x v="3125"/>
    <x v="3119"/>
    <x v="0"/>
  </r>
  <r>
    <n v="3126"/>
    <x v="3125"/>
    <x v="3124"/>
    <n v="25000"/>
    <n v="1040"/>
    <x v="1"/>
    <x v="0"/>
    <x v="0"/>
    <n v="1459121162"/>
    <x v="3126"/>
    <x v="0"/>
    <n v="17"/>
    <x v="1"/>
    <x v="38"/>
    <n v="4"/>
    <x v="2161"/>
    <x v="1"/>
    <x v="38"/>
    <x v="3126"/>
    <x v="3120"/>
    <x v="2"/>
  </r>
  <r>
    <n v="3127"/>
    <x v="3126"/>
    <x v="3125"/>
    <n v="100000"/>
    <n v="0"/>
    <x v="1"/>
    <x v="0"/>
    <x v="0"/>
    <n v="1425242029"/>
    <x v="3127"/>
    <x v="0"/>
    <n v="0"/>
    <x v="1"/>
    <x v="38"/>
    <n v="0"/>
    <x v="123"/>
    <x v="1"/>
    <x v="38"/>
    <x v="3127"/>
    <x v="3121"/>
    <x v="0"/>
  </r>
  <r>
    <n v="3128"/>
    <x v="3127"/>
    <x v="3126"/>
    <n v="15000"/>
    <n v="16291"/>
    <x v="3"/>
    <x v="0"/>
    <x v="0"/>
    <n v="1489690141"/>
    <x v="3128"/>
    <x v="0"/>
    <n v="117"/>
    <x v="1"/>
    <x v="6"/>
    <n v="109"/>
    <x v="2162"/>
    <x v="1"/>
    <x v="6"/>
    <x v="3128"/>
    <x v="3122"/>
    <x v="1"/>
  </r>
  <r>
    <n v="3129"/>
    <x v="3128"/>
    <x v="3127"/>
    <n v="1250"/>
    <n v="10"/>
    <x v="3"/>
    <x v="0"/>
    <x v="0"/>
    <n v="1492542819"/>
    <x v="3129"/>
    <x v="0"/>
    <n v="1"/>
    <x v="1"/>
    <x v="6"/>
    <n v="1"/>
    <x v="119"/>
    <x v="1"/>
    <x v="6"/>
    <x v="3129"/>
    <x v="3123"/>
    <x v="1"/>
  </r>
  <r>
    <n v="3130"/>
    <x v="3129"/>
    <x v="3128"/>
    <n v="10000"/>
    <n v="375"/>
    <x v="3"/>
    <x v="0"/>
    <x v="0"/>
    <n v="1492145940"/>
    <x v="3130"/>
    <x v="0"/>
    <n v="4"/>
    <x v="1"/>
    <x v="6"/>
    <n v="4"/>
    <x v="2163"/>
    <x v="1"/>
    <x v="6"/>
    <x v="3130"/>
    <x v="3124"/>
    <x v="1"/>
  </r>
  <r>
    <n v="3131"/>
    <x v="3130"/>
    <x v="3129"/>
    <n v="4100"/>
    <n v="645"/>
    <x v="3"/>
    <x v="0"/>
    <x v="0"/>
    <n v="1491656045"/>
    <x v="3131"/>
    <x v="0"/>
    <n v="12"/>
    <x v="1"/>
    <x v="6"/>
    <n v="16"/>
    <x v="400"/>
    <x v="1"/>
    <x v="6"/>
    <x v="3131"/>
    <x v="3125"/>
    <x v="1"/>
  </r>
  <r>
    <n v="3132"/>
    <x v="3131"/>
    <x v="3130"/>
    <n v="30000"/>
    <n v="10"/>
    <x v="3"/>
    <x v="0"/>
    <x v="0"/>
    <n v="1492759460"/>
    <x v="3132"/>
    <x v="0"/>
    <n v="1"/>
    <x v="1"/>
    <x v="6"/>
    <n v="0"/>
    <x v="119"/>
    <x v="1"/>
    <x v="6"/>
    <x v="3132"/>
    <x v="3126"/>
    <x v="1"/>
  </r>
  <r>
    <n v="3133"/>
    <x v="3132"/>
    <x v="3131"/>
    <n v="500"/>
    <n v="540"/>
    <x v="3"/>
    <x v="1"/>
    <x v="1"/>
    <n v="1490358834"/>
    <x v="3133"/>
    <x v="0"/>
    <n v="16"/>
    <x v="1"/>
    <x v="6"/>
    <n v="108"/>
    <x v="1179"/>
    <x v="1"/>
    <x v="6"/>
    <x v="3133"/>
    <x v="3127"/>
    <x v="1"/>
  </r>
  <r>
    <n v="3134"/>
    <x v="3133"/>
    <x v="3132"/>
    <n v="1000"/>
    <n v="225"/>
    <x v="3"/>
    <x v="1"/>
    <x v="1"/>
    <n v="1490631419"/>
    <x v="3134"/>
    <x v="0"/>
    <n v="12"/>
    <x v="1"/>
    <x v="6"/>
    <n v="23"/>
    <x v="645"/>
    <x v="1"/>
    <x v="6"/>
    <x v="3134"/>
    <x v="3128"/>
    <x v="1"/>
  </r>
  <r>
    <n v="3135"/>
    <x v="3134"/>
    <x v="3133"/>
    <n v="777"/>
    <n v="162"/>
    <x v="3"/>
    <x v="0"/>
    <x v="0"/>
    <n v="1491277121"/>
    <x v="3135"/>
    <x v="0"/>
    <n v="7"/>
    <x v="1"/>
    <x v="6"/>
    <n v="21"/>
    <x v="2164"/>
    <x v="1"/>
    <x v="6"/>
    <x v="3135"/>
    <x v="3129"/>
    <x v="1"/>
  </r>
  <r>
    <n v="3136"/>
    <x v="3135"/>
    <x v="3134"/>
    <n v="500"/>
    <n v="639"/>
    <x v="3"/>
    <x v="1"/>
    <x v="1"/>
    <n v="1491001140"/>
    <x v="3136"/>
    <x v="0"/>
    <n v="22"/>
    <x v="1"/>
    <x v="6"/>
    <n v="128"/>
    <x v="2165"/>
    <x v="1"/>
    <x v="6"/>
    <x v="3136"/>
    <x v="3130"/>
    <x v="1"/>
  </r>
  <r>
    <n v="3137"/>
    <x v="3136"/>
    <x v="3135"/>
    <n v="1500"/>
    <n v="50"/>
    <x v="3"/>
    <x v="0"/>
    <x v="0"/>
    <n v="1493838720"/>
    <x v="3137"/>
    <x v="0"/>
    <n v="1"/>
    <x v="1"/>
    <x v="6"/>
    <n v="3"/>
    <x v="73"/>
    <x v="1"/>
    <x v="6"/>
    <x v="3137"/>
    <x v="3131"/>
    <x v="1"/>
  </r>
  <r>
    <n v="3138"/>
    <x v="3137"/>
    <x v="3136"/>
    <n v="200"/>
    <n v="0"/>
    <x v="3"/>
    <x v="1"/>
    <x v="1"/>
    <n v="1491233407"/>
    <x v="3138"/>
    <x v="0"/>
    <n v="0"/>
    <x v="1"/>
    <x v="6"/>
    <n v="0"/>
    <x v="123"/>
    <x v="1"/>
    <x v="6"/>
    <x v="3138"/>
    <x v="3132"/>
    <x v="1"/>
  </r>
  <r>
    <n v="3139"/>
    <x v="3138"/>
    <x v="3137"/>
    <n v="50000"/>
    <n v="2700"/>
    <x v="3"/>
    <x v="14"/>
    <x v="10"/>
    <n v="1490416380"/>
    <x v="3139"/>
    <x v="0"/>
    <n v="6"/>
    <x v="1"/>
    <x v="6"/>
    <n v="5"/>
    <x v="2166"/>
    <x v="1"/>
    <x v="6"/>
    <x v="3139"/>
    <x v="3133"/>
    <x v="1"/>
  </r>
  <r>
    <n v="3140"/>
    <x v="3139"/>
    <x v="3138"/>
    <n v="10000"/>
    <n v="96"/>
    <x v="3"/>
    <x v="6"/>
    <x v="3"/>
    <n v="1491581703"/>
    <x v="3140"/>
    <x v="0"/>
    <n v="4"/>
    <x v="1"/>
    <x v="6"/>
    <n v="1"/>
    <x v="1197"/>
    <x v="1"/>
    <x v="6"/>
    <x v="3140"/>
    <x v="3134"/>
    <x v="1"/>
  </r>
  <r>
    <n v="3141"/>
    <x v="3140"/>
    <x v="3139"/>
    <n v="500"/>
    <n v="258"/>
    <x v="3"/>
    <x v="9"/>
    <x v="3"/>
    <n v="1492372800"/>
    <x v="3141"/>
    <x v="0"/>
    <n v="8"/>
    <x v="1"/>
    <x v="6"/>
    <n v="52"/>
    <x v="2167"/>
    <x v="1"/>
    <x v="6"/>
    <x v="3141"/>
    <x v="3135"/>
    <x v="1"/>
  </r>
  <r>
    <n v="3142"/>
    <x v="3141"/>
    <x v="3140"/>
    <n v="2750"/>
    <n v="45"/>
    <x v="3"/>
    <x v="1"/>
    <x v="1"/>
    <n v="1489922339"/>
    <x v="3142"/>
    <x v="0"/>
    <n v="3"/>
    <x v="1"/>
    <x v="6"/>
    <n v="2"/>
    <x v="2"/>
    <x v="1"/>
    <x v="6"/>
    <x v="3142"/>
    <x v="3136"/>
    <x v="1"/>
  </r>
  <r>
    <n v="3143"/>
    <x v="3142"/>
    <x v="3141"/>
    <n v="700"/>
    <n v="0"/>
    <x v="3"/>
    <x v="1"/>
    <x v="1"/>
    <n v="1491726956"/>
    <x v="3143"/>
    <x v="0"/>
    <n v="0"/>
    <x v="1"/>
    <x v="6"/>
    <n v="0"/>
    <x v="123"/>
    <x v="1"/>
    <x v="6"/>
    <x v="3143"/>
    <x v="3137"/>
    <x v="1"/>
  </r>
  <r>
    <n v="3144"/>
    <x v="3143"/>
    <x v="3142"/>
    <n v="10000"/>
    <n v="7540"/>
    <x v="3"/>
    <x v="0"/>
    <x v="0"/>
    <n v="1489903200"/>
    <x v="3144"/>
    <x v="0"/>
    <n v="30"/>
    <x v="1"/>
    <x v="6"/>
    <n v="75"/>
    <x v="2168"/>
    <x v="1"/>
    <x v="6"/>
    <x v="3144"/>
    <x v="3138"/>
    <x v="1"/>
  </r>
  <r>
    <n v="3145"/>
    <x v="3144"/>
    <x v="3143"/>
    <n v="25000"/>
    <n v="0"/>
    <x v="3"/>
    <x v="0"/>
    <x v="0"/>
    <n v="1490659134"/>
    <x v="3145"/>
    <x v="0"/>
    <n v="0"/>
    <x v="1"/>
    <x v="6"/>
    <n v="0"/>
    <x v="123"/>
    <x v="1"/>
    <x v="6"/>
    <x v="3145"/>
    <x v="3139"/>
    <x v="1"/>
  </r>
  <r>
    <n v="3146"/>
    <x v="3145"/>
    <x v="3144"/>
    <n v="50000"/>
    <n v="5250"/>
    <x v="3"/>
    <x v="14"/>
    <x v="10"/>
    <n v="1492356166"/>
    <x v="3146"/>
    <x v="0"/>
    <n v="12"/>
    <x v="1"/>
    <x v="6"/>
    <n v="11"/>
    <x v="2169"/>
    <x v="1"/>
    <x v="6"/>
    <x v="3146"/>
    <x v="3140"/>
    <x v="1"/>
  </r>
  <r>
    <n v="3147"/>
    <x v="3146"/>
    <x v="3145"/>
    <n v="20000"/>
    <n v="23505"/>
    <x v="0"/>
    <x v="0"/>
    <x v="0"/>
    <n v="1415319355"/>
    <x v="3147"/>
    <x v="1"/>
    <n v="213"/>
    <x v="0"/>
    <x v="6"/>
    <n v="118"/>
    <x v="2170"/>
    <x v="1"/>
    <x v="6"/>
    <x v="3147"/>
    <x v="3141"/>
    <x v="3"/>
  </r>
  <r>
    <n v="3148"/>
    <x v="3147"/>
    <x v="3146"/>
    <n v="1800"/>
    <n v="2361"/>
    <x v="0"/>
    <x v="0"/>
    <x v="0"/>
    <n v="1412136000"/>
    <x v="3148"/>
    <x v="1"/>
    <n v="57"/>
    <x v="0"/>
    <x v="6"/>
    <n v="131"/>
    <x v="2171"/>
    <x v="1"/>
    <x v="6"/>
    <x v="3148"/>
    <x v="3142"/>
    <x v="3"/>
  </r>
  <r>
    <n v="3149"/>
    <x v="3148"/>
    <x v="3147"/>
    <n v="1250"/>
    <n v="1300"/>
    <x v="0"/>
    <x v="0"/>
    <x v="0"/>
    <n v="1354845600"/>
    <x v="3149"/>
    <x v="1"/>
    <n v="25"/>
    <x v="0"/>
    <x v="6"/>
    <n v="104"/>
    <x v="365"/>
    <x v="1"/>
    <x v="6"/>
    <x v="3149"/>
    <x v="3143"/>
    <x v="5"/>
  </r>
  <r>
    <n v="3150"/>
    <x v="3149"/>
    <x v="3148"/>
    <n v="3500"/>
    <n v="3535"/>
    <x v="0"/>
    <x v="0"/>
    <x v="0"/>
    <n v="1295928000"/>
    <x v="3150"/>
    <x v="1"/>
    <n v="104"/>
    <x v="0"/>
    <x v="6"/>
    <n v="101"/>
    <x v="2172"/>
    <x v="1"/>
    <x v="6"/>
    <x v="3150"/>
    <x v="3144"/>
    <x v="7"/>
  </r>
  <r>
    <n v="3151"/>
    <x v="3150"/>
    <x v="3149"/>
    <n v="3500"/>
    <n v="3514"/>
    <x v="0"/>
    <x v="0"/>
    <x v="0"/>
    <n v="1410379774"/>
    <x v="3151"/>
    <x v="1"/>
    <n v="34"/>
    <x v="0"/>
    <x v="6"/>
    <n v="100"/>
    <x v="2173"/>
    <x v="1"/>
    <x v="6"/>
    <x v="3151"/>
    <x v="3145"/>
    <x v="3"/>
  </r>
  <r>
    <n v="3152"/>
    <x v="3151"/>
    <x v="3150"/>
    <n v="2200"/>
    <n v="2331"/>
    <x v="0"/>
    <x v="1"/>
    <x v="1"/>
    <n v="1383425367"/>
    <x v="3152"/>
    <x v="1"/>
    <n v="67"/>
    <x v="0"/>
    <x v="6"/>
    <n v="106"/>
    <x v="2174"/>
    <x v="1"/>
    <x v="6"/>
    <x v="3152"/>
    <x v="3146"/>
    <x v="4"/>
  </r>
  <r>
    <n v="3153"/>
    <x v="3152"/>
    <x v="3151"/>
    <n v="3000"/>
    <n v="10067.5"/>
    <x v="0"/>
    <x v="0"/>
    <x v="0"/>
    <n v="1304225940"/>
    <x v="3153"/>
    <x v="1"/>
    <n v="241"/>
    <x v="0"/>
    <x v="6"/>
    <n v="336"/>
    <x v="2175"/>
    <x v="1"/>
    <x v="6"/>
    <x v="3153"/>
    <x v="3147"/>
    <x v="6"/>
  </r>
  <r>
    <n v="3154"/>
    <x v="3153"/>
    <x v="3152"/>
    <n v="7000"/>
    <n v="7905"/>
    <x v="0"/>
    <x v="0"/>
    <x v="0"/>
    <n v="1333310458"/>
    <x v="3154"/>
    <x v="1"/>
    <n v="123"/>
    <x v="0"/>
    <x v="6"/>
    <n v="113"/>
    <x v="2176"/>
    <x v="1"/>
    <x v="6"/>
    <x v="3154"/>
    <x v="3148"/>
    <x v="5"/>
  </r>
  <r>
    <n v="3155"/>
    <x v="3154"/>
    <x v="3153"/>
    <n v="5000"/>
    <n v="9425.23"/>
    <x v="0"/>
    <x v="1"/>
    <x v="1"/>
    <n v="1356004725"/>
    <x v="3155"/>
    <x v="1"/>
    <n v="302"/>
    <x v="0"/>
    <x v="6"/>
    <n v="189"/>
    <x v="1260"/>
    <x v="1"/>
    <x v="6"/>
    <x v="3155"/>
    <x v="3149"/>
    <x v="5"/>
  </r>
  <r>
    <n v="3156"/>
    <x v="3155"/>
    <x v="3154"/>
    <n v="5500"/>
    <n v="5600"/>
    <x v="0"/>
    <x v="0"/>
    <x v="0"/>
    <n v="1338591144"/>
    <x v="3156"/>
    <x v="1"/>
    <n v="89"/>
    <x v="0"/>
    <x v="6"/>
    <n v="102"/>
    <x v="2177"/>
    <x v="1"/>
    <x v="6"/>
    <x v="3156"/>
    <x v="3150"/>
    <x v="5"/>
  </r>
  <r>
    <n v="3157"/>
    <x v="3156"/>
    <x v="3155"/>
    <n v="4000"/>
    <n v="4040"/>
    <x v="0"/>
    <x v="0"/>
    <x v="0"/>
    <n v="1405746000"/>
    <x v="3157"/>
    <x v="1"/>
    <n v="41"/>
    <x v="0"/>
    <x v="6"/>
    <n v="101"/>
    <x v="2178"/>
    <x v="1"/>
    <x v="6"/>
    <x v="3157"/>
    <x v="3151"/>
    <x v="3"/>
  </r>
  <r>
    <n v="3158"/>
    <x v="3157"/>
    <x v="3156"/>
    <n v="5000"/>
    <n v="5700"/>
    <x v="0"/>
    <x v="0"/>
    <x v="0"/>
    <n v="1374523752"/>
    <x v="3158"/>
    <x v="1"/>
    <n v="69"/>
    <x v="0"/>
    <x v="6"/>
    <n v="114"/>
    <x v="2179"/>
    <x v="1"/>
    <x v="6"/>
    <x v="3158"/>
    <x v="3152"/>
    <x v="4"/>
  </r>
  <r>
    <n v="3159"/>
    <x v="3158"/>
    <x v="3157"/>
    <n v="1500"/>
    <n v="2002.22"/>
    <x v="0"/>
    <x v="0"/>
    <x v="0"/>
    <n v="1326927600"/>
    <x v="3159"/>
    <x v="1"/>
    <n v="52"/>
    <x v="0"/>
    <x v="6"/>
    <n v="133"/>
    <x v="1039"/>
    <x v="1"/>
    <x v="6"/>
    <x v="3159"/>
    <x v="3153"/>
    <x v="6"/>
  </r>
  <r>
    <n v="3160"/>
    <x v="3159"/>
    <x v="3158"/>
    <n v="4500"/>
    <n v="4569"/>
    <x v="0"/>
    <x v="0"/>
    <x v="0"/>
    <n v="1407905940"/>
    <x v="3160"/>
    <x v="1"/>
    <n v="57"/>
    <x v="0"/>
    <x v="6"/>
    <n v="102"/>
    <x v="20"/>
    <x v="1"/>
    <x v="6"/>
    <x v="3160"/>
    <x v="3154"/>
    <x v="3"/>
  </r>
  <r>
    <n v="3161"/>
    <x v="3160"/>
    <x v="3159"/>
    <n v="2000"/>
    <n v="2102"/>
    <x v="0"/>
    <x v="1"/>
    <x v="1"/>
    <n v="1413377522"/>
    <x v="3161"/>
    <x v="1"/>
    <n v="74"/>
    <x v="0"/>
    <x v="6"/>
    <n v="105"/>
    <x v="2180"/>
    <x v="1"/>
    <x v="6"/>
    <x v="3161"/>
    <x v="3155"/>
    <x v="3"/>
  </r>
  <r>
    <n v="3162"/>
    <x v="3161"/>
    <x v="3160"/>
    <n v="4000"/>
    <n v="5086"/>
    <x v="0"/>
    <x v="0"/>
    <x v="0"/>
    <n v="1404698400"/>
    <x v="3162"/>
    <x v="1"/>
    <n v="63"/>
    <x v="0"/>
    <x v="6"/>
    <n v="127"/>
    <x v="1404"/>
    <x v="1"/>
    <x v="6"/>
    <x v="3162"/>
    <x v="3156"/>
    <x v="3"/>
  </r>
  <r>
    <n v="3163"/>
    <x v="3162"/>
    <x v="3161"/>
    <n v="13000"/>
    <n v="14450"/>
    <x v="0"/>
    <x v="0"/>
    <x v="0"/>
    <n v="1402855525"/>
    <x v="3163"/>
    <x v="1"/>
    <n v="72"/>
    <x v="0"/>
    <x v="6"/>
    <n v="111"/>
    <x v="2181"/>
    <x v="1"/>
    <x v="6"/>
    <x v="3163"/>
    <x v="3157"/>
    <x v="3"/>
  </r>
  <r>
    <n v="3164"/>
    <x v="3163"/>
    <x v="3162"/>
    <n v="2500"/>
    <n v="2669"/>
    <x v="0"/>
    <x v="0"/>
    <x v="0"/>
    <n v="1402341615"/>
    <x v="3164"/>
    <x v="1"/>
    <n v="71"/>
    <x v="0"/>
    <x v="6"/>
    <n v="107"/>
    <x v="2182"/>
    <x v="1"/>
    <x v="6"/>
    <x v="3164"/>
    <x v="3158"/>
    <x v="3"/>
  </r>
  <r>
    <n v="3165"/>
    <x v="3164"/>
    <x v="3163"/>
    <n v="750"/>
    <n v="1220"/>
    <x v="0"/>
    <x v="0"/>
    <x v="0"/>
    <n v="1304395140"/>
    <x v="3165"/>
    <x v="1"/>
    <n v="21"/>
    <x v="0"/>
    <x v="6"/>
    <n v="163"/>
    <x v="2183"/>
    <x v="1"/>
    <x v="6"/>
    <x v="3165"/>
    <x v="73"/>
    <x v="6"/>
  </r>
  <r>
    <n v="3166"/>
    <x v="3165"/>
    <x v="3164"/>
    <n v="35000"/>
    <n v="56079.83"/>
    <x v="0"/>
    <x v="0"/>
    <x v="0"/>
    <n v="1416988740"/>
    <x v="3166"/>
    <x v="1"/>
    <n v="930"/>
    <x v="0"/>
    <x v="6"/>
    <n v="160"/>
    <x v="2184"/>
    <x v="1"/>
    <x v="6"/>
    <x v="3166"/>
    <x v="3159"/>
    <x v="3"/>
  </r>
  <r>
    <n v="3167"/>
    <x v="3166"/>
    <x v="3165"/>
    <n v="3000"/>
    <n v="3485"/>
    <x v="0"/>
    <x v="0"/>
    <x v="0"/>
    <n v="1406952781"/>
    <x v="3167"/>
    <x v="1"/>
    <n v="55"/>
    <x v="0"/>
    <x v="6"/>
    <n v="116"/>
    <x v="2185"/>
    <x v="1"/>
    <x v="6"/>
    <x v="3167"/>
    <x v="3160"/>
    <x v="3"/>
  </r>
  <r>
    <n v="3168"/>
    <x v="3167"/>
    <x v="3166"/>
    <n v="2500"/>
    <n v="3105"/>
    <x v="0"/>
    <x v="0"/>
    <x v="0"/>
    <n v="1402696800"/>
    <x v="3168"/>
    <x v="1"/>
    <n v="61"/>
    <x v="0"/>
    <x v="6"/>
    <n v="124"/>
    <x v="2186"/>
    <x v="1"/>
    <x v="6"/>
    <x v="3168"/>
    <x v="3161"/>
    <x v="3"/>
  </r>
  <r>
    <n v="3169"/>
    <x v="3168"/>
    <x v="3167"/>
    <n v="8000"/>
    <n v="8241"/>
    <x v="0"/>
    <x v="0"/>
    <x v="0"/>
    <n v="1386910740"/>
    <x v="3169"/>
    <x v="1"/>
    <n v="82"/>
    <x v="0"/>
    <x v="6"/>
    <n v="103"/>
    <x v="966"/>
    <x v="1"/>
    <x v="6"/>
    <x v="3169"/>
    <x v="3162"/>
    <x v="4"/>
  </r>
  <r>
    <n v="3170"/>
    <x v="3169"/>
    <x v="3168"/>
    <n v="2000"/>
    <n v="2245"/>
    <x v="0"/>
    <x v="0"/>
    <x v="0"/>
    <n v="1404273600"/>
    <x v="3170"/>
    <x v="1"/>
    <n v="71"/>
    <x v="0"/>
    <x v="6"/>
    <n v="112"/>
    <x v="29"/>
    <x v="1"/>
    <x v="6"/>
    <x v="3170"/>
    <x v="3163"/>
    <x v="3"/>
  </r>
  <r>
    <n v="3171"/>
    <x v="3170"/>
    <x v="3169"/>
    <n v="7000"/>
    <n v="7617"/>
    <x v="0"/>
    <x v="1"/>
    <x v="1"/>
    <n v="1462545358"/>
    <x v="3171"/>
    <x v="1"/>
    <n v="117"/>
    <x v="0"/>
    <x v="6"/>
    <n v="109"/>
    <x v="1251"/>
    <x v="1"/>
    <x v="6"/>
    <x v="3171"/>
    <x v="3164"/>
    <x v="2"/>
  </r>
  <r>
    <n v="3172"/>
    <x v="3171"/>
    <x v="3170"/>
    <n v="2000"/>
    <n v="2300"/>
    <x v="0"/>
    <x v="0"/>
    <x v="0"/>
    <n v="1329240668"/>
    <x v="3172"/>
    <x v="1"/>
    <n v="29"/>
    <x v="0"/>
    <x v="6"/>
    <n v="115"/>
    <x v="2187"/>
    <x v="1"/>
    <x v="6"/>
    <x v="3172"/>
    <x v="3165"/>
    <x v="5"/>
  </r>
  <r>
    <n v="3173"/>
    <x v="3172"/>
    <x v="3171"/>
    <n v="10000"/>
    <n v="10300"/>
    <x v="0"/>
    <x v="0"/>
    <x v="0"/>
    <n v="1411765492"/>
    <x v="3173"/>
    <x v="1"/>
    <n v="74"/>
    <x v="0"/>
    <x v="6"/>
    <n v="103"/>
    <x v="2188"/>
    <x v="1"/>
    <x v="6"/>
    <x v="3173"/>
    <x v="3166"/>
    <x v="3"/>
  </r>
  <r>
    <n v="3174"/>
    <x v="3173"/>
    <x v="3172"/>
    <n v="3000"/>
    <n v="3034"/>
    <x v="0"/>
    <x v="0"/>
    <x v="0"/>
    <n v="1408999508"/>
    <x v="3174"/>
    <x v="1"/>
    <n v="23"/>
    <x v="0"/>
    <x v="6"/>
    <n v="101"/>
    <x v="2189"/>
    <x v="1"/>
    <x v="6"/>
    <x v="3174"/>
    <x v="3167"/>
    <x v="3"/>
  </r>
  <r>
    <n v="3175"/>
    <x v="3174"/>
    <x v="3173"/>
    <n v="5000"/>
    <n v="5478"/>
    <x v="0"/>
    <x v="0"/>
    <x v="0"/>
    <n v="1297977427"/>
    <x v="3175"/>
    <x v="1"/>
    <n v="60"/>
    <x v="0"/>
    <x v="6"/>
    <n v="110"/>
    <x v="1868"/>
    <x v="1"/>
    <x v="6"/>
    <x v="3175"/>
    <x v="3168"/>
    <x v="7"/>
  </r>
  <r>
    <n v="3176"/>
    <x v="3175"/>
    <x v="3174"/>
    <n v="1900"/>
    <n v="2182"/>
    <x v="0"/>
    <x v="0"/>
    <x v="0"/>
    <n v="1376838000"/>
    <x v="3176"/>
    <x v="1"/>
    <n v="55"/>
    <x v="0"/>
    <x v="6"/>
    <n v="115"/>
    <x v="2190"/>
    <x v="1"/>
    <x v="6"/>
    <x v="3176"/>
    <x v="3169"/>
    <x v="4"/>
  </r>
  <r>
    <n v="3177"/>
    <x v="3176"/>
    <x v="3175"/>
    <n v="2500"/>
    <n v="2935"/>
    <x v="0"/>
    <x v="0"/>
    <x v="0"/>
    <n v="1403366409"/>
    <x v="3177"/>
    <x v="1"/>
    <n v="51"/>
    <x v="0"/>
    <x v="6"/>
    <n v="117"/>
    <x v="2191"/>
    <x v="1"/>
    <x v="6"/>
    <x v="3177"/>
    <x v="3170"/>
    <x v="3"/>
  </r>
  <r>
    <n v="3178"/>
    <x v="3177"/>
    <x v="3176"/>
    <n v="1500"/>
    <n v="2576"/>
    <x v="0"/>
    <x v="1"/>
    <x v="1"/>
    <n v="1405521075"/>
    <x v="3178"/>
    <x v="1"/>
    <n v="78"/>
    <x v="0"/>
    <x v="6"/>
    <n v="172"/>
    <x v="2192"/>
    <x v="1"/>
    <x v="6"/>
    <x v="3178"/>
    <x v="3171"/>
    <x v="3"/>
  </r>
  <r>
    <n v="3179"/>
    <x v="3178"/>
    <x v="3177"/>
    <n v="4200"/>
    <n v="4794.82"/>
    <x v="0"/>
    <x v="0"/>
    <x v="0"/>
    <n v="1367859071"/>
    <x v="3179"/>
    <x v="1"/>
    <n v="62"/>
    <x v="0"/>
    <x v="6"/>
    <n v="114"/>
    <x v="2193"/>
    <x v="1"/>
    <x v="6"/>
    <x v="3179"/>
    <x v="3172"/>
    <x v="4"/>
  </r>
  <r>
    <n v="3180"/>
    <x v="3179"/>
    <x v="3178"/>
    <n v="1200"/>
    <n v="1437"/>
    <x v="0"/>
    <x v="1"/>
    <x v="1"/>
    <n v="1403258049"/>
    <x v="3180"/>
    <x v="1"/>
    <n v="45"/>
    <x v="0"/>
    <x v="6"/>
    <n v="120"/>
    <x v="2194"/>
    <x v="1"/>
    <x v="6"/>
    <x v="3180"/>
    <x v="3173"/>
    <x v="3"/>
  </r>
  <r>
    <n v="3181"/>
    <x v="3180"/>
    <x v="3179"/>
    <n v="500"/>
    <n v="545"/>
    <x v="0"/>
    <x v="1"/>
    <x v="1"/>
    <n v="1402848000"/>
    <x v="3181"/>
    <x v="1"/>
    <n v="15"/>
    <x v="0"/>
    <x v="6"/>
    <n v="109"/>
    <x v="812"/>
    <x v="1"/>
    <x v="6"/>
    <x v="3181"/>
    <x v="3174"/>
    <x v="3"/>
  </r>
  <r>
    <n v="3182"/>
    <x v="3181"/>
    <x v="3180"/>
    <n v="7000"/>
    <n v="7062"/>
    <x v="0"/>
    <x v="0"/>
    <x v="0"/>
    <n v="1328029200"/>
    <x v="3182"/>
    <x v="1"/>
    <n v="151"/>
    <x v="0"/>
    <x v="6"/>
    <n v="101"/>
    <x v="2195"/>
    <x v="1"/>
    <x v="6"/>
    <x v="3182"/>
    <x v="3175"/>
    <x v="6"/>
  </r>
  <r>
    <n v="3183"/>
    <x v="3182"/>
    <x v="3181"/>
    <n v="2500"/>
    <n v="2725"/>
    <x v="0"/>
    <x v="0"/>
    <x v="0"/>
    <n v="1377284669"/>
    <x v="3183"/>
    <x v="1"/>
    <n v="68"/>
    <x v="0"/>
    <x v="6"/>
    <n v="109"/>
    <x v="1584"/>
    <x v="1"/>
    <x v="6"/>
    <x v="3183"/>
    <x v="3176"/>
    <x v="4"/>
  </r>
  <r>
    <n v="3184"/>
    <x v="3183"/>
    <x v="3182"/>
    <n v="4300"/>
    <n v="4610"/>
    <x v="0"/>
    <x v="0"/>
    <x v="0"/>
    <n v="1404258631"/>
    <x v="3184"/>
    <x v="1"/>
    <n v="46"/>
    <x v="0"/>
    <x v="6"/>
    <n v="107"/>
    <x v="2196"/>
    <x v="1"/>
    <x v="6"/>
    <x v="3184"/>
    <x v="3177"/>
    <x v="3"/>
  </r>
  <r>
    <n v="3185"/>
    <x v="3184"/>
    <x v="3183"/>
    <n v="1000"/>
    <n v="1000"/>
    <x v="0"/>
    <x v="1"/>
    <x v="1"/>
    <n v="1405553241"/>
    <x v="3185"/>
    <x v="1"/>
    <n v="24"/>
    <x v="0"/>
    <x v="6"/>
    <n v="100"/>
    <x v="684"/>
    <x v="1"/>
    <x v="6"/>
    <x v="3185"/>
    <x v="3178"/>
    <x v="3"/>
  </r>
  <r>
    <n v="3186"/>
    <x v="3185"/>
    <x v="3184"/>
    <n v="3200"/>
    <n v="3270"/>
    <x v="0"/>
    <x v="1"/>
    <x v="1"/>
    <n v="1410901200"/>
    <x v="3186"/>
    <x v="1"/>
    <n v="70"/>
    <x v="0"/>
    <x v="6"/>
    <n v="102"/>
    <x v="2197"/>
    <x v="1"/>
    <x v="6"/>
    <x v="3186"/>
    <x v="3179"/>
    <x v="3"/>
  </r>
  <r>
    <n v="3187"/>
    <x v="3186"/>
    <x v="3185"/>
    <n v="15000"/>
    <n v="17444"/>
    <x v="0"/>
    <x v="0"/>
    <x v="0"/>
    <n v="1407167973"/>
    <x v="3187"/>
    <x v="1"/>
    <n v="244"/>
    <x v="0"/>
    <x v="6"/>
    <n v="116"/>
    <x v="2198"/>
    <x v="1"/>
    <x v="6"/>
    <x v="3187"/>
    <x v="3180"/>
    <x v="3"/>
  </r>
  <r>
    <n v="3188"/>
    <x v="3187"/>
    <x v="3186"/>
    <n v="200"/>
    <n v="130"/>
    <x v="2"/>
    <x v="1"/>
    <x v="1"/>
    <n v="1433930302"/>
    <x v="3188"/>
    <x v="0"/>
    <n v="9"/>
    <x v="1"/>
    <x v="40"/>
    <n v="65"/>
    <x v="2199"/>
    <x v="1"/>
    <x v="40"/>
    <x v="3188"/>
    <x v="3181"/>
    <x v="0"/>
  </r>
  <r>
    <n v="3189"/>
    <x v="3188"/>
    <x v="3187"/>
    <n v="55000"/>
    <n v="6780"/>
    <x v="2"/>
    <x v="11"/>
    <x v="9"/>
    <n v="1432455532"/>
    <x v="3189"/>
    <x v="0"/>
    <n v="19"/>
    <x v="1"/>
    <x v="40"/>
    <n v="12"/>
    <x v="2200"/>
    <x v="1"/>
    <x v="40"/>
    <x v="3189"/>
    <x v="3182"/>
    <x v="0"/>
  </r>
  <r>
    <n v="3190"/>
    <x v="3189"/>
    <x v="3188"/>
    <n v="4000"/>
    <n v="0"/>
    <x v="2"/>
    <x v="5"/>
    <x v="5"/>
    <n v="1481258275"/>
    <x v="3190"/>
    <x v="0"/>
    <n v="0"/>
    <x v="1"/>
    <x v="40"/>
    <n v="0"/>
    <x v="123"/>
    <x v="1"/>
    <x v="40"/>
    <x v="3190"/>
    <x v="3183"/>
    <x v="2"/>
  </r>
  <r>
    <n v="3191"/>
    <x v="3190"/>
    <x v="3189"/>
    <n v="3750"/>
    <n v="151"/>
    <x v="2"/>
    <x v="0"/>
    <x v="0"/>
    <n v="1471370869"/>
    <x v="3191"/>
    <x v="0"/>
    <n v="4"/>
    <x v="1"/>
    <x v="40"/>
    <n v="4"/>
    <x v="2201"/>
    <x v="1"/>
    <x v="40"/>
    <x v="3191"/>
    <x v="3184"/>
    <x v="2"/>
  </r>
  <r>
    <n v="3192"/>
    <x v="3191"/>
    <x v="3190"/>
    <n v="10000"/>
    <n v="102"/>
    <x v="2"/>
    <x v="1"/>
    <x v="1"/>
    <n v="1425160800"/>
    <x v="3192"/>
    <x v="0"/>
    <n v="8"/>
    <x v="1"/>
    <x v="40"/>
    <n v="1"/>
    <x v="787"/>
    <x v="1"/>
    <x v="40"/>
    <x v="3192"/>
    <x v="3185"/>
    <x v="0"/>
  </r>
  <r>
    <n v="3193"/>
    <x v="3192"/>
    <x v="3191"/>
    <n v="5000"/>
    <n v="587"/>
    <x v="2"/>
    <x v="1"/>
    <x v="1"/>
    <n v="1424474056"/>
    <x v="3193"/>
    <x v="0"/>
    <n v="24"/>
    <x v="1"/>
    <x v="40"/>
    <n v="12"/>
    <x v="2202"/>
    <x v="1"/>
    <x v="40"/>
    <x v="3193"/>
    <x v="3186"/>
    <x v="0"/>
  </r>
  <r>
    <n v="3194"/>
    <x v="3193"/>
    <x v="3192"/>
    <n v="11000"/>
    <n v="0"/>
    <x v="2"/>
    <x v="0"/>
    <x v="0"/>
    <n v="1437960598"/>
    <x v="3194"/>
    <x v="0"/>
    <n v="0"/>
    <x v="1"/>
    <x v="40"/>
    <n v="0"/>
    <x v="123"/>
    <x v="1"/>
    <x v="40"/>
    <x v="3194"/>
    <x v="3187"/>
    <x v="0"/>
  </r>
  <r>
    <n v="3195"/>
    <x v="3194"/>
    <x v="3193"/>
    <n v="3500"/>
    <n v="2070"/>
    <x v="2"/>
    <x v="0"/>
    <x v="0"/>
    <n v="1423750542"/>
    <x v="3195"/>
    <x v="0"/>
    <n v="39"/>
    <x v="1"/>
    <x v="40"/>
    <n v="59"/>
    <x v="1657"/>
    <x v="1"/>
    <x v="40"/>
    <x v="3195"/>
    <x v="3188"/>
    <x v="0"/>
  </r>
  <r>
    <n v="3196"/>
    <x v="3195"/>
    <x v="3194"/>
    <n v="3000000"/>
    <n v="1800"/>
    <x v="2"/>
    <x v="0"/>
    <x v="0"/>
    <n v="1438437600"/>
    <x v="3196"/>
    <x v="0"/>
    <n v="6"/>
    <x v="1"/>
    <x v="40"/>
    <n v="0"/>
    <x v="463"/>
    <x v="1"/>
    <x v="40"/>
    <x v="3196"/>
    <x v="3189"/>
    <x v="0"/>
  </r>
  <r>
    <n v="3197"/>
    <x v="3196"/>
    <x v="3195"/>
    <n v="10000"/>
    <n v="1145"/>
    <x v="2"/>
    <x v="10"/>
    <x v="8"/>
    <n v="1423050618"/>
    <x v="3197"/>
    <x v="0"/>
    <n v="4"/>
    <x v="1"/>
    <x v="40"/>
    <n v="11"/>
    <x v="2203"/>
    <x v="1"/>
    <x v="40"/>
    <x v="3197"/>
    <x v="3190"/>
    <x v="0"/>
  </r>
  <r>
    <n v="3198"/>
    <x v="3197"/>
    <x v="3196"/>
    <n v="30000"/>
    <n v="110"/>
    <x v="2"/>
    <x v="8"/>
    <x v="7"/>
    <n v="1424081477"/>
    <x v="3198"/>
    <x v="0"/>
    <n v="3"/>
    <x v="1"/>
    <x v="40"/>
    <n v="0"/>
    <x v="2204"/>
    <x v="1"/>
    <x v="40"/>
    <x v="3198"/>
    <x v="3191"/>
    <x v="0"/>
  </r>
  <r>
    <n v="3199"/>
    <x v="3198"/>
    <x v="3197"/>
    <n v="5000"/>
    <n v="2608"/>
    <x v="2"/>
    <x v="0"/>
    <x v="0"/>
    <n v="1410037200"/>
    <x v="3199"/>
    <x v="0"/>
    <n v="53"/>
    <x v="1"/>
    <x v="40"/>
    <n v="52"/>
    <x v="2205"/>
    <x v="1"/>
    <x v="40"/>
    <x v="3199"/>
    <x v="3192"/>
    <x v="3"/>
  </r>
  <r>
    <n v="3200"/>
    <x v="3199"/>
    <x v="3198"/>
    <n v="50000"/>
    <n v="1"/>
    <x v="2"/>
    <x v="0"/>
    <x v="0"/>
    <n v="1461994440"/>
    <x v="3200"/>
    <x v="0"/>
    <n v="1"/>
    <x v="1"/>
    <x v="40"/>
    <n v="0"/>
    <x v="120"/>
    <x v="1"/>
    <x v="40"/>
    <x v="3200"/>
    <x v="3193"/>
    <x v="2"/>
  </r>
  <r>
    <n v="3201"/>
    <x v="3200"/>
    <x v="3199"/>
    <n v="2000"/>
    <n v="25"/>
    <x v="2"/>
    <x v="1"/>
    <x v="1"/>
    <n v="1409509477"/>
    <x v="3201"/>
    <x v="0"/>
    <n v="2"/>
    <x v="1"/>
    <x v="40"/>
    <n v="1"/>
    <x v="382"/>
    <x v="1"/>
    <x v="40"/>
    <x v="3201"/>
    <x v="3194"/>
    <x v="3"/>
  </r>
  <r>
    <n v="3202"/>
    <x v="3201"/>
    <x v="3200"/>
    <n v="5000"/>
    <n v="2726"/>
    <x v="2"/>
    <x v="0"/>
    <x v="0"/>
    <n v="1450072740"/>
    <x v="3202"/>
    <x v="0"/>
    <n v="25"/>
    <x v="1"/>
    <x v="40"/>
    <n v="55"/>
    <x v="184"/>
    <x v="1"/>
    <x v="40"/>
    <x v="3202"/>
    <x v="3195"/>
    <x v="0"/>
  </r>
  <r>
    <n v="3203"/>
    <x v="3202"/>
    <x v="3201"/>
    <n v="1000"/>
    <n v="250"/>
    <x v="2"/>
    <x v="0"/>
    <x v="0"/>
    <n v="1443224622"/>
    <x v="3203"/>
    <x v="0"/>
    <n v="6"/>
    <x v="1"/>
    <x v="40"/>
    <n v="25"/>
    <x v="684"/>
    <x v="1"/>
    <x v="40"/>
    <x v="3203"/>
    <x v="3196"/>
    <x v="0"/>
  </r>
  <r>
    <n v="3204"/>
    <x v="3203"/>
    <x v="3202"/>
    <n v="500"/>
    <n v="0"/>
    <x v="2"/>
    <x v="0"/>
    <x v="0"/>
    <n v="1437149640"/>
    <x v="3204"/>
    <x v="0"/>
    <n v="0"/>
    <x v="1"/>
    <x v="40"/>
    <n v="0"/>
    <x v="123"/>
    <x v="1"/>
    <x v="40"/>
    <x v="3204"/>
    <x v="3197"/>
    <x v="0"/>
  </r>
  <r>
    <n v="3205"/>
    <x v="3204"/>
    <x v="3203"/>
    <n v="8000"/>
    <n v="273"/>
    <x v="2"/>
    <x v="1"/>
    <x v="1"/>
    <n v="1430470772"/>
    <x v="3205"/>
    <x v="0"/>
    <n v="12"/>
    <x v="1"/>
    <x v="40"/>
    <n v="3"/>
    <x v="1879"/>
    <x v="1"/>
    <x v="40"/>
    <x v="3205"/>
    <x v="3198"/>
    <x v="0"/>
  </r>
  <r>
    <n v="3206"/>
    <x v="3205"/>
    <x v="3204"/>
    <n v="5000"/>
    <n v="0"/>
    <x v="2"/>
    <x v="0"/>
    <x v="0"/>
    <n v="1442644651"/>
    <x v="3206"/>
    <x v="0"/>
    <n v="0"/>
    <x v="1"/>
    <x v="40"/>
    <n v="0"/>
    <x v="123"/>
    <x v="1"/>
    <x v="40"/>
    <x v="3206"/>
    <x v="3199"/>
    <x v="0"/>
  </r>
  <r>
    <n v="3207"/>
    <x v="3206"/>
    <x v="3205"/>
    <n v="5500"/>
    <n v="2550"/>
    <x v="2"/>
    <x v="0"/>
    <x v="0"/>
    <n v="1429767607"/>
    <x v="3207"/>
    <x v="0"/>
    <n v="36"/>
    <x v="1"/>
    <x v="40"/>
    <n v="46"/>
    <x v="2206"/>
    <x v="1"/>
    <x v="40"/>
    <x v="3207"/>
    <x v="3200"/>
    <x v="0"/>
  </r>
  <r>
    <n v="3208"/>
    <x v="3207"/>
    <x v="3206"/>
    <n v="5000"/>
    <n v="5175"/>
    <x v="0"/>
    <x v="0"/>
    <x v="0"/>
    <n v="1406557877"/>
    <x v="3208"/>
    <x v="1"/>
    <n v="82"/>
    <x v="0"/>
    <x v="6"/>
    <n v="104"/>
    <x v="2207"/>
    <x v="1"/>
    <x v="6"/>
    <x v="3208"/>
    <x v="3201"/>
    <x v="3"/>
  </r>
  <r>
    <n v="3209"/>
    <x v="3208"/>
    <x v="3207"/>
    <n v="9500"/>
    <n v="11335.7"/>
    <x v="0"/>
    <x v="0"/>
    <x v="0"/>
    <n v="1403305200"/>
    <x v="3209"/>
    <x v="1"/>
    <n v="226"/>
    <x v="0"/>
    <x v="6"/>
    <n v="119"/>
    <x v="2208"/>
    <x v="1"/>
    <x v="6"/>
    <x v="3209"/>
    <x v="3202"/>
    <x v="3"/>
  </r>
  <r>
    <n v="3210"/>
    <x v="3209"/>
    <x v="3208"/>
    <n v="3000"/>
    <n v="3773"/>
    <x v="0"/>
    <x v="0"/>
    <x v="0"/>
    <n v="1338523140"/>
    <x v="3210"/>
    <x v="1"/>
    <n v="60"/>
    <x v="0"/>
    <x v="6"/>
    <n v="126"/>
    <x v="2209"/>
    <x v="1"/>
    <x v="6"/>
    <x v="3210"/>
    <x v="3203"/>
    <x v="5"/>
  </r>
  <r>
    <n v="3211"/>
    <x v="3210"/>
    <x v="3209"/>
    <n v="23000"/>
    <n v="27541"/>
    <x v="0"/>
    <x v="0"/>
    <x v="0"/>
    <n v="1408068000"/>
    <x v="3211"/>
    <x v="1"/>
    <n v="322"/>
    <x v="0"/>
    <x v="6"/>
    <n v="120"/>
    <x v="2210"/>
    <x v="1"/>
    <x v="6"/>
    <x v="3211"/>
    <x v="3204"/>
    <x v="3"/>
  </r>
  <r>
    <n v="3212"/>
    <x v="3211"/>
    <x v="3210"/>
    <n v="4000"/>
    <n v="5050"/>
    <x v="0"/>
    <x v="0"/>
    <x v="0"/>
    <n v="1407524751"/>
    <x v="3212"/>
    <x v="1"/>
    <n v="94"/>
    <x v="0"/>
    <x v="6"/>
    <n v="126"/>
    <x v="2211"/>
    <x v="1"/>
    <x v="6"/>
    <x v="3212"/>
    <x v="3205"/>
    <x v="3"/>
  </r>
  <r>
    <n v="3213"/>
    <x v="3212"/>
    <x v="3211"/>
    <n v="6000"/>
    <n v="6007"/>
    <x v="0"/>
    <x v="1"/>
    <x v="1"/>
    <n v="1437934759"/>
    <x v="3213"/>
    <x v="1"/>
    <n v="47"/>
    <x v="0"/>
    <x v="6"/>
    <n v="100"/>
    <x v="2212"/>
    <x v="1"/>
    <x v="6"/>
    <x v="3213"/>
    <x v="3206"/>
    <x v="0"/>
  </r>
  <r>
    <n v="3214"/>
    <x v="3213"/>
    <x v="3212"/>
    <n v="12000"/>
    <n v="12256"/>
    <x v="0"/>
    <x v="1"/>
    <x v="1"/>
    <n v="1452038100"/>
    <x v="3214"/>
    <x v="1"/>
    <n v="115"/>
    <x v="0"/>
    <x v="6"/>
    <n v="102"/>
    <x v="2213"/>
    <x v="1"/>
    <x v="6"/>
    <x v="3214"/>
    <x v="3207"/>
    <x v="0"/>
  </r>
  <r>
    <n v="3215"/>
    <x v="3214"/>
    <x v="3213"/>
    <n v="35000"/>
    <n v="35123"/>
    <x v="0"/>
    <x v="0"/>
    <x v="0"/>
    <n v="1441857540"/>
    <x v="3215"/>
    <x v="1"/>
    <n v="134"/>
    <x v="0"/>
    <x v="6"/>
    <n v="100"/>
    <x v="2214"/>
    <x v="1"/>
    <x v="6"/>
    <x v="3215"/>
    <x v="3208"/>
    <x v="0"/>
  </r>
  <r>
    <n v="3216"/>
    <x v="3215"/>
    <x v="3214"/>
    <n v="2000"/>
    <n v="2001"/>
    <x v="0"/>
    <x v="1"/>
    <x v="1"/>
    <n v="1436625000"/>
    <x v="3216"/>
    <x v="1"/>
    <n v="35"/>
    <x v="0"/>
    <x v="6"/>
    <n v="100"/>
    <x v="2215"/>
    <x v="1"/>
    <x v="6"/>
    <x v="3216"/>
    <x v="3209"/>
    <x v="0"/>
  </r>
  <r>
    <n v="3217"/>
    <x v="3216"/>
    <x v="3215"/>
    <n v="4500"/>
    <n v="5221"/>
    <x v="0"/>
    <x v="0"/>
    <x v="0"/>
    <n v="1478264784"/>
    <x v="3217"/>
    <x v="1"/>
    <n v="104"/>
    <x v="0"/>
    <x v="6"/>
    <n v="116"/>
    <x v="2216"/>
    <x v="1"/>
    <x v="6"/>
    <x v="3217"/>
    <x v="3210"/>
    <x v="2"/>
  </r>
  <r>
    <n v="3218"/>
    <x v="3217"/>
    <x v="3216"/>
    <n v="12000"/>
    <n v="12252"/>
    <x v="0"/>
    <x v="1"/>
    <x v="1"/>
    <n v="1419984000"/>
    <x v="3218"/>
    <x v="1"/>
    <n v="184"/>
    <x v="0"/>
    <x v="6"/>
    <n v="102"/>
    <x v="2217"/>
    <x v="1"/>
    <x v="6"/>
    <x v="3218"/>
    <x v="3211"/>
    <x v="3"/>
  </r>
  <r>
    <n v="3219"/>
    <x v="3218"/>
    <x v="3217"/>
    <n v="20000"/>
    <n v="20022"/>
    <x v="0"/>
    <x v="0"/>
    <x v="0"/>
    <n v="1427063747"/>
    <x v="3219"/>
    <x v="1"/>
    <n v="119"/>
    <x v="0"/>
    <x v="6"/>
    <n v="100"/>
    <x v="2218"/>
    <x v="1"/>
    <x v="6"/>
    <x v="3219"/>
    <x v="3212"/>
    <x v="0"/>
  </r>
  <r>
    <n v="3220"/>
    <x v="3219"/>
    <x v="3218"/>
    <n v="15000"/>
    <n v="15126"/>
    <x v="0"/>
    <x v="0"/>
    <x v="0"/>
    <n v="1489352400"/>
    <x v="3220"/>
    <x v="1"/>
    <n v="59"/>
    <x v="0"/>
    <x v="6"/>
    <n v="101"/>
    <x v="2219"/>
    <x v="1"/>
    <x v="6"/>
    <x v="3220"/>
    <x v="3213"/>
    <x v="1"/>
  </r>
  <r>
    <n v="3221"/>
    <x v="3220"/>
    <x v="3219"/>
    <n v="4000"/>
    <n v="4137"/>
    <x v="0"/>
    <x v="1"/>
    <x v="1"/>
    <n v="1436114603"/>
    <x v="3221"/>
    <x v="1"/>
    <n v="113"/>
    <x v="0"/>
    <x v="6"/>
    <n v="103"/>
    <x v="248"/>
    <x v="1"/>
    <x v="6"/>
    <x v="3221"/>
    <x v="3214"/>
    <x v="0"/>
  </r>
  <r>
    <n v="3222"/>
    <x v="3221"/>
    <x v="3220"/>
    <n v="2500"/>
    <n v="3120"/>
    <x v="0"/>
    <x v="0"/>
    <x v="0"/>
    <n v="1445722140"/>
    <x v="3222"/>
    <x v="1"/>
    <n v="84"/>
    <x v="0"/>
    <x v="6"/>
    <n v="125"/>
    <x v="2220"/>
    <x v="1"/>
    <x v="6"/>
    <x v="3222"/>
    <x v="3215"/>
    <x v="0"/>
  </r>
  <r>
    <n v="3223"/>
    <x v="3222"/>
    <x v="3221"/>
    <n v="3100"/>
    <n v="3395"/>
    <x v="0"/>
    <x v="0"/>
    <x v="0"/>
    <n v="1440100976"/>
    <x v="3223"/>
    <x v="1"/>
    <n v="74"/>
    <x v="0"/>
    <x v="6"/>
    <n v="110"/>
    <x v="1146"/>
    <x v="1"/>
    <x v="6"/>
    <x v="3223"/>
    <x v="3216"/>
    <x v="0"/>
  </r>
  <r>
    <n v="3224"/>
    <x v="3223"/>
    <x v="3222"/>
    <n v="30000"/>
    <n v="30610"/>
    <x v="0"/>
    <x v="0"/>
    <x v="0"/>
    <n v="1484024400"/>
    <x v="3224"/>
    <x v="1"/>
    <n v="216"/>
    <x v="0"/>
    <x v="6"/>
    <n v="102"/>
    <x v="2221"/>
    <x v="1"/>
    <x v="6"/>
    <x v="3224"/>
    <x v="3217"/>
    <x v="2"/>
  </r>
  <r>
    <n v="3225"/>
    <x v="3224"/>
    <x v="3223"/>
    <n v="2000"/>
    <n v="2047"/>
    <x v="0"/>
    <x v="0"/>
    <x v="0"/>
    <n v="1464987600"/>
    <x v="3225"/>
    <x v="1"/>
    <n v="39"/>
    <x v="0"/>
    <x v="6"/>
    <n v="102"/>
    <x v="2222"/>
    <x v="1"/>
    <x v="6"/>
    <x v="3225"/>
    <x v="3218"/>
    <x v="2"/>
  </r>
  <r>
    <n v="3226"/>
    <x v="3225"/>
    <x v="3224"/>
    <n v="1200"/>
    <n v="1250"/>
    <x v="0"/>
    <x v="1"/>
    <x v="1"/>
    <n v="1446213612"/>
    <x v="3226"/>
    <x v="1"/>
    <n v="21"/>
    <x v="0"/>
    <x v="6"/>
    <n v="104"/>
    <x v="2223"/>
    <x v="1"/>
    <x v="6"/>
    <x v="3226"/>
    <x v="3219"/>
    <x v="0"/>
  </r>
  <r>
    <n v="3227"/>
    <x v="3226"/>
    <x v="3225"/>
    <n v="1200"/>
    <n v="1500"/>
    <x v="0"/>
    <x v="1"/>
    <x v="1"/>
    <n v="1484687436"/>
    <x v="3227"/>
    <x v="0"/>
    <n v="30"/>
    <x v="0"/>
    <x v="6"/>
    <n v="125"/>
    <x v="73"/>
    <x v="1"/>
    <x v="6"/>
    <x v="3227"/>
    <x v="3220"/>
    <x v="2"/>
  </r>
  <r>
    <n v="3228"/>
    <x v="3227"/>
    <x v="3226"/>
    <n v="7000"/>
    <n v="7164"/>
    <x v="0"/>
    <x v="0"/>
    <x v="0"/>
    <n v="1450328340"/>
    <x v="3228"/>
    <x v="1"/>
    <n v="37"/>
    <x v="0"/>
    <x v="6"/>
    <n v="102"/>
    <x v="2224"/>
    <x v="1"/>
    <x v="6"/>
    <x v="3228"/>
    <x v="3221"/>
    <x v="0"/>
  </r>
  <r>
    <n v="3229"/>
    <x v="3228"/>
    <x v="3227"/>
    <n v="20000"/>
    <n v="21573"/>
    <x v="0"/>
    <x v="0"/>
    <x v="0"/>
    <n v="1416470398"/>
    <x v="3229"/>
    <x v="1"/>
    <n v="202"/>
    <x v="0"/>
    <x v="6"/>
    <n v="108"/>
    <x v="1346"/>
    <x v="1"/>
    <x v="6"/>
    <x v="3229"/>
    <x v="3222"/>
    <x v="3"/>
  </r>
  <r>
    <n v="3230"/>
    <x v="3229"/>
    <x v="3228"/>
    <n v="2600"/>
    <n v="2857"/>
    <x v="0"/>
    <x v="0"/>
    <x v="0"/>
    <n v="1412135940"/>
    <x v="3230"/>
    <x v="1"/>
    <n v="37"/>
    <x v="0"/>
    <x v="6"/>
    <n v="110"/>
    <x v="2225"/>
    <x v="1"/>
    <x v="6"/>
    <x v="3230"/>
    <x v="341"/>
    <x v="3"/>
  </r>
  <r>
    <n v="3231"/>
    <x v="3230"/>
    <x v="3229"/>
    <n v="1000"/>
    <n v="1610"/>
    <x v="0"/>
    <x v="0"/>
    <x v="0"/>
    <n v="1460846347"/>
    <x v="3231"/>
    <x v="0"/>
    <n v="28"/>
    <x v="0"/>
    <x v="6"/>
    <n v="161"/>
    <x v="401"/>
    <x v="1"/>
    <x v="6"/>
    <x v="3231"/>
    <x v="3223"/>
    <x v="2"/>
  </r>
  <r>
    <n v="3232"/>
    <x v="3231"/>
    <x v="3230"/>
    <n v="1000"/>
    <n v="1312"/>
    <x v="0"/>
    <x v="0"/>
    <x v="0"/>
    <n v="1462334340"/>
    <x v="3232"/>
    <x v="1"/>
    <n v="26"/>
    <x v="0"/>
    <x v="6"/>
    <n v="131"/>
    <x v="2226"/>
    <x v="1"/>
    <x v="6"/>
    <x v="3232"/>
    <x v="3224"/>
    <x v="2"/>
  </r>
  <r>
    <n v="3233"/>
    <x v="3232"/>
    <x v="3231"/>
    <n v="5000"/>
    <n v="5940"/>
    <x v="0"/>
    <x v="0"/>
    <x v="0"/>
    <n v="1488482355"/>
    <x v="3233"/>
    <x v="0"/>
    <n v="61"/>
    <x v="0"/>
    <x v="6"/>
    <n v="119"/>
    <x v="2227"/>
    <x v="1"/>
    <x v="6"/>
    <x v="3233"/>
    <x v="3225"/>
    <x v="1"/>
  </r>
  <r>
    <n v="3234"/>
    <x v="3233"/>
    <x v="3232"/>
    <n v="4000"/>
    <n v="4015.71"/>
    <x v="0"/>
    <x v="1"/>
    <x v="1"/>
    <n v="1485991860"/>
    <x v="3234"/>
    <x v="0"/>
    <n v="115"/>
    <x v="0"/>
    <x v="6"/>
    <n v="100"/>
    <x v="2228"/>
    <x v="1"/>
    <x v="6"/>
    <x v="3234"/>
    <x v="3226"/>
    <x v="2"/>
  </r>
  <r>
    <n v="3235"/>
    <x v="3234"/>
    <x v="3233"/>
    <n v="15000"/>
    <n v="15481"/>
    <x v="0"/>
    <x v="0"/>
    <x v="0"/>
    <n v="1467361251"/>
    <x v="3235"/>
    <x v="1"/>
    <n v="181"/>
    <x v="0"/>
    <x v="6"/>
    <n v="103"/>
    <x v="2210"/>
    <x v="1"/>
    <x v="6"/>
    <x v="3235"/>
    <x v="3227"/>
    <x v="2"/>
  </r>
  <r>
    <n v="3236"/>
    <x v="3235"/>
    <x v="3234"/>
    <n v="20000"/>
    <n v="20120"/>
    <x v="0"/>
    <x v="0"/>
    <x v="0"/>
    <n v="1482962433"/>
    <x v="3236"/>
    <x v="0"/>
    <n v="110"/>
    <x v="0"/>
    <x v="6"/>
    <n v="101"/>
    <x v="2229"/>
    <x v="1"/>
    <x v="6"/>
    <x v="3236"/>
    <x v="3228"/>
    <x v="2"/>
  </r>
  <r>
    <n v="3237"/>
    <x v="3236"/>
    <x v="3235"/>
    <n v="35000"/>
    <n v="35275.64"/>
    <x v="0"/>
    <x v="0"/>
    <x v="0"/>
    <n v="1443499140"/>
    <x v="3237"/>
    <x v="1"/>
    <n v="269"/>
    <x v="0"/>
    <x v="6"/>
    <n v="101"/>
    <x v="2230"/>
    <x v="1"/>
    <x v="6"/>
    <x v="3237"/>
    <x v="3229"/>
    <x v="0"/>
  </r>
  <r>
    <n v="3238"/>
    <x v="3237"/>
    <x v="3236"/>
    <n v="2800"/>
    <n v="3145"/>
    <x v="0"/>
    <x v="1"/>
    <x v="1"/>
    <n v="1435752898"/>
    <x v="3238"/>
    <x v="1"/>
    <n v="79"/>
    <x v="0"/>
    <x v="6"/>
    <n v="112"/>
    <x v="1954"/>
    <x v="1"/>
    <x v="6"/>
    <x v="3238"/>
    <x v="3230"/>
    <x v="0"/>
  </r>
  <r>
    <n v="3239"/>
    <x v="3238"/>
    <x v="3237"/>
    <n v="5862"/>
    <n v="6208.98"/>
    <x v="0"/>
    <x v="1"/>
    <x v="1"/>
    <n v="1445817540"/>
    <x v="3239"/>
    <x v="1"/>
    <n v="104"/>
    <x v="0"/>
    <x v="6"/>
    <n v="106"/>
    <x v="2231"/>
    <x v="1"/>
    <x v="6"/>
    <x v="3239"/>
    <x v="3231"/>
    <x v="0"/>
  </r>
  <r>
    <n v="3240"/>
    <x v="3239"/>
    <x v="3238"/>
    <n v="3000"/>
    <n v="3017"/>
    <x v="0"/>
    <x v="1"/>
    <x v="1"/>
    <n v="1487286000"/>
    <x v="3240"/>
    <x v="0"/>
    <n v="34"/>
    <x v="0"/>
    <x v="6"/>
    <n v="101"/>
    <x v="2232"/>
    <x v="1"/>
    <x v="6"/>
    <x v="3240"/>
    <x v="3232"/>
    <x v="1"/>
  </r>
  <r>
    <n v="3241"/>
    <x v="3240"/>
    <x v="3239"/>
    <n v="8500"/>
    <n v="9801"/>
    <x v="0"/>
    <x v="0"/>
    <x v="0"/>
    <n v="1413269940"/>
    <x v="3241"/>
    <x v="1"/>
    <n v="167"/>
    <x v="0"/>
    <x v="6"/>
    <n v="115"/>
    <x v="2233"/>
    <x v="1"/>
    <x v="6"/>
    <x v="3241"/>
    <x v="3233"/>
    <x v="3"/>
  </r>
  <r>
    <n v="3242"/>
    <x v="3241"/>
    <x v="3240"/>
    <n v="10000"/>
    <n v="12730.42"/>
    <x v="0"/>
    <x v="0"/>
    <x v="0"/>
    <n v="1411150092"/>
    <x v="3242"/>
    <x v="1"/>
    <n v="183"/>
    <x v="0"/>
    <x v="6"/>
    <n v="127"/>
    <x v="1624"/>
    <x v="1"/>
    <x v="6"/>
    <x v="3242"/>
    <x v="3234"/>
    <x v="3"/>
  </r>
  <r>
    <n v="3243"/>
    <x v="3242"/>
    <x v="3241"/>
    <n v="8000"/>
    <n v="8227"/>
    <x v="0"/>
    <x v="0"/>
    <x v="0"/>
    <n v="1444348800"/>
    <x v="3243"/>
    <x v="1"/>
    <n v="71"/>
    <x v="0"/>
    <x v="6"/>
    <n v="103"/>
    <x v="2234"/>
    <x v="1"/>
    <x v="6"/>
    <x v="3243"/>
    <x v="3235"/>
    <x v="0"/>
  </r>
  <r>
    <n v="3244"/>
    <x v="3243"/>
    <x v="3242"/>
    <n v="1600"/>
    <n v="1647"/>
    <x v="0"/>
    <x v="1"/>
    <x v="1"/>
    <n v="1480613982"/>
    <x v="3244"/>
    <x v="0"/>
    <n v="69"/>
    <x v="0"/>
    <x v="6"/>
    <n v="103"/>
    <x v="2235"/>
    <x v="1"/>
    <x v="6"/>
    <x v="3244"/>
    <x v="3236"/>
    <x v="2"/>
  </r>
  <r>
    <n v="3245"/>
    <x v="3244"/>
    <x v="3243"/>
    <n v="21000"/>
    <n v="21904"/>
    <x v="0"/>
    <x v="0"/>
    <x v="0"/>
    <n v="1434074400"/>
    <x v="3245"/>
    <x v="0"/>
    <n v="270"/>
    <x v="0"/>
    <x v="6"/>
    <n v="104"/>
    <x v="2236"/>
    <x v="1"/>
    <x v="6"/>
    <x v="3245"/>
    <x v="3237"/>
    <x v="0"/>
  </r>
  <r>
    <n v="3246"/>
    <x v="3245"/>
    <x v="3244"/>
    <n v="10000"/>
    <n v="11122"/>
    <x v="0"/>
    <x v="0"/>
    <x v="0"/>
    <n v="1442030340"/>
    <x v="3246"/>
    <x v="1"/>
    <n v="193"/>
    <x v="0"/>
    <x v="6"/>
    <n v="111"/>
    <x v="1918"/>
    <x v="1"/>
    <x v="6"/>
    <x v="3246"/>
    <x v="3238"/>
    <x v="0"/>
  </r>
  <r>
    <n v="3247"/>
    <x v="3246"/>
    <x v="3245"/>
    <n v="2500"/>
    <n v="2646.5"/>
    <x v="0"/>
    <x v="1"/>
    <x v="1"/>
    <n v="1436696712"/>
    <x v="3247"/>
    <x v="1"/>
    <n v="57"/>
    <x v="0"/>
    <x v="6"/>
    <n v="106"/>
    <x v="2237"/>
    <x v="1"/>
    <x v="6"/>
    <x v="3247"/>
    <x v="3239"/>
    <x v="0"/>
  </r>
  <r>
    <n v="3248"/>
    <x v="3247"/>
    <x v="3246"/>
    <n v="12000"/>
    <n v="12095"/>
    <x v="0"/>
    <x v="0"/>
    <x v="0"/>
    <n v="1428178757"/>
    <x v="3248"/>
    <x v="1"/>
    <n v="200"/>
    <x v="0"/>
    <x v="6"/>
    <n v="101"/>
    <x v="2238"/>
    <x v="1"/>
    <x v="6"/>
    <x v="3248"/>
    <x v="3240"/>
    <x v="0"/>
  </r>
  <r>
    <n v="3249"/>
    <x v="3248"/>
    <x v="3247"/>
    <n v="5500"/>
    <n v="5771"/>
    <x v="0"/>
    <x v="0"/>
    <x v="0"/>
    <n v="1434822914"/>
    <x v="3249"/>
    <x v="1"/>
    <n v="88"/>
    <x v="0"/>
    <x v="6"/>
    <n v="105"/>
    <x v="2239"/>
    <x v="1"/>
    <x v="6"/>
    <x v="3249"/>
    <x v="3241"/>
    <x v="0"/>
  </r>
  <r>
    <n v="3250"/>
    <x v="3249"/>
    <x v="3248"/>
    <n v="25000"/>
    <n v="25388"/>
    <x v="0"/>
    <x v="0"/>
    <x v="0"/>
    <n v="1415213324"/>
    <x v="3250"/>
    <x v="1"/>
    <n v="213"/>
    <x v="0"/>
    <x v="6"/>
    <n v="102"/>
    <x v="2240"/>
    <x v="1"/>
    <x v="6"/>
    <x v="3250"/>
    <x v="3242"/>
    <x v="3"/>
  </r>
  <r>
    <n v="3251"/>
    <x v="3250"/>
    <x v="3249"/>
    <n v="1500"/>
    <n v="1661"/>
    <x v="0"/>
    <x v="0"/>
    <x v="0"/>
    <n v="1434907966"/>
    <x v="3251"/>
    <x v="1"/>
    <n v="20"/>
    <x v="0"/>
    <x v="6"/>
    <n v="111"/>
    <x v="2241"/>
    <x v="1"/>
    <x v="6"/>
    <x v="3251"/>
    <x v="3243"/>
    <x v="0"/>
  </r>
  <r>
    <n v="3252"/>
    <x v="3251"/>
    <x v="3250"/>
    <n v="2250"/>
    <n v="2876"/>
    <x v="0"/>
    <x v="1"/>
    <x v="1"/>
    <n v="1473247240"/>
    <x v="3252"/>
    <x v="1"/>
    <n v="50"/>
    <x v="0"/>
    <x v="6"/>
    <n v="128"/>
    <x v="1507"/>
    <x v="1"/>
    <x v="6"/>
    <x v="3252"/>
    <x v="3244"/>
    <x v="2"/>
  </r>
  <r>
    <n v="3253"/>
    <x v="3252"/>
    <x v="3251"/>
    <n v="20000"/>
    <n v="20365"/>
    <x v="0"/>
    <x v="0"/>
    <x v="0"/>
    <n v="1473306300"/>
    <x v="3253"/>
    <x v="1"/>
    <n v="115"/>
    <x v="0"/>
    <x v="6"/>
    <n v="102"/>
    <x v="2242"/>
    <x v="1"/>
    <x v="6"/>
    <x v="3253"/>
    <x v="3245"/>
    <x v="2"/>
  </r>
  <r>
    <n v="3254"/>
    <x v="3253"/>
    <x v="3252"/>
    <n v="13000"/>
    <n v="13163.5"/>
    <x v="0"/>
    <x v="1"/>
    <x v="1"/>
    <n v="1427331809"/>
    <x v="3254"/>
    <x v="1"/>
    <n v="186"/>
    <x v="0"/>
    <x v="6"/>
    <n v="101"/>
    <x v="2243"/>
    <x v="1"/>
    <x v="6"/>
    <x v="3254"/>
    <x v="3246"/>
    <x v="0"/>
  </r>
  <r>
    <n v="3255"/>
    <x v="3254"/>
    <x v="3253"/>
    <n v="300"/>
    <n v="525"/>
    <x v="0"/>
    <x v="1"/>
    <x v="1"/>
    <n v="1412706375"/>
    <x v="3255"/>
    <x v="1"/>
    <n v="18"/>
    <x v="0"/>
    <x v="6"/>
    <n v="175"/>
    <x v="2244"/>
    <x v="1"/>
    <x v="6"/>
    <x v="3255"/>
    <x v="3247"/>
    <x v="3"/>
  </r>
  <r>
    <n v="3256"/>
    <x v="3255"/>
    <x v="3254"/>
    <n v="10000"/>
    <n v="12806"/>
    <x v="0"/>
    <x v="0"/>
    <x v="0"/>
    <n v="1433995140"/>
    <x v="3256"/>
    <x v="1"/>
    <n v="176"/>
    <x v="0"/>
    <x v="6"/>
    <n v="128"/>
    <x v="1902"/>
    <x v="1"/>
    <x v="6"/>
    <x v="3256"/>
    <x v="3248"/>
    <x v="0"/>
  </r>
  <r>
    <n v="3257"/>
    <x v="3256"/>
    <x v="3255"/>
    <n v="2000"/>
    <n v="2125.9899999999998"/>
    <x v="0"/>
    <x v="1"/>
    <x v="1"/>
    <n v="1487769952"/>
    <x v="3257"/>
    <x v="0"/>
    <n v="41"/>
    <x v="0"/>
    <x v="6"/>
    <n v="106"/>
    <x v="1170"/>
    <x v="1"/>
    <x v="6"/>
    <x v="3257"/>
    <x v="3249"/>
    <x v="1"/>
  </r>
  <r>
    <n v="3258"/>
    <x v="3257"/>
    <x v="3256"/>
    <n v="7000"/>
    <n v="7365"/>
    <x v="0"/>
    <x v="0"/>
    <x v="0"/>
    <n v="1420751861"/>
    <x v="3258"/>
    <x v="1"/>
    <n v="75"/>
    <x v="0"/>
    <x v="6"/>
    <n v="105"/>
    <x v="2245"/>
    <x v="1"/>
    <x v="6"/>
    <x v="3258"/>
    <x v="3250"/>
    <x v="3"/>
  </r>
  <r>
    <n v="3259"/>
    <x v="3258"/>
    <x v="3257"/>
    <n v="23000"/>
    <n v="24418.6"/>
    <x v="0"/>
    <x v="0"/>
    <x v="0"/>
    <n v="1475294340"/>
    <x v="3259"/>
    <x v="1"/>
    <n v="97"/>
    <x v="0"/>
    <x v="6"/>
    <n v="106"/>
    <x v="2246"/>
    <x v="1"/>
    <x v="6"/>
    <x v="3259"/>
    <x v="3251"/>
    <x v="2"/>
  </r>
  <r>
    <n v="3260"/>
    <x v="3259"/>
    <x v="3258"/>
    <n v="5000"/>
    <n v="5462"/>
    <x v="0"/>
    <x v="0"/>
    <x v="0"/>
    <n v="1448903318"/>
    <x v="3260"/>
    <x v="1"/>
    <n v="73"/>
    <x v="0"/>
    <x v="6"/>
    <n v="109"/>
    <x v="2247"/>
    <x v="1"/>
    <x v="6"/>
    <x v="3260"/>
    <x v="3252"/>
    <x v="0"/>
  </r>
  <r>
    <n v="3261"/>
    <x v="3260"/>
    <x v="3259"/>
    <n v="3300"/>
    <n v="3315"/>
    <x v="0"/>
    <x v="0"/>
    <x v="0"/>
    <n v="1437067476"/>
    <x v="3261"/>
    <x v="1"/>
    <n v="49"/>
    <x v="0"/>
    <x v="6"/>
    <n v="100"/>
    <x v="2248"/>
    <x v="1"/>
    <x v="6"/>
    <x v="3261"/>
    <x v="3253"/>
    <x v="0"/>
  </r>
  <r>
    <n v="3262"/>
    <x v="3261"/>
    <x v="3260"/>
    <n v="12200"/>
    <n v="12571"/>
    <x v="0"/>
    <x v="0"/>
    <x v="0"/>
    <n v="1419220800"/>
    <x v="3262"/>
    <x v="1"/>
    <n v="134"/>
    <x v="0"/>
    <x v="6"/>
    <n v="103"/>
    <x v="2249"/>
    <x v="1"/>
    <x v="6"/>
    <x v="3262"/>
    <x v="3254"/>
    <x v="3"/>
  </r>
  <r>
    <n v="3263"/>
    <x v="3262"/>
    <x v="3261"/>
    <n v="2500"/>
    <n v="2804.16"/>
    <x v="0"/>
    <x v="0"/>
    <x v="0"/>
    <n v="1446238800"/>
    <x v="3263"/>
    <x v="1"/>
    <n v="68"/>
    <x v="0"/>
    <x v="6"/>
    <n v="112"/>
    <x v="2250"/>
    <x v="1"/>
    <x v="6"/>
    <x v="3263"/>
    <x v="3255"/>
    <x v="0"/>
  </r>
  <r>
    <n v="3264"/>
    <x v="3263"/>
    <x v="3262"/>
    <n v="2500"/>
    <n v="2575"/>
    <x v="0"/>
    <x v="0"/>
    <x v="0"/>
    <n v="1422482400"/>
    <x v="3264"/>
    <x v="1"/>
    <n v="49"/>
    <x v="0"/>
    <x v="6"/>
    <n v="103"/>
    <x v="2251"/>
    <x v="1"/>
    <x v="6"/>
    <x v="3264"/>
    <x v="3256"/>
    <x v="0"/>
  </r>
  <r>
    <n v="3265"/>
    <x v="3264"/>
    <x v="3263"/>
    <n v="2700"/>
    <n v="4428"/>
    <x v="0"/>
    <x v="17"/>
    <x v="3"/>
    <n v="1449162000"/>
    <x v="3265"/>
    <x v="1"/>
    <n v="63"/>
    <x v="0"/>
    <x v="6"/>
    <n v="164"/>
    <x v="2252"/>
    <x v="1"/>
    <x v="6"/>
    <x v="3265"/>
    <x v="3257"/>
    <x v="0"/>
  </r>
  <r>
    <n v="3266"/>
    <x v="3265"/>
    <x v="3264"/>
    <n v="6000"/>
    <n v="7877"/>
    <x v="0"/>
    <x v="0"/>
    <x v="0"/>
    <n v="1434142800"/>
    <x v="3266"/>
    <x v="1"/>
    <n v="163"/>
    <x v="0"/>
    <x v="6"/>
    <n v="131"/>
    <x v="1043"/>
    <x v="1"/>
    <x v="6"/>
    <x v="3266"/>
    <x v="3258"/>
    <x v="0"/>
  </r>
  <r>
    <n v="3267"/>
    <x v="3266"/>
    <x v="3265"/>
    <n v="15000"/>
    <n v="15315"/>
    <x v="0"/>
    <x v="0"/>
    <x v="0"/>
    <n v="1437156660"/>
    <x v="3267"/>
    <x v="1"/>
    <n v="288"/>
    <x v="0"/>
    <x v="6"/>
    <n v="102"/>
    <x v="2253"/>
    <x v="1"/>
    <x v="6"/>
    <x v="3267"/>
    <x v="3259"/>
    <x v="0"/>
  </r>
  <r>
    <n v="3268"/>
    <x v="3267"/>
    <x v="3266"/>
    <n v="2000"/>
    <n v="2560"/>
    <x v="0"/>
    <x v="0"/>
    <x v="0"/>
    <n v="1472074928"/>
    <x v="3268"/>
    <x v="1"/>
    <n v="42"/>
    <x v="0"/>
    <x v="6"/>
    <n v="128"/>
    <x v="2254"/>
    <x v="1"/>
    <x v="6"/>
    <x v="3268"/>
    <x v="3260"/>
    <x v="2"/>
  </r>
  <r>
    <n v="3269"/>
    <x v="3268"/>
    <x v="3267"/>
    <n v="8000"/>
    <n v="8120"/>
    <x v="0"/>
    <x v="1"/>
    <x v="1"/>
    <n v="1434452400"/>
    <x v="3269"/>
    <x v="1"/>
    <n v="70"/>
    <x v="0"/>
    <x v="6"/>
    <n v="102"/>
    <x v="2255"/>
    <x v="1"/>
    <x v="6"/>
    <x v="3269"/>
    <x v="3261"/>
    <x v="0"/>
  </r>
  <r>
    <n v="3270"/>
    <x v="3269"/>
    <x v="3268"/>
    <n v="1800"/>
    <n v="1830"/>
    <x v="0"/>
    <x v="1"/>
    <x v="1"/>
    <n v="1436705265"/>
    <x v="3270"/>
    <x v="1"/>
    <n v="30"/>
    <x v="0"/>
    <x v="6"/>
    <n v="102"/>
    <x v="2256"/>
    <x v="1"/>
    <x v="6"/>
    <x v="3270"/>
    <x v="3262"/>
    <x v="0"/>
  </r>
  <r>
    <n v="3271"/>
    <x v="3270"/>
    <x v="3269"/>
    <n v="1500"/>
    <n v="1950"/>
    <x v="0"/>
    <x v="1"/>
    <x v="1"/>
    <n v="1414927775"/>
    <x v="3271"/>
    <x v="1"/>
    <n v="51"/>
    <x v="0"/>
    <x v="6"/>
    <n v="130"/>
    <x v="2257"/>
    <x v="1"/>
    <x v="6"/>
    <x v="3271"/>
    <x v="3263"/>
    <x v="3"/>
  </r>
  <r>
    <n v="3272"/>
    <x v="3271"/>
    <x v="3270"/>
    <n v="10000"/>
    <n v="15443"/>
    <x v="0"/>
    <x v="0"/>
    <x v="0"/>
    <n v="1446814809"/>
    <x v="3272"/>
    <x v="1"/>
    <n v="145"/>
    <x v="0"/>
    <x v="6"/>
    <n v="154"/>
    <x v="2258"/>
    <x v="1"/>
    <x v="6"/>
    <x v="3272"/>
    <x v="3264"/>
    <x v="0"/>
  </r>
  <r>
    <n v="3273"/>
    <x v="3272"/>
    <x v="3271"/>
    <n v="4000"/>
    <n v="4296"/>
    <x v="0"/>
    <x v="0"/>
    <x v="0"/>
    <n v="1473879600"/>
    <x v="3273"/>
    <x v="1"/>
    <n v="21"/>
    <x v="0"/>
    <x v="6"/>
    <n v="107"/>
    <x v="2259"/>
    <x v="1"/>
    <x v="6"/>
    <x v="3273"/>
    <x v="3265"/>
    <x v="2"/>
  </r>
  <r>
    <n v="3274"/>
    <x v="3273"/>
    <x v="3272"/>
    <n v="15500"/>
    <n v="15705"/>
    <x v="0"/>
    <x v="0"/>
    <x v="0"/>
    <n v="1458075600"/>
    <x v="3274"/>
    <x v="1"/>
    <n v="286"/>
    <x v="0"/>
    <x v="6"/>
    <n v="101"/>
    <x v="2260"/>
    <x v="1"/>
    <x v="6"/>
    <x v="3274"/>
    <x v="3266"/>
    <x v="2"/>
  </r>
  <r>
    <n v="3275"/>
    <x v="3274"/>
    <x v="3273"/>
    <n v="1800"/>
    <n v="1805"/>
    <x v="0"/>
    <x v="0"/>
    <x v="0"/>
    <n v="1423456200"/>
    <x v="3275"/>
    <x v="1"/>
    <n v="12"/>
    <x v="0"/>
    <x v="6"/>
    <n v="100"/>
    <x v="2261"/>
    <x v="1"/>
    <x v="6"/>
    <x v="3275"/>
    <x v="3267"/>
    <x v="0"/>
  </r>
  <r>
    <n v="3276"/>
    <x v="3275"/>
    <x v="3274"/>
    <n v="4500"/>
    <n v="5258"/>
    <x v="0"/>
    <x v="5"/>
    <x v="5"/>
    <n v="1459483140"/>
    <x v="3276"/>
    <x v="1"/>
    <n v="100"/>
    <x v="0"/>
    <x v="6"/>
    <n v="117"/>
    <x v="2262"/>
    <x v="1"/>
    <x v="6"/>
    <x v="3276"/>
    <x v="3268"/>
    <x v="2"/>
  </r>
  <r>
    <n v="3277"/>
    <x v="3276"/>
    <x v="3275"/>
    <n v="5000"/>
    <n v="5430"/>
    <x v="0"/>
    <x v="1"/>
    <x v="1"/>
    <n v="1416331406"/>
    <x v="3277"/>
    <x v="1"/>
    <n v="100"/>
    <x v="0"/>
    <x v="6"/>
    <n v="109"/>
    <x v="2263"/>
    <x v="1"/>
    <x v="6"/>
    <x v="3277"/>
    <x v="3269"/>
    <x v="3"/>
  </r>
  <r>
    <n v="3278"/>
    <x v="3277"/>
    <x v="3276"/>
    <n v="2500"/>
    <n v="2585"/>
    <x v="0"/>
    <x v="1"/>
    <x v="1"/>
    <n v="1433017303"/>
    <x v="3278"/>
    <x v="1"/>
    <n v="34"/>
    <x v="0"/>
    <x v="6"/>
    <n v="103"/>
    <x v="2264"/>
    <x v="1"/>
    <x v="6"/>
    <x v="3278"/>
    <x v="3270"/>
    <x v="0"/>
  </r>
  <r>
    <n v="3279"/>
    <x v="3278"/>
    <x v="3277"/>
    <n v="5800"/>
    <n v="6628"/>
    <x v="0"/>
    <x v="0"/>
    <x v="0"/>
    <n v="1459474059"/>
    <x v="3279"/>
    <x v="0"/>
    <n v="63"/>
    <x v="0"/>
    <x v="6"/>
    <n v="114"/>
    <x v="2265"/>
    <x v="1"/>
    <x v="6"/>
    <x v="3279"/>
    <x v="3271"/>
    <x v="2"/>
  </r>
  <r>
    <n v="3280"/>
    <x v="3279"/>
    <x v="3278"/>
    <n v="2000"/>
    <n v="2060"/>
    <x v="0"/>
    <x v="0"/>
    <x v="0"/>
    <n v="1433134800"/>
    <x v="3280"/>
    <x v="0"/>
    <n v="30"/>
    <x v="0"/>
    <x v="6"/>
    <n v="103"/>
    <x v="2266"/>
    <x v="1"/>
    <x v="6"/>
    <x v="3280"/>
    <x v="3272"/>
    <x v="0"/>
  </r>
  <r>
    <n v="3281"/>
    <x v="3280"/>
    <x v="3279"/>
    <n v="5000"/>
    <n v="6080"/>
    <x v="0"/>
    <x v="0"/>
    <x v="0"/>
    <n v="1441153705"/>
    <x v="3281"/>
    <x v="0"/>
    <n v="47"/>
    <x v="0"/>
    <x v="6"/>
    <n v="122"/>
    <x v="2267"/>
    <x v="1"/>
    <x v="6"/>
    <x v="3281"/>
    <x v="3273"/>
    <x v="0"/>
  </r>
  <r>
    <n v="3282"/>
    <x v="3281"/>
    <x v="3280"/>
    <n v="31000"/>
    <n v="31820.5"/>
    <x v="0"/>
    <x v="0"/>
    <x v="0"/>
    <n v="1461904788"/>
    <x v="3282"/>
    <x v="0"/>
    <n v="237"/>
    <x v="0"/>
    <x v="6"/>
    <n v="103"/>
    <x v="2268"/>
    <x v="1"/>
    <x v="6"/>
    <x v="3282"/>
    <x v="3274"/>
    <x v="2"/>
  </r>
  <r>
    <n v="3283"/>
    <x v="3282"/>
    <x v="3281"/>
    <n v="800"/>
    <n v="838"/>
    <x v="0"/>
    <x v="1"/>
    <x v="1"/>
    <n v="1455138000"/>
    <x v="3283"/>
    <x v="0"/>
    <n v="47"/>
    <x v="0"/>
    <x v="6"/>
    <n v="105"/>
    <x v="2269"/>
    <x v="1"/>
    <x v="6"/>
    <x v="3283"/>
    <x v="3275"/>
    <x v="2"/>
  </r>
  <r>
    <n v="3284"/>
    <x v="3283"/>
    <x v="3282"/>
    <n v="3000"/>
    <n v="3048"/>
    <x v="0"/>
    <x v="0"/>
    <x v="0"/>
    <n v="1454047140"/>
    <x v="3284"/>
    <x v="0"/>
    <n v="15"/>
    <x v="0"/>
    <x v="6"/>
    <n v="102"/>
    <x v="2270"/>
    <x v="1"/>
    <x v="6"/>
    <x v="3284"/>
    <x v="3276"/>
    <x v="2"/>
  </r>
  <r>
    <n v="3285"/>
    <x v="3284"/>
    <x v="3283"/>
    <n v="4999"/>
    <n v="5604"/>
    <x v="0"/>
    <x v="0"/>
    <x v="0"/>
    <n v="1488258000"/>
    <x v="3285"/>
    <x v="0"/>
    <n v="81"/>
    <x v="0"/>
    <x v="6"/>
    <n v="112"/>
    <x v="2271"/>
    <x v="1"/>
    <x v="6"/>
    <x v="3285"/>
    <x v="3277"/>
    <x v="1"/>
  </r>
  <r>
    <n v="3286"/>
    <x v="3285"/>
    <x v="3284"/>
    <n v="15000"/>
    <n v="15265"/>
    <x v="0"/>
    <x v="0"/>
    <x v="0"/>
    <n v="1471291782"/>
    <x v="3286"/>
    <x v="0"/>
    <n v="122"/>
    <x v="0"/>
    <x v="6"/>
    <n v="102"/>
    <x v="2272"/>
    <x v="1"/>
    <x v="6"/>
    <x v="3286"/>
    <x v="3278"/>
    <x v="2"/>
  </r>
  <r>
    <n v="3287"/>
    <x v="3286"/>
    <x v="3285"/>
    <n v="2500"/>
    <n v="2500"/>
    <x v="0"/>
    <x v="5"/>
    <x v="5"/>
    <n v="1448733628"/>
    <x v="3287"/>
    <x v="0"/>
    <n v="34"/>
    <x v="0"/>
    <x v="6"/>
    <n v="100"/>
    <x v="2273"/>
    <x v="1"/>
    <x v="6"/>
    <x v="3287"/>
    <x v="3279"/>
    <x v="0"/>
  </r>
  <r>
    <n v="3288"/>
    <x v="3287"/>
    <x v="3286"/>
    <n v="10000"/>
    <n v="10026.49"/>
    <x v="0"/>
    <x v="1"/>
    <x v="1"/>
    <n v="1466463600"/>
    <x v="3288"/>
    <x v="0"/>
    <n v="207"/>
    <x v="0"/>
    <x v="6"/>
    <n v="100"/>
    <x v="2274"/>
    <x v="1"/>
    <x v="6"/>
    <x v="3288"/>
    <x v="3280"/>
    <x v="2"/>
  </r>
  <r>
    <n v="3289"/>
    <x v="3288"/>
    <x v="3287"/>
    <n v="500"/>
    <n v="665.21"/>
    <x v="0"/>
    <x v="1"/>
    <x v="1"/>
    <n v="1487580602"/>
    <x v="3289"/>
    <x v="0"/>
    <n v="25"/>
    <x v="0"/>
    <x v="6"/>
    <n v="133"/>
    <x v="2275"/>
    <x v="1"/>
    <x v="6"/>
    <x v="3289"/>
    <x v="3281"/>
    <x v="1"/>
  </r>
  <r>
    <n v="3290"/>
    <x v="3289"/>
    <x v="3288"/>
    <n v="2000"/>
    <n v="2424"/>
    <x v="0"/>
    <x v="1"/>
    <x v="1"/>
    <n v="1489234891"/>
    <x v="3290"/>
    <x v="0"/>
    <n v="72"/>
    <x v="0"/>
    <x v="6"/>
    <n v="121"/>
    <x v="2276"/>
    <x v="1"/>
    <x v="6"/>
    <x v="3290"/>
    <x v="3282"/>
    <x v="1"/>
  </r>
  <r>
    <n v="3291"/>
    <x v="3290"/>
    <x v="3289"/>
    <n v="500"/>
    <n v="570"/>
    <x v="0"/>
    <x v="0"/>
    <x v="0"/>
    <n v="1442462340"/>
    <x v="3291"/>
    <x v="0"/>
    <n v="14"/>
    <x v="0"/>
    <x v="6"/>
    <n v="114"/>
    <x v="2277"/>
    <x v="1"/>
    <x v="6"/>
    <x v="3291"/>
    <x v="3283"/>
    <x v="0"/>
  </r>
  <r>
    <n v="3292"/>
    <x v="3291"/>
    <x v="3290"/>
    <n v="101"/>
    <n v="289"/>
    <x v="0"/>
    <x v="1"/>
    <x v="1"/>
    <n v="1449257348"/>
    <x v="3292"/>
    <x v="0"/>
    <n v="15"/>
    <x v="0"/>
    <x v="6"/>
    <n v="286"/>
    <x v="2278"/>
    <x v="1"/>
    <x v="6"/>
    <x v="3292"/>
    <x v="3284"/>
    <x v="0"/>
  </r>
  <r>
    <n v="3293"/>
    <x v="3292"/>
    <x v="3291"/>
    <n v="4500"/>
    <n v="7670"/>
    <x v="0"/>
    <x v="4"/>
    <x v="4"/>
    <n v="1488622352"/>
    <x v="3293"/>
    <x v="0"/>
    <n v="91"/>
    <x v="0"/>
    <x v="6"/>
    <n v="170"/>
    <x v="519"/>
    <x v="1"/>
    <x v="6"/>
    <x v="3293"/>
    <x v="3285"/>
    <x v="1"/>
  </r>
  <r>
    <n v="3294"/>
    <x v="3293"/>
    <x v="3292"/>
    <n v="600"/>
    <n v="710"/>
    <x v="0"/>
    <x v="1"/>
    <x v="1"/>
    <n v="1434459554"/>
    <x v="3294"/>
    <x v="0"/>
    <n v="24"/>
    <x v="0"/>
    <x v="6"/>
    <n v="118"/>
    <x v="2279"/>
    <x v="1"/>
    <x v="6"/>
    <x v="3294"/>
    <x v="3286"/>
    <x v="0"/>
  </r>
  <r>
    <n v="3295"/>
    <x v="3294"/>
    <x v="3293"/>
    <n v="700"/>
    <n v="720.01"/>
    <x v="0"/>
    <x v="1"/>
    <x v="1"/>
    <n v="1474886229"/>
    <x v="3295"/>
    <x v="0"/>
    <n v="27"/>
    <x v="0"/>
    <x v="6"/>
    <n v="103"/>
    <x v="2001"/>
    <x v="1"/>
    <x v="6"/>
    <x v="3295"/>
    <x v="3287"/>
    <x v="2"/>
  </r>
  <r>
    <n v="3296"/>
    <x v="3295"/>
    <x v="3294"/>
    <n v="1500"/>
    <n v="2161"/>
    <x v="0"/>
    <x v="1"/>
    <x v="1"/>
    <n v="1448229600"/>
    <x v="3296"/>
    <x v="0"/>
    <n v="47"/>
    <x v="0"/>
    <x v="6"/>
    <n v="144"/>
    <x v="2280"/>
    <x v="1"/>
    <x v="6"/>
    <x v="3296"/>
    <x v="3288"/>
    <x v="0"/>
  </r>
  <r>
    <n v="3297"/>
    <x v="3296"/>
    <x v="3295"/>
    <n v="5500"/>
    <n v="5504"/>
    <x v="0"/>
    <x v="1"/>
    <x v="1"/>
    <n v="1438037940"/>
    <x v="3297"/>
    <x v="0"/>
    <n v="44"/>
    <x v="0"/>
    <x v="6"/>
    <n v="100"/>
    <x v="2281"/>
    <x v="1"/>
    <x v="6"/>
    <x v="3297"/>
    <x v="3289"/>
    <x v="0"/>
  </r>
  <r>
    <n v="3298"/>
    <x v="3297"/>
    <x v="3296"/>
    <n v="10000"/>
    <n v="10173"/>
    <x v="0"/>
    <x v="0"/>
    <x v="0"/>
    <n v="1442102400"/>
    <x v="3298"/>
    <x v="0"/>
    <n v="72"/>
    <x v="0"/>
    <x v="6"/>
    <n v="102"/>
    <x v="2282"/>
    <x v="1"/>
    <x v="6"/>
    <x v="3298"/>
    <x v="3290"/>
    <x v="0"/>
  </r>
  <r>
    <n v="3299"/>
    <x v="3298"/>
    <x v="3297"/>
    <n v="3000"/>
    <n v="3486"/>
    <x v="0"/>
    <x v="0"/>
    <x v="0"/>
    <n v="1444860063"/>
    <x v="3299"/>
    <x v="0"/>
    <n v="63"/>
    <x v="0"/>
    <x v="6"/>
    <n v="116"/>
    <x v="2283"/>
    <x v="1"/>
    <x v="6"/>
    <x v="3299"/>
    <x v="3291"/>
    <x v="0"/>
  </r>
  <r>
    <n v="3300"/>
    <x v="3299"/>
    <x v="3298"/>
    <n v="3000"/>
    <n v="4085"/>
    <x v="0"/>
    <x v="0"/>
    <x v="0"/>
    <n v="1430329862"/>
    <x v="3300"/>
    <x v="0"/>
    <n v="88"/>
    <x v="0"/>
    <x v="6"/>
    <n v="136"/>
    <x v="2284"/>
    <x v="1"/>
    <x v="6"/>
    <x v="3300"/>
    <x v="3292"/>
    <x v="0"/>
  </r>
  <r>
    <n v="3301"/>
    <x v="3300"/>
    <x v="3299"/>
    <n v="3000"/>
    <n v="4004"/>
    <x v="0"/>
    <x v="0"/>
    <x v="0"/>
    <n v="1470034740"/>
    <x v="3301"/>
    <x v="0"/>
    <n v="70"/>
    <x v="0"/>
    <x v="6"/>
    <n v="133"/>
    <x v="700"/>
    <x v="1"/>
    <x v="6"/>
    <x v="3301"/>
    <x v="3293"/>
    <x v="2"/>
  </r>
  <r>
    <n v="3302"/>
    <x v="3301"/>
    <x v="3300"/>
    <n v="8400"/>
    <n v="8685"/>
    <x v="0"/>
    <x v="3"/>
    <x v="3"/>
    <n v="1481099176"/>
    <x v="3302"/>
    <x v="0"/>
    <n v="50"/>
    <x v="0"/>
    <x v="6"/>
    <n v="103"/>
    <x v="2285"/>
    <x v="1"/>
    <x v="6"/>
    <x v="3302"/>
    <x v="3294"/>
    <x v="2"/>
  </r>
  <r>
    <n v="3303"/>
    <x v="3302"/>
    <x v="3301"/>
    <n v="1800"/>
    <n v="2086"/>
    <x v="0"/>
    <x v="0"/>
    <x v="0"/>
    <n v="1427553484"/>
    <x v="3303"/>
    <x v="0"/>
    <n v="35"/>
    <x v="0"/>
    <x v="6"/>
    <n v="116"/>
    <x v="2286"/>
    <x v="1"/>
    <x v="6"/>
    <x v="3303"/>
    <x v="3295"/>
    <x v="0"/>
  </r>
  <r>
    <n v="3304"/>
    <x v="3303"/>
    <x v="3302"/>
    <n v="15000"/>
    <n v="15677.5"/>
    <x v="0"/>
    <x v="0"/>
    <x v="0"/>
    <n v="1482418752"/>
    <x v="3304"/>
    <x v="0"/>
    <n v="175"/>
    <x v="0"/>
    <x v="6"/>
    <n v="105"/>
    <x v="2287"/>
    <x v="1"/>
    <x v="6"/>
    <x v="3304"/>
    <x v="3296"/>
    <x v="2"/>
  </r>
  <r>
    <n v="3305"/>
    <x v="3304"/>
    <x v="3303"/>
    <n v="4000"/>
    <n v="4081"/>
    <x v="0"/>
    <x v="0"/>
    <x v="0"/>
    <n v="1438374748"/>
    <x v="3305"/>
    <x v="0"/>
    <n v="20"/>
    <x v="0"/>
    <x v="6"/>
    <n v="102"/>
    <x v="2288"/>
    <x v="1"/>
    <x v="6"/>
    <x v="3305"/>
    <x v="3297"/>
    <x v="0"/>
  </r>
  <r>
    <n v="3306"/>
    <x v="3305"/>
    <x v="3304"/>
    <n v="1500"/>
    <n v="2630"/>
    <x v="0"/>
    <x v="0"/>
    <x v="0"/>
    <n v="1465527600"/>
    <x v="3306"/>
    <x v="0"/>
    <n v="54"/>
    <x v="0"/>
    <x v="6"/>
    <n v="175"/>
    <x v="2289"/>
    <x v="1"/>
    <x v="6"/>
    <x v="3306"/>
    <x v="3298"/>
    <x v="2"/>
  </r>
  <r>
    <n v="3307"/>
    <x v="3306"/>
    <x v="3305"/>
    <n v="1000"/>
    <n v="1066.8"/>
    <x v="0"/>
    <x v="0"/>
    <x v="0"/>
    <n v="1463275339"/>
    <x v="3307"/>
    <x v="0"/>
    <n v="20"/>
    <x v="0"/>
    <x v="6"/>
    <n v="107"/>
    <x v="2290"/>
    <x v="1"/>
    <x v="6"/>
    <x v="3307"/>
    <x v="3299"/>
    <x v="2"/>
  </r>
  <r>
    <n v="3308"/>
    <x v="3307"/>
    <x v="3306"/>
    <n v="3500"/>
    <n v="4280"/>
    <x v="0"/>
    <x v="0"/>
    <x v="0"/>
    <n v="1460581365"/>
    <x v="3308"/>
    <x v="0"/>
    <n v="57"/>
    <x v="0"/>
    <x v="6"/>
    <n v="122"/>
    <x v="2291"/>
    <x v="1"/>
    <x v="6"/>
    <x v="3308"/>
    <x v="3300"/>
    <x v="2"/>
  </r>
  <r>
    <n v="3309"/>
    <x v="3308"/>
    <x v="3307"/>
    <n v="350"/>
    <n v="558"/>
    <x v="0"/>
    <x v="1"/>
    <x v="1"/>
    <n v="1476632178"/>
    <x v="3309"/>
    <x v="0"/>
    <n v="31"/>
    <x v="0"/>
    <x v="6"/>
    <n v="159"/>
    <x v="657"/>
    <x v="1"/>
    <x v="6"/>
    <x v="3309"/>
    <x v="3301"/>
    <x v="2"/>
  </r>
  <r>
    <n v="3310"/>
    <x v="3309"/>
    <x v="3308"/>
    <n v="6500"/>
    <n v="6505"/>
    <x v="0"/>
    <x v="0"/>
    <x v="0"/>
    <n v="1444169825"/>
    <x v="3310"/>
    <x v="0"/>
    <n v="31"/>
    <x v="0"/>
    <x v="6"/>
    <n v="100"/>
    <x v="2292"/>
    <x v="1"/>
    <x v="6"/>
    <x v="3310"/>
    <x v="3302"/>
    <x v="0"/>
  </r>
  <r>
    <n v="3311"/>
    <x v="3310"/>
    <x v="3309"/>
    <n v="2500"/>
    <n v="2746"/>
    <x v="0"/>
    <x v="0"/>
    <x v="0"/>
    <n v="1445065210"/>
    <x v="3311"/>
    <x v="0"/>
    <n v="45"/>
    <x v="0"/>
    <x v="6"/>
    <n v="110"/>
    <x v="2293"/>
    <x v="1"/>
    <x v="6"/>
    <x v="3311"/>
    <x v="3303"/>
    <x v="0"/>
  </r>
  <r>
    <n v="3312"/>
    <x v="3311"/>
    <x v="3310"/>
    <n v="2500"/>
    <n v="2501"/>
    <x v="0"/>
    <x v="0"/>
    <x v="0"/>
    <n v="1478901600"/>
    <x v="3312"/>
    <x v="0"/>
    <n v="41"/>
    <x v="0"/>
    <x v="6"/>
    <n v="100"/>
    <x v="2256"/>
    <x v="1"/>
    <x v="6"/>
    <x v="3312"/>
    <x v="3304"/>
    <x v="2"/>
  </r>
  <r>
    <n v="3313"/>
    <x v="3312"/>
    <x v="3311"/>
    <n v="2000"/>
    <n v="2321"/>
    <x v="0"/>
    <x v="0"/>
    <x v="0"/>
    <n v="1453856400"/>
    <x v="3313"/>
    <x v="0"/>
    <n v="29"/>
    <x v="0"/>
    <x v="6"/>
    <n v="116"/>
    <x v="2294"/>
    <x v="1"/>
    <x v="6"/>
    <x v="3313"/>
    <x v="3305"/>
    <x v="2"/>
  </r>
  <r>
    <n v="3314"/>
    <x v="3313"/>
    <x v="3312"/>
    <n v="800"/>
    <n v="1686"/>
    <x v="0"/>
    <x v="1"/>
    <x v="1"/>
    <n v="1431115500"/>
    <x v="3314"/>
    <x v="0"/>
    <n v="58"/>
    <x v="0"/>
    <x v="6"/>
    <n v="211"/>
    <x v="2295"/>
    <x v="1"/>
    <x v="6"/>
    <x v="3314"/>
    <x v="3306"/>
    <x v="0"/>
  </r>
  <r>
    <n v="3315"/>
    <x v="3314"/>
    <x v="3313"/>
    <n v="4000"/>
    <n v="4400"/>
    <x v="0"/>
    <x v="1"/>
    <x v="1"/>
    <n v="1462519041"/>
    <x v="3315"/>
    <x v="0"/>
    <n v="89"/>
    <x v="0"/>
    <x v="6"/>
    <n v="110"/>
    <x v="2296"/>
    <x v="1"/>
    <x v="6"/>
    <x v="3315"/>
    <x v="3307"/>
    <x v="2"/>
  </r>
  <r>
    <n v="3316"/>
    <x v="3315"/>
    <x v="3314"/>
    <n v="11737"/>
    <n v="11747.18"/>
    <x v="0"/>
    <x v="0"/>
    <x v="0"/>
    <n v="1407506040"/>
    <x v="3316"/>
    <x v="0"/>
    <n v="125"/>
    <x v="0"/>
    <x v="6"/>
    <n v="100"/>
    <x v="2297"/>
    <x v="1"/>
    <x v="6"/>
    <x v="3316"/>
    <x v="3308"/>
    <x v="3"/>
  </r>
  <r>
    <n v="3317"/>
    <x v="3316"/>
    <x v="3315"/>
    <n v="1050"/>
    <n v="1115"/>
    <x v="0"/>
    <x v="0"/>
    <x v="0"/>
    <n v="1465347424"/>
    <x v="3317"/>
    <x v="0"/>
    <n v="18"/>
    <x v="0"/>
    <x v="6"/>
    <n v="106"/>
    <x v="2298"/>
    <x v="1"/>
    <x v="6"/>
    <x v="3317"/>
    <x v="3309"/>
    <x v="2"/>
  </r>
  <r>
    <n v="3318"/>
    <x v="3317"/>
    <x v="3316"/>
    <n v="2000"/>
    <n v="2512"/>
    <x v="0"/>
    <x v="5"/>
    <x v="5"/>
    <n v="1460341800"/>
    <x v="3318"/>
    <x v="0"/>
    <n v="32"/>
    <x v="0"/>
    <x v="6"/>
    <n v="126"/>
    <x v="2299"/>
    <x v="1"/>
    <x v="6"/>
    <x v="3318"/>
    <x v="3310"/>
    <x v="2"/>
  </r>
  <r>
    <n v="3319"/>
    <x v="3318"/>
    <x v="3317"/>
    <n v="500"/>
    <n v="540"/>
    <x v="0"/>
    <x v="1"/>
    <x v="1"/>
    <n v="1422712986"/>
    <x v="3319"/>
    <x v="0"/>
    <n v="16"/>
    <x v="0"/>
    <x v="6"/>
    <n v="108"/>
    <x v="1179"/>
    <x v="1"/>
    <x v="6"/>
    <x v="3319"/>
    <x v="3311"/>
    <x v="3"/>
  </r>
  <r>
    <n v="3320"/>
    <x v="3319"/>
    <x v="3318"/>
    <n v="2500"/>
    <n v="2525"/>
    <x v="0"/>
    <x v="0"/>
    <x v="0"/>
    <n v="1466557557"/>
    <x v="3320"/>
    <x v="0"/>
    <n v="38"/>
    <x v="0"/>
    <x v="6"/>
    <n v="101"/>
    <x v="2300"/>
    <x v="1"/>
    <x v="6"/>
    <x v="3320"/>
    <x v="3312"/>
    <x v="2"/>
  </r>
  <r>
    <n v="3321"/>
    <x v="3320"/>
    <x v="3319"/>
    <n v="500"/>
    <n v="537"/>
    <x v="0"/>
    <x v="0"/>
    <x v="0"/>
    <n v="1413431940"/>
    <x v="3321"/>
    <x v="0"/>
    <n v="15"/>
    <x v="0"/>
    <x v="6"/>
    <n v="107"/>
    <x v="1246"/>
    <x v="1"/>
    <x v="6"/>
    <x v="3321"/>
    <x v="3313"/>
    <x v="3"/>
  </r>
  <r>
    <n v="3322"/>
    <x v="3321"/>
    <x v="3320"/>
    <n v="3300"/>
    <n v="3350"/>
    <x v="0"/>
    <x v="0"/>
    <x v="0"/>
    <n v="1466567700"/>
    <x v="3322"/>
    <x v="0"/>
    <n v="23"/>
    <x v="0"/>
    <x v="6"/>
    <n v="102"/>
    <x v="2301"/>
    <x v="1"/>
    <x v="6"/>
    <x v="3322"/>
    <x v="3314"/>
    <x v="2"/>
  </r>
  <r>
    <n v="3323"/>
    <x v="3322"/>
    <x v="3321"/>
    <n v="1000"/>
    <n v="1259"/>
    <x v="0"/>
    <x v="1"/>
    <x v="1"/>
    <n v="1474793208"/>
    <x v="3323"/>
    <x v="0"/>
    <n v="49"/>
    <x v="0"/>
    <x v="6"/>
    <n v="126"/>
    <x v="2049"/>
    <x v="1"/>
    <x v="6"/>
    <x v="3323"/>
    <x v="3315"/>
    <x v="2"/>
  </r>
  <r>
    <n v="3324"/>
    <x v="3323"/>
    <x v="3322"/>
    <n v="1500"/>
    <n v="1525"/>
    <x v="0"/>
    <x v="17"/>
    <x v="3"/>
    <n v="1465135190"/>
    <x v="3324"/>
    <x v="0"/>
    <n v="10"/>
    <x v="0"/>
    <x v="6"/>
    <n v="102"/>
    <x v="2302"/>
    <x v="1"/>
    <x v="6"/>
    <x v="3324"/>
    <x v="3316"/>
    <x v="2"/>
  </r>
  <r>
    <n v="3325"/>
    <x v="3324"/>
    <x v="3323"/>
    <n v="400"/>
    <n v="450"/>
    <x v="0"/>
    <x v="1"/>
    <x v="1"/>
    <n v="1428256277"/>
    <x v="3325"/>
    <x v="0"/>
    <n v="15"/>
    <x v="0"/>
    <x v="6"/>
    <n v="113"/>
    <x v="180"/>
    <x v="1"/>
    <x v="6"/>
    <x v="3325"/>
    <x v="3317"/>
    <x v="0"/>
  </r>
  <r>
    <n v="3326"/>
    <x v="3325"/>
    <x v="3324"/>
    <n v="8000"/>
    <n v="8110"/>
    <x v="0"/>
    <x v="0"/>
    <x v="0"/>
    <n v="1425830905"/>
    <x v="3326"/>
    <x v="0"/>
    <n v="57"/>
    <x v="0"/>
    <x v="6"/>
    <n v="101"/>
    <x v="2303"/>
    <x v="1"/>
    <x v="6"/>
    <x v="3326"/>
    <x v="3318"/>
    <x v="0"/>
  </r>
  <r>
    <n v="3327"/>
    <x v="3326"/>
    <x v="3325"/>
    <n v="800"/>
    <n v="810"/>
    <x v="0"/>
    <x v="1"/>
    <x v="1"/>
    <n v="1462697966"/>
    <x v="3327"/>
    <x v="0"/>
    <n v="33"/>
    <x v="0"/>
    <x v="6"/>
    <n v="101"/>
    <x v="2304"/>
    <x v="1"/>
    <x v="6"/>
    <x v="3327"/>
    <x v="3319"/>
    <x v="2"/>
  </r>
  <r>
    <n v="3328"/>
    <x v="3327"/>
    <x v="3326"/>
    <n v="1800"/>
    <n v="2635"/>
    <x v="0"/>
    <x v="0"/>
    <x v="0"/>
    <n v="1404522000"/>
    <x v="3328"/>
    <x v="0"/>
    <n v="9"/>
    <x v="0"/>
    <x v="6"/>
    <n v="146"/>
    <x v="2305"/>
    <x v="1"/>
    <x v="6"/>
    <x v="3328"/>
    <x v="3320"/>
    <x v="3"/>
  </r>
  <r>
    <n v="3329"/>
    <x v="3328"/>
    <x v="3327"/>
    <n v="1000"/>
    <n v="1168"/>
    <x v="0"/>
    <x v="1"/>
    <x v="1"/>
    <n v="1406502000"/>
    <x v="3329"/>
    <x v="0"/>
    <n v="26"/>
    <x v="0"/>
    <x v="6"/>
    <n v="117"/>
    <x v="2306"/>
    <x v="1"/>
    <x v="6"/>
    <x v="3329"/>
    <x v="3321"/>
    <x v="3"/>
  </r>
  <r>
    <n v="3330"/>
    <x v="3329"/>
    <x v="3328"/>
    <n v="1500"/>
    <n v="1594"/>
    <x v="0"/>
    <x v="1"/>
    <x v="1"/>
    <n v="1427919468"/>
    <x v="3330"/>
    <x v="0"/>
    <n v="69"/>
    <x v="0"/>
    <x v="6"/>
    <n v="106"/>
    <x v="2307"/>
    <x v="1"/>
    <x v="6"/>
    <x v="3330"/>
    <x v="3322"/>
    <x v="0"/>
  </r>
  <r>
    <n v="3331"/>
    <x v="3330"/>
    <x v="3329"/>
    <n v="5000"/>
    <n v="5226"/>
    <x v="0"/>
    <x v="0"/>
    <x v="0"/>
    <n v="1444149886"/>
    <x v="3331"/>
    <x v="0"/>
    <n v="65"/>
    <x v="0"/>
    <x v="6"/>
    <n v="105"/>
    <x v="2308"/>
    <x v="1"/>
    <x v="6"/>
    <x v="3331"/>
    <x v="3323"/>
    <x v="0"/>
  </r>
  <r>
    <n v="3332"/>
    <x v="3331"/>
    <x v="3330"/>
    <n v="6000"/>
    <n v="6000"/>
    <x v="0"/>
    <x v="0"/>
    <x v="0"/>
    <n v="1405802330"/>
    <x v="3332"/>
    <x v="0"/>
    <n v="83"/>
    <x v="0"/>
    <x v="6"/>
    <n v="100"/>
    <x v="2309"/>
    <x v="1"/>
    <x v="6"/>
    <x v="3332"/>
    <x v="3324"/>
    <x v="3"/>
  </r>
  <r>
    <n v="3333"/>
    <x v="3332"/>
    <x v="3331"/>
    <n v="3500"/>
    <n v="3660"/>
    <x v="0"/>
    <x v="0"/>
    <x v="0"/>
    <n v="1434384880"/>
    <x v="3333"/>
    <x v="0"/>
    <n v="111"/>
    <x v="0"/>
    <x v="6"/>
    <n v="105"/>
    <x v="2310"/>
    <x v="1"/>
    <x v="6"/>
    <x v="3333"/>
    <x v="3325"/>
    <x v="0"/>
  </r>
  <r>
    <n v="3334"/>
    <x v="3333"/>
    <x v="3332"/>
    <n v="3871"/>
    <n v="5366"/>
    <x v="0"/>
    <x v="0"/>
    <x v="0"/>
    <n v="1438259422"/>
    <x v="3334"/>
    <x v="0"/>
    <n v="46"/>
    <x v="0"/>
    <x v="6"/>
    <n v="139"/>
    <x v="2311"/>
    <x v="1"/>
    <x v="6"/>
    <x v="3334"/>
    <x v="3326"/>
    <x v="0"/>
  </r>
  <r>
    <n v="3335"/>
    <x v="3334"/>
    <x v="3333"/>
    <n v="5000"/>
    <n v="5016"/>
    <x v="0"/>
    <x v="1"/>
    <x v="1"/>
    <n v="1407106800"/>
    <x v="3335"/>
    <x v="0"/>
    <n v="63"/>
    <x v="0"/>
    <x v="6"/>
    <n v="100"/>
    <x v="2312"/>
    <x v="1"/>
    <x v="6"/>
    <x v="3335"/>
    <x v="3327"/>
    <x v="3"/>
  </r>
  <r>
    <n v="3336"/>
    <x v="3335"/>
    <x v="3334"/>
    <n v="250"/>
    <n v="250"/>
    <x v="0"/>
    <x v="1"/>
    <x v="1"/>
    <n v="1459845246"/>
    <x v="3336"/>
    <x v="0"/>
    <n v="9"/>
    <x v="0"/>
    <x v="6"/>
    <n v="100"/>
    <x v="1771"/>
    <x v="1"/>
    <x v="6"/>
    <x v="3336"/>
    <x v="3328"/>
    <x v="2"/>
  </r>
  <r>
    <n v="3337"/>
    <x v="3336"/>
    <x v="3335"/>
    <n v="2500"/>
    <n v="2755"/>
    <x v="0"/>
    <x v="1"/>
    <x v="1"/>
    <n v="1412974800"/>
    <x v="3337"/>
    <x v="0"/>
    <n v="34"/>
    <x v="0"/>
    <x v="6"/>
    <n v="110"/>
    <x v="2313"/>
    <x v="1"/>
    <x v="6"/>
    <x v="3337"/>
    <x v="3329"/>
    <x v="3"/>
  </r>
  <r>
    <n v="3338"/>
    <x v="3337"/>
    <x v="3336"/>
    <n v="15000"/>
    <n v="15327"/>
    <x v="0"/>
    <x v="0"/>
    <x v="0"/>
    <n v="1487944080"/>
    <x v="3338"/>
    <x v="0"/>
    <n v="112"/>
    <x v="0"/>
    <x v="6"/>
    <n v="102"/>
    <x v="2314"/>
    <x v="1"/>
    <x v="6"/>
    <x v="3338"/>
    <x v="3330"/>
    <x v="1"/>
  </r>
  <r>
    <n v="3339"/>
    <x v="3338"/>
    <x v="3337"/>
    <n v="8000"/>
    <n v="8348"/>
    <x v="0"/>
    <x v="0"/>
    <x v="0"/>
    <n v="1469721518"/>
    <x v="3339"/>
    <x v="0"/>
    <n v="47"/>
    <x v="0"/>
    <x v="6"/>
    <n v="104"/>
    <x v="2315"/>
    <x v="1"/>
    <x v="6"/>
    <x v="3339"/>
    <x v="3331"/>
    <x v="2"/>
  </r>
  <r>
    <n v="3340"/>
    <x v="3339"/>
    <x v="3338"/>
    <n v="3000"/>
    <n v="4145"/>
    <x v="0"/>
    <x v="0"/>
    <x v="0"/>
    <n v="1481066554"/>
    <x v="3340"/>
    <x v="0"/>
    <n v="38"/>
    <x v="0"/>
    <x v="6"/>
    <n v="138"/>
    <x v="2316"/>
    <x v="1"/>
    <x v="6"/>
    <x v="3340"/>
    <x v="3332"/>
    <x v="2"/>
  </r>
  <r>
    <n v="3341"/>
    <x v="3340"/>
    <x v="3339"/>
    <n v="3350"/>
    <n v="3350"/>
    <x v="0"/>
    <x v="1"/>
    <x v="1"/>
    <n v="1465750800"/>
    <x v="3341"/>
    <x v="0"/>
    <n v="28"/>
    <x v="0"/>
    <x v="6"/>
    <n v="100"/>
    <x v="2317"/>
    <x v="1"/>
    <x v="6"/>
    <x v="3341"/>
    <x v="3333"/>
    <x v="2"/>
  </r>
  <r>
    <n v="3342"/>
    <x v="3341"/>
    <x v="3340"/>
    <n v="6000"/>
    <n v="6100"/>
    <x v="0"/>
    <x v="0"/>
    <x v="0"/>
    <n v="1427864340"/>
    <x v="3342"/>
    <x v="0"/>
    <n v="78"/>
    <x v="0"/>
    <x v="6"/>
    <n v="102"/>
    <x v="2318"/>
    <x v="1"/>
    <x v="6"/>
    <x v="3342"/>
    <x v="3334"/>
    <x v="0"/>
  </r>
  <r>
    <n v="3343"/>
    <x v="3342"/>
    <x v="3341"/>
    <n v="700"/>
    <n v="1200"/>
    <x v="0"/>
    <x v="1"/>
    <x v="1"/>
    <n v="1460553480"/>
    <x v="3343"/>
    <x v="0"/>
    <n v="23"/>
    <x v="0"/>
    <x v="6"/>
    <n v="171"/>
    <x v="936"/>
    <x v="1"/>
    <x v="6"/>
    <x v="3343"/>
    <x v="3335"/>
    <x v="2"/>
  </r>
  <r>
    <n v="3344"/>
    <x v="3343"/>
    <x v="3342"/>
    <n v="4500"/>
    <n v="4565"/>
    <x v="0"/>
    <x v="0"/>
    <x v="0"/>
    <n v="1409374093"/>
    <x v="3344"/>
    <x v="0"/>
    <n v="40"/>
    <x v="0"/>
    <x v="6"/>
    <n v="101"/>
    <x v="2319"/>
    <x v="1"/>
    <x v="6"/>
    <x v="3344"/>
    <x v="3336"/>
    <x v="3"/>
  </r>
  <r>
    <n v="3345"/>
    <x v="3344"/>
    <x v="3343"/>
    <n v="500"/>
    <n v="650"/>
    <x v="0"/>
    <x v="0"/>
    <x v="0"/>
    <n v="1429317420"/>
    <x v="3345"/>
    <x v="0"/>
    <n v="13"/>
    <x v="0"/>
    <x v="6"/>
    <n v="130"/>
    <x v="73"/>
    <x v="1"/>
    <x v="6"/>
    <x v="3345"/>
    <x v="3337"/>
    <x v="0"/>
  </r>
  <r>
    <n v="3346"/>
    <x v="3345"/>
    <x v="3344"/>
    <n v="1500"/>
    <n v="1650"/>
    <x v="0"/>
    <x v="0"/>
    <x v="0"/>
    <n v="1424910910"/>
    <x v="3346"/>
    <x v="0"/>
    <n v="18"/>
    <x v="0"/>
    <x v="6"/>
    <n v="110"/>
    <x v="2320"/>
    <x v="1"/>
    <x v="6"/>
    <x v="3346"/>
    <x v="3338"/>
    <x v="0"/>
  </r>
  <r>
    <n v="3347"/>
    <x v="3346"/>
    <x v="3345"/>
    <n v="2000"/>
    <n v="2389"/>
    <x v="0"/>
    <x v="1"/>
    <x v="1"/>
    <n v="1462741200"/>
    <x v="3347"/>
    <x v="0"/>
    <n v="22"/>
    <x v="0"/>
    <x v="6"/>
    <n v="119"/>
    <x v="2321"/>
    <x v="1"/>
    <x v="6"/>
    <x v="3347"/>
    <x v="3339"/>
    <x v="2"/>
  </r>
  <r>
    <n v="3348"/>
    <x v="3265"/>
    <x v="3346"/>
    <n v="5500"/>
    <n v="5516"/>
    <x v="0"/>
    <x v="0"/>
    <x v="0"/>
    <n v="1461988740"/>
    <x v="3348"/>
    <x v="0"/>
    <n v="79"/>
    <x v="0"/>
    <x v="6"/>
    <n v="100"/>
    <x v="2322"/>
    <x v="1"/>
    <x v="6"/>
    <x v="3348"/>
    <x v="3340"/>
    <x v="2"/>
  </r>
  <r>
    <n v="3349"/>
    <x v="3347"/>
    <x v="3347"/>
    <n v="1000"/>
    <n v="1534"/>
    <x v="0"/>
    <x v="0"/>
    <x v="0"/>
    <n v="1465837200"/>
    <x v="3349"/>
    <x v="0"/>
    <n v="14"/>
    <x v="0"/>
    <x v="6"/>
    <n v="153"/>
    <x v="2323"/>
    <x v="1"/>
    <x v="6"/>
    <x v="3349"/>
    <x v="3341"/>
    <x v="2"/>
  </r>
  <r>
    <n v="3350"/>
    <x v="3348"/>
    <x v="3348"/>
    <n v="3500"/>
    <n v="3655"/>
    <x v="0"/>
    <x v="19"/>
    <x v="3"/>
    <n v="1448838000"/>
    <x v="3350"/>
    <x v="0"/>
    <n v="51"/>
    <x v="0"/>
    <x v="6"/>
    <n v="104"/>
    <x v="396"/>
    <x v="1"/>
    <x v="6"/>
    <x v="3350"/>
    <x v="3342"/>
    <x v="0"/>
  </r>
  <r>
    <n v="3351"/>
    <x v="3349"/>
    <x v="3349"/>
    <n v="5000"/>
    <n v="5055"/>
    <x v="0"/>
    <x v="1"/>
    <x v="1"/>
    <n v="1406113200"/>
    <x v="3351"/>
    <x v="0"/>
    <n v="54"/>
    <x v="0"/>
    <x v="6"/>
    <n v="101"/>
    <x v="2324"/>
    <x v="1"/>
    <x v="6"/>
    <x v="3351"/>
    <x v="3343"/>
    <x v="3"/>
  </r>
  <r>
    <n v="3352"/>
    <x v="3350"/>
    <x v="3350"/>
    <n v="5000"/>
    <n v="5376"/>
    <x v="0"/>
    <x v="1"/>
    <x v="1"/>
    <n v="1467414000"/>
    <x v="3352"/>
    <x v="0"/>
    <n v="70"/>
    <x v="0"/>
    <x v="6"/>
    <n v="108"/>
    <x v="2325"/>
    <x v="1"/>
    <x v="6"/>
    <x v="3352"/>
    <x v="3344"/>
    <x v="2"/>
  </r>
  <r>
    <n v="3353"/>
    <x v="3351"/>
    <x v="3351"/>
    <n v="500"/>
    <n v="1575"/>
    <x v="0"/>
    <x v="1"/>
    <x v="1"/>
    <n v="1462230000"/>
    <x v="3353"/>
    <x v="0"/>
    <n v="44"/>
    <x v="0"/>
    <x v="6"/>
    <n v="315"/>
    <x v="1246"/>
    <x v="1"/>
    <x v="6"/>
    <x v="3353"/>
    <x v="3345"/>
    <x v="2"/>
  </r>
  <r>
    <n v="3354"/>
    <x v="3352"/>
    <x v="3352"/>
    <n v="3000"/>
    <n v="3058"/>
    <x v="0"/>
    <x v="0"/>
    <x v="0"/>
    <n v="1446091260"/>
    <x v="3354"/>
    <x v="0"/>
    <n v="55"/>
    <x v="0"/>
    <x v="6"/>
    <n v="102"/>
    <x v="2147"/>
    <x v="1"/>
    <x v="6"/>
    <x v="3354"/>
    <x v="3346"/>
    <x v="0"/>
  </r>
  <r>
    <n v="3355"/>
    <x v="3353"/>
    <x v="3353"/>
    <n v="1750"/>
    <n v="2210"/>
    <x v="0"/>
    <x v="1"/>
    <x v="1"/>
    <n v="1462879020"/>
    <x v="3355"/>
    <x v="0"/>
    <n v="15"/>
    <x v="0"/>
    <x v="6"/>
    <n v="126"/>
    <x v="2326"/>
    <x v="1"/>
    <x v="6"/>
    <x v="3355"/>
    <x v="3347"/>
    <x v="2"/>
  </r>
  <r>
    <n v="3356"/>
    <x v="3354"/>
    <x v="3354"/>
    <n v="1500"/>
    <n v="1521"/>
    <x v="0"/>
    <x v="1"/>
    <x v="1"/>
    <n v="1468611272"/>
    <x v="3356"/>
    <x v="0"/>
    <n v="27"/>
    <x v="0"/>
    <x v="6"/>
    <n v="101"/>
    <x v="2327"/>
    <x v="1"/>
    <x v="6"/>
    <x v="3356"/>
    <x v="3348"/>
    <x v="2"/>
  </r>
  <r>
    <n v="3357"/>
    <x v="3355"/>
    <x v="3355"/>
    <n v="2000"/>
    <n v="2020"/>
    <x v="0"/>
    <x v="1"/>
    <x v="1"/>
    <n v="1406887310"/>
    <x v="3357"/>
    <x v="0"/>
    <n v="21"/>
    <x v="0"/>
    <x v="6"/>
    <n v="101"/>
    <x v="2328"/>
    <x v="1"/>
    <x v="6"/>
    <x v="3357"/>
    <x v="3349"/>
    <x v="3"/>
  </r>
  <r>
    <n v="3358"/>
    <x v="3356"/>
    <x v="3356"/>
    <n v="10000"/>
    <n v="10299"/>
    <x v="0"/>
    <x v="0"/>
    <x v="0"/>
    <n v="1416385679"/>
    <x v="3358"/>
    <x v="0"/>
    <n v="162"/>
    <x v="0"/>
    <x v="6"/>
    <n v="103"/>
    <x v="1556"/>
    <x v="1"/>
    <x v="6"/>
    <x v="3358"/>
    <x v="3350"/>
    <x v="3"/>
  </r>
  <r>
    <n v="3359"/>
    <x v="3357"/>
    <x v="3357"/>
    <n v="4000"/>
    <n v="4250"/>
    <x v="0"/>
    <x v="0"/>
    <x v="0"/>
    <n v="1487985734"/>
    <x v="3359"/>
    <x v="0"/>
    <n v="23"/>
    <x v="0"/>
    <x v="6"/>
    <n v="106"/>
    <x v="2329"/>
    <x v="1"/>
    <x v="6"/>
    <x v="3359"/>
    <x v="3351"/>
    <x v="1"/>
  </r>
  <r>
    <n v="3360"/>
    <x v="3358"/>
    <x v="3358"/>
    <n v="9000"/>
    <n v="9124"/>
    <x v="0"/>
    <x v="20"/>
    <x v="12"/>
    <n v="1481731140"/>
    <x v="3360"/>
    <x v="0"/>
    <n v="72"/>
    <x v="0"/>
    <x v="6"/>
    <n v="101"/>
    <x v="2038"/>
    <x v="1"/>
    <x v="6"/>
    <x v="3360"/>
    <x v="3352"/>
    <x v="2"/>
  </r>
  <r>
    <n v="3361"/>
    <x v="3359"/>
    <x v="3359"/>
    <n v="5000"/>
    <n v="5673"/>
    <x v="0"/>
    <x v="0"/>
    <x v="0"/>
    <n v="1409587140"/>
    <x v="3361"/>
    <x v="0"/>
    <n v="68"/>
    <x v="0"/>
    <x v="6"/>
    <n v="113"/>
    <x v="1418"/>
    <x v="1"/>
    <x v="6"/>
    <x v="3361"/>
    <x v="3353"/>
    <x v="3"/>
  </r>
  <r>
    <n v="3362"/>
    <x v="3360"/>
    <x v="3360"/>
    <n v="500"/>
    <n v="1090"/>
    <x v="0"/>
    <x v="0"/>
    <x v="0"/>
    <n v="1425704100"/>
    <x v="3362"/>
    <x v="0"/>
    <n v="20"/>
    <x v="0"/>
    <x v="6"/>
    <n v="218"/>
    <x v="2330"/>
    <x v="1"/>
    <x v="6"/>
    <x v="3362"/>
    <x v="3354"/>
    <x v="0"/>
  </r>
  <r>
    <n v="3363"/>
    <x v="3361"/>
    <x v="3361"/>
    <n v="7750"/>
    <n v="7860"/>
    <x v="0"/>
    <x v="0"/>
    <x v="0"/>
    <n v="1408464000"/>
    <x v="3363"/>
    <x v="0"/>
    <n v="26"/>
    <x v="0"/>
    <x v="6"/>
    <n v="101"/>
    <x v="2331"/>
    <x v="1"/>
    <x v="6"/>
    <x v="3363"/>
    <x v="3355"/>
    <x v="3"/>
  </r>
  <r>
    <n v="3364"/>
    <x v="3362"/>
    <x v="3362"/>
    <n v="3000"/>
    <n v="3178"/>
    <x v="0"/>
    <x v="1"/>
    <x v="1"/>
    <n v="1458075600"/>
    <x v="3364"/>
    <x v="0"/>
    <n v="72"/>
    <x v="0"/>
    <x v="6"/>
    <n v="106"/>
    <x v="2332"/>
    <x v="1"/>
    <x v="6"/>
    <x v="3364"/>
    <x v="3266"/>
    <x v="2"/>
  </r>
  <r>
    <n v="3365"/>
    <x v="3363"/>
    <x v="3363"/>
    <n v="2500"/>
    <n v="2600"/>
    <x v="0"/>
    <x v="0"/>
    <x v="0"/>
    <n v="1449973592"/>
    <x v="3365"/>
    <x v="0"/>
    <n v="3"/>
    <x v="0"/>
    <x v="6"/>
    <n v="104"/>
    <x v="2333"/>
    <x v="1"/>
    <x v="6"/>
    <x v="3365"/>
    <x v="3356"/>
    <x v="0"/>
  </r>
  <r>
    <n v="3366"/>
    <x v="3364"/>
    <x v="3364"/>
    <n v="500"/>
    <n v="1105"/>
    <x v="0"/>
    <x v="0"/>
    <x v="0"/>
    <n v="1431481037"/>
    <x v="3366"/>
    <x v="0"/>
    <n v="18"/>
    <x v="0"/>
    <x v="6"/>
    <n v="221"/>
    <x v="2334"/>
    <x v="1"/>
    <x v="6"/>
    <x v="3366"/>
    <x v="3357"/>
    <x v="0"/>
  </r>
  <r>
    <n v="3367"/>
    <x v="3365"/>
    <x v="3365"/>
    <n v="750"/>
    <n v="890"/>
    <x v="0"/>
    <x v="1"/>
    <x v="1"/>
    <n v="1438467894"/>
    <x v="3367"/>
    <x v="0"/>
    <n v="30"/>
    <x v="0"/>
    <x v="6"/>
    <n v="119"/>
    <x v="2335"/>
    <x v="1"/>
    <x v="6"/>
    <x v="3367"/>
    <x v="3358"/>
    <x v="0"/>
  </r>
  <r>
    <n v="3368"/>
    <x v="3366"/>
    <x v="3366"/>
    <n v="1000"/>
    <n v="1046"/>
    <x v="0"/>
    <x v="0"/>
    <x v="0"/>
    <n v="1420088400"/>
    <x v="3368"/>
    <x v="0"/>
    <n v="23"/>
    <x v="0"/>
    <x v="6"/>
    <n v="105"/>
    <x v="2336"/>
    <x v="1"/>
    <x v="6"/>
    <x v="3368"/>
    <x v="3359"/>
    <x v="3"/>
  </r>
  <r>
    <n v="3369"/>
    <x v="3367"/>
    <x v="3367"/>
    <n v="5000"/>
    <n v="5195"/>
    <x v="0"/>
    <x v="17"/>
    <x v="3"/>
    <n v="1484441980"/>
    <x v="3369"/>
    <x v="0"/>
    <n v="54"/>
    <x v="0"/>
    <x v="6"/>
    <n v="104"/>
    <x v="2337"/>
    <x v="1"/>
    <x v="6"/>
    <x v="3369"/>
    <x v="3360"/>
    <x v="2"/>
  </r>
  <r>
    <n v="3370"/>
    <x v="3368"/>
    <x v="3368"/>
    <n v="1500"/>
    <n v="1766"/>
    <x v="0"/>
    <x v="0"/>
    <x v="0"/>
    <n v="1481961600"/>
    <x v="3370"/>
    <x v="0"/>
    <n v="26"/>
    <x v="0"/>
    <x v="6"/>
    <n v="118"/>
    <x v="2338"/>
    <x v="1"/>
    <x v="6"/>
    <x v="3370"/>
    <x v="3361"/>
    <x v="2"/>
  </r>
  <r>
    <n v="3371"/>
    <x v="3369"/>
    <x v="3369"/>
    <n v="200"/>
    <n v="277"/>
    <x v="0"/>
    <x v="0"/>
    <x v="0"/>
    <n v="1449089965"/>
    <x v="3371"/>
    <x v="0"/>
    <n v="9"/>
    <x v="0"/>
    <x v="6"/>
    <n v="139"/>
    <x v="2339"/>
    <x v="1"/>
    <x v="6"/>
    <x v="3371"/>
    <x v="3362"/>
    <x v="0"/>
  </r>
  <r>
    <n v="3372"/>
    <x v="3370"/>
    <x v="3370"/>
    <n v="1000"/>
    <n v="1035"/>
    <x v="0"/>
    <x v="0"/>
    <x v="0"/>
    <n v="1408942740"/>
    <x v="3372"/>
    <x v="0"/>
    <n v="27"/>
    <x v="0"/>
    <x v="6"/>
    <n v="104"/>
    <x v="135"/>
    <x v="1"/>
    <x v="6"/>
    <x v="3372"/>
    <x v="2835"/>
    <x v="3"/>
  </r>
  <r>
    <n v="3373"/>
    <x v="3371"/>
    <x v="3371"/>
    <n v="2000"/>
    <n v="2005"/>
    <x v="0"/>
    <x v="1"/>
    <x v="1"/>
    <n v="1437235200"/>
    <x v="3373"/>
    <x v="0"/>
    <n v="30"/>
    <x v="0"/>
    <x v="6"/>
    <n v="100"/>
    <x v="1510"/>
    <x v="1"/>
    <x v="6"/>
    <x v="3373"/>
    <x v="3363"/>
    <x v="0"/>
  </r>
  <r>
    <n v="3374"/>
    <x v="3372"/>
    <x v="3372"/>
    <n v="3500"/>
    <n v="3730"/>
    <x v="0"/>
    <x v="5"/>
    <x v="5"/>
    <n v="1446053616"/>
    <x v="3374"/>
    <x v="0"/>
    <n v="52"/>
    <x v="0"/>
    <x v="6"/>
    <n v="107"/>
    <x v="2340"/>
    <x v="1"/>
    <x v="6"/>
    <x v="3374"/>
    <x v="3364"/>
    <x v="0"/>
  </r>
  <r>
    <n v="3375"/>
    <x v="3373"/>
    <x v="3373"/>
    <n v="3000"/>
    <n v="3000"/>
    <x v="0"/>
    <x v="1"/>
    <x v="1"/>
    <n v="1400423973"/>
    <x v="3375"/>
    <x v="0"/>
    <n v="17"/>
    <x v="0"/>
    <x v="6"/>
    <n v="100"/>
    <x v="2341"/>
    <x v="1"/>
    <x v="6"/>
    <x v="3375"/>
    <x v="3365"/>
    <x v="3"/>
  </r>
  <r>
    <n v="3376"/>
    <x v="3374"/>
    <x v="3374"/>
    <n v="8000"/>
    <n v="8001"/>
    <x v="0"/>
    <x v="0"/>
    <x v="0"/>
    <n v="1429976994"/>
    <x v="3376"/>
    <x v="0"/>
    <n v="19"/>
    <x v="0"/>
    <x v="6"/>
    <n v="100"/>
    <x v="2342"/>
    <x v="1"/>
    <x v="6"/>
    <x v="3376"/>
    <x v="3366"/>
    <x v="0"/>
  </r>
  <r>
    <n v="3377"/>
    <x v="3375"/>
    <x v="3375"/>
    <n v="8000"/>
    <n v="8084"/>
    <x v="0"/>
    <x v="1"/>
    <x v="1"/>
    <n v="1426870560"/>
    <x v="3377"/>
    <x v="0"/>
    <n v="77"/>
    <x v="0"/>
    <x v="6"/>
    <n v="101"/>
    <x v="1709"/>
    <x v="1"/>
    <x v="6"/>
    <x v="3377"/>
    <x v="3367"/>
    <x v="0"/>
  </r>
  <r>
    <n v="3378"/>
    <x v="3376"/>
    <x v="3376"/>
    <n v="550"/>
    <n v="592"/>
    <x v="0"/>
    <x v="1"/>
    <x v="1"/>
    <n v="1409490480"/>
    <x v="3378"/>
    <x v="0"/>
    <n v="21"/>
    <x v="0"/>
    <x v="6"/>
    <n v="108"/>
    <x v="2343"/>
    <x v="1"/>
    <x v="6"/>
    <x v="3378"/>
    <x v="3368"/>
    <x v="3"/>
  </r>
  <r>
    <n v="3379"/>
    <x v="3377"/>
    <x v="3377"/>
    <n v="2000"/>
    <n v="2073"/>
    <x v="0"/>
    <x v="1"/>
    <x v="1"/>
    <n v="1440630000"/>
    <x v="3379"/>
    <x v="0"/>
    <n v="38"/>
    <x v="0"/>
    <x v="6"/>
    <n v="104"/>
    <x v="2344"/>
    <x v="1"/>
    <x v="6"/>
    <x v="3379"/>
    <x v="3369"/>
    <x v="0"/>
  </r>
  <r>
    <n v="3380"/>
    <x v="3378"/>
    <x v="3378"/>
    <n v="3000"/>
    <n v="3133"/>
    <x v="0"/>
    <x v="0"/>
    <x v="0"/>
    <n v="1417305178"/>
    <x v="3380"/>
    <x v="0"/>
    <n v="28"/>
    <x v="0"/>
    <x v="6"/>
    <n v="104"/>
    <x v="2345"/>
    <x v="1"/>
    <x v="6"/>
    <x v="3380"/>
    <x v="3370"/>
    <x v="3"/>
  </r>
  <r>
    <n v="3381"/>
    <x v="3379"/>
    <x v="3379"/>
    <n v="4000"/>
    <n v="4090"/>
    <x v="0"/>
    <x v="0"/>
    <x v="0"/>
    <n v="1426044383"/>
    <x v="3381"/>
    <x v="0"/>
    <n v="48"/>
    <x v="0"/>
    <x v="6"/>
    <n v="102"/>
    <x v="2346"/>
    <x v="1"/>
    <x v="6"/>
    <x v="3381"/>
    <x v="3371"/>
    <x v="0"/>
  </r>
  <r>
    <n v="3382"/>
    <x v="3380"/>
    <x v="3380"/>
    <n v="3500"/>
    <n v="3526"/>
    <x v="0"/>
    <x v="1"/>
    <x v="1"/>
    <n v="1470092340"/>
    <x v="3382"/>
    <x v="0"/>
    <n v="46"/>
    <x v="0"/>
    <x v="6"/>
    <n v="101"/>
    <x v="2347"/>
    <x v="1"/>
    <x v="6"/>
    <x v="3382"/>
    <x v="3372"/>
    <x v="2"/>
  </r>
  <r>
    <n v="3383"/>
    <x v="3381"/>
    <x v="3381"/>
    <n v="1750"/>
    <n v="1955"/>
    <x v="0"/>
    <x v="0"/>
    <x v="0"/>
    <n v="1466707620"/>
    <x v="3383"/>
    <x v="0"/>
    <n v="30"/>
    <x v="0"/>
    <x v="6"/>
    <n v="112"/>
    <x v="2348"/>
    <x v="1"/>
    <x v="6"/>
    <x v="3383"/>
    <x v="3373"/>
    <x v="2"/>
  </r>
  <r>
    <n v="3384"/>
    <x v="3382"/>
    <x v="3382"/>
    <n v="6000"/>
    <n v="6000.66"/>
    <x v="0"/>
    <x v="0"/>
    <x v="0"/>
    <n v="1448074800"/>
    <x v="3384"/>
    <x v="0"/>
    <n v="64"/>
    <x v="0"/>
    <x v="6"/>
    <n v="100"/>
    <x v="2349"/>
    <x v="1"/>
    <x v="6"/>
    <x v="3384"/>
    <x v="3374"/>
    <x v="0"/>
  </r>
  <r>
    <n v="3385"/>
    <x v="3383"/>
    <x v="3383"/>
    <n v="2000"/>
    <n v="2000"/>
    <x v="0"/>
    <x v="0"/>
    <x v="0"/>
    <n v="1418244552"/>
    <x v="3385"/>
    <x v="0"/>
    <n v="15"/>
    <x v="0"/>
    <x v="6"/>
    <n v="100"/>
    <x v="44"/>
    <x v="1"/>
    <x v="6"/>
    <x v="3385"/>
    <x v="3375"/>
    <x v="3"/>
  </r>
  <r>
    <n v="3386"/>
    <x v="3384"/>
    <x v="3384"/>
    <n v="2000"/>
    <n v="2100"/>
    <x v="0"/>
    <x v="0"/>
    <x v="0"/>
    <n v="1417620506"/>
    <x v="3386"/>
    <x v="0"/>
    <n v="41"/>
    <x v="0"/>
    <x v="6"/>
    <n v="105"/>
    <x v="393"/>
    <x v="1"/>
    <x v="6"/>
    <x v="3386"/>
    <x v="3376"/>
    <x v="3"/>
  </r>
  <r>
    <n v="3387"/>
    <x v="3385"/>
    <x v="3385"/>
    <n v="3000"/>
    <n v="3506"/>
    <x v="0"/>
    <x v="0"/>
    <x v="0"/>
    <n v="1418581088"/>
    <x v="3387"/>
    <x v="0"/>
    <n v="35"/>
    <x v="0"/>
    <x v="6"/>
    <n v="117"/>
    <x v="2350"/>
    <x v="1"/>
    <x v="6"/>
    <x v="3387"/>
    <x v="3377"/>
    <x v="3"/>
  </r>
  <r>
    <n v="3388"/>
    <x v="3386"/>
    <x v="3386"/>
    <n v="1500"/>
    <n v="1557"/>
    <x v="0"/>
    <x v="1"/>
    <x v="1"/>
    <n v="1434625441"/>
    <x v="3388"/>
    <x v="0"/>
    <n v="45"/>
    <x v="0"/>
    <x v="6"/>
    <n v="104"/>
    <x v="1155"/>
    <x v="1"/>
    <x v="6"/>
    <x v="3388"/>
    <x v="3378"/>
    <x v="0"/>
  </r>
  <r>
    <n v="3389"/>
    <x v="3387"/>
    <x v="3387"/>
    <n v="10000"/>
    <n v="11450"/>
    <x v="0"/>
    <x v="0"/>
    <x v="0"/>
    <n v="1464960682"/>
    <x v="3389"/>
    <x v="0"/>
    <n v="62"/>
    <x v="0"/>
    <x v="6"/>
    <n v="115"/>
    <x v="2351"/>
    <x v="1"/>
    <x v="6"/>
    <x v="3389"/>
    <x v="3379"/>
    <x v="2"/>
  </r>
  <r>
    <n v="3390"/>
    <x v="3388"/>
    <x v="3388"/>
    <n v="1500"/>
    <n v="1536"/>
    <x v="0"/>
    <x v="0"/>
    <x v="0"/>
    <n v="1405017345"/>
    <x v="3390"/>
    <x v="0"/>
    <n v="22"/>
    <x v="0"/>
    <x v="6"/>
    <n v="102"/>
    <x v="2322"/>
    <x v="1"/>
    <x v="6"/>
    <x v="3390"/>
    <x v="3380"/>
    <x v="3"/>
  </r>
  <r>
    <n v="3391"/>
    <x v="3389"/>
    <x v="3389"/>
    <n v="500"/>
    <n v="1115"/>
    <x v="0"/>
    <x v="0"/>
    <x v="0"/>
    <n v="1407536880"/>
    <x v="3391"/>
    <x v="0"/>
    <n v="18"/>
    <x v="0"/>
    <x v="6"/>
    <n v="223"/>
    <x v="2298"/>
    <x v="1"/>
    <x v="6"/>
    <x v="3391"/>
    <x v="3381"/>
    <x v="3"/>
  </r>
  <r>
    <n v="3392"/>
    <x v="3390"/>
    <x v="3390"/>
    <n v="500"/>
    <n v="500"/>
    <x v="0"/>
    <x v="1"/>
    <x v="1"/>
    <n v="1462565855"/>
    <x v="3392"/>
    <x v="0"/>
    <n v="12"/>
    <x v="0"/>
    <x v="6"/>
    <n v="100"/>
    <x v="684"/>
    <x v="1"/>
    <x v="6"/>
    <x v="3392"/>
    <x v="3382"/>
    <x v="2"/>
  </r>
  <r>
    <n v="3393"/>
    <x v="3391"/>
    <x v="3391"/>
    <n v="1500"/>
    <n v="1587"/>
    <x v="0"/>
    <x v="0"/>
    <x v="0"/>
    <n v="1415234760"/>
    <x v="3393"/>
    <x v="0"/>
    <n v="44"/>
    <x v="0"/>
    <x v="6"/>
    <n v="106"/>
    <x v="2352"/>
    <x v="1"/>
    <x v="6"/>
    <x v="3393"/>
    <x v="3383"/>
    <x v="3"/>
  </r>
  <r>
    <n v="3394"/>
    <x v="3392"/>
    <x v="3392"/>
    <n v="550"/>
    <n v="783"/>
    <x v="0"/>
    <x v="1"/>
    <x v="1"/>
    <n v="1406470645"/>
    <x v="3394"/>
    <x v="0"/>
    <n v="27"/>
    <x v="0"/>
    <x v="6"/>
    <n v="142"/>
    <x v="2007"/>
    <x v="1"/>
    <x v="6"/>
    <x v="3394"/>
    <x v="3384"/>
    <x v="3"/>
  </r>
  <r>
    <n v="3395"/>
    <x v="3393"/>
    <x v="3393"/>
    <n v="500"/>
    <n v="920"/>
    <x v="0"/>
    <x v="1"/>
    <x v="1"/>
    <n v="1433009400"/>
    <x v="3395"/>
    <x v="0"/>
    <n v="38"/>
    <x v="0"/>
    <x v="6"/>
    <n v="184"/>
    <x v="2353"/>
    <x v="1"/>
    <x v="6"/>
    <x v="3395"/>
    <x v="3385"/>
    <x v="0"/>
  </r>
  <r>
    <n v="3396"/>
    <x v="3394"/>
    <x v="3394"/>
    <n v="1500"/>
    <n v="1565"/>
    <x v="0"/>
    <x v="0"/>
    <x v="0"/>
    <n v="1401595140"/>
    <x v="3396"/>
    <x v="0"/>
    <n v="28"/>
    <x v="0"/>
    <x v="6"/>
    <n v="104"/>
    <x v="2354"/>
    <x v="1"/>
    <x v="6"/>
    <x v="3396"/>
    <x v="2806"/>
    <x v="3"/>
  </r>
  <r>
    <n v="3397"/>
    <x v="3395"/>
    <x v="3395"/>
    <n v="250"/>
    <n v="280"/>
    <x v="0"/>
    <x v="1"/>
    <x v="1"/>
    <n v="1455832800"/>
    <x v="3397"/>
    <x v="0"/>
    <n v="24"/>
    <x v="0"/>
    <x v="6"/>
    <n v="112"/>
    <x v="124"/>
    <x v="1"/>
    <x v="6"/>
    <x v="3397"/>
    <x v="3386"/>
    <x v="2"/>
  </r>
  <r>
    <n v="3398"/>
    <x v="3396"/>
    <x v="3396"/>
    <n v="4000"/>
    <n v="4443"/>
    <x v="0"/>
    <x v="0"/>
    <x v="0"/>
    <n v="1416589200"/>
    <x v="3398"/>
    <x v="0"/>
    <n v="65"/>
    <x v="0"/>
    <x v="6"/>
    <n v="111"/>
    <x v="556"/>
    <x v="1"/>
    <x v="6"/>
    <x v="3398"/>
    <x v="3387"/>
    <x v="3"/>
  </r>
  <r>
    <n v="3399"/>
    <x v="3397"/>
    <x v="3397"/>
    <n v="1200"/>
    <n v="1245"/>
    <x v="0"/>
    <x v="1"/>
    <x v="1"/>
    <n v="1424556325"/>
    <x v="3399"/>
    <x v="0"/>
    <n v="46"/>
    <x v="0"/>
    <x v="6"/>
    <n v="104"/>
    <x v="2355"/>
    <x v="1"/>
    <x v="6"/>
    <x v="3399"/>
    <x v="3388"/>
    <x v="0"/>
  </r>
  <r>
    <n v="3400"/>
    <x v="3398"/>
    <x v="3398"/>
    <n v="10000"/>
    <n v="10041"/>
    <x v="0"/>
    <x v="0"/>
    <x v="0"/>
    <n v="1409266414"/>
    <x v="3400"/>
    <x v="0"/>
    <n v="85"/>
    <x v="0"/>
    <x v="6"/>
    <n v="100"/>
    <x v="2356"/>
    <x v="1"/>
    <x v="6"/>
    <x v="3400"/>
    <x v="3389"/>
    <x v="3"/>
  </r>
  <r>
    <n v="3401"/>
    <x v="3399"/>
    <x v="3399"/>
    <n v="2900"/>
    <n v="2954"/>
    <x v="0"/>
    <x v="1"/>
    <x v="1"/>
    <n v="1438968146"/>
    <x v="3401"/>
    <x v="0"/>
    <n v="66"/>
    <x v="0"/>
    <x v="6"/>
    <n v="102"/>
    <x v="2357"/>
    <x v="1"/>
    <x v="6"/>
    <x v="3401"/>
    <x v="3390"/>
    <x v="0"/>
  </r>
  <r>
    <n v="3402"/>
    <x v="3400"/>
    <x v="3400"/>
    <n v="15000"/>
    <n v="16465"/>
    <x v="0"/>
    <x v="0"/>
    <x v="0"/>
    <n v="1447295460"/>
    <x v="3402"/>
    <x v="0"/>
    <n v="165"/>
    <x v="0"/>
    <x v="6"/>
    <n v="110"/>
    <x v="2358"/>
    <x v="1"/>
    <x v="6"/>
    <x v="3402"/>
    <x v="3391"/>
    <x v="0"/>
  </r>
  <r>
    <n v="3403"/>
    <x v="3401"/>
    <x v="3401"/>
    <n v="2000"/>
    <n v="2000"/>
    <x v="0"/>
    <x v="1"/>
    <x v="1"/>
    <n v="1435230324"/>
    <x v="3403"/>
    <x v="0"/>
    <n v="17"/>
    <x v="0"/>
    <x v="6"/>
    <n v="100"/>
    <x v="2126"/>
    <x v="1"/>
    <x v="6"/>
    <x v="3403"/>
    <x v="3392"/>
    <x v="0"/>
  </r>
  <r>
    <n v="3404"/>
    <x v="3402"/>
    <x v="3402"/>
    <n v="500"/>
    <n v="610"/>
    <x v="0"/>
    <x v="0"/>
    <x v="0"/>
    <n v="1434542702"/>
    <x v="3404"/>
    <x v="0"/>
    <n v="3"/>
    <x v="0"/>
    <x v="6"/>
    <n v="122"/>
    <x v="2359"/>
    <x v="1"/>
    <x v="6"/>
    <x v="3404"/>
    <x v="3393"/>
    <x v="0"/>
  </r>
  <r>
    <n v="3405"/>
    <x v="3403"/>
    <x v="3403"/>
    <n v="350"/>
    <n v="481.5"/>
    <x v="0"/>
    <x v="1"/>
    <x v="1"/>
    <n v="1456876740"/>
    <x v="3405"/>
    <x v="0"/>
    <n v="17"/>
    <x v="0"/>
    <x v="6"/>
    <n v="138"/>
    <x v="2360"/>
    <x v="1"/>
    <x v="6"/>
    <x v="3405"/>
    <x v="3394"/>
    <x v="2"/>
  </r>
  <r>
    <n v="3406"/>
    <x v="3404"/>
    <x v="3404"/>
    <n v="10000"/>
    <n v="10031"/>
    <x v="0"/>
    <x v="0"/>
    <x v="0"/>
    <n v="1405511376"/>
    <x v="3406"/>
    <x v="0"/>
    <n v="91"/>
    <x v="0"/>
    <x v="6"/>
    <n v="100"/>
    <x v="2361"/>
    <x v="1"/>
    <x v="6"/>
    <x v="3406"/>
    <x v="3395"/>
    <x v="3"/>
  </r>
  <r>
    <n v="3407"/>
    <x v="3405"/>
    <x v="3405"/>
    <n v="2000"/>
    <n v="2142"/>
    <x v="0"/>
    <x v="1"/>
    <x v="1"/>
    <n v="1404641289"/>
    <x v="3407"/>
    <x v="0"/>
    <n v="67"/>
    <x v="0"/>
    <x v="6"/>
    <n v="107"/>
    <x v="2362"/>
    <x v="1"/>
    <x v="6"/>
    <x v="3407"/>
    <x v="3396"/>
    <x v="3"/>
  </r>
  <r>
    <n v="3408"/>
    <x v="3406"/>
    <x v="3406"/>
    <n v="500"/>
    <n v="1055"/>
    <x v="0"/>
    <x v="0"/>
    <x v="0"/>
    <n v="1405727304"/>
    <x v="3408"/>
    <x v="0"/>
    <n v="18"/>
    <x v="0"/>
    <x v="6"/>
    <n v="211"/>
    <x v="2363"/>
    <x v="1"/>
    <x v="6"/>
    <x v="3408"/>
    <x v="3397"/>
    <x v="3"/>
  </r>
  <r>
    <n v="3409"/>
    <x v="3407"/>
    <x v="3407"/>
    <n v="500"/>
    <n v="618"/>
    <x v="0"/>
    <x v="1"/>
    <x v="1"/>
    <n v="1469998680"/>
    <x v="3409"/>
    <x v="0"/>
    <n v="21"/>
    <x v="0"/>
    <x v="6"/>
    <n v="124"/>
    <x v="2364"/>
    <x v="1"/>
    <x v="6"/>
    <x v="3409"/>
    <x v="3398"/>
    <x v="2"/>
  </r>
  <r>
    <n v="3410"/>
    <x v="3408"/>
    <x v="3408"/>
    <n v="3000"/>
    <n v="3255"/>
    <x v="0"/>
    <x v="0"/>
    <x v="0"/>
    <n v="1465196400"/>
    <x v="3410"/>
    <x v="0"/>
    <n v="40"/>
    <x v="0"/>
    <x v="6"/>
    <n v="109"/>
    <x v="2365"/>
    <x v="1"/>
    <x v="6"/>
    <x v="3410"/>
    <x v="3399"/>
    <x v="2"/>
  </r>
  <r>
    <n v="3411"/>
    <x v="3409"/>
    <x v="3409"/>
    <n v="15000"/>
    <n v="15535"/>
    <x v="0"/>
    <x v="0"/>
    <x v="0"/>
    <n v="1444264372"/>
    <x v="3411"/>
    <x v="0"/>
    <n v="78"/>
    <x v="0"/>
    <x v="6"/>
    <n v="104"/>
    <x v="2366"/>
    <x v="1"/>
    <x v="6"/>
    <x v="3411"/>
    <x v="3400"/>
    <x v="0"/>
  </r>
  <r>
    <n v="3412"/>
    <x v="3410"/>
    <x v="3410"/>
    <n v="3000"/>
    <n v="3000"/>
    <x v="0"/>
    <x v="1"/>
    <x v="1"/>
    <n v="1411858862"/>
    <x v="3412"/>
    <x v="0"/>
    <n v="26"/>
    <x v="0"/>
    <x v="6"/>
    <n v="100"/>
    <x v="2367"/>
    <x v="1"/>
    <x v="6"/>
    <x v="3412"/>
    <x v="3401"/>
    <x v="3"/>
  </r>
  <r>
    <n v="3413"/>
    <x v="3411"/>
    <x v="3411"/>
    <n v="500"/>
    <n v="650"/>
    <x v="0"/>
    <x v="0"/>
    <x v="0"/>
    <n v="1425099540"/>
    <x v="3413"/>
    <x v="0"/>
    <n v="14"/>
    <x v="0"/>
    <x v="6"/>
    <n v="130"/>
    <x v="2237"/>
    <x v="1"/>
    <x v="6"/>
    <x v="3413"/>
    <x v="3402"/>
    <x v="0"/>
  </r>
  <r>
    <n v="3414"/>
    <x v="3412"/>
    <x v="3412"/>
    <n v="3000"/>
    <n v="3105"/>
    <x v="0"/>
    <x v="0"/>
    <x v="0"/>
    <n v="1480579140"/>
    <x v="3414"/>
    <x v="0"/>
    <n v="44"/>
    <x v="0"/>
    <x v="6"/>
    <n v="104"/>
    <x v="2368"/>
    <x v="1"/>
    <x v="6"/>
    <x v="3414"/>
    <x v="3403"/>
    <x v="2"/>
  </r>
  <r>
    <n v="3415"/>
    <x v="3413"/>
    <x v="3413"/>
    <n v="200"/>
    <n v="200"/>
    <x v="0"/>
    <x v="0"/>
    <x v="0"/>
    <n v="1460935800"/>
    <x v="3415"/>
    <x v="0"/>
    <n v="9"/>
    <x v="0"/>
    <x v="6"/>
    <n v="100"/>
    <x v="2369"/>
    <x v="1"/>
    <x v="6"/>
    <x v="3415"/>
    <x v="3404"/>
    <x v="2"/>
  </r>
  <r>
    <n v="3416"/>
    <x v="3414"/>
    <x v="3414"/>
    <n v="4000"/>
    <n v="4784"/>
    <x v="0"/>
    <x v="1"/>
    <x v="1"/>
    <n v="1429813800"/>
    <x v="3416"/>
    <x v="0"/>
    <n v="30"/>
    <x v="0"/>
    <x v="6"/>
    <n v="120"/>
    <x v="2370"/>
    <x v="1"/>
    <x v="6"/>
    <x v="3416"/>
    <x v="3405"/>
    <x v="0"/>
  </r>
  <r>
    <n v="3417"/>
    <x v="3415"/>
    <x v="3415"/>
    <n v="1700"/>
    <n v="1700.01"/>
    <x v="0"/>
    <x v="0"/>
    <x v="0"/>
    <n v="1414284180"/>
    <x v="3417"/>
    <x v="0"/>
    <n v="45"/>
    <x v="0"/>
    <x v="6"/>
    <n v="100"/>
    <x v="842"/>
    <x v="1"/>
    <x v="6"/>
    <x v="3417"/>
    <x v="3406"/>
    <x v="3"/>
  </r>
  <r>
    <n v="3418"/>
    <x v="3416"/>
    <x v="3416"/>
    <n v="4000"/>
    <n v="4035"/>
    <x v="0"/>
    <x v="0"/>
    <x v="0"/>
    <n v="1400875307"/>
    <x v="3418"/>
    <x v="0"/>
    <n v="56"/>
    <x v="0"/>
    <x v="6"/>
    <n v="101"/>
    <x v="2371"/>
    <x v="1"/>
    <x v="6"/>
    <x v="3418"/>
    <x v="3407"/>
    <x v="3"/>
  </r>
  <r>
    <n v="3419"/>
    <x v="3417"/>
    <x v="3417"/>
    <n v="2750"/>
    <n v="2930"/>
    <x v="0"/>
    <x v="17"/>
    <x v="3"/>
    <n v="1459978200"/>
    <x v="3419"/>
    <x v="0"/>
    <n v="46"/>
    <x v="0"/>
    <x v="6"/>
    <n v="107"/>
    <x v="2372"/>
    <x v="1"/>
    <x v="6"/>
    <x v="3419"/>
    <x v="3408"/>
    <x v="2"/>
  </r>
  <r>
    <n v="3420"/>
    <x v="3418"/>
    <x v="3418"/>
    <n v="700"/>
    <n v="966"/>
    <x v="0"/>
    <x v="1"/>
    <x v="1"/>
    <n v="1455408000"/>
    <x v="3420"/>
    <x v="0"/>
    <n v="34"/>
    <x v="0"/>
    <x v="6"/>
    <n v="138"/>
    <x v="2180"/>
    <x v="1"/>
    <x v="6"/>
    <x v="3420"/>
    <x v="3409"/>
    <x v="2"/>
  </r>
  <r>
    <n v="3421"/>
    <x v="3419"/>
    <x v="3419"/>
    <n v="10000"/>
    <n v="10115"/>
    <x v="0"/>
    <x v="0"/>
    <x v="0"/>
    <n v="1425495563"/>
    <x v="3421"/>
    <x v="0"/>
    <n v="98"/>
    <x v="0"/>
    <x v="6"/>
    <n v="101"/>
    <x v="2373"/>
    <x v="1"/>
    <x v="6"/>
    <x v="3421"/>
    <x v="3410"/>
    <x v="0"/>
  </r>
  <r>
    <n v="3422"/>
    <x v="3420"/>
    <x v="3420"/>
    <n v="3000"/>
    <n v="3273"/>
    <x v="0"/>
    <x v="1"/>
    <x v="1"/>
    <n v="1450051200"/>
    <x v="3422"/>
    <x v="0"/>
    <n v="46"/>
    <x v="0"/>
    <x v="6"/>
    <n v="109"/>
    <x v="2374"/>
    <x v="1"/>
    <x v="6"/>
    <x v="3422"/>
    <x v="2232"/>
    <x v="0"/>
  </r>
  <r>
    <n v="3423"/>
    <x v="3421"/>
    <x v="3421"/>
    <n v="250"/>
    <n v="350"/>
    <x v="0"/>
    <x v="0"/>
    <x v="0"/>
    <n v="1429912341"/>
    <x v="3423"/>
    <x v="0"/>
    <n v="10"/>
    <x v="0"/>
    <x v="6"/>
    <n v="140"/>
    <x v="432"/>
    <x v="1"/>
    <x v="6"/>
    <x v="3423"/>
    <x v="3411"/>
    <x v="0"/>
  </r>
  <r>
    <n v="3424"/>
    <x v="3422"/>
    <x v="3422"/>
    <n v="6000"/>
    <n v="6215"/>
    <x v="0"/>
    <x v="0"/>
    <x v="0"/>
    <n v="1423119540"/>
    <x v="3424"/>
    <x v="0"/>
    <n v="76"/>
    <x v="0"/>
    <x v="6"/>
    <n v="104"/>
    <x v="2375"/>
    <x v="1"/>
    <x v="6"/>
    <x v="3424"/>
    <x v="3412"/>
    <x v="0"/>
  </r>
  <r>
    <n v="3425"/>
    <x v="3423"/>
    <x v="3423"/>
    <n v="30000"/>
    <n v="30891.1"/>
    <x v="0"/>
    <x v="0"/>
    <x v="0"/>
    <n v="1412434136"/>
    <x v="3425"/>
    <x v="0"/>
    <n v="104"/>
    <x v="0"/>
    <x v="6"/>
    <n v="103"/>
    <x v="2376"/>
    <x v="1"/>
    <x v="6"/>
    <x v="3425"/>
    <x v="3413"/>
    <x v="3"/>
  </r>
  <r>
    <n v="3426"/>
    <x v="3424"/>
    <x v="3424"/>
    <n v="3750"/>
    <n v="4055"/>
    <x v="0"/>
    <x v="0"/>
    <x v="0"/>
    <n v="1411264800"/>
    <x v="3426"/>
    <x v="0"/>
    <n v="87"/>
    <x v="0"/>
    <x v="6"/>
    <n v="108"/>
    <x v="2377"/>
    <x v="1"/>
    <x v="6"/>
    <x v="3426"/>
    <x v="3414"/>
    <x v="3"/>
  </r>
  <r>
    <n v="3427"/>
    <x v="3425"/>
    <x v="3425"/>
    <n v="1500"/>
    <n v="1500"/>
    <x v="0"/>
    <x v="1"/>
    <x v="1"/>
    <n v="1404314952"/>
    <x v="3427"/>
    <x v="0"/>
    <n v="29"/>
    <x v="0"/>
    <x v="6"/>
    <n v="100"/>
    <x v="247"/>
    <x v="1"/>
    <x v="6"/>
    <x v="3427"/>
    <x v="3415"/>
    <x v="3"/>
  </r>
  <r>
    <n v="3428"/>
    <x v="3426"/>
    <x v="3426"/>
    <n v="2000"/>
    <n v="2055"/>
    <x v="0"/>
    <x v="1"/>
    <x v="1"/>
    <n v="1425142800"/>
    <x v="3428"/>
    <x v="0"/>
    <n v="51"/>
    <x v="0"/>
    <x v="6"/>
    <n v="103"/>
    <x v="2378"/>
    <x v="1"/>
    <x v="6"/>
    <x v="3428"/>
    <x v="3416"/>
    <x v="0"/>
  </r>
  <r>
    <n v="3429"/>
    <x v="3427"/>
    <x v="3427"/>
    <n v="150"/>
    <n v="195"/>
    <x v="0"/>
    <x v="1"/>
    <x v="1"/>
    <n v="1478046661"/>
    <x v="3429"/>
    <x v="0"/>
    <n v="12"/>
    <x v="0"/>
    <x v="6"/>
    <n v="130"/>
    <x v="1784"/>
    <x v="1"/>
    <x v="6"/>
    <x v="3429"/>
    <x v="3417"/>
    <x v="2"/>
  </r>
  <r>
    <n v="3430"/>
    <x v="3428"/>
    <x v="3428"/>
    <n v="2000"/>
    <n v="2170.9899999999998"/>
    <x v="0"/>
    <x v="1"/>
    <x v="1"/>
    <n v="1406760101"/>
    <x v="3430"/>
    <x v="0"/>
    <n v="72"/>
    <x v="0"/>
    <x v="6"/>
    <n v="109"/>
    <x v="2379"/>
    <x v="1"/>
    <x v="6"/>
    <x v="3430"/>
    <x v="3418"/>
    <x v="3"/>
  </r>
  <r>
    <n v="3431"/>
    <x v="3429"/>
    <x v="3429"/>
    <n v="2000"/>
    <n v="2000"/>
    <x v="0"/>
    <x v="0"/>
    <x v="0"/>
    <n v="1408383153"/>
    <x v="3431"/>
    <x v="0"/>
    <n v="21"/>
    <x v="0"/>
    <x v="6"/>
    <n v="100"/>
    <x v="2380"/>
    <x v="1"/>
    <x v="6"/>
    <x v="3431"/>
    <x v="3419"/>
    <x v="3"/>
  </r>
  <r>
    <n v="3432"/>
    <x v="3430"/>
    <x v="3430"/>
    <n v="2000"/>
    <n v="2193"/>
    <x v="0"/>
    <x v="0"/>
    <x v="0"/>
    <n v="1454709600"/>
    <x v="3432"/>
    <x v="0"/>
    <n v="42"/>
    <x v="0"/>
    <x v="6"/>
    <n v="110"/>
    <x v="2381"/>
    <x v="1"/>
    <x v="6"/>
    <x v="3432"/>
    <x v="3420"/>
    <x v="2"/>
  </r>
  <r>
    <n v="3433"/>
    <x v="3431"/>
    <x v="3431"/>
    <n v="9500"/>
    <n v="9525"/>
    <x v="0"/>
    <x v="0"/>
    <x v="0"/>
    <n v="1402974000"/>
    <x v="3433"/>
    <x v="0"/>
    <n v="71"/>
    <x v="0"/>
    <x v="6"/>
    <n v="100"/>
    <x v="2382"/>
    <x v="1"/>
    <x v="6"/>
    <x v="3433"/>
    <x v="3421"/>
    <x v="3"/>
  </r>
  <r>
    <n v="3434"/>
    <x v="3432"/>
    <x v="3432"/>
    <n v="10000"/>
    <n v="10555"/>
    <x v="0"/>
    <x v="0"/>
    <x v="0"/>
    <n v="1404983269"/>
    <x v="3434"/>
    <x v="0"/>
    <n v="168"/>
    <x v="0"/>
    <x v="6"/>
    <n v="106"/>
    <x v="2383"/>
    <x v="1"/>
    <x v="6"/>
    <x v="3434"/>
    <x v="3422"/>
    <x v="3"/>
  </r>
  <r>
    <n v="3435"/>
    <x v="3433"/>
    <x v="3433"/>
    <n v="1000"/>
    <n v="1120"/>
    <x v="0"/>
    <x v="0"/>
    <x v="0"/>
    <n v="1470538800"/>
    <x v="3435"/>
    <x v="0"/>
    <n v="19"/>
    <x v="0"/>
    <x v="6"/>
    <n v="112"/>
    <x v="2384"/>
    <x v="1"/>
    <x v="6"/>
    <x v="3435"/>
    <x v="3423"/>
    <x v="2"/>
  </r>
  <r>
    <n v="3436"/>
    <x v="3434"/>
    <x v="3434"/>
    <n v="5000"/>
    <n v="5295"/>
    <x v="0"/>
    <x v="0"/>
    <x v="0"/>
    <n v="1408638480"/>
    <x v="3436"/>
    <x v="0"/>
    <n v="37"/>
    <x v="0"/>
    <x v="6"/>
    <n v="106"/>
    <x v="2385"/>
    <x v="1"/>
    <x v="6"/>
    <x v="3436"/>
    <x v="3424"/>
    <x v="3"/>
  </r>
  <r>
    <n v="3437"/>
    <x v="3435"/>
    <x v="3435"/>
    <n v="3000"/>
    <n v="3030"/>
    <x v="0"/>
    <x v="0"/>
    <x v="0"/>
    <n v="1440003820"/>
    <x v="3437"/>
    <x v="0"/>
    <n v="36"/>
    <x v="0"/>
    <x v="6"/>
    <n v="101"/>
    <x v="2386"/>
    <x v="1"/>
    <x v="6"/>
    <x v="3437"/>
    <x v="3425"/>
    <x v="0"/>
  </r>
  <r>
    <n v="3438"/>
    <x v="3436"/>
    <x v="3436"/>
    <n v="2500"/>
    <n v="2605"/>
    <x v="0"/>
    <x v="1"/>
    <x v="1"/>
    <n v="1430600400"/>
    <x v="3438"/>
    <x v="0"/>
    <n v="14"/>
    <x v="0"/>
    <x v="6"/>
    <n v="104"/>
    <x v="2387"/>
    <x v="1"/>
    <x v="6"/>
    <x v="3438"/>
    <x v="3426"/>
    <x v="0"/>
  </r>
  <r>
    <n v="3439"/>
    <x v="3437"/>
    <x v="3437"/>
    <n v="1200"/>
    <n v="1616.14"/>
    <x v="0"/>
    <x v="0"/>
    <x v="0"/>
    <n v="1453179540"/>
    <x v="3439"/>
    <x v="0"/>
    <n v="18"/>
    <x v="0"/>
    <x v="6"/>
    <n v="135"/>
    <x v="2388"/>
    <x v="1"/>
    <x v="6"/>
    <x v="3439"/>
    <x v="3427"/>
    <x v="2"/>
  </r>
  <r>
    <n v="3440"/>
    <x v="3438"/>
    <x v="3438"/>
    <n v="5000"/>
    <n v="5260.92"/>
    <x v="0"/>
    <x v="0"/>
    <x v="0"/>
    <n v="1405095300"/>
    <x v="3440"/>
    <x v="0"/>
    <n v="82"/>
    <x v="0"/>
    <x v="6"/>
    <n v="105"/>
    <x v="1086"/>
    <x v="1"/>
    <x v="6"/>
    <x v="3440"/>
    <x v="3428"/>
    <x v="3"/>
  </r>
  <r>
    <n v="3441"/>
    <x v="3439"/>
    <x v="3439"/>
    <n v="2500"/>
    <n v="2565"/>
    <x v="0"/>
    <x v="0"/>
    <x v="0"/>
    <n v="1447445820"/>
    <x v="3441"/>
    <x v="0"/>
    <n v="43"/>
    <x v="0"/>
    <x v="6"/>
    <n v="103"/>
    <x v="2389"/>
    <x v="1"/>
    <x v="6"/>
    <x v="3441"/>
    <x v="3429"/>
    <x v="0"/>
  </r>
  <r>
    <n v="3442"/>
    <x v="3440"/>
    <x v="3440"/>
    <n v="250"/>
    <n v="250"/>
    <x v="0"/>
    <x v="0"/>
    <x v="0"/>
    <n v="1433016672"/>
    <x v="3442"/>
    <x v="0"/>
    <n v="8"/>
    <x v="0"/>
    <x v="6"/>
    <n v="100"/>
    <x v="673"/>
    <x v="1"/>
    <x v="6"/>
    <x v="3442"/>
    <x v="3430"/>
    <x v="0"/>
  </r>
  <r>
    <n v="3443"/>
    <x v="3441"/>
    <x v="3441"/>
    <n v="1000"/>
    <n v="1855"/>
    <x v="0"/>
    <x v="0"/>
    <x v="0"/>
    <n v="1410266146"/>
    <x v="3443"/>
    <x v="0"/>
    <n v="45"/>
    <x v="0"/>
    <x v="6"/>
    <n v="186"/>
    <x v="2390"/>
    <x v="1"/>
    <x v="6"/>
    <x v="3443"/>
    <x v="3431"/>
    <x v="3"/>
  </r>
  <r>
    <n v="3444"/>
    <x v="3442"/>
    <x v="3442"/>
    <n v="300"/>
    <n v="867"/>
    <x v="0"/>
    <x v="2"/>
    <x v="2"/>
    <n v="1465394340"/>
    <x v="3444"/>
    <x v="0"/>
    <n v="20"/>
    <x v="0"/>
    <x v="6"/>
    <n v="289"/>
    <x v="2391"/>
    <x v="1"/>
    <x v="6"/>
    <x v="3444"/>
    <x v="3432"/>
    <x v="2"/>
  </r>
  <r>
    <n v="3445"/>
    <x v="3443"/>
    <x v="3443"/>
    <n v="2000"/>
    <n v="2000"/>
    <x v="0"/>
    <x v="1"/>
    <x v="1"/>
    <n v="1445604236"/>
    <x v="3445"/>
    <x v="0"/>
    <n v="31"/>
    <x v="0"/>
    <x v="6"/>
    <n v="100"/>
    <x v="2392"/>
    <x v="1"/>
    <x v="6"/>
    <x v="3445"/>
    <x v="3433"/>
    <x v="0"/>
  </r>
  <r>
    <n v="3446"/>
    <x v="3444"/>
    <x v="3444"/>
    <n v="1000"/>
    <n v="1082"/>
    <x v="0"/>
    <x v="1"/>
    <x v="1"/>
    <n v="1423138800"/>
    <x v="3446"/>
    <x v="0"/>
    <n v="25"/>
    <x v="0"/>
    <x v="6"/>
    <n v="108"/>
    <x v="2393"/>
    <x v="1"/>
    <x v="6"/>
    <x v="3446"/>
    <x v="3434"/>
    <x v="0"/>
  </r>
  <r>
    <n v="3447"/>
    <x v="3445"/>
    <x v="3445"/>
    <n v="1000"/>
    <n v="1078"/>
    <x v="0"/>
    <x v="0"/>
    <x v="0"/>
    <n v="1458332412"/>
    <x v="3447"/>
    <x v="0"/>
    <n v="14"/>
    <x v="0"/>
    <x v="6"/>
    <n v="108"/>
    <x v="2394"/>
    <x v="1"/>
    <x v="6"/>
    <x v="3447"/>
    <x v="3435"/>
    <x v="2"/>
  </r>
  <r>
    <n v="3448"/>
    <x v="3446"/>
    <x v="3446"/>
    <n v="2100"/>
    <n v="2305"/>
    <x v="0"/>
    <x v="0"/>
    <x v="0"/>
    <n v="1418784689"/>
    <x v="3448"/>
    <x v="0"/>
    <n v="45"/>
    <x v="0"/>
    <x v="6"/>
    <n v="110"/>
    <x v="393"/>
    <x v="1"/>
    <x v="6"/>
    <x v="3448"/>
    <x v="3436"/>
    <x v="3"/>
  </r>
  <r>
    <n v="3449"/>
    <x v="3447"/>
    <x v="3447"/>
    <n v="800"/>
    <n v="1365"/>
    <x v="0"/>
    <x v="0"/>
    <x v="0"/>
    <n v="1468036800"/>
    <x v="3449"/>
    <x v="0"/>
    <n v="20"/>
    <x v="0"/>
    <x v="6"/>
    <n v="171"/>
    <x v="1923"/>
    <x v="1"/>
    <x v="6"/>
    <x v="3449"/>
    <x v="3437"/>
    <x v="2"/>
  </r>
  <r>
    <n v="3450"/>
    <x v="3448"/>
    <x v="3448"/>
    <n v="500"/>
    <n v="760"/>
    <x v="0"/>
    <x v="1"/>
    <x v="1"/>
    <n v="1427990071"/>
    <x v="3450"/>
    <x v="0"/>
    <n v="39"/>
    <x v="0"/>
    <x v="6"/>
    <n v="152"/>
    <x v="2395"/>
    <x v="1"/>
    <x v="6"/>
    <x v="3450"/>
    <x v="3438"/>
    <x v="0"/>
  </r>
  <r>
    <n v="3451"/>
    <x v="3449"/>
    <x v="3449"/>
    <n v="650"/>
    <n v="658"/>
    <x v="0"/>
    <x v="0"/>
    <x v="0"/>
    <n v="1429636927"/>
    <x v="3451"/>
    <x v="0"/>
    <n v="16"/>
    <x v="0"/>
    <x v="6"/>
    <n v="101"/>
    <x v="2396"/>
    <x v="1"/>
    <x v="6"/>
    <x v="3451"/>
    <x v="3439"/>
    <x v="0"/>
  </r>
  <r>
    <n v="3452"/>
    <x v="3450"/>
    <x v="3450"/>
    <n v="1000"/>
    <n v="1532"/>
    <x v="0"/>
    <x v="0"/>
    <x v="0"/>
    <n v="1406087940"/>
    <x v="3452"/>
    <x v="0"/>
    <n v="37"/>
    <x v="0"/>
    <x v="6"/>
    <n v="153"/>
    <x v="2397"/>
    <x v="1"/>
    <x v="6"/>
    <x v="3452"/>
    <x v="3440"/>
    <x v="3"/>
  </r>
  <r>
    <n v="3453"/>
    <x v="3451"/>
    <x v="3451"/>
    <n v="300"/>
    <n v="385"/>
    <x v="0"/>
    <x v="1"/>
    <x v="1"/>
    <n v="1471130956"/>
    <x v="3453"/>
    <x v="0"/>
    <n v="14"/>
    <x v="0"/>
    <x v="6"/>
    <n v="128"/>
    <x v="441"/>
    <x v="1"/>
    <x v="6"/>
    <x v="3453"/>
    <x v="3441"/>
    <x v="2"/>
  </r>
  <r>
    <n v="3454"/>
    <x v="3452"/>
    <x v="3452"/>
    <n v="700"/>
    <n v="705"/>
    <x v="0"/>
    <x v="1"/>
    <x v="1"/>
    <n v="1406825159"/>
    <x v="3454"/>
    <x v="0"/>
    <n v="21"/>
    <x v="0"/>
    <x v="6"/>
    <n v="101"/>
    <x v="2398"/>
    <x v="1"/>
    <x v="6"/>
    <x v="3454"/>
    <x v="3442"/>
    <x v="3"/>
  </r>
  <r>
    <n v="3455"/>
    <x v="3453"/>
    <x v="3453"/>
    <n v="10000"/>
    <n v="10065"/>
    <x v="0"/>
    <x v="0"/>
    <x v="0"/>
    <n v="1476381627"/>
    <x v="3455"/>
    <x v="0"/>
    <n v="69"/>
    <x v="0"/>
    <x v="6"/>
    <n v="101"/>
    <x v="2399"/>
    <x v="1"/>
    <x v="6"/>
    <x v="3455"/>
    <x v="3443"/>
    <x v="2"/>
  </r>
  <r>
    <n v="3456"/>
    <x v="3454"/>
    <x v="3454"/>
    <n v="3000"/>
    <n v="5739"/>
    <x v="0"/>
    <x v="0"/>
    <x v="0"/>
    <n v="1406876340"/>
    <x v="3456"/>
    <x v="0"/>
    <n v="16"/>
    <x v="0"/>
    <x v="6"/>
    <n v="191"/>
    <x v="2400"/>
    <x v="1"/>
    <x v="6"/>
    <x v="3456"/>
    <x v="3444"/>
    <x v="3"/>
  </r>
  <r>
    <n v="3457"/>
    <x v="3455"/>
    <x v="3455"/>
    <n v="2000"/>
    <n v="2804"/>
    <x v="0"/>
    <x v="0"/>
    <x v="0"/>
    <n v="1423720740"/>
    <x v="3457"/>
    <x v="0"/>
    <n v="55"/>
    <x v="0"/>
    <x v="6"/>
    <n v="140"/>
    <x v="2401"/>
    <x v="1"/>
    <x v="6"/>
    <x v="3457"/>
    <x v="3445"/>
    <x v="0"/>
  </r>
  <r>
    <n v="3458"/>
    <x v="3456"/>
    <x v="3456"/>
    <n v="978"/>
    <n v="1216"/>
    <x v="0"/>
    <x v="0"/>
    <x v="0"/>
    <n v="1422937620"/>
    <x v="3458"/>
    <x v="0"/>
    <n v="27"/>
    <x v="0"/>
    <x v="6"/>
    <n v="124"/>
    <x v="2402"/>
    <x v="1"/>
    <x v="6"/>
    <x v="3458"/>
    <x v="3446"/>
    <x v="0"/>
  </r>
  <r>
    <n v="3459"/>
    <x v="3457"/>
    <x v="3457"/>
    <n v="500"/>
    <n v="631"/>
    <x v="0"/>
    <x v="1"/>
    <x v="1"/>
    <n v="1463743860"/>
    <x v="3459"/>
    <x v="0"/>
    <n v="36"/>
    <x v="0"/>
    <x v="6"/>
    <n v="126"/>
    <x v="2403"/>
    <x v="1"/>
    <x v="6"/>
    <x v="3459"/>
    <x v="3447"/>
    <x v="2"/>
  </r>
  <r>
    <n v="3460"/>
    <x v="3458"/>
    <x v="3458"/>
    <n v="500"/>
    <n v="950"/>
    <x v="0"/>
    <x v="1"/>
    <x v="1"/>
    <n v="1408106352"/>
    <x v="3460"/>
    <x v="0"/>
    <n v="19"/>
    <x v="0"/>
    <x v="6"/>
    <n v="190"/>
    <x v="73"/>
    <x v="1"/>
    <x v="6"/>
    <x v="3460"/>
    <x v="3448"/>
    <x v="3"/>
  </r>
  <r>
    <n v="3461"/>
    <x v="3459"/>
    <x v="3459"/>
    <n v="500"/>
    <n v="695"/>
    <x v="0"/>
    <x v="0"/>
    <x v="0"/>
    <n v="1477710000"/>
    <x v="3461"/>
    <x v="0"/>
    <n v="12"/>
    <x v="0"/>
    <x v="6"/>
    <n v="139"/>
    <x v="2404"/>
    <x v="1"/>
    <x v="6"/>
    <x v="3461"/>
    <x v="3449"/>
    <x v="2"/>
  </r>
  <r>
    <n v="3462"/>
    <x v="3460"/>
    <x v="3460"/>
    <n v="250"/>
    <n v="505"/>
    <x v="0"/>
    <x v="0"/>
    <x v="0"/>
    <n v="1436551200"/>
    <x v="3462"/>
    <x v="0"/>
    <n v="17"/>
    <x v="0"/>
    <x v="6"/>
    <n v="202"/>
    <x v="2405"/>
    <x v="1"/>
    <x v="6"/>
    <x v="3462"/>
    <x v="3450"/>
    <x v="0"/>
  </r>
  <r>
    <n v="3463"/>
    <x v="3461"/>
    <x v="3461"/>
    <n v="10000"/>
    <n v="10338"/>
    <x v="0"/>
    <x v="5"/>
    <x v="5"/>
    <n v="1476158340"/>
    <x v="3463"/>
    <x v="0"/>
    <n v="114"/>
    <x v="0"/>
    <x v="6"/>
    <n v="103"/>
    <x v="2406"/>
    <x v="1"/>
    <x v="6"/>
    <x v="3463"/>
    <x v="3451"/>
    <x v="2"/>
  </r>
  <r>
    <n v="3464"/>
    <x v="3462"/>
    <x v="3462"/>
    <n v="5000"/>
    <n v="5116.18"/>
    <x v="0"/>
    <x v="0"/>
    <x v="0"/>
    <n v="1471921637"/>
    <x v="3464"/>
    <x v="0"/>
    <n v="93"/>
    <x v="0"/>
    <x v="6"/>
    <n v="102"/>
    <x v="2407"/>
    <x v="1"/>
    <x v="6"/>
    <x v="3464"/>
    <x v="3452"/>
    <x v="2"/>
  </r>
  <r>
    <n v="3465"/>
    <x v="3463"/>
    <x v="3463"/>
    <n v="2000"/>
    <n v="2060"/>
    <x v="0"/>
    <x v="1"/>
    <x v="1"/>
    <n v="1439136000"/>
    <x v="3465"/>
    <x v="0"/>
    <n v="36"/>
    <x v="0"/>
    <x v="6"/>
    <n v="103"/>
    <x v="2408"/>
    <x v="1"/>
    <x v="6"/>
    <x v="3465"/>
    <x v="3453"/>
    <x v="0"/>
  </r>
  <r>
    <n v="3466"/>
    <x v="3464"/>
    <x v="3464"/>
    <n v="3500"/>
    <n v="4450"/>
    <x v="0"/>
    <x v="0"/>
    <x v="0"/>
    <n v="1461108450"/>
    <x v="3466"/>
    <x v="0"/>
    <n v="61"/>
    <x v="0"/>
    <x v="6"/>
    <n v="127"/>
    <x v="2409"/>
    <x v="1"/>
    <x v="6"/>
    <x v="3466"/>
    <x v="3454"/>
    <x v="2"/>
  </r>
  <r>
    <n v="3467"/>
    <x v="3465"/>
    <x v="3465"/>
    <n v="3000"/>
    <n v="3030"/>
    <x v="0"/>
    <x v="0"/>
    <x v="0"/>
    <n v="1426864032"/>
    <x v="3467"/>
    <x v="0"/>
    <n v="47"/>
    <x v="0"/>
    <x v="6"/>
    <n v="101"/>
    <x v="891"/>
    <x v="1"/>
    <x v="6"/>
    <x v="3467"/>
    <x v="3455"/>
    <x v="0"/>
  </r>
  <r>
    <n v="3468"/>
    <x v="3466"/>
    <x v="3466"/>
    <n v="10000"/>
    <n v="12178"/>
    <x v="0"/>
    <x v="0"/>
    <x v="0"/>
    <n v="1474426800"/>
    <x v="3468"/>
    <x v="0"/>
    <n v="17"/>
    <x v="0"/>
    <x v="6"/>
    <n v="122"/>
    <x v="2410"/>
    <x v="1"/>
    <x v="6"/>
    <x v="3468"/>
    <x v="3456"/>
    <x v="2"/>
  </r>
  <r>
    <n v="3469"/>
    <x v="3467"/>
    <x v="3467"/>
    <n v="2800"/>
    <n v="3175"/>
    <x v="0"/>
    <x v="0"/>
    <x v="0"/>
    <n v="1461857045"/>
    <x v="3469"/>
    <x v="0"/>
    <n v="63"/>
    <x v="0"/>
    <x v="6"/>
    <n v="113"/>
    <x v="2002"/>
    <x v="1"/>
    <x v="6"/>
    <x v="3469"/>
    <x v="3457"/>
    <x v="2"/>
  </r>
  <r>
    <n v="3470"/>
    <x v="3468"/>
    <x v="3468"/>
    <n v="250"/>
    <n v="375"/>
    <x v="0"/>
    <x v="0"/>
    <x v="0"/>
    <n v="1468618680"/>
    <x v="3470"/>
    <x v="0"/>
    <n v="9"/>
    <x v="0"/>
    <x v="6"/>
    <n v="150"/>
    <x v="684"/>
    <x v="1"/>
    <x v="6"/>
    <x v="3470"/>
    <x v="3458"/>
    <x v="2"/>
  </r>
  <r>
    <n v="3471"/>
    <x v="3469"/>
    <x v="3469"/>
    <n v="500"/>
    <n v="1073"/>
    <x v="0"/>
    <x v="1"/>
    <x v="1"/>
    <n v="1409515200"/>
    <x v="3471"/>
    <x v="0"/>
    <n v="30"/>
    <x v="0"/>
    <x v="6"/>
    <n v="215"/>
    <x v="1300"/>
    <x v="1"/>
    <x v="6"/>
    <x v="3471"/>
    <x v="3459"/>
    <x v="3"/>
  </r>
  <r>
    <n v="3472"/>
    <x v="3470"/>
    <x v="3470"/>
    <n v="2000"/>
    <n v="2041"/>
    <x v="0"/>
    <x v="0"/>
    <x v="0"/>
    <n v="1415253540"/>
    <x v="3472"/>
    <x v="0"/>
    <n v="23"/>
    <x v="0"/>
    <x v="6"/>
    <n v="102"/>
    <x v="2232"/>
    <x v="1"/>
    <x v="6"/>
    <x v="3472"/>
    <x v="3460"/>
    <x v="3"/>
  </r>
  <r>
    <n v="3473"/>
    <x v="3471"/>
    <x v="3471"/>
    <n v="4900"/>
    <n v="4900"/>
    <x v="0"/>
    <x v="0"/>
    <x v="0"/>
    <n v="1426883220"/>
    <x v="3473"/>
    <x v="0"/>
    <n v="33"/>
    <x v="0"/>
    <x v="6"/>
    <n v="100"/>
    <x v="2411"/>
    <x v="1"/>
    <x v="6"/>
    <x v="3473"/>
    <x v="3461"/>
    <x v="0"/>
  </r>
  <r>
    <n v="3474"/>
    <x v="3472"/>
    <x v="3472"/>
    <n v="2000"/>
    <n v="2020"/>
    <x v="0"/>
    <x v="1"/>
    <x v="1"/>
    <n v="1469016131"/>
    <x v="3474"/>
    <x v="0"/>
    <n v="39"/>
    <x v="0"/>
    <x v="6"/>
    <n v="101"/>
    <x v="2412"/>
    <x v="1"/>
    <x v="6"/>
    <x v="3474"/>
    <x v="3462"/>
    <x v="2"/>
  </r>
  <r>
    <n v="3475"/>
    <x v="3473"/>
    <x v="3473"/>
    <n v="300"/>
    <n v="340"/>
    <x v="0"/>
    <x v="1"/>
    <x v="1"/>
    <n v="1414972800"/>
    <x v="3475"/>
    <x v="0"/>
    <n v="17"/>
    <x v="0"/>
    <x v="6"/>
    <n v="113"/>
    <x v="136"/>
    <x v="1"/>
    <x v="6"/>
    <x v="3475"/>
    <x v="3463"/>
    <x v="3"/>
  </r>
  <r>
    <n v="3476"/>
    <x v="3474"/>
    <x v="3474"/>
    <n v="300"/>
    <n v="312"/>
    <x v="0"/>
    <x v="0"/>
    <x v="0"/>
    <n v="1414378800"/>
    <x v="3476"/>
    <x v="0"/>
    <n v="6"/>
    <x v="0"/>
    <x v="6"/>
    <n v="104"/>
    <x v="365"/>
    <x v="1"/>
    <x v="6"/>
    <x v="3476"/>
    <x v="3464"/>
    <x v="3"/>
  </r>
  <r>
    <n v="3477"/>
    <x v="3475"/>
    <x v="3475"/>
    <n v="1800"/>
    <n v="2076"/>
    <x v="0"/>
    <x v="0"/>
    <x v="0"/>
    <n v="1431831600"/>
    <x v="3477"/>
    <x v="0"/>
    <n v="39"/>
    <x v="0"/>
    <x v="6"/>
    <n v="115"/>
    <x v="2413"/>
    <x v="1"/>
    <x v="6"/>
    <x v="3477"/>
    <x v="3465"/>
    <x v="0"/>
  </r>
  <r>
    <n v="3478"/>
    <x v="3476"/>
    <x v="3476"/>
    <n v="2000"/>
    <n v="2257"/>
    <x v="0"/>
    <x v="0"/>
    <x v="0"/>
    <n v="1426539600"/>
    <x v="3478"/>
    <x v="0"/>
    <n v="57"/>
    <x v="0"/>
    <x v="6"/>
    <n v="113"/>
    <x v="2414"/>
    <x v="1"/>
    <x v="6"/>
    <x v="3478"/>
    <x v="3466"/>
    <x v="0"/>
  </r>
  <r>
    <n v="3479"/>
    <x v="3477"/>
    <x v="3477"/>
    <n v="1500"/>
    <n v="1918"/>
    <x v="0"/>
    <x v="1"/>
    <x v="1"/>
    <n v="1403382680"/>
    <x v="3479"/>
    <x v="0"/>
    <n v="56"/>
    <x v="0"/>
    <x v="6"/>
    <n v="128"/>
    <x v="2415"/>
    <x v="1"/>
    <x v="6"/>
    <x v="3479"/>
    <x v="3467"/>
    <x v="3"/>
  </r>
  <r>
    <n v="3480"/>
    <x v="3478"/>
    <x v="3478"/>
    <n v="1500"/>
    <n v="2140"/>
    <x v="0"/>
    <x v="0"/>
    <x v="0"/>
    <n v="1436562000"/>
    <x v="3480"/>
    <x v="0"/>
    <n v="13"/>
    <x v="0"/>
    <x v="6"/>
    <n v="143"/>
    <x v="2416"/>
    <x v="1"/>
    <x v="6"/>
    <x v="3480"/>
    <x v="3468"/>
    <x v="0"/>
  </r>
  <r>
    <n v="3481"/>
    <x v="3479"/>
    <x v="3479"/>
    <n v="10000"/>
    <n v="11880"/>
    <x v="0"/>
    <x v="2"/>
    <x v="2"/>
    <n v="1420178188"/>
    <x v="3481"/>
    <x v="0"/>
    <n v="95"/>
    <x v="0"/>
    <x v="6"/>
    <n v="119"/>
    <x v="2417"/>
    <x v="1"/>
    <x v="6"/>
    <x v="3481"/>
    <x v="3469"/>
    <x v="3"/>
  </r>
  <r>
    <n v="3482"/>
    <x v="3480"/>
    <x v="3480"/>
    <n v="3000"/>
    <n v="4150"/>
    <x v="0"/>
    <x v="1"/>
    <x v="1"/>
    <n v="1404671466"/>
    <x v="3482"/>
    <x v="0"/>
    <n v="80"/>
    <x v="0"/>
    <x v="6"/>
    <n v="138"/>
    <x v="367"/>
    <x v="1"/>
    <x v="6"/>
    <x v="3482"/>
    <x v="3470"/>
    <x v="3"/>
  </r>
  <r>
    <n v="3483"/>
    <x v="3481"/>
    <x v="3481"/>
    <n v="3350"/>
    <n v="5358"/>
    <x v="0"/>
    <x v="0"/>
    <x v="0"/>
    <n v="1404403381"/>
    <x v="3483"/>
    <x v="0"/>
    <n v="133"/>
    <x v="0"/>
    <x v="6"/>
    <n v="160"/>
    <x v="2378"/>
    <x v="1"/>
    <x v="6"/>
    <x v="3483"/>
    <x v="3471"/>
    <x v="3"/>
  </r>
  <r>
    <n v="3484"/>
    <x v="3482"/>
    <x v="3482"/>
    <n v="2500"/>
    <n v="2856"/>
    <x v="0"/>
    <x v="0"/>
    <x v="0"/>
    <n v="1466014499"/>
    <x v="3484"/>
    <x v="0"/>
    <n v="44"/>
    <x v="0"/>
    <x v="6"/>
    <n v="114"/>
    <x v="2418"/>
    <x v="1"/>
    <x v="6"/>
    <x v="3484"/>
    <x v="3472"/>
    <x v="2"/>
  </r>
  <r>
    <n v="3485"/>
    <x v="3483"/>
    <x v="3483"/>
    <n v="1650"/>
    <n v="1660"/>
    <x v="0"/>
    <x v="0"/>
    <x v="0"/>
    <n v="1454431080"/>
    <x v="3485"/>
    <x v="0"/>
    <n v="30"/>
    <x v="0"/>
    <x v="6"/>
    <n v="101"/>
    <x v="2283"/>
    <x v="1"/>
    <x v="6"/>
    <x v="3485"/>
    <x v="3473"/>
    <x v="2"/>
  </r>
  <r>
    <n v="3486"/>
    <x v="3484"/>
    <x v="3484"/>
    <n v="3000"/>
    <n v="4656"/>
    <x v="0"/>
    <x v="0"/>
    <x v="0"/>
    <n v="1433314740"/>
    <x v="3486"/>
    <x v="0"/>
    <n v="56"/>
    <x v="0"/>
    <x v="6"/>
    <n v="155"/>
    <x v="2419"/>
    <x v="1"/>
    <x v="6"/>
    <x v="3486"/>
    <x v="3474"/>
    <x v="0"/>
  </r>
  <r>
    <n v="3487"/>
    <x v="3485"/>
    <x v="3485"/>
    <n v="2000"/>
    <n v="2555"/>
    <x v="0"/>
    <x v="1"/>
    <x v="1"/>
    <n v="1435185252"/>
    <x v="3487"/>
    <x v="0"/>
    <n v="66"/>
    <x v="0"/>
    <x v="6"/>
    <n v="128"/>
    <x v="2420"/>
    <x v="1"/>
    <x v="6"/>
    <x v="3487"/>
    <x v="3475"/>
    <x v="0"/>
  </r>
  <r>
    <n v="3488"/>
    <x v="3486"/>
    <x v="3486"/>
    <n v="3000"/>
    <n v="3636"/>
    <x v="0"/>
    <x v="0"/>
    <x v="0"/>
    <n v="1429286400"/>
    <x v="3488"/>
    <x v="0"/>
    <n v="29"/>
    <x v="0"/>
    <x v="6"/>
    <n v="121"/>
    <x v="2421"/>
    <x v="1"/>
    <x v="6"/>
    <x v="3488"/>
    <x v="3476"/>
    <x v="0"/>
  </r>
  <r>
    <n v="3489"/>
    <x v="3487"/>
    <x v="3487"/>
    <n v="5000"/>
    <n v="5635"/>
    <x v="0"/>
    <x v="1"/>
    <x v="1"/>
    <n v="1400965200"/>
    <x v="3489"/>
    <x v="0"/>
    <n v="72"/>
    <x v="0"/>
    <x v="6"/>
    <n v="113"/>
    <x v="91"/>
    <x v="1"/>
    <x v="6"/>
    <x v="3489"/>
    <x v="3477"/>
    <x v="3"/>
  </r>
  <r>
    <n v="3490"/>
    <x v="3488"/>
    <x v="3488"/>
    <n v="1000"/>
    <n v="1275"/>
    <x v="0"/>
    <x v="0"/>
    <x v="0"/>
    <n v="1460574924"/>
    <x v="3490"/>
    <x v="0"/>
    <n v="27"/>
    <x v="0"/>
    <x v="6"/>
    <n v="128"/>
    <x v="1605"/>
    <x v="1"/>
    <x v="6"/>
    <x v="3490"/>
    <x v="3478"/>
    <x v="2"/>
  </r>
  <r>
    <n v="3491"/>
    <x v="3489"/>
    <x v="3489"/>
    <n v="500"/>
    <n v="791"/>
    <x v="0"/>
    <x v="0"/>
    <x v="0"/>
    <n v="1431928784"/>
    <x v="3491"/>
    <x v="0"/>
    <n v="10"/>
    <x v="0"/>
    <x v="6"/>
    <n v="158"/>
    <x v="2422"/>
    <x v="1"/>
    <x v="6"/>
    <x v="3491"/>
    <x v="3479"/>
    <x v="0"/>
  </r>
  <r>
    <n v="3492"/>
    <x v="3490"/>
    <x v="3490"/>
    <n v="3800"/>
    <n v="4000.22"/>
    <x v="0"/>
    <x v="0"/>
    <x v="0"/>
    <n v="1445818397"/>
    <x v="3492"/>
    <x v="0"/>
    <n v="35"/>
    <x v="0"/>
    <x v="6"/>
    <n v="105"/>
    <x v="2423"/>
    <x v="1"/>
    <x v="6"/>
    <x v="3492"/>
    <x v="3480"/>
    <x v="0"/>
  </r>
  <r>
    <n v="3493"/>
    <x v="3491"/>
    <x v="3491"/>
    <n v="1500"/>
    <n v="1500"/>
    <x v="0"/>
    <x v="0"/>
    <x v="0"/>
    <n v="1408252260"/>
    <x v="3493"/>
    <x v="0"/>
    <n v="29"/>
    <x v="0"/>
    <x v="6"/>
    <n v="100"/>
    <x v="247"/>
    <x v="1"/>
    <x v="6"/>
    <x v="3493"/>
    <x v="3481"/>
    <x v="3"/>
  </r>
  <r>
    <n v="3494"/>
    <x v="3492"/>
    <x v="3492"/>
    <n v="400"/>
    <n v="400"/>
    <x v="0"/>
    <x v="0"/>
    <x v="0"/>
    <n v="1480140000"/>
    <x v="3494"/>
    <x v="0"/>
    <n v="13"/>
    <x v="0"/>
    <x v="6"/>
    <n v="100"/>
    <x v="2424"/>
    <x v="1"/>
    <x v="6"/>
    <x v="3494"/>
    <x v="3482"/>
    <x v="2"/>
  </r>
  <r>
    <n v="3495"/>
    <x v="3493"/>
    <x v="3493"/>
    <n v="5000"/>
    <n v="5343"/>
    <x v="0"/>
    <x v="5"/>
    <x v="5"/>
    <n v="1414862280"/>
    <x v="3495"/>
    <x v="0"/>
    <n v="72"/>
    <x v="0"/>
    <x v="6"/>
    <n v="107"/>
    <x v="798"/>
    <x v="1"/>
    <x v="6"/>
    <x v="3495"/>
    <x v="3483"/>
    <x v="3"/>
  </r>
  <r>
    <n v="3496"/>
    <x v="3494"/>
    <x v="3494"/>
    <n v="3000"/>
    <n v="3732"/>
    <x v="0"/>
    <x v="0"/>
    <x v="0"/>
    <n v="1473625166"/>
    <x v="3496"/>
    <x v="0"/>
    <n v="78"/>
    <x v="0"/>
    <x v="6"/>
    <n v="124"/>
    <x v="2425"/>
    <x v="1"/>
    <x v="6"/>
    <x v="3496"/>
    <x v="3484"/>
    <x v="2"/>
  </r>
  <r>
    <n v="3497"/>
    <x v="3495"/>
    <x v="3495"/>
    <n v="1551"/>
    <n v="1686"/>
    <x v="0"/>
    <x v="0"/>
    <x v="0"/>
    <n v="1464904800"/>
    <x v="3497"/>
    <x v="0"/>
    <n v="49"/>
    <x v="0"/>
    <x v="6"/>
    <n v="109"/>
    <x v="2426"/>
    <x v="1"/>
    <x v="6"/>
    <x v="3497"/>
    <x v="3485"/>
    <x v="2"/>
  </r>
  <r>
    <n v="3498"/>
    <x v="3496"/>
    <x v="3496"/>
    <n v="1650"/>
    <n v="1690"/>
    <x v="0"/>
    <x v="5"/>
    <x v="5"/>
    <n v="1464471840"/>
    <x v="3498"/>
    <x v="0"/>
    <n v="42"/>
    <x v="0"/>
    <x v="6"/>
    <n v="102"/>
    <x v="2427"/>
    <x v="1"/>
    <x v="6"/>
    <x v="3498"/>
    <x v="3486"/>
    <x v="2"/>
  </r>
  <r>
    <n v="3499"/>
    <x v="3497"/>
    <x v="3497"/>
    <n v="2000"/>
    <n v="2110"/>
    <x v="0"/>
    <x v="0"/>
    <x v="0"/>
    <n v="1435733940"/>
    <x v="3499"/>
    <x v="0"/>
    <n v="35"/>
    <x v="0"/>
    <x v="6"/>
    <n v="106"/>
    <x v="2428"/>
    <x v="1"/>
    <x v="6"/>
    <x v="3499"/>
    <x v="3487"/>
    <x v="0"/>
  </r>
  <r>
    <n v="3500"/>
    <x v="3498"/>
    <x v="3498"/>
    <n v="1000"/>
    <n v="1063"/>
    <x v="0"/>
    <x v="0"/>
    <x v="0"/>
    <n v="1457326740"/>
    <x v="3500"/>
    <x v="0"/>
    <n v="42"/>
    <x v="0"/>
    <x v="6"/>
    <n v="106"/>
    <x v="2429"/>
    <x v="1"/>
    <x v="6"/>
    <x v="3500"/>
    <x v="3488"/>
    <x v="2"/>
  </r>
  <r>
    <n v="3501"/>
    <x v="3499"/>
    <x v="3499"/>
    <n v="1500"/>
    <n v="1510"/>
    <x v="0"/>
    <x v="1"/>
    <x v="1"/>
    <n v="1441995595"/>
    <x v="3501"/>
    <x v="0"/>
    <n v="42"/>
    <x v="0"/>
    <x v="6"/>
    <n v="101"/>
    <x v="2430"/>
    <x v="1"/>
    <x v="6"/>
    <x v="3501"/>
    <x v="3489"/>
    <x v="0"/>
  </r>
  <r>
    <n v="3502"/>
    <x v="3500"/>
    <x v="3500"/>
    <n v="4000"/>
    <n v="4216"/>
    <x v="0"/>
    <x v="0"/>
    <x v="0"/>
    <n v="1458100740"/>
    <x v="3502"/>
    <x v="0"/>
    <n v="31"/>
    <x v="0"/>
    <x v="6"/>
    <n v="105"/>
    <x v="2431"/>
    <x v="1"/>
    <x v="6"/>
    <x v="3502"/>
    <x v="3490"/>
    <x v="2"/>
  </r>
  <r>
    <n v="3503"/>
    <x v="3501"/>
    <x v="3501"/>
    <n v="2500"/>
    <n v="2689"/>
    <x v="0"/>
    <x v="1"/>
    <x v="1"/>
    <n v="1469359728"/>
    <x v="3503"/>
    <x v="0"/>
    <n v="38"/>
    <x v="0"/>
    <x v="6"/>
    <n v="108"/>
    <x v="2432"/>
    <x v="1"/>
    <x v="6"/>
    <x v="3503"/>
    <x v="3491"/>
    <x v="2"/>
  </r>
  <r>
    <n v="3504"/>
    <x v="3502"/>
    <x v="3502"/>
    <n v="1000"/>
    <n v="1000"/>
    <x v="0"/>
    <x v="0"/>
    <x v="0"/>
    <n v="1447959491"/>
    <x v="3504"/>
    <x v="0"/>
    <n v="8"/>
    <x v="0"/>
    <x v="6"/>
    <n v="100"/>
    <x v="179"/>
    <x v="1"/>
    <x v="6"/>
    <x v="3504"/>
    <x v="3492"/>
    <x v="0"/>
  </r>
  <r>
    <n v="3505"/>
    <x v="3503"/>
    <x v="3503"/>
    <n v="2500"/>
    <n v="2594"/>
    <x v="0"/>
    <x v="0"/>
    <x v="0"/>
    <n v="1399953600"/>
    <x v="3505"/>
    <x v="0"/>
    <n v="39"/>
    <x v="0"/>
    <x v="6"/>
    <n v="104"/>
    <x v="2433"/>
    <x v="1"/>
    <x v="6"/>
    <x v="3505"/>
    <x v="3493"/>
    <x v="3"/>
  </r>
  <r>
    <n v="3506"/>
    <x v="3504"/>
    <x v="3504"/>
    <n v="3000"/>
    <n v="3045"/>
    <x v="0"/>
    <x v="0"/>
    <x v="0"/>
    <n v="1408815440"/>
    <x v="3506"/>
    <x v="0"/>
    <n v="29"/>
    <x v="0"/>
    <x v="6"/>
    <n v="102"/>
    <x v="2434"/>
    <x v="1"/>
    <x v="6"/>
    <x v="3506"/>
    <x v="3494"/>
    <x v="3"/>
  </r>
  <r>
    <n v="3507"/>
    <x v="3505"/>
    <x v="3505"/>
    <n v="10000"/>
    <n v="10440"/>
    <x v="0"/>
    <x v="0"/>
    <x v="0"/>
    <n v="1464732537"/>
    <x v="3507"/>
    <x v="0"/>
    <n v="72"/>
    <x v="0"/>
    <x v="6"/>
    <n v="104"/>
    <x v="1717"/>
    <x v="1"/>
    <x v="6"/>
    <x v="3507"/>
    <x v="3495"/>
    <x v="2"/>
  </r>
  <r>
    <n v="3508"/>
    <x v="3506"/>
    <x v="3506"/>
    <n v="100"/>
    <n v="180"/>
    <x v="0"/>
    <x v="1"/>
    <x v="1"/>
    <n v="1462914000"/>
    <x v="3508"/>
    <x v="0"/>
    <n v="15"/>
    <x v="0"/>
    <x v="6"/>
    <n v="180"/>
    <x v="1029"/>
    <x v="1"/>
    <x v="6"/>
    <x v="3508"/>
    <x v="3496"/>
    <x v="2"/>
  </r>
  <r>
    <n v="3509"/>
    <x v="3507"/>
    <x v="3507"/>
    <n v="3000"/>
    <n v="3190"/>
    <x v="0"/>
    <x v="0"/>
    <x v="0"/>
    <n v="1416545700"/>
    <x v="3509"/>
    <x v="0"/>
    <n v="33"/>
    <x v="0"/>
    <x v="6"/>
    <n v="106"/>
    <x v="2435"/>
    <x v="1"/>
    <x v="6"/>
    <x v="3509"/>
    <x v="3497"/>
    <x v="3"/>
  </r>
  <r>
    <n v="3510"/>
    <x v="3508"/>
    <x v="3508"/>
    <n v="900"/>
    <n v="905"/>
    <x v="0"/>
    <x v="0"/>
    <x v="0"/>
    <n v="1404312846"/>
    <x v="3510"/>
    <x v="0"/>
    <n v="15"/>
    <x v="0"/>
    <x v="6"/>
    <n v="101"/>
    <x v="2436"/>
    <x v="1"/>
    <x v="6"/>
    <x v="3510"/>
    <x v="3498"/>
    <x v="3"/>
  </r>
  <r>
    <n v="3511"/>
    <x v="3509"/>
    <x v="3509"/>
    <n v="1500"/>
    <n v="1518"/>
    <x v="0"/>
    <x v="1"/>
    <x v="1"/>
    <n v="1415385000"/>
    <x v="3511"/>
    <x v="0"/>
    <n v="19"/>
    <x v="0"/>
    <x v="6"/>
    <n v="101"/>
    <x v="2437"/>
    <x v="1"/>
    <x v="6"/>
    <x v="3511"/>
    <x v="3499"/>
    <x v="3"/>
  </r>
  <r>
    <n v="3512"/>
    <x v="3510"/>
    <x v="3510"/>
    <n v="1000"/>
    <n v="1000"/>
    <x v="0"/>
    <x v="1"/>
    <x v="1"/>
    <n v="1429789992"/>
    <x v="3512"/>
    <x v="0"/>
    <n v="17"/>
    <x v="0"/>
    <x v="6"/>
    <n v="100"/>
    <x v="2438"/>
    <x v="1"/>
    <x v="6"/>
    <x v="3512"/>
    <x v="3500"/>
    <x v="0"/>
  </r>
  <r>
    <n v="3513"/>
    <x v="3511"/>
    <x v="3511"/>
    <n v="2800"/>
    <n v="3315"/>
    <x v="0"/>
    <x v="0"/>
    <x v="0"/>
    <n v="1401857940"/>
    <x v="3513"/>
    <x v="0"/>
    <n v="44"/>
    <x v="0"/>
    <x v="6"/>
    <n v="118"/>
    <x v="2439"/>
    <x v="1"/>
    <x v="6"/>
    <x v="3513"/>
    <x v="3501"/>
    <x v="3"/>
  </r>
  <r>
    <n v="3514"/>
    <x v="3512"/>
    <x v="3512"/>
    <n v="500"/>
    <n v="550"/>
    <x v="0"/>
    <x v="0"/>
    <x v="0"/>
    <n v="1422853140"/>
    <x v="3514"/>
    <x v="0"/>
    <n v="10"/>
    <x v="0"/>
    <x v="6"/>
    <n v="110"/>
    <x v="688"/>
    <x v="1"/>
    <x v="6"/>
    <x v="3514"/>
    <x v="3502"/>
    <x v="0"/>
  </r>
  <r>
    <n v="3515"/>
    <x v="3513"/>
    <x v="3513"/>
    <n v="3000"/>
    <n v="3080"/>
    <x v="0"/>
    <x v="0"/>
    <x v="0"/>
    <n v="1433097171"/>
    <x v="3515"/>
    <x v="0"/>
    <n v="46"/>
    <x v="0"/>
    <x v="6"/>
    <n v="103"/>
    <x v="2440"/>
    <x v="1"/>
    <x v="6"/>
    <x v="3515"/>
    <x v="3503"/>
    <x v="0"/>
  </r>
  <r>
    <n v="3516"/>
    <x v="3514"/>
    <x v="3514"/>
    <n v="2500"/>
    <n v="2500"/>
    <x v="0"/>
    <x v="0"/>
    <x v="0"/>
    <n v="1410145200"/>
    <x v="3516"/>
    <x v="0"/>
    <n v="11"/>
    <x v="0"/>
    <x v="6"/>
    <n v="100"/>
    <x v="2441"/>
    <x v="1"/>
    <x v="6"/>
    <x v="3516"/>
    <x v="3504"/>
    <x v="3"/>
  </r>
  <r>
    <n v="3517"/>
    <x v="3515"/>
    <x v="3515"/>
    <n v="4000"/>
    <n v="4000"/>
    <x v="0"/>
    <x v="1"/>
    <x v="1"/>
    <n v="1404471600"/>
    <x v="3517"/>
    <x v="0"/>
    <n v="13"/>
    <x v="0"/>
    <x v="6"/>
    <n v="100"/>
    <x v="2442"/>
    <x v="1"/>
    <x v="6"/>
    <x v="3517"/>
    <x v="3505"/>
    <x v="3"/>
  </r>
  <r>
    <n v="3518"/>
    <x v="3516"/>
    <x v="3516"/>
    <n v="1500"/>
    <n v="1650.69"/>
    <x v="0"/>
    <x v="0"/>
    <x v="0"/>
    <n v="1412259660"/>
    <x v="3518"/>
    <x v="0"/>
    <n v="33"/>
    <x v="0"/>
    <x v="6"/>
    <n v="110"/>
    <x v="2443"/>
    <x v="1"/>
    <x v="6"/>
    <x v="3518"/>
    <x v="3506"/>
    <x v="3"/>
  </r>
  <r>
    <n v="3519"/>
    <x v="3517"/>
    <x v="3517"/>
    <n v="2000"/>
    <n v="2027"/>
    <x v="0"/>
    <x v="1"/>
    <x v="1"/>
    <n v="1425478950"/>
    <x v="3519"/>
    <x v="0"/>
    <n v="28"/>
    <x v="0"/>
    <x v="6"/>
    <n v="101"/>
    <x v="2444"/>
    <x v="1"/>
    <x v="6"/>
    <x v="3519"/>
    <x v="3507"/>
    <x v="0"/>
  </r>
  <r>
    <n v="3520"/>
    <x v="3518"/>
    <x v="3518"/>
    <n v="2000"/>
    <n v="2015"/>
    <x v="0"/>
    <x v="1"/>
    <x v="1"/>
    <n v="1441547220"/>
    <x v="3520"/>
    <x v="0"/>
    <n v="21"/>
    <x v="0"/>
    <x v="6"/>
    <n v="101"/>
    <x v="2445"/>
    <x v="1"/>
    <x v="6"/>
    <x v="3520"/>
    <x v="3508"/>
    <x v="0"/>
  </r>
  <r>
    <n v="3521"/>
    <x v="3519"/>
    <x v="3519"/>
    <n v="350"/>
    <n v="593"/>
    <x v="0"/>
    <x v="0"/>
    <x v="0"/>
    <n v="1411980020"/>
    <x v="3521"/>
    <x v="0"/>
    <n v="13"/>
    <x v="0"/>
    <x v="6"/>
    <n v="169"/>
    <x v="1301"/>
    <x v="1"/>
    <x v="6"/>
    <x v="3521"/>
    <x v="3509"/>
    <x v="3"/>
  </r>
  <r>
    <n v="3522"/>
    <x v="3520"/>
    <x v="3520"/>
    <n v="1395"/>
    <n v="1395"/>
    <x v="0"/>
    <x v="1"/>
    <x v="1"/>
    <n v="1442311560"/>
    <x v="3522"/>
    <x v="0"/>
    <n v="34"/>
    <x v="0"/>
    <x v="6"/>
    <n v="100"/>
    <x v="2446"/>
    <x v="1"/>
    <x v="6"/>
    <x v="3522"/>
    <x v="3510"/>
    <x v="0"/>
  </r>
  <r>
    <n v="3523"/>
    <x v="3521"/>
    <x v="3521"/>
    <n v="4000"/>
    <n v="4546"/>
    <x v="0"/>
    <x v="1"/>
    <x v="1"/>
    <n v="1474844400"/>
    <x v="3523"/>
    <x v="0"/>
    <n v="80"/>
    <x v="0"/>
    <x v="6"/>
    <n v="114"/>
    <x v="2447"/>
    <x v="1"/>
    <x v="6"/>
    <x v="3523"/>
    <x v="3511"/>
    <x v="2"/>
  </r>
  <r>
    <n v="3524"/>
    <x v="3522"/>
    <x v="3522"/>
    <n v="10000"/>
    <n v="10156"/>
    <x v="0"/>
    <x v="0"/>
    <x v="0"/>
    <n v="1410580800"/>
    <x v="3524"/>
    <x v="0"/>
    <n v="74"/>
    <x v="0"/>
    <x v="6"/>
    <n v="102"/>
    <x v="2448"/>
    <x v="1"/>
    <x v="6"/>
    <x v="3524"/>
    <x v="3512"/>
    <x v="3"/>
  </r>
  <r>
    <n v="3525"/>
    <x v="3523"/>
    <x v="3523"/>
    <n v="500"/>
    <n v="530"/>
    <x v="0"/>
    <x v="0"/>
    <x v="0"/>
    <n v="1439136000"/>
    <x v="3525"/>
    <x v="0"/>
    <n v="7"/>
    <x v="0"/>
    <x v="6"/>
    <n v="106"/>
    <x v="2449"/>
    <x v="1"/>
    <x v="6"/>
    <x v="3525"/>
    <x v="3453"/>
    <x v="0"/>
  </r>
  <r>
    <n v="3526"/>
    <x v="3524"/>
    <x v="3524"/>
    <n v="3300"/>
    <n v="3366"/>
    <x v="0"/>
    <x v="0"/>
    <x v="0"/>
    <n v="1461823140"/>
    <x v="3526"/>
    <x v="0"/>
    <n v="34"/>
    <x v="0"/>
    <x v="6"/>
    <n v="102"/>
    <x v="2450"/>
    <x v="1"/>
    <x v="6"/>
    <x v="3526"/>
    <x v="3513"/>
    <x v="2"/>
  </r>
  <r>
    <n v="3527"/>
    <x v="3525"/>
    <x v="3525"/>
    <n v="6000"/>
    <n v="7015"/>
    <x v="0"/>
    <x v="0"/>
    <x v="0"/>
    <n v="1436587140"/>
    <x v="3527"/>
    <x v="0"/>
    <n v="86"/>
    <x v="0"/>
    <x v="6"/>
    <n v="117"/>
    <x v="2012"/>
    <x v="1"/>
    <x v="6"/>
    <x v="3527"/>
    <x v="3514"/>
    <x v="0"/>
  </r>
  <r>
    <n v="3528"/>
    <x v="3526"/>
    <x v="3526"/>
    <n v="1650"/>
    <n v="1669"/>
    <x v="0"/>
    <x v="1"/>
    <x v="1"/>
    <n v="1484740918"/>
    <x v="3528"/>
    <x v="0"/>
    <n v="37"/>
    <x v="0"/>
    <x v="6"/>
    <n v="101"/>
    <x v="2451"/>
    <x v="1"/>
    <x v="6"/>
    <x v="3528"/>
    <x v="3515"/>
    <x v="2"/>
  </r>
  <r>
    <n v="3529"/>
    <x v="3527"/>
    <x v="3527"/>
    <n v="500"/>
    <n v="660"/>
    <x v="0"/>
    <x v="0"/>
    <x v="0"/>
    <n v="1436749200"/>
    <x v="3529"/>
    <x v="0"/>
    <n v="18"/>
    <x v="0"/>
    <x v="6"/>
    <n v="132"/>
    <x v="2204"/>
    <x v="1"/>
    <x v="6"/>
    <x v="3529"/>
    <x v="3516"/>
    <x v="0"/>
  </r>
  <r>
    <n v="3530"/>
    <x v="3528"/>
    <x v="3528"/>
    <n v="2750"/>
    <n v="2750"/>
    <x v="0"/>
    <x v="1"/>
    <x v="1"/>
    <n v="1460318400"/>
    <x v="3530"/>
    <x v="0"/>
    <n v="22"/>
    <x v="0"/>
    <x v="6"/>
    <n v="100"/>
    <x v="179"/>
    <x v="1"/>
    <x v="6"/>
    <x v="3530"/>
    <x v="3517"/>
    <x v="2"/>
  </r>
  <r>
    <n v="3531"/>
    <x v="3529"/>
    <x v="3529"/>
    <n v="1000"/>
    <n v="1280"/>
    <x v="0"/>
    <x v="0"/>
    <x v="0"/>
    <n v="1467301334"/>
    <x v="3531"/>
    <x v="0"/>
    <n v="26"/>
    <x v="0"/>
    <x v="6"/>
    <n v="128"/>
    <x v="2452"/>
    <x v="1"/>
    <x v="6"/>
    <x v="3531"/>
    <x v="3518"/>
    <x v="2"/>
  </r>
  <r>
    <n v="3532"/>
    <x v="3530"/>
    <x v="3530"/>
    <n v="960"/>
    <n v="1142"/>
    <x v="0"/>
    <x v="0"/>
    <x v="0"/>
    <n v="1411012740"/>
    <x v="3532"/>
    <x v="0"/>
    <n v="27"/>
    <x v="0"/>
    <x v="6"/>
    <n v="119"/>
    <x v="2453"/>
    <x v="1"/>
    <x v="6"/>
    <x v="3532"/>
    <x v="3519"/>
    <x v="3"/>
  </r>
  <r>
    <n v="3533"/>
    <x v="3531"/>
    <x v="3531"/>
    <n v="500"/>
    <n v="631"/>
    <x v="0"/>
    <x v="0"/>
    <x v="0"/>
    <n v="1447269367"/>
    <x v="3533"/>
    <x v="0"/>
    <n v="8"/>
    <x v="0"/>
    <x v="6"/>
    <n v="126"/>
    <x v="2454"/>
    <x v="1"/>
    <x v="6"/>
    <x v="3533"/>
    <x v="3520"/>
    <x v="0"/>
  </r>
  <r>
    <n v="3534"/>
    <x v="3532"/>
    <x v="3532"/>
    <n v="5000"/>
    <n v="7810"/>
    <x v="0"/>
    <x v="0"/>
    <x v="0"/>
    <n v="1443711623"/>
    <x v="3534"/>
    <x v="0"/>
    <n v="204"/>
    <x v="0"/>
    <x v="6"/>
    <n v="156"/>
    <x v="2455"/>
    <x v="1"/>
    <x v="6"/>
    <x v="3534"/>
    <x v="3521"/>
    <x v="0"/>
  </r>
  <r>
    <n v="3535"/>
    <x v="3533"/>
    <x v="3533"/>
    <n v="2000"/>
    <n v="2063"/>
    <x v="0"/>
    <x v="1"/>
    <x v="1"/>
    <n v="1443808800"/>
    <x v="3535"/>
    <x v="0"/>
    <n v="46"/>
    <x v="0"/>
    <x v="6"/>
    <n v="103"/>
    <x v="1429"/>
    <x v="1"/>
    <x v="6"/>
    <x v="3535"/>
    <x v="1804"/>
    <x v="0"/>
  </r>
  <r>
    <n v="3536"/>
    <x v="3534"/>
    <x v="3534"/>
    <n v="150"/>
    <n v="230"/>
    <x v="0"/>
    <x v="1"/>
    <x v="1"/>
    <n v="1450612740"/>
    <x v="3536"/>
    <x v="0"/>
    <n v="17"/>
    <x v="0"/>
    <x v="6"/>
    <n v="153"/>
    <x v="2456"/>
    <x v="1"/>
    <x v="6"/>
    <x v="3536"/>
    <x v="3522"/>
    <x v="0"/>
  </r>
  <r>
    <n v="3537"/>
    <x v="3535"/>
    <x v="3535"/>
    <n v="675"/>
    <n v="1218"/>
    <x v="0"/>
    <x v="5"/>
    <x v="5"/>
    <n v="1416211140"/>
    <x v="3537"/>
    <x v="0"/>
    <n v="28"/>
    <x v="0"/>
    <x v="6"/>
    <n v="180"/>
    <x v="146"/>
    <x v="1"/>
    <x v="6"/>
    <x v="3537"/>
    <x v="3523"/>
    <x v="3"/>
  </r>
  <r>
    <n v="3538"/>
    <x v="3536"/>
    <x v="3536"/>
    <n v="2000"/>
    <n v="2569"/>
    <x v="0"/>
    <x v="1"/>
    <x v="1"/>
    <n v="1471428340"/>
    <x v="3538"/>
    <x v="0"/>
    <n v="83"/>
    <x v="0"/>
    <x v="6"/>
    <n v="128"/>
    <x v="2457"/>
    <x v="1"/>
    <x v="6"/>
    <x v="3538"/>
    <x v="3524"/>
    <x v="2"/>
  </r>
  <r>
    <n v="3539"/>
    <x v="3537"/>
    <x v="3537"/>
    <n v="600"/>
    <n v="718"/>
    <x v="0"/>
    <x v="0"/>
    <x v="0"/>
    <n v="1473358122"/>
    <x v="3539"/>
    <x v="0"/>
    <n v="13"/>
    <x v="0"/>
    <x v="6"/>
    <n v="120"/>
    <x v="2458"/>
    <x v="1"/>
    <x v="6"/>
    <x v="3539"/>
    <x v="3525"/>
    <x v="2"/>
  </r>
  <r>
    <n v="3540"/>
    <x v="3538"/>
    <x v="3538"/>
    <n v="300"/>
    <n v="369"/>
    <x v="0"/>
    <x v="1"/>
    <x v="1"/>
    <n v="1466899491"/>
    <x v="3540"/>
    <x v="0"/>
    <n v="8"/>
    <x v="0"/>
    <x v="6"/>
    <n v="123"/>
    <x v="886"/>
    <x v="1"/>
    <x v="6"/>
    <x v="3540"/>
    <x v="3526"/>
    <x v="2"/>
  </r>
  <r>
    <n v="3541"/>
    <x v="3539"/>
    <x v="3539"/>
    <n v="1200"/>
    <n v="1260"/>
    <x v="0"/>
    <x v="1"/>
    <x v="1"/>
    <n v="1441042275"/>
    <x v="3541"/>
    <x v="0"/>
    <n v="32"/>
    <x v="0"/>
    <x v="6"/>
    <n v="105"/>
    <x v="104"/>
    <x v="1"/>
    <x v="6"/>
    <x v="3541"/>
    <x v="3527"/>
    <x v="0"/>
  </r>
  <r>
    <n v="3542"/>
    <x v="3540"/>
    <x v="3540"/>
    <n v="5500"/>
    <n v="5623"/>
    <x v="0"/>
    <x v="0"/>
    <x v="0"/>
    <n v="1410099822"/>
    <x v="3542"/>
    <x v="0"/>
    <n v="85"/>
    <x v="0"/>
    <x v="6"/>
    <n v="102"/>
    <x v="2459"/>
    <x v="1"/>
    <x v="6"/>
    <x v="3542"/>
    <x v="3528"/>
    <x v="3"/>
  </r>
  <r>
    <n v="3543"/>
    <x v="3541"/>
    <x v="3541"/>
    <n v="1500"/>
    <n v="1570"/>
    <x v="0"/>
    <x v="12"/>
    <x v="3"/>
    <n v="1435255659"/>
    <x v="3543"/>
    <x v="0"/>
    <n v="29"/>
    <x v="0"/>
    <x v="6"/>
    <n v="105"/>
    <x v="2460"/>
    <x v="1"/>
    <x v="6"/>
    <x v="3543"/>
    <x v="3529"/>
    <x v="0"/>
  </r>
  <r>
    <n v="3544"/>
    <x v="3542"/>
    <x v="3542"/>
    <n v="2500"/>
    <n v="2500"/>
    <x v="0"/>
    <x v="0"/>
    <x v="0"/>
    <n v="1425758257"/>
    <x v="3544"/>
    <x v="0"/>
    <n v="24"/>
    <x v="0"/>
    <x v="6"/>
    <n v="100"/>
    <x v="2461"/>
    <x v="1"/>
    <x v="6"/>
    <x v="3544"/>
    <x v="3530"/>
    <x v="0"/>
  </r>
  <r>
    <n v="3545"/>
    <x v="3543"/>
    <x v="3543"/>
    <n v="250"/>
    <n v="251"/>
    <x v="0"/>
    <x v="0"/>
    <x v="0"/>
    <n v="1428780159"/>
    <x v="3545"/>
    <x v="0"/>
    <n v="8"/>
    <x v="0"/>
    <x v="6"/>
    <n v="100"/>
    <x v="90"/>
    <x v="1"/>
    <x v="6"/>
    <x v="3545"/>
    <x v="3531"/>
    <x v="0"/>
  </r>
  <r>
    <n v="3546"/>
    <x v="3544"/>
    <x v="3544"/>
    <n v="1100"/>
    <n v="1125"/>
    <x v="0"/>
    <x v="0"/>
    <x v="0"/>
    <n v="1427860740"/>
    <x v="3546"/>
    <x v="0"/>
    <n v="19"/>
    <x v="0"/>
    <x v="6"/>
    <n v="102"/>
    <x v="2462"/>
    <x v="1"/>
    <x v="6"/>
    <x v="3546"/>
    <x v="3532"/>
    <x v="0"/>
  </r>
  <r>
    <n v="3547"/>
    <x v="3545"/>
    <x v="3545"/>
    <n v="35000"/>
    <n v="40043.25"/>
    <x v="0"/>
    <x v="0"/>
    <x v="0"/>
    <n v="1463198340"/>
    <x v="3547"/>
    <x v="0"/>
    <n v="336"/>
    <x v="0"/>
    <x v="6"/>
    <n v="114"/>
    <x v="2463"/>
    <x v="1"/>
    <x v="6"/>
    <x v="3547"/>
    <x v="3533"/>
    <x v="2"/>
  </r>
  <r>
    <n v="3548"/>
    <x v="3546"/>
    <x v="3546"/>
    <n v="2100"/>
    <n v="2140"/>
    <x v="0"/>
    <x v="0"/>
    <x v="0"/>
    <n v="1457139600"/>
    <x v="3548"/>
    <x v="0"/>
    <n v="13"/>
    <x v="0"/>
    <x v="6"/>
    <n v="102"/>
    <x v="2416"/>
    <x v="1"/>
    <x v="6"/>
    <x v="3548"/>
    <x v="3534"/>
    <x v="2"/>
  </r>
  <r>
    <n v="3549"/>
    <x v="3547"/>
    <x v="3547"/>
    <n v="1000"/>
    <n v="1020"/>
    <x v="0"/>
    <x v="1"/>
    <x v="1"/>
    <n v="1441358873"/>
    <x v="3549"/>
    <x v="0"/>
    <n v="42"/>
    <x v="0"/>
    <x v="6"/>
    <n v="102"/>
    <x v="2464"/>
    <x v="1"/>
    <x v="6"/>
    <x v="3549"/>
    <x v="3535"/>
    <x v="0"/>
  </r>
  <r>
    <n v="3550"/>
    <x v="3548"/>
    <x v="3548"/>
    <n v="2500"/>
    <n v="2620"/>
    <x v="0"/>
    <x v="1"/>
    <x v="1"/>
    <n v="1462224398"/>
    <x v="3550"/>
    <x v="0"/>
    <n v="64"/>
    <x v="0"/>
    <x v="6"/>
    <n v="105"/>
    <x v="2465"/>
    <x v="1"/>
    <x v="6"/>
    <x v="3550"/>
    <x v="3536"/>
    <x v="2"/>
  </r>
  <r>
    <n v="3551"/>
    <x v="3549"/>
    <x v="3549"/>
    <n v="1500"/>
    <n v="1527.5"/>
    <x v="0"/>
    <x v="0"/>
    <x v="0"/>
    <n v="1400796420"/>
    <x v="3551"/>
    <x v="0"/>
    <n v="25"/>
    <x v="0"/>
    <x v="6"/>
    <n v="102"/>
    <x v="1757"/>
    <x v="1"/>
    <x v="6"/>
    <x v="3551"/>
    <x v="3537"/>
    <x v="3"/>
  </r>
  <r>
    <n v="3552"/>
    <x v="3550"/>
    <x v="3550"/>
    <n v="773"/>
    <n v="773"/>
    <x v="0"/>
    <x v="1"/>
    <x v="1"/>
    <n v="1403964324"/>
    <x v="3552"/>
    <x v="0"/>
    <n v="20"/>
    <x v="0"/>
    <x v="6"/>
    <n v="100"/>
    <x v="2466"/>
    <x v="1"/>
    <x v="6"/>
    <x v="3552"/>
    <x v="3538"/>
    <x v="3"/>
  </r>
  <r>
    <n v="3553"/>
    <x v="3551"/>
    <x v="3551"/>
    <n v="5500"/>
    <n v="5845"/>
    <x v="0"/>
    <x v="0"/>
    <x v="0"/>
    <n v="1439337600"/>
    <x v="3553"/>
    <x v="0"/>
    <n v="104"/>
    <x v="0"/>
    <x v="6"/>
    <n v="106"/>
    <x v="1383"/>
    <x v="1"/>
    <x v="6"/>
    <x v="3553"/>
    <x v="3539"/>
    <x v="0"/>
  </r>
  <r>
    <n v="3554"/>
    <x v="3552"/>
    <x v="3552"/>
    <n v="5000"/>
    <n v="5671.11"/>
    <x v="0"/>
    <x v="0"/>
    <x v="0"/>
    <n v="1423674000"/>
    <x v="3554"/>
    <x v="0"/>
    <n v="53"/>
    <x v="0"/>
    <x v="6"/>
    <n v="113"/>
    <x v="2467"/>
    <x v="1"/>
    <x v="6"/>
    <x v="3554"/>
    <x v="3540"/>
    <x v="0"/>
  </r>
  <r>
    <n v="3555"/>
    <x v="3553"/>
    <x v="3553"/>
    <n v="2400"/>
    <n v="2400"/>
    <x v="0"/>
    <x v="13"/>
    <x v="3"/>
    <n v="1479382594"/>
    <x v="3555"/>
    <x v="0"/>
    <n v="14"/>
    <x v="0"/>
    <x v="6"/>
    <n v="100"/>
    <x v="1200"/>
    <x v="1"/>
    <x v="6"/>
    <x v="3555"/>
    <x v="3541"/>
    <x v="2"/>
  </r>
  <r>
    <n v="3556"/>
    <x v="3554"/>
    <x v="3554"/>
    <n v="2200"/>
    <n v="2210"/>
    <x v="0"/>
    <x v="1"/>
    <x v="1"/>
    <n v="1408289724"/>
    <x v="3556"/>
    <x v="0"/>
    <n v="20"/>
    <x v="0"/>
    <x v="6"/>
    <n v="100"/>
    <x v="2468"/>
    <x v="1"/>
    <x v="6"/>
    <x v="3556"/>
    <x v="3542"/>
    <x v="3"/>
  </r>
  <r>
    <n v="3557"/>
    <x v="3555"/>
    <x v="3555"/>
    <n v="100000"/>
    <n v="100036"/>
    <x v="0"/>
    <x v="0"/>
    <x v="0"/>
    <n v="1399271911"/>
    <x v="3557"/>
    <x v="0"/>
    <n v="558"/>
    <x v="0"/>
    <x v="6"/>
    <n v="100"/>
    <x v="2469"/>
    <x v="1"/>
    <x v="6"/>
    <x v="3557"/>
    <x v="3543"/>
    <x v="3"/>
  </r>
  <r>
    <n v="3558"/>
    <x v="3556"/>
    <x v="3556"/>
    <n v="350"/>
    <n v="504"/>
    <x v="0"/>
    <x v="1"/>
    <x v="1"/>
    <n v="1435352400"/>
    <x v="3558"/>
    <x v="0"/>
    <n v="22"/>
    <x v="0"/>
    <x v="6"/>
    <n v="144"/>
    <x v="2470"/>
    <x v="1"/>
    <x v="6"/>
    <x v="3558"/>
    <x v="3544"/>
    <x v="0"/>
  </r>
  <r>
    <n v="3559"/>
    <x v="3557"/>
    <x v="3557"/>
    <n v="1000"/>
    <n v="1035"/>
    <x v="0"/>
    <x v="2"/>
    <x v="2"/>
    <n v="1438333080"/>
    <x v="3559"/>
    <x v="0"/>
    <n v="24"/>
    <x v="0"/>
    <x v="6"/>
    <n v="104"/>
    <x v="2471"/>
    <x v="1"/>
    <x v="6"/>
    <x v="3559"/>
    <x v="3545"/>
    <x v="0"/>
  </r>
  <r>
    <n v="3560"/>
    <x v="3558"/>
    <x v="3558"/>
    <n v="3200"/>
    <n v="3470"/>
    <x v="0"/>
    <x v="5"/>
    <x v="5"/>
    <n v="1432694700"/>
    <x v="3560"/>
    <x v="0"/>
    <n v="74"/>
    <x v="0"/>
    <x v="6"/>
    <n v="108"/>
    <x v="2472"/>
    <x v="1"/>
    <x v="6"/>
    <x v="3560"/>
    <x v="3546"/>
    <x v="0"/>
  </r>
  <r>
    <n v="3561"/>
    <x v="3559"/>
    <x v="3559"/>
    <n v="2500"/>
    <n v="2560"/>
    <x v="0"/>
    <x v="0"/>
    <x v="0"/>
    <n v="1438799760"/>
    <x v="3561"/>
    <x v="0"/>
    <n v="54"/>
    <x v="0"/>
    <x v="6"/>
    <n v="102"/>
    <x v="2473"/>
    <x v="1"/>
    <x v="6"/>
    <x v="3561"/>
    <x v="3547"/>
    <x v="0"/>
  </r>
  <r>
    <n v="3562"/>
    <x v="3560"/>
    <x v="3560"/>
    <n v="315"/>
    <n v="469"/>
    <x v="0"/>
    <x v="1"/>
    <x v="1"/>
    <n v="1457906400"/>
    <x v="3562"/>
    <x v="0"/>
    <n v="31"/>
    <x v="0"/>
    <x v="6"/>
    <n v="149"/>
    <x v="2474"/>
    <x v="1"/>
    <x v="6"/>
    <x v="3562"/>
    <x v="3548"/>
    <x v="2"/>
  </r>
  <r>
    <n v="3563"/>
    <x v="3561"/>
    <x v="3561"/>
    <n v="500"/>
    <n v="527.45000000000005"/>
    <x v="0"/>
    <x v="1"/>
    <x v="1"/>
    <n v="1470078000"/>
    <x v="3563"/>
    <x v="0"/>
    <n v="25"/>
    <x v="0"/>
    <x v="6"/>
    <n v="105"/>
    <x v="2475"/>
    <x v="1"/>
    <x v="6"/>
    <x v="3563"/>
    <x v="3549"/>
    <x v="2"/>
  </r>
  <r>
    <n v="3564"/>
    <x v="3562"/>
    <x v="3562"/>
    <n v="1000"/>
    <n v="1005"/>
    <x v="0"/>
    <x v="1"/>
    <x v="1"/>
    <n v="1444060800"/>
    <x v="3564"/>
    <x v="0"/>
    <n v="17"/>
    <x v="0"/>
    <x v="6"/>
    <n v="101"/>
    <x v="2476"/>
    <x v="1"/>
    <x v="6"/>
    <x v="3564"/>
    <x v="3550"/>
    <x v="0"/>
  </r>
  <r>
    <n v="3565"/>
    <x v="3563"/>
    <x v="3563"/>
    <n v="900"/>
    <n v="1175"/>
    <x v="0"/>
    <x v="0"/>
    <x v="0"/>
    <n v="1420048208"/>
    <x v="3565"/>
    <x v="0"/>
    <n v="12"/>
    <x v="0"/>
    <x v="6"/>
    <n v="131"/>
    <x v="2477"/>
    <x v="1"/>
    <x v="6"/>
    <x v="3565"/>
    <x v="3551"/>
    <x v="3"/>
  </r>
  <r>
    <n v="3566"/>
    <x v="3564"/>
    <x v="3564"/>
    <n v="2000"/>
    <n v="2095"/>
    <x v="0"/>
    <x v="1"/>
    <x v="1"/>
    <n v="1422015083"/>
    <x v="3566"/>
    <x v="0"/>
    <n v="38"/>
    <x v="0"/>
    <x v="6"/>
    <n v="105"/>
    <x v="2478"/>
    <x v="1"/>
    <x v="6"/>
    <x v="3566"/>
    <x v="3552"/>
    <x v="3"/>
  </r>
  <r>
    <n v="3567"/>
    <x v="3565"/>
    <x v="3565"/>
    <n v="1000"/>
    <n v="1088"/>
    <x v="0"/>
    <x v="1"/>
    <x v="1"/>
    <n v="1433964444"/>
    <x v="3567"/>
    <x v="0"/>
    <n v="41"/>
    <x v="0"/>
    <x v="6"/>
    <n v="109"/>
    <x v="2479"/>
    <x v="1"/>
    <x v="6"/>
    <x v="3567"/>
    <x v="3553"/>
    <x v="0"/>
  </r>
  <r>
    <n v="3568"/>
    <x v="3566"/>
    <x v="3566"/>
    <n v="1000"/>
    <n v="1110"/>
    <x v="0"/>
    <x v="0"/>
    <x v="0"/>
    <n v="1410975994"/>
    <x v="3568"/>
    <x v="0"/>
    <n v="19"/>
    <x v="0"/>
    <x v="6"/>
    <n v="111"/>
    <x v="701"/>
    <x v="1"/>
    <x v="6"/>
    <x v="3568"/>
    <x v="3554"/>
    <x v="3"/>
  </r>
  <r>
    <n v="3569"/>
    <x v="3567"/>
    <x v="3567"/>
    <n v="5000"/>
    <n v="5024"/>
    <x v="0"/>
    <x v="0"/>
    <x v="0"/>
    <n v="1420734696"/>
    <x v="3569"/>
    <x v="0"/>
    <n v="41"/>
    <x v="0"/>
    <x v="6"/>
    <n v="100"/>
    <x v="2480"/>
    <x v="1"/>
    <x v="6"/>
    <x v="3569"/>
    <x v="3555"/>
    <x v="3"/>
  </r>
  <r>
    <n v="3570"/>
    <x v="3568"/>
    <x v="3568"/>
    <n v="2000"/>
    <n v="2287"/>
    <x v="0"/>
    <x v="0"/>
    <x v="0"/>
    <n v="1420009200"/>
    <x v="3570"/>
    <x v="0"/>
    <n v="26"/>
    <x v="0"/>
    <x v="6"/>
    <n v="114"/>
    <x v="1337"/>
    <x v="1"/>
    <x v="6"/>
    <x v="3570"/>
    <x v="3556"/>
    <x v="3"/>
  </r>
  <r>
    <n v="3571"/>
    <x v="3569"/>
    <x v="3569"/>
    <n v="1500"/>
    <n v="1831"/>
    <x v="0"/>
    <x v="1"/>
    <x v="1"/>
    <n v="1414701413"/>
    <x v="3571"/>
    <x v="0"/>
    <n v="25"/>
    <x v="0"/>
    <x v="6"/>
    <n v="122"/>
    <x v="2481"/>
    <x v="1"/>
    <x v="6"/>
    <x v="3571"/>
    <x v="3557"/>
    <x v="3"/>
  </r>
  <r>
    <n v="3572"/>
    <x v="3570"/>
    <x v="3570"/>
    <n v="500"/>
    <n v="500"/>
    <x v="0"/>
    <x v="1"/>
    <x v="1"/>
    <n v="1434894082"/>
    <x v="3572"/>
    <x v="0"/>
    <n v="9"/>
    <x v="0"/>
    <x v="6"/>
    <n v="100"/>
    <x v="2482"/>
    <x v="1"/>
    <x v="6"/>
    <x v="3572"/>
    <x v="3558"/>
    <x v="0"/>
  </r>
  <r>
    <n v="3573"/>
    <x v="3571"/>
    <x v="3571"/>
    <n v="3000"/>
    <n v="3084"/>
    <x v="0"/>
    <x v="1"/>
    <x v="1"/>
    <n v="1415440846"/>
    <x v="3573"/>
    <x v="0"/>
    <n v="78"/>
    <x v="0"/>
    <x v="6"/>
    <n v="103"/>
    <x v="2483"/>
    <x v="1"/>
    <x v="6"/>
    <x v="3573"/>
    <x v="3559"/>
    <x v="3"/>
  </r>
  <r>
    <n v="3574"/>
    <x v="3572"/>
    <x v="3572"/>
    <n v="5800"/>
    <n v="6155"/>
    <x v="0"/>
    <x v="0"/>
    <x v="0"/>
    <n v="1415921848"/>
    <x v="3574"/>
    <x v="0"/>
    <n v="45"/>
    <x v="0"/>
    <x v="6"/>
    <n v="106"/>
    <x v="2484"/>
    <x v="1"/>
    <x v="6"/>
    <x v="3574"/>
    <x v="3560"/>
    <x v="3"/>
  </r>
  <r>
    <n v="3575"/>
    <x v="3573"/>
    <x v="3573"/>
    <n v="10000"/>
    <n v="10133"/>
    <x v="0"/>
    <x v="0"/>
    <x v="0"/>
    <n v="1470887940"/>
    <x v="3575"/>
    <x v="0"/>
    <n v="102"/>
    <x v="0"/>
    <x v="6"/>
    <n v="101"/>
    <x v="2485"/>
    <x v="1"/>
    <x v="6"/>
    <x v="3575"/>
    <x v="3561"/>
    <x v="2"/>
  </r>
  <r>
    <n v="3576"/>
    <x v="3574"/>
    <x v="3574"/>
    <n v="100"/>
    <n v="100"/>
    <x v="0"/>
    <x v="0"/>
    <x v="0"/>
    <n v="1480947054"/>
    <x v="3576"/>
    <x v="0"/>
    <n v="5"/>
    <x v="0"/>
    <x v="6"/>
    <n v="100"/>
    <x v="136"/>
    <x v="1"/>
    <x v="6"/>
    <x v="3576"/>
    <x v="3562"/>
    <x v="2"/>
  </r>
  <r>
    <n v="3577"/>
    <x v="3575"/>
    <x v="3575"/>
    <n v="600"/>
    <n v="780"/>
    <x v="0"/>
    <x v="0"/>
    <x v="0"/>
    <n v="1430029680"/>
    <x v="3577"/>
    <x v="0"/>
    <n v="27"/>
    <x v="0"/>
    <x v="6"/>
    <n v="130"/>
    <x v="674"/>
    <x v="1"/>
    <x v="6"/>
    <x v="3577"/>
    <x v="3563"/>
    <x v="0"/>
  </r>
  <r>
    <n v="3578"/>
    <x v="3576"/>
    <x v="3576"/>
    <n v="1500"/>
    <n v="1500.2"/>
    <x v="0"/>
    <x v="1"/>
    <x v="1"/>
    <n v="1462037777"/>
    <x v="3578"/>
    <x v="0"/>
    <n v="37"/>
    <x v="0"/>
    <x v="6"/>
    <n v="100"/>
    <x v="1319"/>
    <x v="1"/>
    <x v="6"/>
    <x v="3578"/>
    <x v="3564"/>
    <x v="2"/>
  </r>
  <r>
    <n v="3579"/>
    <x v="3577"/>
    <x v="3577"/>
    <n v="500"/>
    <n v="500"/>
    <x v="0"/>
    <x v="1"/>
    <x v="1"/>
    <n v="1459444656"/>
    <x v="3579"/>
    <x v="0"/>
    <n v="14"/>
    <x v="0"/>
    <x v="6"/>
    <n v="100"/>
    <x v="670"/>
    <x v="1"/>
    <x v="6"/>
    <x v="3579"/>
    <x v="3565"/>
    <x v="2"/>
  </r>
  <r>
    <n v="3580"/>
    <x v="3578"/>
    <x v="3578"/>
    <n v="900"/>
    <n v="1025"/>
    <x v="0"/>
    <x v="0"/>
    <x v="0"/>
    <n v="1425185940"/>
    <x v="3580"/>
    <x v="0"/>
    <n v="27"/>
    <x v="0"/>
    <x v="6"/>
    <n v="114"/>
    <x v="2486"/>
    <x v="1"/>
    <x v="6"/>
    <x v="3580"/>
    <x v="3566"/>
    <x v="0"/>
  </r>
  <r>
    <n v="3581"/>
    <x v="3579"/>
    <x v="3579"/>
    <n v="1500"/>
    <n v="1500"/>
    <x v="0"/>
    <x v="1"/>
    <x v="1"/>
    <n v="1406719110"/>
    <x v="3581"/>
    <x v="0"/>
    <n v="45"/>
    <x v="0"/>
    <x v="6"/>
    <n v="100"/>
    <x v="837"/>
    <x v="1"/>
    <x v="6"/>
    <x v="3581"/>
    <x v="3567"/>
    <x v="3"/>
  </r>
  <r>
    <n v="3582"/>
    <x v="3580"/>
    <x v="3580"/>
    <n v="1000"/>
    <n v="2870"/>
    <x v="0"/>
    <x v="0"/>
    <x v="0"/>
    <n v="1459822682"/>
    <x v="3582"/>
    <x v="0"/>
    <n v="49"/>
    <x v="0"/>
    <x v="6"/>
    <n v="287"/>
    <x v="2487"/>
    <x v="1"/>
    <x v="6"/>
    <x v="3582"/>
    <x v="3568"/>
    <x v="2"/>
  </r>
  <r>
    <n v="3583"/>
    <x v="3581"/>
    <x v="3581"/>
    <n v="3000"/>
    <n v="3255"/>
    <x v="0"/>
    <x v="0"/>
    <x v="0"/>
    <n v="1460970805"/>
    <x v="3583"/>
    <x v="0"/>
    <n v="24"/>
    <x v="0"/>
    <x v="6"/>
    <n v="109"/>
    <x v="939"/>
    <x v="1"/>
    <x v="6"/>
    <x v="3583"/>
    <x v="3569"/>
    <x v="2"/>
  </r>
  <r>
    <n v="3584"/>
    <x v="3582"/>
    <x v="3582"/>
    <n v="3000"/>
    <n v="3465"/>
    <x v="0"/>
    <x v="1"/>
    <x v="1"/>
    <n v="1436772944"/>
    <x v="3584"/>
    <x v="0"/>
    <n v="112"/>
    <x v="0"/>
    <x v="6"/>
    <n v="116"/>
    <x v="2488"/>
    <x v="1"/>
    <x v="6"/>
    <x v="3584"/>
    <x v="3570"/>
    <x v="0"/>
  </r>
  <r>
    <n v="3585"/>
    <x v="3583"/>
    <x v="3583"/>
    <n v="3400"/>
    <n v="4050"/>
    <x v="0"/>
    <x v="0"/>
    <x v="0"/>
    <n v="1419181890"/>
    <x v="3585"/>
    <x v="0"/>
    <n v="23"/>
    <x v="0"/>
    <x v="6"/>
    <n v="119"/>
    <x v="2489"/>
    <x v="1"/>
    <x v="6"/>
    <x v="3585"/>
    <x v="3571"/>
    <x v="3"/>
  </r>
  <r>
    <n v="3586"/>
    <x v="3584"/>
    <x v="3584"/>
    <n v="7500"/>
    <n v="8207"/>
    <x v="0"/>
    <x v="0"/>
    <x v="0"/>
    <n v="1474649070"/>
    <x v="3586"/>
    <x v="0"/>
    <n v="54"/>
    <x v="0"/>
    <x v="6"/>
    <n v="109"/>
    <x v="2490"/>
    <x v="1"/>
    <x v="6"/>
    <x v="3586"/>
    <x v="3572"/>
    <x v="2"/>
  </r>
  <r>
    <n v="3587"/>
    <x v="3585"/>
    <x v="3585"/>
    <n v="500"/>
    <n v="633"/>
    <x v="0"/>
    <x v="1"/>
    <x v="1"/>
    <n v="1467054000"/>
    <x v="3587"/>
    <x v="0"/>
    <n v="28"/>
    <x v="0"/>
    <x v="6"/>
    <n v="127"/>
    <x v="2491"/>
    <x v="1"/>
    <x v="6"/>
    <x v="3587"/>
    <x v="3573"/>
    <x v="2"/>
  </r>
  <r>
    <n v="3588"/>
    <x v="3586"/>
    <x v="3586"/>
    <n v="200"/>
    <n v="201"/>
    <x v="0"/>
    <x v="1"/>
    <x v="1"/>
    <n v="1430348400"/>
    <x v="3588"/>
    <x v="0"/>
    <n v="11"/>
    <x v="0"/>
    <x v="6"/>
    <n v="101"/>
    <x v="2492"/>
    <x v="1"/>
    <x v="6"/>
    <x v="3588"/>
    <x v="3574"/>
    <x v="0"/>
  </r>
  <r>
    <n v="3589"/>
    <x v="3587"/>
    <x v="3587"/>
    <n v="4000"/>
    <n v="5100"/>
    <x v="0"/>
    <x v="0"/>
    <x v="0"/>
    <n v="1432654347"/>
    <x v="3589"/>
    <x v="0"/>
    <n v="62"/>
    <x v="0"/>
    <x v="6"/>
    <n v="128"/>
    <x v="2493"/>
    <x v="1"/>
    <x v="6"/>
    <x v="3589"/>
    <x v="3575"/>
    <x v="0"/>
  </r>
  <r>
    <n v="3590"/>
    <x v="3588"/>
    <x v="3588"/>
    <n v="5000"/>
    <n v="5003"/>
    <x v="0"/>
    <x v="1"/>
    <x v="1"/>
    <n v="1413792034"/>
    <x v="3590"/>
    <x v="0"/>
    <n v="73"/>
    <x v="0"/>
    <x v="6"/>
    <n v="100"/>
    <x v="2494"/>
    <x v="1"/>
    <x v="6"/>
    <x v="3590"/>
    <x v="3576"/>
    <x v="3"/>
  </r>
  <r>
    <n v="3591"/>
    <x v="3589"/>
    <x v="3589"/>
    <n v="700"/>
    <n v="1225"/>
    <x v="0"/>
    <x v="0"/>
    <x v="0"/>
    <n v="1422075540"/>
    <x v="3591"/>
    <x v="0"/>
    <n v="18"/>
    <x v="0"/>
    <x v="6"/>
    <n v="175"/>
    <x v="2495"/>
    <x v="1"/>
    <x v="6"/>
    <x v="3591"/>
    <x v="3577"/>
    <x v="3"/>
  </r>
  <r>
    <n v="3592"/>
    <x v="3590"/>
    <x v="3590"/>
    <n v="2000"/>
    <n v="2545"/>
    <x v="0"/>
    <x v="0"/>
    <x v="0"/>
    <n v="1423630740"/>
    <x v="3592"/>
    <x v="0"/>
    <n v="35"/>
    <x v="0"/>
    <x v="6"/>
    <n v="127"/>
    <x v="2496"/>
    <x v="1"/>
    <x v="6"/>
    <x v="3592"/>
    <x v="3578"/>
    <x v="3"/>
  </r>
  <r>
    <n v="3593"/>
    <x v="3591"/>
    <x v="3591"/>
    <n v="3000"/>
    <n v="3319"/>
    <x v="0"/>
    <x v="0"/>
    <x v="0"/>
    <n v="1420489560"/>
    <x v="3593"/>
    <x v="0"/>
    <n v="43"/>
    <x v="0"/>
    <x v="6"/>
    <n v="111"/>
    <x v="2497"/>
    <x v="1"/>
    <x v="6"/>
    <x v="3593"/>
    <x v="3579"/>
    <x v="3"/>
  </r>
  <r>
    <n v="3594"/>
    <x v="3592"/>
    <x v="3592"/>
    <n v="1600"/>
    <n v="2015"/>
    <x v="0"/>
    <x v="0"/>
    <x v="0"/>
    <n v="1472952982"/>
    <x v="3594"/>
    <x v="0"/>
    <n v="36"/>
    <x v="0"/>
    <x v="6"/>
    <n v="126"/>
    <x v="2498"/>
    <x v="1"/>
    <x v="6"/>
    <x v="3594"/>
    <x v="3580"/>
    <x v="2"/>
  </r>
  <r>
    <n v="3595"/>
    <x v="3593"/>
    <x v="3593"/>
    <n v="2600"/>
    <n v="3081"/>
    <x v="0"/>
    <x v="0"/>
    <x v="0"/>
    <n v="1426229940"/>
    <x v="3595"/>
    <x v="0"/>
    <n v="62"/>
    <x v="0"/>
    <x v="6"/>
    <n v="119"/>
    <x v="2499"/>
    <x v="1"/>
    <x v="6"/>
    <x v="3595"/>
    <x v="3581"/>
    <x v="0"/>
  </r>
  <r>
    <n v="3596"/>
    <x v="3594"/>
    <x v="3594"/>
    <n v="1100"/>
    <n v="1185"/>
    <x v="0"/>
    <x v="5"/>
    <x v="5"/>
    <n v="1409072982"/>
    <x v="3596"/>
    <x v="0"/>
    <n v="15"/>
    <x v="0"/>
    <x v="6"/>
    <n v="108"/>
    <x v="2500"/>
    <x v="1"/>
    <x v="6"/>
    <x v="3596"/>
    <x v="3582"/>
    <x v="3"/>
  </r>
  <r>
    <n v="3597"/>
    <x v="3595"/>
    <x v="3595"/>
    <n v="2500"/>
    <n v="2565"/>
    <x v="0"/>
    <x v="0"/>
    <x v="0"/>
    <n v="1456984740"/>
    <x v="3597"/>
    <x v="0"/>
    <n v="33"/>
    <x v="0"/>
    <x v="6"/>
    <n v="103"/>
    <x v="2501"/>
    <x v="1"/>
    <x v="6"/>
    <x v="3597"/>
    <x v="3583"/>
    <x v="2"/>
  </r>
  <r>
    <n v="3598"/>
    <x v="3596"/>
    <x v="3596"/>
    <n v="1000"/>
    <n v="1101"/>
    <x v="0"/>
    <x v="0"/>
    <x v="0"/>
    <n v="1409720340"/>
    <x v="3598"/>
    <x v="0"/>
    <n v="27"/>
    <x v="0"/>
    <x v="6"/>
    <n v="110"/>
    <x v="99"/>
    <x v="1"/>
    <x v="6"/>
    <x v="3598"/>
    <x v="3584"/>
    <x v="3"/>
  </r>
  <r>
    <n v="3599"/>
    <x v="3597"/>
    <x v="3597"/>
    <n v="500"/>
    <n v="1010"/>
    <x v="0"/>
    <x v="0"/>
    <x v="0"/>
    <n v="1440892800"/>
    <x v="3599"/>
    <x v="0"/>
    <n v="17"/>
    <x v="0"/>
    <x v="6"/>
    <n v="202"/>
    <x v="1226"/>
    <x v="1"/>
    <x v="6"/>
    <x v="3599"/>
    <x v="3585"/>
    <x v="0"/>
  </r>
  <r>
    <n v="3600"/>
    <x v="3598"/>
    <x v="3598"/>
    <n v="10"/>
    <n v="13"/>
    <x v="0"/>
    <x v="0"/>
    <x v="0"/>
    <n v="1476390164"/>
    <x v="3600"/>
    <x v="0"/>
    <n v="4"/>
    <x v="0"/>
    <x v="6"/>
    <n v="130"/>
    <x v="2502"/>
    <x v="1"/>
    <x v="6"/>
    <x v="3600"/>
    <x v="3586"/>
    <x v="2"/>
  </r>
  <r>
    <n v="3601"/>
    <x v="3599"/>
    <x v="3599"/>
    <n v="2000"/>
    <n v="2087"/>
    <x v="0"/>
    <x v="1"/>
    <x v="1"/>
    <n v="1421452682"/>
    <x v="3601"/>
    <x v="0"/>
    <n v="53"/>
    <x v="0"/>
    <x v="6"/>
    <n v="104"/>
    <x v="104"/>
    <x v="1"/>
    <x v="6"/>
    <x v="3601"/>
    <x v="3587"/>
    <x v="3"/>
  </r>
  <r>
    <n v="3602"/>
    <x v="3600"/>
    <x v="3600"/>
    <n v="4000"/>
    <n v="4002"/>
    <x v="0"/>
    <x v="0"/>
    <x v="0"/>
    <n v="1463520479"/>
    <x v="3602"/>
    <x v="0"/>
    <n v="49"/>
    <x v="0"/>
    <x v="6"/>
    <n v="100"/>
    <x v="2503"/>
    <x v="1"/>
    <x v="6"/>
    <x v="3602"/>
    <x v="3588"/>
    <x v="2"/>
  </r>
  <r>
    <n v="3603"/>
    <x v="3601"/>
    <x v="3601"/>
    <n v="1500"/>
    <n v="2560"/>
    <x v="0"/>
    <x v="0"/>
    <x v="0"/>
    <n v="1446759880"/>
    <x v="3603"/>
    <x v="0"/>
    <n v="57"/>
    <x v="0"/>
    <x v="6"/>
    <n v="171"/>
    <x v="291"/>
    <x v="1"/>
    <x v="6"/>
    <x v="3603"/>
    <x v="3589"/>
    <x v="0"/>
  </r>
  <r>
    <n v="3604"/>
    <x v="3602"/>
    <x v="3602"/>
    <n v="3000"/>
    <n v="3385"/>
    <x v="0"/>
    <x v="0"/>
    <x v="0"/>
    <n v="1461913140"/>
    <x v="3604"/>
    <x v="0"/>
    <n v="69"/>
    <x v="0"/>
    <x v="6"/>
    <n v="113"/>
    <x v="2504"/>
    <x v="1"/>
    <x v="6"/>
    <x v="3604"/>
    <x v="3590"/>
    <x v="2"/>
  </r>
  <r>
    <n v="3605"/>
    <x v="3603"/>
    <x v="3603"/>
    <n v="250"/>
    <n v="460"/>
    <x v="0"/>
    <x v="1"/>
    <x v="1"/>
    <n v="1455390126"/>
    <x v="3605"/>
    <x v="0"/>
    <n v="15"/>
    <x v="0"/>
    <x v="6"/>
    <n v="184"/>
    <x v="76"/>
    <x v="1"/>
    <x v="6"/>
    <x v="3605"/>
    <x v="3591"/>
    <x v="2"/>
  </r>
  <r>
    <n v="3606"/>
    <x v="3604"/>
    <x v="3604"/>
    <n v="3000"/>
    <n v="3908"/>
    <x v="0"/>
    <x v="1"/>
    <x v="1"/>
    <n v="1471185057"/>
    <x v="3606"/>
    <x v="0"/>
    <n v="64"/>
    <x v="0"/>
    <x v="6"/>
    <n v="130"/>
    <x v="2505"/>
    <x v="1"/>
    <x v="6"/>
    <x v="3606"/>
    <x v="3592"/>
    <x v="2"/>
  </r>
  <r>
    <n v="3607"/>
    <x v="3605"/>
    <x v="3605"/>
    <n v="550"/>
    <n v="580"/>
    <x v="0"/>
    <x v="1"/>
    <x v="1"/>
    <n v="1450137600"/>
    <x v="3607"/>
    <x v="0"/>
    <n v="20"/>
    <x v="0"/>
    <x v="6"/>
    <n v="105"/>
    <x v="2007"/>
    <x v="1"/>
    <x v="6"/>
    <x v="3607"/>
    <x v="3593"/>
    <x v="0"/>
  </r>
  <r>
    <n v="3608"/>
    <x v="3606"/>
    <x v="3606"/>
    <n v="800"/>
    <n v="800"/>
    <x v="0"/>
    <x v="1"/>
    <x v="1"/>
    <n v="1466172000"/>
    <x v="3608"/>
    <x v="0"/>
    <n v="27"/>
    <x v="0"/>
    <x v="6"/>
    <n v="100"/>
    <x v="1355"/>
    <x v="1"/>
    <x v="6"/>
    <x v="3608"/>
    <x v="3594"/>
    <x v="2"/>
  </r>
  <r>
    <n v="3609"/>
    <x v="3607"/>
    <x v="3607"/>
    <n v="1960"/>
    <n v="3005"/>
    <x v="0"/>
    <x v="1"/>
    <x v="1"/>
    <n v="1459378085"/>
    <x v="3609"/>
    <x v="0"/>
    <n v="21"/>
    <x v="0"/>
    <x v="6"/>
    <n v="153"/>
    <x v="2506"/>
    <x v="1"/>
    <x v="6"/>
    <x v="3609"/>
    <x v="3595"/>
    <x v="2"/>
  </r>
  <r>
    <n v="3610"/>
    <x v="3608"/>
    <x v="3608"/>
    <n v="1000"/>
    <n v="1623"/>
    <x v="0"/>
    <x v="1"/>
    <x v="1"/>
    <n v="1439806936"/>
    <x v="3610"/>
    <x v="0"/>
    <n v="31"/>
    <x v="0"/>
    <x v="6"/>
    <n v="162"/>
    <x v="2507"/>
    <x v="1"/>
    <x v="6"/>
    <x v="3610"/>
    <x v="3596"/>
    <x v="0"/>
  </r>
  <r>
    <n v="3611"/>
    <x v="3609"/>
    <x v="3609"/>
    <n v="2500"/>
    <n v="3400"/>
    <x v="0"/>
    <x v="1"/>
    <x v="1"/>
    <n v="1428483201"/>
    <x v="3611"/>
    <x v="0"/>
    <n v="51"/>
    <x v="0"/>
    <x v="6"/>
    <n v="136"/>
    <x v="584"/>
    <x v="1"/>
    <x v="6"/>
    <x v="3611"/>
    <x v="3597"/>
    <x v="0"/>
  </r>
  <r>
    <n v="3612"/>
    <x v="3610"/>
    <x v="3610"/>
    <n v="5000"/>
    <n v="7220"/>
    <x v="0"/>
    <x v="5"/>
    <x v="5"/>
    <n v="1402334811"/>
    <x v="3612"/>
    <x v="0"/>
    <n v="57"/>
    <x v="0"/>
    <x v="6"/>
    <n v="144"/>
    <x v="2508"/>
    <x v="1"/>
    <x v="6"/>
    <x v="3612"/>
    <x v="3598"/>
    <x v="3"/>
  </r>
  <r>
    <n v="3613"/>
    <x v="3611"/>
    <x v="3611"/>
    <n v="1250"/>
    <n v="1250"/>
    <x v="0"/>
    <x v="0"/>
    <x v="0"/>
    <n v="1403964574"/>
    <x v="3613"/>
    <x v="0"/>
    <n v="20"/>
    <x v="0"/>
    <x v="6"/>
    <n v="100"/>
    <x v="369"/>
    <x v="1"/>
    <x v="6"/>
    <x v="3613"/>
    <x v="3599"/>
    <x v="3"/>
  </r>
  <r>
    <n v="3614"/>
    <x v="3438"/>
    <x v="3612"/>
    <n v="2500"/>
    <n v="2520"/>
    <x v="0"/>
    <x v="0"/>
    <x v="0"/>
    <n v="1434675616"/>
    <x v="3614"/>
    <x v="0"/>
    <n v="71"/>
    <x v="0"/>
    <x v="6"/>
    <n v="101"/>
    <x v="2509"/>
    <x v="1"/>
    <x v="6"/>
    <x v="3614"/>
    <x v="3600"/>
    <x v="0"/>
  </r>
  <r>
    <n v="3615"/>
    <x v="3612"/>
    <x v="3613"/>
    <n v="2500"/>
    <n v="2670"/>
    <x v="0"/>
    <x v="1"/>
    <x v="1"/>
    <n v="1449756896"/>
    <x v="3615"/>
    <x v="0"/>
    <n v="72"/>
    <x v="0"/>
    <x v="6"/>
    <n v="107"/>
    <x v="2510"/>
    <x v="1"/>
    <x v="6"/>
    <x v="3615"/>
    <x v="3601"/>
    <x v="0"/>
  </r>
  <r>
    <n v="3616"/>
    <x v="3613"/>
    <x v="3614"/>
    <n v="2500"/>
    <n v="3120"/>
    <x v="0"/>
    <x v="1"/>
    <x v="1"/>
    <n v="1426801664"/>
    <x v="3616"/>
    <x v="0"/>
    <n v="45"/>
    <x v="0"/>
    <x v="6"/>
    <n v="125"/>
    <x v="2511"/>
    <x v="1"/>
    <x v="6"/>
    <x v="3616"/>
    <x v="3602"/>
    <x v="0"/>
  </r>
  <r>
    <n v="3617"/>
    <x v="3614"/>
    <x v="3615"/>
    <n v="740"/>
    <n v="880"/>
    <x v="0"/>
    <x v="1"/>
    <x v="1"/>
    <n v="1488240000"/>
    <x v="3617"/>
    <x v="0"/>
    <n v="51"/>
    <x v="0"/>
    <x v="6"/>
    <n v="119"/>
    <x v="384"/>
    <x v="1"/>
    <x v="6"/>
    <x v="3617"/>
    <x v="3603"/>
    <x v="1"/>
  </r>
  <r>
    <n v="3618"/>
    <x v="3615"/>
    <x v="3616"/>
    <n v="2000"/>
    <n v="2020"/>
    <x v="0"/>
    <x v="1"/>
    <x v="1"/>
    <n v="1433343850"/>
    <x v="3618"/>
    <x v="0"/>
    <n v="56"/>
    <x v="0"/>
    <x v="6"/>
    <n v="101"/>
    <x v="2352"/>
    <x v="1"/>
    <x v="6"/>
    <x v="3618"/>
    <x v="3604"/>
    <x v="0"/>
  </r>
  <r>
    <n v="3619"/>
    <x v="3616"/>
    <x v="3617"/>
    <n v="1000"/>
    <n v="1130"/>
    <x v="0"/>
    <x v="0"/>
    <x v="0"/>
    <n v="1479592800"/>
    <x v="3619"/>
    <x v="0"/>
    <n v="17"/>
    <x v="0"/>
    <x v="6"/>
    <n v="113"/>
    <x v="1138"/>
    <x v="1"/>
    <x v="6"/>
    <x v="3619"/>
    <x v="3605"/>
    <x v="2"/>
  </r>
  <r>
    <n v="3620"/>
    <x v="3617"/>
    <x v="3618"/>
    <n v="10500"/>
    <n v="11045"/>
    <x v="0"/>
    <x v="0"/>
    <x v="0"/>
    <n v="1425528000"/>
    <x v="3620"/>
    <x v="0"/>
    <n v="197"/>
    <x v="0"/>
    <x v="6"/>
    <n v="105"/>
    <x v="2512"/>
    <x v="1"/>
    <x v="6"/>
    <x v="3620"/>
    <x v="3606"/>
    <x v="0"/>
  </r>
  <r>
    <n v="3621"/>
    <x v="3618"/>
    <x v="3619"/>
    <n v="3000"/>
    <n v="3292"/>
    <x v="0"/>
    <x v="0"/>
    <x v="0"/>
    <n v="1475269200"/>
    <x v="3621"/>
    <x v="0"/>
    <n v="70"/>
    <x v="0"/>
    <x v="6"/>
    <n v="110"/>
    <x v="2513"/>
    <x v="1"/>
    <x v="6"/>
    <x v="3621"/>
    <x v="3607"/>
    <x v="2"/>
  </r>
  <r>
    <n v="3622"/>
    <x v="3619"/>
    <x v="3620"/>
    <n v="1000"/>
    <n v="1000.99"/>
    <x v="0"/>
    <x v="0"/>
    <x v="0"/>
    <n v="1411874580"/>
    <x v="3622"/>
    <x v="0"/>
    <n v="21"/>
    <x v="0"/>
    <x v="6"/>
    <n v="100"/>
    <x v="636"/>
    <x v="1"/>
    <x v="6"/>
    <x v="3622"/>
    <x v="3608"/>
    <x v="3"/>
  </r>
  <r>
    <n v="3623"/>
    <x v="3620"/>
    <x v="3621"/>
    <n v="2500"/>
    <n v="3000"/>
    <x v="0"/>
    <x v="0"/>
    <x v="0"/>
    <n v="1406358000"/>
    <x v="3623"/>
    <x v="0"/>
    <n v="34"/>
    <x v="0"/>
    <x v="6"/>
    <n v="120"/>
    <x v="1462"/>
    <x v="1"/>
    <x v="6"/>
    <x v="3623"/>
    <x v="3609"/>
    <x v="3"/>
  </r>
  <r>
    <n v="3624"/>
    <x v="3621"/>
    <x v="3622"/>
    <n v="3000"/>
    <n v="3148"/>
    <x v="0"/>
    <x v="0"/>
    <x v="0"/>
    <n v="1471977290"/>
    <x v="3624"/>
    <x v="0"/>
    <n v="39"/>
    <x v="0"/>
    <x v="6"/>
    <n v="105"/>
    <x v="2514"/>
    <x v="1"/>
    <x v="6"/>
    <x v="3624"/>
    <x v="3610"/>
    <x v="2"/>
  </r>
  <r>
    <n v="3625"/>
    <x v="3622"/>
    <x v="3623"/>
    <n v="3000"/>
    <n v="3080"/>
    <x v="0"/>
    <x v="1"/>
    <x v="1"/>
    <n v="1435851577"/>
    <x v="3625"/>
    <x v="0"/>
    <n v="78"/>
    <x v="0"/>
    <x v="6"/>
    <n v="103"/>
    <x v="1766"/>
    <x v="1"/>
    <x v="6"/>
    <x v="3625"/>
    <x v="3611"/>
    <x v="0"/>
  </r>
  <r>
    <n v="3626"/>
    <x v="3623"/>
    <x v="3624"/>
    <n v="4000"/>
    <n v="4073"/>
    <x v="0"/>
    <x v="1"/>
    <x v="1"/>
    <n v="1408204857"/>
    <x v="3626"/>
    <x v="0"/>
    <n v="48"/>
    <x v="0"/>
    <x v="6"/>
    <n v="102"/>
    <x v="2515"/>
    <x v="1"/>
    <x v="6"/>
    <x v="3626"/>
    <x v="3612"/>
    <x v="3"/>
  </r>
  <r>
    <n v="3627"/>
    <x v="3624"/>
    <x v="3625"/>
    <n v="2000"/>
    <n v="2000"/>
    <x v="0"/>
    <x v="0"/>
    <x v="0"/>
    <n v="1463803140"/>
    <x v="3627"/>
    <x v="0"/>
    <n v="29"/>
    <x v="0"/>
    <x v="6"/>
    <n v="100"/>
    <x v="2516"/>
    <x v="1"/>
    <x v="6"/>
    <x v="3627"/>
    <x v="3613"/>
    <x v="2"/>
  </r>
  <r>
    <n v="3628"/>
    <x v="3625"/>
    <x v="3626"/>
    <n v="100000"/>
    <n v="0"/>
    <x v="2"/>
    <x v="0"/>
    <x v="0"/>
    <n v="1450040396"/>
    <x v="3628"/>
    <x v="0"/>
    <n v="0"/>
    <x v="1"/>
    <x v="40"/>
    <n v="0"/>
    <x v="123"/>
    <x v="1"/>
    <x v="40"/>
    <x v="3628"/>
    <x v="3614"/>
    <x v="0"/>
  </r>
  <r>
    <n v="3629"/>
    <x v="3626"/>
    <x v="3627"/>
    <n v="1000000"/>
    <n v="2"/>
    <x v="2"/>
    <x v="0"/>
    <x v="0"/>
    <n v="1462467600"/>
    <x v="3629"/>
    <x v="0"/>
    <n v="2"/>
    <x v="1"/>
    <x v="40"/>
    <n v="0"/>
    <x v="120"/>
    <x v="1"/>
    <x v="40"/>
    <x v="3629"/>
    <x v="3615"/>
    <x v="2"/>
  </r>
  <r>
    <n v="3630"/>
    <x v="3627"/>
    <x v="3628"/>
    <n v="3000"/>
    <n v="1"/>
    <x v="2"/>
    <x v="1"/>
    <x v="1"/>
    <n v="1417295990"/>
    <x v="3630"/>
    <x v="0"/>
    <n v="1"/>
    <x v="1"/>
    <x v="40"/>
    <n v="0"/>
    <x v="120"/>
    <x v="1"/>
    <x v="40"/>
    <x v="3630"/>
    <x v="3616"/>
    <x v="3"/>
  </r>
  <r>
    <n v="3631"/>
    <x v="3628"/>
    <x v="3629"/>
    <n v="17100"/>
    <n v="8725"/>
    <x v="2"/>
    <x v="0"/>
    <x v="0"/>
    <n v="1411444740"/>
    <x v="3631"/>
    <x v="0"/>
    <n v="59"/>
    <x v="1"/>
    <x v="40"/>
    <n v="51"/>
    <x v="2517"/>
    <x v="1"/>
    <x v="40"/>
    <x v="3631"/>
    <x v="3617"/>
    <x v="3"/>
  </r>
  <r>
    <n v="3632"/>
    <x v="3629"/>
    <x v="3630"/>
    <n v="500"/>
    <n v="100"/>
    <x v="2"/>
    <x v="1"/>
    <x v="1"/>
    <n v="1416781749"/>
    <x v="3632"/>
    <x v="0"/>
    <n v="1"/>
    <x v="1"/>
    <x v="40"/>
    <n v="20"/>
    <x v="101"/>
    <x v="1"/>
    <x v="40"/>
    <x v="3632"/>
    <x v="3618"/>
    <x v="3"/>
  </r>
  <r>
    <n v="3633"/>
    <x v="3630"/>
    <x v="3631"/>
    <n v="5000"/>
    <n v="1762"/>
    <x v="2"/>
    <x v="0"/>
    <x v="0"/>
    <n v="1479517200"/>
    <x v="3633"/>
    <x v="0"/>
    <n v="31"/>
    <x v="1"/>
    <x v="40"/>
    <n v="35"/>
    <x v="2518"/>
    <x v="1"/>
    <x v="40"/>
    <x v="3633"/>
    <x v="3619"/>
    <x v="2"/>
  </r>
  <r>
    <n v="3634"/>
    <x v="3631"/>
    <x v="3632"/>
    <n v="75000"/>
    <n v="3185"/>
    <x v="2"/>
    <x v="5"/>
    <x v="5"/>
    <n v="1484366340"/>
    <x v="3634"/>
    <x v="0"/>
    <n v="18"/>
    <x v="1"/>
    <x v="40"/>
    <n v="4"/>
    <x v="2519"/>
    <x v="1"/>
    <x v="40"/>
    <x v="3634"/>
    <x v="3620"/>
    <x v="2"/>
  </r>
  <r>
    <n v="3635"/>
    <x v="3632"/>
    <x v="3633"/>
    <n v="3500"/>
    <n v="1276"/>
    <x v="2"/>
    <x v="0"/>
    <x v="0"/>
    <n v="1461186676"/>
    <x v="3635"/>
    <x v="0"/>
    <n v="10"/>
    <x v="1"/>
    <x v="40"/>
    <n v="36"/>
    <x v="2520"/>
    <x v="1"/>
    <x v="40"/>
    <x v="3635"/>
    <x v="3621"/>
    <x v="2"/>
  </r>
  <r>
    <n v="3636"/>
    <x v="3633"/>
    <x v="3634"/>
    <n v="150000"/>
    <n v="0"/>
    <x v="2"/>
    <x v="0"/>
    <x v="0"/>
    <n v="1442248829"/>
    <x v="3636"/>
    <x v="0"/>
    <n v="0"/>
    <x v="1"/>
    <x v="40"/>
    <n v="0"/>
    <x v="123"/>
    <x v="1"/>
    <x v="40"/>
    <x v="3636"/>
    <x v="3622"/>
    <x v="0"/>
  </r>
  <r>
    <n v="3637"/>
    <x v="3634"/>
    <x v="3635"/>
    <n v="3000"/>
    <n v="926"/>
    <x v="2"/>
    <x v="0"/>
    <x v="0"/>
    <n v="1420130935"/>
    <x v="3637"/>
    <x v="0"/>
    <n v="14"/>
    <x v="1"/>
    <x v="40"/>
    <n v="31"/>
    <x v="2521"/>
    <x v="1"/>
    <x v="40"/>
    <x v="3637"/>
    <x v="3623"/>
    <x v="3"/>
  </r>
  <r>
    <n v="3638"/>
    <x v="3635"/>
    <x v="3636"/>
    <n v="3300"/>
    <n v="216"/>
    <x v="2"/>
    <x v="5"/>
    <x v="5"/>
    <n v="1429456132"/>
    <x v="3638"/>
    <x v="0"/>
    <n v="2"/>
    <x v="1"/>
    <x v="40"/>
    <n v="7"/>
    <x v="1695"/>
    <x v="1"/>
    <x v="40"/>
    <x v="3638"/>
    <x v="3624"/>
    <x v="0"/>
  </r>
  <r>
    <n v="3639"/>
    <x v="3636"/>
    <x v="3637"/>
    <n v="25000"/>
    <n v="1"/>
    <x v="2"/>
    <x v="0"/>
    <x v="0"/>
    <n v="1475853060"/>
    <x v="3639"/>
    <x v="0"/>
    <n v="1"/>
    <x v="1"/>
    <x v="40"/>
    <n v="0"/>
    <x v="120"/>
    <x v="1"/>
    <x v="40"/>
    <x v="3639"/>
    <x v="3625"/>
    <x v="2"/>
  </r>
  <r>
    <n v="3640"/>
    <x v="3637"/>
    <x v="3638"/>
    <n v="1000"/>
    <n v="55"/>
    <x v="2"/>
    <x v="0"/>
    <x v="0"/>
    <n v="1431283530"/>
    <x v="3640"/>
    <x v="0"/>
    <n v="3"/>
    <x v="1"/>
    <x v="40"/>
    <n v="6"/>
    <x v="1715"/>
    <x v="1"/>
    <x v="40"/>
    <x v="3640"/>
    <x v="3626"/>
    <x v="0"/>
  </r>
  <r>
    <n v="3641"/>
    <x v="3638"/>
    <x v="3639"/>
    <n v="3000"/>
    <n v="0"/>
    <x v="2"/>
    <x v="0"/>
    <x v="0"/>
    <n v="1412485200"/>
    <x v="3641"/>
    <x v="0"/>
    <n v="0"/>
    <x v="1"/>
    <x v="40"/>
    <n v="0"/>
    <x v="123"/>
    <x v="1"/>
    <x v="40"/>
    <x v="3641"/>
    <x v="3627"/>
    <x v="3"/>
  </r>
  <r>
    <n v="3642"/>
    <x v="3639"/>
    <x v="3640"/>
    <n v="700"/>
    <n v="15"/>
    <x v="2"/>
    <x v="12"/>
    <x v="3"/>
    <n v="1448902800"/>
    <x v="3642"/>
    <x v="0"/>
    <n v="2"/>
    <x v="1"/>
    <x v="40"/>
    <n v="2"/>
    <x v="502"/>
    <x v="1"/>
    <x v="40"/>
    <x v="3642"/>
    <x v="3628"/>
    <x v="0"/>
  </r>
  <r>
    <n v="3643"/>
    <x v="3640"/>
    <x v="3641"/>
    <n v="25000"/>
    <n v="0"/>
    <x v="2"/>
    <x v="0"/>
    <x v="0"/>
    <n v="1447734439"/>
    <x v="3643"/>
    <x v="0"/>
    <n v="0"/>
    <x v="1"/>
    <x v="40"/>
    <n v="0"/>
    <x v="123"/>
    <x v="1"/>
    <x v="40"/>
    <x v="3643"/>
    <x v="3629"/>
    <x v="0"/>
  </r>
  <r>
    <n v="3644"/>
    <x v="3641"/>
    <x v="3642"/>
    <n v="5000"/>
    <n v="821"/>
    <x v="2"/>
    <x v="0"/>
    <x v="0"/>
    <n v="1457413140"/>
    <x v="3644"/>
    <x v="0"/>
    <n v="12"/>
    <x v="1"/>
    <x v="40"/>
    <n v="16"/>
    <x v="2522"/>
    <x v="1"/>
    <x v="40"/>
    <x v="3644"/>
    <x v="3630"/>
    <x v="2"/>
  </r>
  <r>
    <n v="3645"/>
    <x v="3642"/>
    <x v="3643"/>
    <n v="1000"/>
    <n v="1"/>
    <x v="2"/>
    <x v="5"/>
    <x v="5"/>
    <n v="1479773838"/>
    <x v="3645"/>
    <x v="0"/>
    <n v="1"/>
    <x v="1"/>
    <x v="40"/>
    <n v="0"/>
    <x v="120"/>
    <x v="1"/>
    <x v="40"/>
    <x v="3645"/>
    <x v="3631"/>
    <x v="2"/>
  </r>
  <r>
    <n v="3646"/>
    <x v="3643"/>
    <x v="3644"/>
    <n v="10000"/>
    <n v="481"/>
    <x v="2"/>
    <x v="0"/>
    <x v="0"/>
    <n v="1434497400"/>
    <x v="3646"/>
    <x v="0"/>
    <n v="8"/>
    <x v="1"/>
    <x v="40"/>
    <n v="5"/>
    <x v="2523"/>
    <x v="1"/>
    <x v="40"/>
    <x v="3646"/>
    <x v="3632"/>
    <x v="0"/>
  </r>
  <r>
    <n v="3647"/>
    <x v="3644"/>
    <x v="3645"/>
    <n v="500"/>
    <n v="30"/>
    <x v="2"/>
    <x v="1"/>
    <x v="1"/>
    <n v="1475258327"/>
    <x v="3647"/>
    <x v="0"/>
    <n v="2"/>
    <x v="1"/>
    <x v="40"/>
    <n v="6"/>
    <x v="2"/>
    <x v="1"/>
    <x v="40"/>
    <x v="3647"/>
    <x v="3633"/>
    <x v="2"/>
  </r>
  <r>
    <n v="3648"/>
    <x v="3645"/>
    <x v="3646"/>
    <n v="40000"/>
    <n v="40153"/>
    <x v="0"/>
    <x v="0"/>
    <x v="0"/>
    <n v="1412492445"/>
    <x v="3648"/>
    <x v="0"/>
    <n v="73"/>
    <x v="0"/>
    <x v="6"/>
    <n v="100"/>
    <x v="2524"/>
    <x v="1"/>
    <x v="6"/>
    <x v="3648"/>
    <x v="3634"/>
    <x v="3"/>
  </r>
  <r>
    <n v="3649"/>
    <x v="3646"/>
    <x v="3647"/>
    <n v="750"/>
    <n v="780"/>
    <x v="0"/>
    <x v="5"/>
    <x v="5"/>
    <n v="1402938394"/>
    <x v="3649"/>
    <x v="0"/>
    <n v="8"/>
    <x v="0"/>
    <x v="6"/>
    <n v="104"/>
    <x v="1159"/>
    <x v="1"/>
    <x v="6"/>
    <x v="3649"/>
    <x v="3635"/>
    <x v="3"/>
  </r>
  <r>
    <n v="3650"/>
    <x v="3647"/>
    <x v="3648"/>
    <n v="500"/>
    <n v="500"/>
    <x v="0"/>
    <x v="1"/>
    <x v="1"/>
    <n v="1454412584"/>
    <x v="3650"/>
    <x v="0"/>
    <n v="17"/>
    <x v="0"/>
    <x v="6"/>
    <n v="100"/>
    <x v="2013"/>
    <x v="1"/>
    <x v="6"/>
    <x v="3650"/>
    <x v="3636"/>
    <x v="2"/>
  </r>
  <r>
    <n v="3651"/>
    <x v="3648"/>
    <x v="3649"/>
    <n v="500"/>
    <n v="520"/>
    <x v="0"/>
    <x v="0"/>
    <x v="0"/>
    <n v="1407686340"/>
    <x v="3651"/>
    <x v="0"/>
    <n v="9"/>
    <x v="0"/>
    <x v="6"/>
    <n v="104"/>
    <x v="1338"/>
    <x v="1"/>
    <x v="6"/>
    <x v="3651"/>
    <x v="3637"/>
    <x v="3"/>
  </r>
  <r>
    <n v="3652"/>
    <x v="2866"/>
    <x v="3650"/>
    <n v="300"/>
    <n v="752"/>
    <x v="0"/>
    <x v="5"/>
    <x v="5"/>
    <n v="1472097540"/>
    <x v="3652"/>
    <x v="0"/>
    <n v="17"/>
    <x v="0"/>
    <x v="6"/>
    <n v="251"/>
    <x v="2525"/>
    <x v="1"/>
    <x v="6"/>
    <x v="3652"/>
    <x v="3638"/>
    <x v="2"/>
  </r>
  <r>
    <n v="3653"/>
    <x v="3649"/>
    <x v="3651"/>
    <n v="2000"/>
    <n v="2010"/>
    <x v="0"/>
    <x v="1"/>
    <x v="1"/>
    <n v="1438764207"/>
    <x v="3653"/>
    <x v="0"/>
    <n v="33"/>
    <x v="0"/>
    <x v="6"/>
    <n v="101"/>
    <x v="2526"/>
    <x v="1"/>
    <x v="6"/>
    <x v="3653"/>
    <x v="3639"/>
    <x v="0"/>
  </r>
  <r>
    <n v="3654"/>
    <x v="3650"/>
    <x v="3652"/>
    <n v="1500"/>
    <n v="2616"/>
    <x v="0"/>
    <x v="1"/>
    <x v="1"/>
    <n v="1459702800"/>
    <x v="3654"/>
    <x v="0"/>
    <n v="38"/>
    <x v="0"/>
    <x v="6"/>
    <n v="174"/>
    <x v="2527"/>
    <x v="1"/>
    <x v="6"/>
    <x v="3654"/>
    <x v="3640"/>
    <x v="2"/>
  </r>
  <r>
    <n v="3655"/>
    <x v="3651"/>
    <x v="3653"/>
    <n v="5000"/>
    <n v="5813"/>
    <x v="0"/>
    <x v="0"/>
    <x v="0"/>
    <n v="1437202740"/>
    <x v="3655"/>
    <x v="0"/>
    <n v="79"/>
    <x v="0"/>
    <x v="6"/>
    <n v="116"/>
    <x v="2528"/>
    <x v="1"/>
    <x v="6"/>
    <x v="3655"/>
    <x v="3641"/>
    <x v="0"/>
  </r>
  <r>
    <n v="3656"/>
    <x v="3652"/>
    <x v="3654"/>
    <n v="5000"/>
    <n v="5291"/>
    <x v="0"/>
    <x v="16"/>
    <x v="11"/>
    <n v="1485989940"/>
    <x v="3656"/>
    <x v="0"/>
    <n v="46"/>
    <x v="0"/>
    <x v="6"/>
    <n v="106"/>
    <x v="2529"/>
    <x v="1"/>
    <x v="6"/>
    <x v="3656"/>
    <x v="3642"/>
    <x v="1"/>
  </r>
  <r>
    <n v="3657"/>
    <x v="3653"/>
    <x v="3655"/>
    <n v="2000"/>
    <n v="2215"/>
    <x v="0"/>
    <x v="8"/>
    <x v="7"/>
    <n v="1464817320"/>
    <x v="3657"/>
    <x v="0"/>
    <n v="20"/>
    <x v="0"/>
    <x v="6"/>
    <n v="111"/>
    <x v="2530"/>
    <x v="1"/>
    <x v="6"/>
    <x v="3657"/>
    <x v="3643"/>
    <x v="2"/>
  </r>
  <r>
    <n v="3658"/>
    <x v="3654"/>
    <x v="3656"/>
    <n v="1500"/>
    <n v="1510"/>
    <x v="0"/>
    <x v="0"/>
    <x v="0"/>
    <n v="1404273540"/>
    <x v="3658"/>
    <x v="0"/>
    <n v="20"/>
    <x v="0"/>
    <x v="6"/>
    <n v="101"/>
    <x v="1701"/>
    <x v="1"/>
    <x v="6"/>
    <x v="3658"/>
    <x v="3644"/>
    <x v="3"/>
  </r>
  <r>
    <n v="3659"/>
    <x v="3655"/>
    <x v="3657"/>
    <n v="3000"/>
    <n v="3061"/>
    <x v="0"/>
    <x v="0"/>
    <x v="0"/>
    <n v="1426775940"/>
    <x v="3659"/>
    <x v="0"/>
    <n v="13"/>
    <x v="0"/>
    <x v="6"/>
    <n v="102"/>
    <x v="2531"/>
    <x v="1"/>
    <x v="6"/>
    <x v="3659"/>
    <x v="3645"/>
    <x v="0"/>
  </r>
  <r>
    <n v="3660"/>
    <x v="3656"/>
    <x v="3658"/>
    <n v="250"/>
    <n v="250"/>
    <x v="0"/>
    <x v="1"/>
    <x v="1"/>
    <n v="1419368925"/>
    <x v="3660"/>
    <x v="0"/>
    <n v="22"/>
    <x v="0"/>
    <x v="6"/>
    <n v="100"/>
    <x v="2532"/>
    <x v="1"/>
    <x v="6"/>
    <x v="3660"/>
    <x v="3646"/>
    <x v="3"/>
  </r>
  <r>
    <n v="3661"/>
    <x v="3657"/>
    <x v="3659"/>
    <n v="3000"/>
    <n v="3330"/>
    <x v="0"/>
    <x v="0"/>
    <x v="0"/>
    <n v="1460260800"/>
    <x v="3661"/>
    <x v="0"/>
    <n v="36"/>
    <x v="0"/>
    <x v="6"/>
    <n v="111"/>
    <x v="2533"/>
    <x v="1"/>
    <x v="6"/>
    <x v="3661"/>
    <x v="3647"/>
    <x v="2"/>
  </r>
  <r>
    <n v="3662"/>
    <x v="3658"/>
    <x v="3660"/>
    <n v="8000"/>
    <n v="8114"/>
    <x v="0"/>
    <x v="5"/>
    <x v="5"/>
    <n v="1427775414"/>
    <x v="3662"/>
    <x v="0"/>
    <n v="40"/>
    <x v="0"/>
    <x v="6"/>
    <n v="101"/>
    <x v="2534"/>
    <x v="1"/>
    <x v="6"/>
    <x v="3662"/>
    <x v="3648"/>
    <x v="0"/>
  </r>
  <r>
    <n v="3663"/>
    <x v="3659"/>
    <x v="3661"/>
    <n v="225"/>
    <n v="234"/>
    <x v="0"/>
    <x v="1"/>
    <x v="1"/>
    <n v="1482321030"/>
    <x v="3663"/>
    <x v="0"/>
    <n v="9"/>
    <x v="0"/>
    <x v="6"/>
    <n v="104"/>
    <x v="434"/>
    <x v="1"/>
    <x v="6"/>
    <x v="3663"/>
    <x v="3649"/>
    <x v="2"/>
  </r>
  <r>
    <n v="3664"/>
    <x v="3660"/>
    <x v="3662"/>
    <n v="800"/>
    <n v="875"/>
    <x v="0"/>
    <x v="0"/>
    <x v="0"/>
    <n v="1466056689"/>
    <x v="3664"/>
    <x v="0"/>
    <n v="19"/>
    <x v="0"/>
    <x v="6"/>
    <n v="109"/>
    <x v="2535"/>
    <x v="1"/>
    <x v="6"/>
    <x v="3664"/>
    <x v="3650"/>
    <x v="2"/>
  </r>
  <r>
    <n v="3665"/>
    <x v="3661"/>
    <x v="3663"/>
    <n v="620"/>
    <n v="714"/>
    <x v="0"/>
    <x v="6"/>
    <x v="3"/>
    <n v="1446062040"/>
    <x v="3665"/>
    <x v="0"/>
    <n v="14"/>
    <x v="0"/>
    <x v="6"/>
    <n v="115"/>
    <x v="2536"/>
    <x v="1"/>
    <x v="6"/>
    <x v="3665"/>
    <x v="3651"/>
    <x v="0"/>
  </r>
  <r>
    <n v="3666"/>
    <x v="3662"/>
    <x v="3664"/>
    <n v="1200"/>
    <n v="1200"/>
    <x v="0"/>
    <x v="0"/>
    <x v="0"/>
    <n v="1406185200"/>
    <x v="3666"/>
    <x v="0"/>
    <n v="38"/>
    <x v="0"/>
    <x v="6"/>
    <n v="100"/>
    <x v="2537"/>
    <x v="1"/>
    <x v="6"/>
    <x v="3666"/>
    <x v="3652"/>
    <x v="3"/>
  </r>
  <r>
    <n v="3667"/>
    <x v="3663"/>
    <x v="3665"/>
    <n v="3000"/>
    <n v="3095.11"/>
    <x v="0"/>
    <x v="1"/>
    <x v="1"/>
    <n v="1437261419"/>
    <x v="3667"/>
    <x v="0"/>
    <n v="58"/>
    <x v="0"/>
    <x v="6"/>
    <n v="103"/>
    <x v="2538"/>
    <x v="1"/>
    <x v="6"/>
    <x v="3667"/>
    <x v="3653"/>
    <x v="0"/>
  </r>
  <r>
    <n v="3668"/>
    <x v="3664"/>
    <x v="3666"/>
    <n v="1000"/>
    <n v="1035"/>
    <x v="0"/>
    <x v="0"/>
    <x v="0"/>
    <n v="1437676380"/>
    <x v="3668"/>
    <x v="0"/>
    <n v="28"/>
    <x v="0"/>
    <x v="6"/>
    <n v="104"/>
    <x v="2539"/>
    <x v="1"/>
    <x v="6"/>
    <x v="3668"/>
    <x v="3654"/>
    <x v="0"/>
  </r>
  <r>
    <n v="3669"/>
    <x v="3665"/>
    <x v="3667"/>
    <n v="1000"/>
    <n v="1382"/>
    <x v="0"/>
    <x v="1"/>
    <x v="1"/>
    <n v="1434039137"/>
    <x v="3669"/>
    <x v="0"/>
    <n v="17"/>
    <x v="0"/>
    <x v="6"/>
    <n v="138"/>
    <x v="2540"/>
    <x v="1"/>
    <x v="6"/>
    <x v="3669"/>
    <x v="3655"/>
    <x v="0"/>
  </r>
  <r>
    <n v="3670"/>
    <x v="3666"/>
    <x v="3668"/>
    <n v="220"/>
    <n v="241"/>
    <x v="0"/>
    <x v="1"/>
    <x v="1"/>
    <n v="1433113200"/>
    <x v="3670"/>
    <x v="0"/>
    <n v="12"/>
    <x v="0"/>
    <x v="6"/>
    <n v="110"/>
    <x v="2541"/>
    <x v="1"/>
    <x v="6"/>
    <x v="3670"/>
    <x v="3656"/>
    <x v="0"/>
  </r>
  <r>
    <n v="3671"/>
    <x v="3667"/>
    <x v="3669"/>
    <n v="3500"/>
    <n v="3530"/>
    <x v="0"/>
    <x v="0"/>
    <x v="0"/>
    <n v="1405915140"/>
    <x v="3671"/>
    <x v="0"/>
    <n v="40"/>
    <x v="0"/>
    <x v="6"/>
    <n v="101"/>
    <x v="2542"/>
    <x v="1"/>
    <x v="6"/>
    <x v="3671"/>
    <x v="3657"/>
    <x v="3"/>
  </r>
  <r>
    <n v="3672"/>
    <x v="3668"/>
    <x v="3670"/>
    <n v="3000"/>
    <n v="3046"/>
    <x v="0"/>
    <x v="1"/>
    <x v="1"/>
    <n v="1411771384"/>
    <x v="3672"/>
    <x v="0"/>
    <n v="57"/>
    <x v="0"/>
    <x v="6"/>
    <n v="102"/>
    <x v="2543"/>
    <x v="1"/>
    <x v="6"/>
    <x v="3672"/>
    <x v="3658"/>
    <x v="3"/>
  </r>
  <r>
    <n v="3673"/>
    <x v="3669"/>
    <x v="3671"/>
    <n v="4000"/>
    <n v="4545"/>
    <x v="0"/>
    <x v="1"/>
    <x v="1"/>
    <n v="1415191920"/>
    <x v="3673"/>
    <x v="0"/>
    <n v="114"/>
    <x v="0"/>
    <x v="6"/>
    <n v="114"/>
    <x v="2544"/>
    <x v="1"/>
    <x v="6"/>
    <x v="3673"/>
    <x v="3659"/>
    <x v="3"/>
  </r>
  <r>
    <n v="3674"/>
    <x v="3670"/>
    <x v="3672"/>
    <n v="4500"/>
    <n v="4500"/>
    <x v="0"/>
    <x v="12"/>
    <x v="3"/>
    <n v="1472936229"/>
    <x v="3674"/>
    <x v="0"/>
    <n v="31"/>
    <x v="0"/>
    <x v="6"/>
    <n v="100"/>
    <x v="2545"/>
    <x v="1"/>
    <x v="6"/>
    <x v="3674"/>
    <x v="3660"/>
    <x v="2"/>
  </r>
  <r>
    <n v="3675"/>
    <x v="3671"/>
    <x v="3673"/>
    <n v="50"/>
    <n v="70"/>
    <x v="0"/>
    <x v="1"/>
    <x v="1"/>
    <n v="1463353200"/>
    <x v="3675"/>
    <x v="0"/>
    <n v="3"/>
    <x v="0"/>
    <x v="6"/>
    <n v="140"/>
    <x v="458"/>
    <x v="1"/>
    <x v="6"/>
    <x v="3675"/>
    <x v="3661"/>
    <x v="2"/>
  </r>
  <r>
    <n v="3676"/>
    <x v="3672"/>
    <x v="3674"/>
    <n v="800"/>
    <n v="1030"/>
    <x v="0"/>
    <x v="0"/>
    <x v="0"/>
    <n v="1410550484"/>
    <x v="3676"/>
    <x v="0"/>
    <n v="16"/>
    <x v="0"/>
    <x v="6"/>
    <n v="129"/>
    <x v="2546"/>
    <x v="1"/>
    <x v="6"/>
    <x v="3676"/>
    <x v="3662"/>
    <x v="3"/>
  </r>
  <r>
    <n v="3677"/>
    <x v="3673"/>
    <x v="3675"/>
    <n v="12000"/>
    <n v="12348.5"/>
    <x v="0"/>
    <x v="0"/>
    <x v="0"/>
    <n v="1404359940"/>
    <x v="3677"/>
    <x v="0"/>
    <n v="199"/>
    <x v="0"/>
    <x v="6"/>
    <n v="103"/>
    <x v="2547"/>
    <x v="1"/>
    <x v="6"/>
    <x v="3677"/>
    <x v="3663"/>
    <x v="3"/>
  </r>
  <r>
    <n v="3678"/>
    <x v="3674"/>
    <x v="3676"/>
    <n v="2000"/>
    <n v="2050"/>
    <x v="0"/>
    <x v="1"/>
    <x v="1"/>
    <n v="1433076298"/>
    <x v="3678"/>
    <x v="0"/>
    <n v="31"/>
    <x v="0"/>
    <x v="6"/>
    <n v="103"/>
    <x v="2548"/>
    <x v="1"/>
    <x v="6"/>
    <x v="3678"/>
    <x v="3664"/>
    <x v="0"/>
  </r>
  <r>
    <n v="3679"/>
    <x v="3675"/>
    <x v="3677"/>
    <n v="2000"/>
    <n v="2202"/>
    <x v="0"/>
    <x v="0"/>
    <x v="0"/>
    <n v="1404190740"/>
    <x v="3679"/>
    <x v="0"/>
    <n v="30"/>
    <x v="0"/>
    <x v="6"/>
    <n v="110"/>
    <x v="2549"/>
    <x v="1"/>
    <x v="6"/>
    <x v="3679"/>
    <x v="3665"/>
    <x v="3"/>
  </r>
  <r>
    <n v="3680"/>
    <x v="3676"/>
    <x v="3678"/>
    <n v="3000"/>
    <n v="3383"/>
    <x v="0"/>
    <x v="0"/>
    <x v="0"/>
    <n v="1475664834"/>
    <x v="3680"/>
    <x v="0"/>
    <n v="34"/>
    <x v="0"/>
    <x v="6"/>
    <n v="113"/>
    <x v="2550"/>
    <x v="1"/>
    <x v="6"/>
    <x v="3680"/>
    <x v="3666"/>
    <x v="2"/>
  </r>
  <r>
    <n v="3681"/>
    <x v="3677"/>
    <x v="3679"/>
    <n v="1000"/>
    <n v="1119"/>
    <x v="0"/>
    <x v="0"/>
    <x v="0"/>
    <n v="1452872290"/>
    <x v="3681"/>
    <x v="0"/>
    <n v="18"/>
    <x v="0"/>
    <x v="6"/>
    <n v="112"/>
    <x v="1026"/>
    <x v="1"/>
    <x v="6"/>
    <x v="3681"/>
    <x v="3667"/>
    <x v="2"/>
  </r>
  <r>
    <n v="3682"/>
    <x v="3678"/>
    <x v="3680"/>
    <n v="3000"/>
    <n v="4176"/>
    <x v="0"/>
    <x v="0"/>
    <x v="0"/>
    <n v="1402901940"/>
    <x v="3682"/>
    <x v="0"/>
    <n v="67"/>
    <x v="0"/>
    <x v="6"/>
    <n v="139"/>
    <x v="69"/>
    <x v="1"/>
    <x v="6"/>
    <x v="3682"/>
    <x v="3668"/>
    <x v="3"/>
  </r>
  <r>
    <n v="3683"/>
    <x v="3679"/>
    <x v="3681"/>
    <n v="3500"/>
    <n v="3880"/>
    <x v="0"/>
    <x v="0"/>
    <x v="0"/>
    <n v="1476931696"/>
    <x v="3683"/>
    <x v="0"/>
    <n v="66"/>
    <x v="0"/>
    <x v="6"/>
    <n v="111"/>
    <x v="2551"/>
    <x v="1"/>
    <x v="6"/>
    <x v="3683"/>
    <x v="3669"/>
    <x v="2"/>
  </r>
  <r>
    <n v="3684"/>
    <x v="3680"/>
    <x v="3682"/>
    <n v="750"/>
    <n v="1043"/>
    <x v="0"/>
    <x v="0"/>
    <x v="0"/>
    <n v="1441167586"/>
    <x v="3684"/>
    <x v="0"/>
    <n v="23"/>
    <x v="0"/>
    <x v="6"/>
    <n v="139"/>
    <x v="2552"/>
    <x v="1"/>
    <x v="6"/>
    <x v="3684"/>
    <x v="3670"/>
    <x v="0"/>
  </r>
  <r>
    <n v="3685"/>
    <x v="3681"/>
    <x v="3683"/>
    <n v="5000"/>
    <n v="5285"/>
    <x v="0"/>
    <x v="0"/>
    <x v="0"/>
    <n v="1400533200"/>
    <x v="3685"/>
    <x v="0"/>
    <n v="126"/>
    <x v="0"/>
    <x v="6"/>
    <n v="106"/>
    <x v="17"/>
    <x v="1"/>
    <x v="6"/>
    <x v="3685"/>
    <x v="3671"/>
    <x v="3"/>
  </r>
  <r>
    <n v="3686"/>
    <x v="3682"/>
    <x v="3684"/>
    <n v="350"/>
    <n v="355"/>
    <x v="0"/>
    <x v="0"/>
    <x v="0"/>
    <n v="1440820740"/>
    <x v="3686"/>
    <x v="0"/>
    <n v="6"/>
    <x v="0"/>
    <x v="6"/>
    <n v="101"/>
    <x v="2553"/>
    <x v="1"/>
    <x v="6"/>
    <x v="3686"/>
    <x v="3672"/>
    <x v="0"/>
  </r>
  <r>
    <n v="3687"/>
    <x v="3683"/>
    <x v="3685"/>
    <n v="5000"/>
    <n v="5012.25"/>
    <x v="0"/>
    <x v="0"/>
    <x v="0"/>
    <n v="1403846055"/>
    <x v="3687"/>
    <x v="0"/>
    <n v="25"/>
    <x v="0"/>
    <x v="6"/>
    <n v="100"/>
    <x v="2554"/>
    <x v="1"/>
    <x v="6"/>
    <x v="3687"/>
    <x v="3673"/>
    <x v="3"/>
  </r>
  <r>
    <n v="3688"/>
    <x v="3684"/>
    <x v="3686"/>
    <n v="3000"/>
    <n v="3275"/>
    <x v="0"/>
    <x v="1"/>
    <x v="1"/>
    <n v="1407524004"/>
    <x v="3688"/>
    <x v="0"/>
    <n v="39"/>
    <x v="0"/>
    <x v="6"/>
    <n v="109"/>
    <x v="996"/>
    <x v="1"/>
    <x v="6"/>
    <x v="3688"/>
    <x v="3674"/>
    <x v="3"/>
  </r>
  <r>
    <n v="3689"/>
    <x v="3685"/>
    <x v="3687"/>
    <n v="3000"/>
    <n v="3550"/>
    <x v="0"/>
    <x v="0"/>
    <x v="0"/>
    <n v="1434925500"/>
    <x v="3689"/>
    <x v="0"/>
    <n v="62"/>
    <x v="0"/>
    <x v="6"/>
    <n v="118"/>
    <x v="2555"/>
    <x v="1"/>
    <x v="6"/>
    <x v="3689"/>
    <x v="3675"/>
    <x v="0"/>
  </r>
  <r>
    <n v="3690"/>
    <x v="3686"/>
    <x v="3688"/>
    <n v="1500"/>
    <n v="1800"/>
    <x v="0"/>
    <x v="0"/>
    <x v="0"/>
    <n v="1417101683"/>
    <x v="3690"/>
    <x v="0"/>
    <n v="31"/>
    <x v="0"/>
    <x v="6"/>
    <n v="120"/>
    <x v="2556"/>
    <x v="1"/>
    <x v="6"/>
    <x v="3690"/>
    <x v="3676"/>
    <x v="3"/>
  </r>
  <r>
    <n v="3691"/>
    <x v="3687"/>
    <x v="3689"/>
    <n v="40000"/>
    <n v="51184"/>
    <x v="0"/>
    <x v="0"/>
    <x v="0"/>
    <n v="1425272340"/>
    <x v="3691"/>
    <x v="0"/>
    <n v="274"/>
    <x v="0"/>
    <x v="6"/>
    <n v="128"/>
    <x v="2557"/>
    <x v="1"/>
    <x v="6"/>
    <x v="3691"/>
    <x v="3677"/>
    <x v="0"/>
  </r>
  <r>
    <n v="3692"/>
    <x v="3688"/>
    <x v="3690"/>
    <n v="1000"/>
    <n v="1260"/>
    <x v="0"/>
    <x v="0"/>
    <x v="0"/>
    <n v="1411084800"/>
    <x v="3692"/>
    <x v="0"/>
    <n v="17"/>
    <x v="0"/>
    <x v="6"/>
    <n v="126"/>
    <x v="2558"/>
    <x v="1"/>
    <x v="6"/>
    <x v="3692"/>
    <x v="3678"/>
    <x v="3"/>
  </r>
  <r>
    <n v="3693"/>
    <x v="3689"/>
    <x v="3691"/>
    <n v="333"/>
    <n v="430"/>
    <x v="0"/>
    <x v="1"/>
    <x v="1"/>
    <n v="1448922600"/>
    <x v="3693"/>
    <x v="0"/>
    <n v="14"/>
    <x v="0"/>
    <x v="6"/>
    <n v="129"/>
    <x v="2559"/>
    <x v="1"/>
    <x v="6"/>
    <x v="3693"/>
    <x v="3679"/>
    <x v="0"/>
  </r>
  <r>
    <n v="3694"/>
    <x v="3690"/>
    <x v="3692"/>
    <n v="3500"/>
    <n v="3760"/>
    <x v="0"/>
    <x v="0"/>
    <x v="0"/>
    <n v="1465178400"/>
    <x v="3694"/>
    <x v="0"/>
    <n v="60"/>
    <x v="0"/>
    <x v="6"/>
    <n v="107"/>
    <x v="2560"/>
    <x v="1"/>
    <x v="6"/>
    <x v="3694"/>
    <x v="3680"/>
    <x v="2"/>
  </r>
  <r>
    <n v="3695"/>
    <x v="3691"/>
    <x v="3693"/>
    <n v="4000"/>
    <n v="4005"/>
    <x v="0"/>
    <x v="0"/>
    <x v="0"/>
    <n v="1421009610"/>
    <x v="3695"/>
    <x v="0"/>
    <n v="33"/>
    <x v="0"/>
    <x v="6"/>
    <n v="100"/>
    <x v="2561"/>
    <x v="1"/>
    <x v="6"/>
    <x v="3695"/>
    <x v="3681"/>
    <x v="3"/>
  </r>
  <r>
    <n v="3696"/>
    <x v="3692"/>
    <x v="3694"/>
    <n v="2000"/>
    <n v="3100"/>
    <x v="0"/>
    <x v="1"/>
    <x v="1"/>
    <n v="1423838916"/>
    <x v="3696"/>
    <x v="0"/>
    <n v="78"/>
    <x v="0"/>
    <x v="6"/>
    <n v="155"/>
    <x v="2562"/>
    <x v="1"/>
    <x v="6"/>
    <x v="3696"/>
    <x v="3682"/>
    <x v="3"/>
  </r>
  <r>
    <n v="3697"/>
    <x v="3693"/>
    <x v="3695"/>
    <n v="2000"/>
    <n v="2160"/>
    <x v="0"/>
    <x v="1"/>
    <x v="1"/>
    <n v="1462878648"/>
    <x v="3697"/>
    <x v="0"/>
    <n v="30"/>
    <x v="0"/>
    <x v="6"/>
    <n v="108"/>
    <x v="2563"/>
    <x v="1"/>
    <x v="6"/>
    <x v="3697"/>
    <x v="3683"/>
    <x v="2"/>
  </r>
  <r>
    <n v="3698"/>
    <x v="3694"/>
    <x v="3696"/>
    <n v="5000"/>
    <n v="5526"/>
    <x v="0"/>
    <x v="0"/>
    <x v="0"/>
    <n v="1456946487"/>
    <x v="3698"/>
    <x v="0"/>
    <n v="136"/>
    <x v="0"/>
    <x v="6"/>
    <n v="111"/>
    <x v="2564"/>
    <x v="1"/>
    <x v="6"/>
    <x v="3698"/>
    <x v="3684"/>
    <x v="2"/>
  </r>
  <r>
    <n v="3699"/>
    <x v="3695"/>
    <x v="3697"/>
    <n v="2500"/>
    <n v="2520"/>
    <x v="0"/>
    <x v="0"/>
    <x v="0"/>
    <n v="1413383216"/>
    <x v="3699"/>
    <x v="0"/>
    <n v="40"/>
    <x v="0"/>
    <x v="6"/>
    <n v="101"/>
    <x v="2009"/>
    <x v="1"/>
    <x v="6"/>
    <x v="3699"/>
    <x v="3685"/>
    <x v="3"/>
  </r>
  <r>
    <n v="3700"/>
    <x v="3696"/>
    <x v="3698"/>
    <n v="500"/>
    <n v="606"/>
    <x v="0"/>
    <x v="0"/>
    <x v="0"/>
    <n v="1412092800"/>
    <x v="3700"/>
    <x v="0"/>
    <n v="18"/>
    <x v="0"/>
    <x v="6"/>
    <n v="121"/>
    <x v="2276"/>
    <x v="1"/>
    <x v="6"/>
    <x v="3700"/>
    <x v="3686"/>
    <x v="3"/>
  </r>
  <r>
    <n v="3701"/>
    <x v="3697"/>
    <x v="3699"/>
    <n v="1500"/>
    <n v="1505"/>
    <x v="0"/>
    <x v="1"/>
    <x v="1"/>
    <n v="1433422793"/>
    <x v="3701"/>
    <x v="0"/>
    <n v="39"/>
    <x v="0"/>
    <x v="6"/>
    <n v="100"/>
    <x v="2565"/>
    <x v="1"/>
    <x v="6"/>
    <x v="3701"/>
    <x v="3687"/>
    <x v="0"/>
  </r>
  <r>
    <n v="3702"/>
    <x v="3698"/>
    <x v="3700"/>
    <n v="3000"/>
    <n v="3275"/>
    <x v="0"/>
    <x v="1"/>
    <x v="1"/>
    <n v="1468191540"/>
    <x v="3702"/>
    <x v="0"/>
    <n v="21"/>
    <x v="0"/>
    <x v="6"/>
    <n v="109"/>
    <x v="2566"/>
    <x v="1"/>
    <x v="6"/>
    <x v="3702"/>
    <x v="3688"/>
    <x v="2"/>
  </r>
  <r>
    <n v="3703"/>
    <x v="3699"/>
    <x v="3701"/>
    <n v="1050"/>
    <n v="1296"/>
    <x v="0"/>
    <x v="0"/>
    <x v="0"/>
    <n v="1471071540"/>
    <x v="3703"/>
    <x v="0"/>
    <n v="30"/>
    <x v="0"/>
    <x v="6"/>
    <n v="123"/>
    <x v="2567"/>
    <x v="1"/>
    <x v="6"/>
    <x v="3703"/>
    <x v="3689"/>
    <x v="2"/>
  </r>
  <r>
    <n v="3704"/>
    <x v="3700"/>
    <x v="3702"/>
    <n v="300"/>
    <n v="409.01"/>
    <x v="0"/>
    <x v="1"/>
    <x v="1"/>
    <n v="1464712394"/>
    <x v="3704"/>
    <x v="0"/>
    <n v="27"/>
    <x v="0"/>
    <x v="6"/>
    <n v="136"/>
    <x v="2568"/>
    <x v="1"/>
    <x v="6"/>
    <x v="3704"/>
    <x v="3690"/>
    <x v="2"/>
  </r>
  <r>
    <n v="3705"/>
    <x v="3701"/>
    <x v="3703"/>
    <n v="2827"/>
    <n v="2925"/>
    <x v="0"/>
    <x v="0"/>
    <x v="0"/>
    <n v="1403546400"/>
    <x v="3705"/>
    <x v="0"/>
    <n v="35"/>
    <x v="0"/>
    <x v="6"/>
    <n v="103"/>
    <x v="1830"/>
    <x v="1"/>
    <x v="6"/>
    <x v="3705"/>
    <x v="3691"/>
    <x v="3"/>
  </r>
  <r>
    <n v="3706"/>
    <x v="3702"/>
    <x v="3704"/>
    <n v="1500"/>
    <n v="1820"/>
    <x v="0"/>
    <x v="0"/>
    <x v="0"/>
    <n v="1410558949"/>
    <x v="3706"/>
    <x v="0"/>
    <n v="13"/>
    <x v="0"/>
    <x v="6"/>
    <n v="121"/>
    <x v="2569"/>
    <x v="1"/>
    <x v="6"/>
    <x v="3706"/>
    <x v="3692"/>
    <x v="3"/>
  </r>
  <r>
    <n v="3707"/>
    <x v="3703"/>
    <x v="3705"/>
    <n v="1000"/>
    <n v="1860"/>
    <x v="0"/>
    <x v="0"/>
    <x v="0"/>
    <n v="1469165160"/>
    <x v="3707"/>
    <x v="0"/>
    <n v="23"/>
    <x v="0"/>
    <x v="6"/>
    <n v="186"/>
    <x v="2570"/>
    <x v="1"/>
    <x v="6"/>
    <x v="3707"/>
    <x v="3693"/>
    <x v="2"/>
  </r>
  <r>
    <n v="3708"/>
    <x v="3704"/>
    <x v="3706"/>
    <n v="700"/>
    <n v="2100"/>
    <x v="0"/>
    <x v="0"/>
    <x v="0"/>
    <n v="1404444286"/>
    <x v="3708"/>
    <x v="0"/>
    <n v="39"/>
    <x v="0"/>
    <x v="6"/>
    <n v="300"/>
    <x v="2571"/>
    <x v="1"/>
    <x v="6"/>
    <x v="3708"/>
    <x v="3694"/>
    <x v="3"/>
  </r>
  <r>
    <n v="3709"/>
    <x v="3705"/>
    <x v="3707"/>
    <n v="1000"/>
    <n v="1082.5"/>
    <x v="0"/>
    <x v="1"/>
    <x v="1"/>
    <n v="1403715546"/>
    <x v="3709"/>
    <x v="0"/>
    <n v="35"/>
    <x v="0"/>
    <x v="6"/>
    <n v="108"/>
    <x v="2572"/>
    <x v="1"/>
    <x v="6"/>
    <x v="3709"/>
    <x v="3695"/>
    <x v="3"/>
  </r>
  <r>
    <n v="3710"/>
    <x v="3706"/>
    <x v="3708"/>
    <n v="1300"/>
    <n v="1835"/>
    <x v="0"/>
    <x v="0"/>
    <x v="0"/>
    <n v="1428068988"/>
    <x v="3710"/>
    <x v="0"/>
    <n v="27"/>
    <x v="0"/>
    <x v="6"/>
    <n v="141"/>
    <x v="2573"/>
    <x v="1"/>
    <x v="6"/>
    <x v="3710"/>
    <x v="3696"/>
    <x v="0"/>
  </r>
  <r>
    <n v="3711"/>
    <x v="3707"/>
    <x v="3709"/>
    <n v="500"/>
    <n v="570"/>
    <x v="0"/>
    <x v="0"/>
    <x v="0"/>
    <n v="1402848000"/>
    <x v="3711"/>
    <x v="0"/>
    <n v="21"/>
    <x v="0"/>
    <x v="6"/>
    <n v="114"/>
    <x v="2574"/>
    <x v="1"/>
    <x v="6"/>
    <x v="3711"/>
    <x v="3174"/>
    <x v="3"/>
  </r>
  <r>
    <n v="3712"/>
    <x v="3708"/>
    <x v="3710"/>
    <n v="7500"/>
    <n v="11530"/>
    <x v="0"/>
    <x v="0"/>
    <x v="0"/>
    <n v="1433055540"/>
    <x v="3712"/>
    <x v="0"/>
    <n v="104"/>
    <x v="0"/>
    <x v="6"/>
    <n v="154"/>
    <x v="735"/>
    <x v="1"/>
    <x v="6"/>
    <x v="3712"/>
    <x v="3697"/>
    <x v="0"/>
  </r>
  <r>
    <n v="3713"/>
    <x v="3709"/>
    <x v="3711"/>
    <n v="2000"/>
    <n v="2030"/>
    <x v="0"/>
    <x v="0"/>
    <x v="0"/>
    <n v="1465062166"/>
    <x v="3713"/>
    <x v="0"/>
    <n v="19"/>
    <x v="0"/>
    <x v="6"/>
    <n v="102"/>
    <x v="2575"/>
    <x v="1"/>
    <x v="6"/>
    <x v="3713"/>
    <x v="3698"/>
    <x v="2"/>
  </r>
  <r>
    <n v="3714"/>
    <x v="3710"/>
    <x v="3712"/>
    <n v="10000"/>
    <n v="10235"/>
    <x v="0"/>
    <x v="0"/>
    <x v="0"/>
    <n v="1432612740"/>
    <x v="3714"/>
    <x v="0"/>
    <n v="97"/>
    <x v="0"/>
    <x v="6"/>
    <n v="102"/>
    <x v="2576"/>
    <x v="1"/>
    <x v="6"/>
    <x v="3714"/>
    <x v="3699"/>
    <x v="0"/>
  </r>
  <r>
    <n v="3715"/>
    <x v="3711"/>
    <x v="3713"/>
    <n v="3500"/>
    <n v="3590"/>
    <x v="0"/>
    <x v="1"/>
    <x v="1"/>
    <n v="1427806320"/>
    <x v="3715"/>
    <x v="0"/>
    <n v="27"/>
    <x v="0"/>
    <x v="6"/>
    <n v="103"/>
    <x v="2577"/>
    <x v="1"/>
    <x v="6"/>
    <x v="3715"/>
    <x v="3700"/>
    <x v="0"/>
  </r>
  <r>
    <n v="3716"/>
    <x v="3712"/>
    <x v="3714"/>
    <n v="800"/>
    <n v="1246"/>
    <x v="0"/>
    <x v="0"/>
    <x v="0"/>
    <n v="1453411109"/>
    <x v="3716"/>
    <x v="0"/>
    <n v="24"/>
    <x v="0"/>
    <x v="6"/>
    <n v="156"/>
    <x v="844"/>
    <x v="1"/>
    <x v="6"/>
    <x v="3716"/>
    <x v="3701"/>
    <x v="0"/>
  </r>
  <r>
    <n v="3717"/>
    <x v="3713"/>
    <x v="3715"/>
    <n v="4000"/>
    <n v="4030"/>
    <x v="0"/>
    <x v="1"/>
    <x v="1"/>
    <n v="1431204449"/>
    <x v="3717"/>
    <x v="0"/>
    <n v="13"/>
    <x v="0"/>
    <x v="6"/>
    <n v="101"/>
    <x v="2578"/>
    <x v="1"/>
    <x v="6"/>
    <x v="3717"/>
    <x v="3702"/>
    <x v="0"/>
  </r>
  <r>
    <n v="3718"/>
    <x v="3714"/>
    <x v="3716"/>
    <n v="500"/>
    <n v="1197"/>
    <x v="0"/>
    <x v="1"/>
    <x v="1"/>
    <n v="1425057075"/>
    <x v="3718"/>
    <x v="0"/>
    <n v="46"/>
    <x v="0"/>
    <x v="6"/>
    <n v="239"/>
    <x v="2579"/>
    <x v="1"/>
    <x v="6"/>
    <x v="3718"/>
    <x v="3703"/>
    <x v="0"/>
  </r>
  <r>
    <n v="3719"/>
    <x v="3715"/>
    <x v="3717"/>
    <n v="200"/>
    <n v="420"/>
    <x v="0"/>
    <x v="1"/>
    <x v="1"/>
    <n v="1434994266"/>
    <x v="3719"/>
    <x v="0"/>
    <n v="4"/>
    <x v="0"/>
    <x v="6"/>
    <n v="210"/>
    <x v="2434"/>
    <x v="1"/>
    <x v="6"/>
    <x v="3719"/>
    <x v="3704"/>
    <x v="0"/>
  </r>
  <r>
    <n v="3720"/>
    <x v="3716"/>
    <x v="3718"/>
    <n v="3300"/>
    <n v="3449"/>
    <x v="0"/>
    <x v="0"/>
    <x v="0"/>
    <n v="1435881006"/>
    <x v="3720"/>
    <x v="0"/>
    <n v="40"/>
    <x v="0"/>
    <x v="6"/>
    <n v="105"/>
    <x v="2580"/>
    <x v="1"/>
    <x v="6"/>
    <x v="3720"/>
    <x v="3705"/>
    <x v="0"/>
  </r>
  <r>
    <n v="3721"/>
    <x v="3717"/>
    <x v="3719"/>
    <n v="5000"/>
    <n v="5040"/>
    <x v="0"/>
    <x v="0"/>
    <x v="0"/>
    <n v="1415230084"/>
    <x v="3721"/>
    <x v="0"/>
    <n v="44"/>
    <x v="0"/>
    <x v="6"/>
    <n v="101"/>
    <x v="2581"/>
    <x v="1"/>
    <x v="6"/>
    <x v="3721"/>
    <x v="3706"/>
    <x v="3"/>
  </r>
  <r>
    <n v="3722"/>
    <x v="3718"/>
    <x v="3720"/>
    <n v="1500"/>
    <n v="1668"/>
    <x v="0"/>
    <x v="5"/>
    <x v="5"/>
    <n v="1455231540"/>
    <x v="3722"/>
    <x v="0"/>
    <n v="35"/>
    <x v="0"/>
    <x v="6"/>
    <n v="111"/>
    <x v="2582"/>
    <x v="1"/>
    <x v="6"/>
    <x v="3722"/>
    <x v="3707"/>
    <x v="2"/>
  </r>
  <r>
    <n v="3723"/>
    <x v="3719"/>
    <x v="3721"/>
    <n v="4500"/>
    <n v="4592"/>
    <x v="0"/>
    <x v="1"/>
    <x v="1"/>
    <n v="1417374262"/>
    <x v="3723"/>
    <x v="0"/>
    <n v="63"/>
    <x v="0"/>
    <x v="6"/>
    <n v="102"/>
    <x v="2583"/>
    <x v="1"/>
    <x v="6"/>
    <x v="3723"/>
    <x v="3708"/>
    <x v="3"/>
  </r>
  <r>
    <n v="3724"/>
    <x v="3720"/>
    <x v="3722"/>
    <n v="4300"/>
    <n v="4409.55"/>
    <x v="0"/>
    <x v="1"/>
    <x v="1"/>
    <n v="1462402800"/>
    <x v="3724"/>
    <x v="0"/>
    <n v="89"/>
    <x v="0"/>
    <x v="6"/>
    <n v="103"/>
    <x v="2584"/>
    <x v="1"/>
    <x v="6"/>
    <x v="3724"/>
    <x v="3709"/>
    <x v="2"/>
  </r>
  <r>
    <n v="3725"/>
    <x v="3721"/>
    <x v="3723"/>
    <n v="300"/>
    <n v="381"/>
    <x v="0"/>
    <x v="1"/>
    <x v="1"/>
    <n v="1455831000"/>
    <x v="3725"/>
    <x v="0"/>
    <n v="15"/>
    <x v="0"/>
    <x v="6"/>
    <n v="127"/>
    <x v="2585"/>
    <x v="1"/>
    <x v="6"/>
    <x v="3725"/>
    <x v="3710"/>
    <x v="2"/>
  </r>
  <r>
    <n v="3726"/>
    <x v="3722"/>
    <x v="3724"/>
    <n v="850"/>
    <n v="2879"/>
    <x v="0"/>
    <x v="0"/>
    <x v="0"/>
    <n v="1461963600"/>
    <x v="3726"/>
    <x v="0"/>
    <n v="46"/>
    <x v="0"/>
    <x v="6"/>
    <n v="339"/>
    <x v="2586"/>
    <x v="1"/>
    <x v="6"/>
    <x v="3726"/>
    <x v="3711"/>
    <x v="2"/>
  </r>
  <r>
    <n v="3727"/>
    <x v="3723"/>
    <x v="3725"/>
    <n v="2000"/>
    <n v="2015"/>
    <x v="0"/>
    <x v="0"/>
    <x v="0"/>
    <n v="1476939300"/>
    <x v="3727"/>
    <x v="0"/>
    <n v="33"/>
    <x v="0"/>
    <x v="6"/>
    <n v="101"/>
    <x v="2505"/>
    <x v="1"/>
    <x v="6"/>
    <x v="3727"/>
    <x v="3712"/>
    <x v="2"/>
  </r>
  <r>
    <n v="3728"/>
    <x v="3724"/>
    <x v="3726"/>
    <n v="20000"/>
    <n v="1862"/>
    <x v="2"/>
    <x v="0"/>
    <x v="0"/>
    <n v="1439957176"/>
    <x v="3728"/>
    <x v="0"/>
    <n v="31"/>
    <x v="1"/>
    <x v="6"/>
    <n v="9"/>
    <x v="2587"/>
    <x v="1"/>
    <x v="6"/>
    <x v="3728"/>
    <x v="3713"/>
    <x v="0"/>
  </r>
  <r>
    <n v="3729"/>
    <x v="3725"/>
    <x v="3727"/>
    <n v="5000"/>
    <n v="362"/>
    <x v="2"/>
    <x v="0"/>
    <x v="0"/>
    <n v="1427082912"/>
    <x v="3729"/>
    <x v="0"/>
    <n v="5"/>
    <x v="1"/>
    <x v="6"/>
    <n v="7"/>
    <x v="2588"/>
    <x v="1"/>
    <x v="6"/>
    <x v="3729"/>
    <x v="3714"/>
    <x v="0"/>
  </r>
  <r>
    <n v="3730"/>
    <x v="3726"/>
    <x v="3728"/>
    <n v="1000"/>
    <n v="100"/>
    <x v="2"/>
    <x v="0"/>
    <x v="0"/>
    <n v="1439828159"/>
    <x v="3730"/>
    <x v="0"/>
    <n v="1"/>
    <x v="1"/>
    <x v="6"/>
    <n v="10"/>
    <x v="101"/>
    <x v="1"/>
    <x v="6"/>
    <x v="3730"/>
    <x v="3715"/>
    <x v="0"/>
  </r>
  <r>
    <n v="3731"/>
    <x v="3727"/>
    <x v="3729"/>
    <n v="5500"/>
    <n v="620"/>
    <x v="2"/>
    <x v="0"/>
    <x v="0"/>
    <n v="1420860180"/>
    <x v="3731"/>
    <x v="0"/>
    <n v="12"/>
    <x v="1"/>
    <x v="6"/>
    <n v="11"/>
    <x v="1238"/>
    <x v="1"/>
    <x v="6"/>
    <x v="3731"/>
    <x v="3716"/>
    <x v="3"/>
  </r>
  <r>
    <n v="3732"/>
    <x v="3728"/>
    <x v="3730"/>
    <n v="850"/>
    <n v="131"/>
    <x v="2"/>
    <x v="9"/>
    <x v="3"/>
    <n v="1422100800"/>
    <x v="3732"/>
    <x v="0"/>
    <n v="4"/>
    <x v="1"/>
    <x v="6"/>
    <n v="15"/>
    <x v="164"/>
    <x v="1"/>
    <x v="6"/>
    <x v="3732"/>
    <x v="3717"/>
    <x v="3"/>
  </r>
  <r>
    <n v="3733"/>
    <x v="3729"/>
    <x v="3731"/>
    <n v="1500"/>
    <n v="0"/>
    <x v="2"/>
    <x v="0"/>
    <x v="0"/>
    <n v="1429396200"/>
    <x v="3733"/>
    <x v="0"/>
    <n v="0"/>
    <x v="1"/>
    <x v="6"/>
    <n v="0"/>
    <x v="123"/>
    <x v="1"/>
    <x v="6"/>
    <x v="3733"/>
    <x v="3718"/>
    <x v="0"/>
  </r>
  <r>
    <n v="3734"/>
    <x v="3730"/>
    <x v="3732"/>
    <n v="1500"/>
    <n v="427"/>
    <x v="2"/>
    <x v="0"/>
    <x v="0"/>
    <n v="1432589896"/>
    <x v="3734"/>
    <x v="0"/>
    <n v="7"/>
    <x v="1"/>
    <x v="6"/>
    <n v="28"/>
    <x v="2256"/>
    <x v="1"/>
    <x v="6"/>
    <x v="3734"/>
    <x v="3719"/>
    <x v="0"/>
  </r>
  <r>
    <n v="3735"/>
    <x v="3731"/>
    <x v="3733"/>
    <n v="150"/>
    <n v="20"/>
    <x v="2"/>
    <x v="1"/>
    <x v="1"/>
    <n v="1432831089"/>
    <x v="3735"/>
    <x v="0"/>
    <n v="2"/>
    <x v="1"/>
    <x v="6"/>
    <n v="13"/>
    <x v="119"/>
    <x v="1"/>
    <x v="6"/>
    <x v="3735"/>
    <x v="3720"/>
    <x v="0"/>
  </r>
  <r>
    <n v="3736"/>
    <x v="3732"/>
    <x v="3734"/>
    <n v="1500"/>
    <n v="10"/>
    <x v="2"/>
    <x v="1"/>
    <x v="1"/>
    <n v="1427133600"/>
    <x v="3736"/>
    <x v="0"/>
    <n v="1"/>
    <x v="1"/>
    <x v="6"/>
    <n v="1"/>
    <x v="119"/>
    <x v="1"/>
    <x v="6"/>
    <x v="3736"/>
    <x v="3721"/>
    <x v="0"/>
  </r>
  <r>
    <n v="3737"/>
    <x v="3476"/>
    <x v="3735"/>
    <n v="700"/>
    <n v="150"/>
    <x v="2"/>
    <x v="0"/>
    <x v="0"/>
    <n v="1447311540"/>
    <x v="3737"/>
    <x v="0"/>
    <n v="4"/>
    <x v="1"/>
    <x v="6"/>
    <n v="21"/>
    <x v="823"/>
    <x v="1"/>
    <x v="6"/>
    <x v="3737"/>
    <x v="3722"/>
    <x v="0"/>
  </r>
  <r>
    <n v="3738"/>
    <x v="3733"/>
    <x v="3736"/>
    <n v="1500"/>
    <n v="270"/>
    <x v="2"/>
    <x v="1"/>
    <x v="1"/>
    <n v="1405461600"/>
    <x v="3738"/>
    <x v="0"/>
    <n v="6"/>
    <x v="1"/>
    <x v="6"/>
    <n v="18"/>
    <x v="818"/>
    <x v="1"/>
    <x v="6"/>
    <x v="3738"/>
    <x v="3723"/>
    <x v="3"/>
  </r>
  <r>
    <n v="3739"/>
    <x v="3734"/>
    <x v="3737"/>
    <n v="4000"/>
    <n v="805"/>
    <x v="2"/>
    <x v="1"/>
    <x v="1"/>
    <n v="1468752468"/>
    <x v="3739"/>
    <x v="0"/>
    <n v="8"/>
    <x v="1"/>
    <x v="6"/>
    <n v="20"/>
    <x v="2589"/>
    <x v="1"/>
    <x v="6"/>
    <x v="3739"/>
    <x v="3724"/>
    <x v="2"/>
  </r>
  <r>
    <n v="3740"/>
    <x v="3735"/>
    <x v="3738"/>
    <n v="2000"/>
    <n v="358"/>
    <x v="2"/>
    <x v="0"/>
    <x v="0"/>
    <n v="1407808438"/>
    <x v="3740"/>
    <x v="0"/>
    <n v="14"/>
    <x v="1"/>
    <x v="6"/>
    <n v="18"/>
    <x v="2590"/>
    <x v="1"/>
    <x v="6"/>
    <x v="3740"/>
    <x v="3725"/>
    <x v="3"/>
  </r>
  <r>
    <n v="3741"/>
    <x v="3736"/>
    <x v="3739"/>
    <n v="20000"/>
    <n v="0"/>
    <x v="2"/>
    <x v="0"/>
    <x v="0"/>
    <n v="1450389950"/>
    <x v="3741"/>
    <x v="0"/>
    <n v="0"/>
    <x v="1"/>
    <x v="6"/>
    <n v="0"/>
    <x v="123"/>
    <x v="1"/>
    <x v="6"/>
    <x v="3741"/>
    <x v="3726"/>
    <x v="0"/>
  </r>
  <r>
    <n v="3742"/>
    <x v="3737"/>
    <x v="3740"/>
    <n v="5000"/>
    <n v="100"/>
    <x v="2"/>
    <x v="0"/>
    <x v="0"/>
    <n v="1409980144"/>
    <x v="3742"/>
    <x v="0"/>
    <n v="4"/>
    <x v="1"/>
    <x v="6"/>
    <n v="2"/>
    <x v="381"/>
    <x v="1"/>
    <x v="6"/>
    <x v="3742"/>
    <x v="3727"/>
    <x v="3"/>
  </r>
  <r>
    <n v="3743"/>
    <x v="3738"/>
    <x v="3741"/>
    <n v="2200"/>
    <n v="0"/>
    <x v="2"/>
    <x v="0"/>
    <x v="0"/>
    <n v="1404406964"/>
    <x v="3743"/>
    <x v="0"/>
    <n v="0"/>
    <x v="1"/>
    <x v="6"/>
    <n v="0"/>
    <x v="123"/>
    <x v="1"/>
    <x v="6"/>
    <x v="3743"/>
    <x v="3728"/>
    <x v="3"/>
  </r>
  <r>
    <n v="3744"/>
    <x v="3739"/>
    <x v="3742"/>
    <n v="1200"/>
    <n v="0"/>
    <x v="2"/>
    <x v="0"/>
    <x v="0"/>
    <n v="1404532740"/>
    <x v="3744"/>
    <x v="0"/>
    <n v="0"/>
    <x v="1"/>
    <x v="6"/>
    <n v="0"/>
    <x v="123"/>
    <x v="1"/>
    <x v="6"/>
    <x v="3744"/>
    <x v="3729"/>
    <x v="3"/>
  </r>
  <r>
    <n v="3745"/>
    <x v="3740"/>
    <x v="3743"/>
    <n v="100"/>
    <n v="10"/>
    <x v="2"/>
    <x v="0"/>
    <x v="0"/>
    <n v="1407689102"/>
    <x v="3745"/>
    <x v="0"/>
    <n v="1"/>
    <x v="1"/>
    <x v="6"/>
    <n v="10"/>
    <x v="119"/>
    <x v="1"/>
    <x v="6"/>
    <x v="3745"/>
    <x v="3730"/>
    <x v="3"/>
  </r>
  <r>
    <n v="3746"/>
    <x v="3741"/>
    <x v="3744"/>
    <n v="8500"/>
    <n v="202"/>
    <x v="2"/>
    <x v="0"/>
    <x v="0"/>
    <n v="1475918439"/>
    <x v="3746"/>
    <x v="0"/>
    <n v="1"/>
    <x v="1"/>
    <x v="6"/>
    <n v="2"/>
    <x v="2591"/>
    <x v="1"/>
    <x v="6"/>
    <x v="3746"/>
    <x v="3731"/>
    <x v="2"/>
  </r>
  <r>
    <n v="3747"/>
    <x v="3742"/>
    <x v="3745"/>
    <n v="2500"/>
    <n v="25"/>
    <x v="2"/>
    <x v="1"/>
    <x v="1"/>
    <n v="1436137140"/>
    <x v="3747"/>
    <x v="0"/>
    <n v="1"/>
    <x v="1"/>
    <x v="6"/>
    <n v="1"/>
    <x v="381"/>
    <x v="1"/>
    <x v="6"/>
    <x v="3747"/>
    <x v="3732"/>
    <x v="0"/>
  </r>
  <r>
    <n v="3748"/>
    <x v="3743"/>
    <x v="3746"/>
    <n v="5000"/>
    <n v="5176"/>
    <x v="0"/>
    <x v="0"/>
    <x v="0"/>
    <n v="1455602340"/>
    <x v="3748"/>
    <x v="0"/>
    <n v="52"/>
    <x v="0"/>
    <x v="40"/>
    <n v="104"/>
    <x v="2592"/>
    <x v="1"/>
    <x v="40"/>
    <x v="3748"/>
    <x v="3733"/>
    <x v="2"/>
  </r>
  <r>
    <n v="3749"/>
    <x v="3744"/>
    <x v="3747"/>
    <n v="500"/>
    <n v="525"/>
    <x v="0"/>
    <x v="0"/>
    <x v="0"/>
    <n v="1461902340"/>
    <x v="3749"/>
    <x v="0"/>
    <n v="7"/>
    <x v="0"/>
    <x v="40"/>
    <n v="105"/>
    <x v="754"/>
    <x v="1"/>
    <x v="40"/>
    <x v="3749"/>
    <x v="3734"/>
    <x v="2"/>
  </r>
  <r>
    <n v="3750"/>
    <x v="3745"/>
    <x v="3748"/>
    <n v="6000"/>
    <n v="6027"/>
    <x v="0"/>
    <x v="0"/>
    <x v="0"/>
    <n v="1423555140"/>
    <x v="3750"/>
    <x v="0"/>
    <n v="28"/>
    <x v="0"/>
    <x v="40"/>
    <n v="100"/>
    <x v="2593"/>
    <x v="1"/>
    <x v="40"/>
    <x v="3750"/>
    <x v="3735"/>
    <x v="0"/>
  </r>
  <r>
    <n v="3751"/>
    <x v="3746"/>
    <x v="3749"/>
    <n v="1000"/>
    <n v="1326"/>
    <x v="0"/>
    <x v="0"/>
    <x v="0"/>
    <n v="1459641073"/>
    <x v="3751"/>
    <x v="0"/>
    <n v="11"/>
    <x v="0"/>
    <x v="40"/>
    <n v="133"/>
    <x v="2594"/>
    <x v="1"/>
    <x v="40"/>
    <x v="3751"/>
    <x v="3736"/>
    <x v="2"/>
  </r>
  <r>
    <n v="3752"/>
    <x v="3747"/>
    <x v="3750"/>
    <n v="500"/>
    <n v="565"/>
    <x v="0"/>
    <x v="1"/>
    <x v="1"/>
    <n v="1476651600"/>
    <x v="3752"/>
    <x v="0"/>
    <n v="15"/>
    <x v="0"/>
    <x v="40"/>
    <n v="113"/>
    <x v="790"/>
    <x v="1"/>
    <x v="40"/>
    <x v="3752"/>
    <x v="3737"/>
    <x v="2"/>
  </r>
  <r>
    <n v="3753"/>
    <x v="3748"/>
    <x v="3751"/>
    <n v="5000"/>
    <n v="5167"/>
    <x v="0"/>
    <x v="0"/>
    <x v="0"/>
    <n v="1433289600"/>
    <x v="3753"/>
    <x v="0"/>
    <n v="30"/>
    <x v="0"/>
    <x v="40"/>
    <n v="103"/>
    <x v="2595"/>
    <x v="1"/>
    <x v="40"/>
    <x v="3753"/>
    <x v="3738"/>
    <x v="0"/>
  </r>
  <r>
    <n v="3754"/>
    <x v="3749"/>
    <x v="3752"/>
    <n v="2500"/>
    <n v="3000"/>
    <x v="0"/>
    <x v="0"/>
    <x v="0"/>
    <n v="1406350740"/>
    <x v="3754"/>
    <x v="0"/>
    <n v="27"/>
    <x v="0"/>
    <x v="40"/>
    <n v="120"/>
    <x v="2596"/>
    <x v="1"/>
    <x v="40"/>
    <x v="3754"/>
    <x v="3739"/>
    <x v="3"/>
  </r>
  <r>
    <n v="3755"/>
    <x v="3750"/>
    <x v="3753"/>
    <n v="550"/>
    <n v="713"/>
    <x v="0"/>
    <x v="1"/>
    <x v="1"/>
    <n v="1460753307"/>
    <x v="3755"/>
    <x v="0"/>
    <n v="28"/>
    <x v="0"/>
    <x v="40"/>
    <n v="130"/>
    <x v="2597"/>
    <x v="1"/>
    <x v="40"/>
    <x v="3755"/>
    <x v="3740"/>
    <x v="2"/>
  </r>
  <r>
    <n v="3756"/>
    <x v="3751"/>
    <x v="3754"/>
    <n v="4500"/>
    <n v="4550"/>
    <x v="0"/>
    <x v="0"/>
    <x v="0"/>
    <n v="1402515198"/>
    <x v="3756"/>
    <x v="0"/>
    <n v="17"/>
    <x v="0"/>
    <x v="40"/>
    <n v="101"/>
    <x v="2598"/>
    <x v="1"/>
    <x v="40"/>
    <x v="3756"/>
    <x v="3741"/>
    <x v="3"/>
  </r>
  <r>
    <n v="3757"/>
    <x v="3752"/>
    <x v="3755"/>
    <n v="3500"/>
    <n v="3798"/>
    <x v="0"/>
    <x v="0"/>
    <x v="0"/>
    <n v="1417465515"/>
    <x v="3757"/>
    <x v="0"/>
    <n v="50"/>
    <x v="0"/>
    <x v="40"/>
    <n v="109"/>
    <x v="2599"/>
    <x v="1"/>
    <x v="40"/>
    <x v="3757"/>
    <x v="3742"/>
    <x v="3"/>
  </r>
  <r>
    <n v="3758"/>
    <x v="3753"/>
    <x v="3756"/>
    <n v="1500"/>
    <n v="1535"/>
    <x v="0"/>
    <x v="0"/>
    <x v="0"/>
    <n v="1400475600"/>
    <x v="3758"/>
    <x v="0"/>
    <n v="26"/>
    <x v="0"/>
    <x v="40"/>
    <n v="102"/>
    <x v="1255"/>
    <x v="1"/>
    <x v="40"/>
    <x v="3758"/>
    <x v="3743"/>
    <x v="3"/>
  </r>
  <r>
    <n v="3759"/>
    <x v="3754"/>
    <x v="3757"/>
    <n v="4000"/>
    <n v="4409.7700000000004"/>
    <x v="0"/>
    <x v="0"/>
    <x v="0"/>
    <n v="1440556553"/>
    <x v="3759"/>
    <x v="0"/>
    <n v="88"/>
    <x v="0"/>
    <x v="40"/>
    <n v="110"/>
    <x v="2600"/>
    <x v="1"/>
    <x v="40"/>
    <x v="3759"/>
    <x v="3744"/>
    <x v="0"/>
  </r>
  <r>
    <n v="3760"/>
    <x v="3755"/>
    <x v="3758"/>
    <n v="5000"/>
    <n v="5050.7700000000004"/>
    <x v="0"/>
    <x v="0"/>
    <x v="0"/>
    <n v="1399293386"/>
    <x v="3760"/>
    <x v="0"/>
    <n v="91"/>
    <x v="0"/>
    <x v="40"/>
    <n v="101"/>
    <x v="2601"/>
    <x v="1"/>
    <x v="40"/>
    <x v="3760"/>
    <x v="3745"/>
    <x v="3"/>
  </r>
  <r>
    <n v="3761"/>
    <x v="3756"/>
    <x v="3759"/>
    <n v="500"/>
    <n v="500"/>
    <x v="0"/>
    <x v="1"/>
    <x v="1"/>
    <n v="1439247600"/>
    <x v="3761"/>
    <x v="0"/>
    <n v="3"/>
    <x v="0"/>
    <x v="40"/>
    <n v="100"/>
    <x v="2602"/>
    <x v="1"/>
    <x v="40"/>
    <x v="3761"/>
    <x v="3746"/>
    <x v="0"/>
  </r>
  <r>
    <n v="3762"/>
    <x v="3757"/>
    <x v="3760"/>
    <n v="1250"/>
    <n v="1328"/>
    <x v="0"/>
    <x v="1"/>
    <x v="1"/>
    <n v="1438543889"/>
    <x v="3762"/>
    <x v="0"/>
    <n v="28"/>
    <x v="0"/>
    <x v="40"/>
    <n v="106"/>
    <x v="2603"/>
    <x v="1"/>
    <x v="40"/>
    <x v="3762"/>
    <x v="3747"/>
    <x v="0"/>
  </r>
  <r>
    <n v="3763"/>
    <x v="3758"/>
    <x v="3761"/>
    <n v="5000"/>
    <n v="5000"/>
    <x v="0"/>
    <x v="0"/>
    <x v="0"/>
    <n v="1427907626"/>
    <x v="3763"/>
    <x v="0"/>
    <n v="77"/>
    <x v="0"/>
    <x v="40"/>
    <n v="100"/>
    <x v="2604"/>
    <x v="1"/>
    <x v="40"/>
    <x v="3763"/>
    <x v="3748"/>
    <x v="0"/>
  </r>
  <r>
    <n v="3764"/>
    <x v="3759"/>
    <x v="3762"/>
    <n v="1500"/>
    <n v="1500"/>
    <x v="0"/>
    <x v="0"/>
    <x v="0"/>
    <n v="1464482160"/>
    <x v="3764"/>
    <x v="0"/>
    <n v="27"/>
    <x v="0"/>
    <x v="40"/>
    <n v="100"/>
    <x v="2482"/>
    <x v="1"/>
    <x v="40"/>
    <x v="3764"/>
    <x v="3749"/>
    <x v="2"/>
  </r>
  <r>
    <n v="3765"/>
    <x v="3760"/>
    <x v="3763"/>
    <n v="7000"/>
    <n v="7942"/>
    <x v="0"/>
    <x v="0"/>
    <x v="0"/>
    <n v="1406745482"/>
    <x v="3765"/>
    <x v="0"/>
    <n v="107"/>
    <x v="0"/>
    <x v="40"/>
    <n v="113"/>
    <x v="2605"/>
    <x v="1"/>
    <x v="40"/>
    <x v="3765"/>
    <x v="3750"/>
    <x v="3"/>
  </r>
  <r>
    <n v="3766"/>
    <x v="3761"/>
    <x v="3764"/>
    <n v="10000"/>
    <n v="10265.01"/>
    <x v="0"/>
    <x v="0"/>
    <x v="0"/>
    <n v="1404360045"/>
    <x v="3766"/>
    <x v="0"/>
    <n v="96"/>
    <x v="0"/>
    <x v="40"/>
    <n v="103"/>
    <x v="2606"/>
    <x v="1"/>
    <x v="40"/>
    <x v="3766"/>
    <x v="3751"/>
    <x v="3"/>
  </r>
  <r>
    <n v="3767"/>
    <x v="3762"/>
    <x v="3765"/>
    <n v="2000"/>
    <n v="2335"/>
    <x v="0"/>
    <x v="0"/>
    <x v="0"/>
    <n v="1425185940"/>
    <x v="3767"/>
    <x v="0"/>
    <n v="56"/>
    <x v="0"/>
    <x v="40"/>
    <n v="117"/>
    <x v="646"/>
    <x v="1"/>
    <x v="40"/>
    <x v="3767"/>
    <x v="3566"/>
    <x v="0"/>
  </r>
  <r>
    <n v="3768"/>
    <x v="3763"/>
    <x v="3766"/>
    <n v="4000"/>
    <n v="4306.1099999999997"/>
    <x v="0"/>
    <x v="0"/>
    <x v="0"/>
    <n v="1402594090"/>
    <x v="3768"/>
    <x v="0"/>
    <n v="58"/>
    <x v="0"/>
    <x v="40"/>
    <n v="108"/>
    <x v="2607"/>
    <x v="1"/>
    <x v="40"/>
    <x v="3768"/>
    <x v="3752"/>
    <x v="3"/>
  </r>
  <r>
    <n v="3769"/>
    <x v="3764"/>
    <x v="3767"/>
    <n v="1100"/>
    <n v="1100"/>
    <x v="0"/>
    <x v="0"/>
    <x v="0"/>
    <n v="1460730079"/>
    <x v="3769"/>
    <x v="0"/>
    <n v="15"/>
    <x v="0"/>
    <x v="40"/>
    <n v="100"/>
    <x v="2608"/>
    <x v="1"/>
    <x v="40"/>
    <x v="3769"/>
    <x v="3753"/>
    <x v="2"/>
  </r>
  <r>
    <n v="3770"/>
    <x v="3765"/>
    <x v="3768"/>
    <n v="2000"/>
    <n v="2000"/>
    <x v="0"/>
    <x v="1"/>
    <x v="1"/>
    <n v="1434234010"/>
    <x v="3770"/>
    <x v="0"/>
    <n v="20"/>
    <x v="0"/>
    <x v="40"/>
    <n v="100"/>
    <x v="101"/>
    <x v="1"/>
    <x v="40"/>
    <x v="3770"/>
    <x v="3754"/>
    <x v="0"/>
  </r>
  <r>
    <n v="3771"/>
    <x v="3766"/>
    <x v="3769"/>
    <n v="1000"/>
    <n v="1460"/>
    <x v="0"/>
    <x v="0"/>
    <x v="0"/>
    <n v="1463529600"/>
    <x v="3771"/>
    <x v="0"/>
    <n v="38"/>
    <x v="0"/>
    <x v="40"/>
    <n v="146"/>
    <x v="2609"/>
    <x v="1"/>
    <x v="40"/>
    <x v="3771"/>
    <x v="3755"/>
    <x v="2"/>
  </r>
  <r>
    <n v="3772"/>
    <x v="3767"/>
    <x v="3770"/>
    <n v="5000"/>
    <n v="5510"/>
    <x v="0"/>
    <x v="0"/>
    <x v="0"/>
    <n v="1480399200"/>
    <x v="3772"/>
    <x v="0"/>
    <n v="33"/>
    <x v="0"/>
    <x v="40"/>
    <n v="110"/>
    <x v="2610"/>
    <x v="1"/>
    <x v="40"/>
    <x v="3772"/>
    <x v="3756"/>
    <x v="2"/>
  </r>
  <r>
    <n v="3773"/>
    <x v="3768"/>
    <x v="3771"/>
    <n v="5000"/>
    <n v="5410"/>
    <x v="0"/>
    <x v="0"/>
    <x v="0"/>
    <n v="1479175680"/>
    <x v="3773"/>
    <x v="0"/>
    <n v="57"/>
    <x v="0"/>
    <x v="40"/>
    <n v="108"/>
    <x v="2611"/>
    <x v="1"/>
    <x v="40"/>
    <x v="3773"/>
    <x v="3757"/>
    <x v="2"/>
  </r>
  <r>
    <n v="3774"/>
    <x v="3769"/>
    <x v="3772"/>
    <n v="2500"/>
    <n v="2500"/>
    <x v="0"/>
    <x v="5"/>
    <x v="5"/>
    <n v="1428606055"/>
    <x v="3774"/>
    <x v="0"/>
    <n v="25"/>
    <x v="0"/>
    <x v="40"/>
    <n v="100"/>
    <x v="101"/>
    <x v="1"/>
    <x v="40"/>
    <x v="3774"/>
    <x v="3758"/>
    <x v="0"/>
  </r>
  <r>
    <n v="3775"/>
    <x v="3770"/>
    <x v="3773"/>
    <n v="2000"/>
    <n v="2005"/>
    <x v="0"/>
    <x v="0"/>
    <x v="0"/>
    <n v="1428552000"/>
    <x v="3775"/>
    <x v="0"/>
    <n v="14"/>
    <x v="0"/>
    <x v="40"/>
    <n v="100"/>
    <x v="1452"/>
    <x v="1"/>
    <x v="40"/>
    <x v="3775"/>
    <x v="3759"/>
    <x v="0"/>
  </r>
  <r>
    <n v="3776"/>
    <x v="3771"/>
    <x v="3774"/>
    <n v="8000"/>
    <n v="8537"/>
    <x v="0"/>
    <x v="0"/>
    <x v="0"/>
    <n v="1406854800"/>
    <x v="3776"/>
    <x v="0"/>
    <n v="94"/>
    <x v="0"/>
    <x v="40"/>
    <n v="107"/>
    <x v="2612"/>
    <x v="1"/>
    <x v="40"/>
    <x v="3776"/>
    <x v="3760"/>
    <x v="3"/>
  </r>
  <r>
    <n v="3777"/>
    <x v="3772"/>
    <x v="3775"/>
    <n v="2000"/>
    <n v="2864"/>
    <x v="0"/>
    <x v="0"/>
    <x v="0"/>
    <n v="1411790400"/>
    <x v="3777"/>
    <x v="0"/>
    <n v="59"/>
    <x v="0"/>
    <x v="40"/>
    <n v="143"/>
    <x v="1130"/>
    <x v="1"/>
    <x v="40"/>
    <x v="3777"/>
    <x v="3761"/>
    <x v="3"/>
  </r>
  <r>
    <n v="3778"/>
    <x v="3773"/>
    <x v="3776"/>
    <n v="2400"/>
    <n v="2521"/>
    <x v="0"/>
    <x v="0"/>
    <x v="0"/>
    <n v="1423942780"/>
    <x v="3778"/>
    <x v="0"/>
    <n v="36"/>
    <x v="0"/>
    <x v="40"/>
    <n v="105"/>
    <x v="2613"/>
    <x v="1"/>
    <x v="40"/>
    <x v="3778"/>
    <x v="3762"/>
    <x v="3"/>
  </r>
  <r>
    <n v="3779"/>
    <x v="3774"/>
    <x v="3777"/>
    <n v="15000"/>
    <n v="15597"/>
    <x v="0"/>
    <x v="0"/>
    <x v="0"/>
    <n v="1459010340"/>
    <x v="3779"/>
    <x v="0"/>
    <n v="115"/>
    <x v="0"/>
    <x v="40"/>
    <n v="104"/>
    <x v="939"/>
    <x v="1"/>
    <x v="40"/>
    <x v="3779"/>
    <x v="3763"/>
    <x v="2"/>
  </r>
  <r>
    <n v="3780"/>
    <x v="3775"/>
    <x v="3778"/>
    <n v="2500"/>
    <n v="3000"/>
    <x v="0"/>
    <x v="0"/>
    <x v="0"/>
    <n v="1436817960"/>
    <x v="3780"/>
    <x v="0"/>
    <n v="30"/>
    <x v="0"/>
    <x v="40"/>
    <n v="120"/>
    <x v="101"/>
    <x v="1"/>
    <x v="40"/>
    <x v="3780"/>
    <x v="3764"/>
    <x v="0"/>
  </r>
  <r>
    <n v="3781"/>
    <x v="3776"/>
    <x v="3779"/>
    <n v="4500"/>
    <n v="4935"/>
    <x v="0"/>
    <x v="0"/>
    <x v="0"/>
    <n v="1410210685"/>
    <x v="3781"/>
    <x v="0"/>
    <n v="52"/>
    <x v="0"/>
    <x v="40"/>
    <n v="110"/>
    <x v="2614"/>
    <x v="1"/>
    <x v="40"/>
    <x v="3781"/>
    <x v="3765"/>
    <x v="3"/>
  </r>
  <r>
    <n v="3782"/>
    <x v="3777"/>
    <x v="3780"/>
    <n v="2000"/>
    <n v="2035"/>
    <x v="0"/>
    <x v="1"/>
    <x v="1"/>
    <n v="1469401200"/>
    <x v="3782"/>
    <x v="0"/>
    <n v="27"/>
    <x v="0"/>
    <x v="40"/>
    <n v="102"/>
    <x v="2615"/>
    <x v="1"/>
    <x v="40"/>
    <x v="3782"/>
    <x v="3766"/>
    <x v="2"/>
  </r>
  <r>
    <n v="3783"/>
    <x v="3778"/>
    <x v="3781"/>
    <n v="1200"/>
    <n v="1547"/>
    <x v="0"/>
    <x v="0"/>
    <x v="0"/>
    <n v="1458057600"/>
    <x v="3783"/>
    <x v="0"/>
    <n v="24"/>
    <x v="0"/>
    <x v="40"/>
    <n v="129"/>
    <x v="2616"/>
    <x v="1"/>
    <x v="40"/>
    <x v="3783"/>
    <x v="3767"/>
    <x v="2"/>
  </r>
  <r>
    <n v="3784"/>
    <x v="3779"/>
    <x v="3782"/>
    <n v="1000"/>
    <n v="1150"/>
    <x v="0"/>
    <x v="5"/>
    <x v="5"/>
    <n v="1468193532"/>
    <x v="3784"/>
    <x v="0"/>
    <n v="10"/>
    <x v="0"/>
    <x v="40"/>
    <n v="115"/>
    <x v="2617"/>
    <x v="1"/>
    <x v="40"/>
    <x v="3784"/>
    <x v="3768"/>
    <x v="2"/>
  </r>
  <r>
    <n v="3785"/>
    <x v="3780"/>
    <x v="3783"/>
    <n v="2000"/>
    <n v="3015"/>
    <x v="0"/>
    <x v="1"/>
    <x v="1"/>
    <n v="1470132180"/>
    <x v="3785"/>
    <x v="0"/>
    <n v="30"/>
    <x v="0"/>
    <x v="40"/>
    <n v="151"/>
    <x v="966"/>
    <x v="1"/>
    <x v="40"/>
    <x v="3785"/>
    <x v="3769"/>
    <x v="2"/>
  </r>
  <r>
    <n v="3786"/>
    <x v="3781"/>
    <x v="3784"/>
    <n v="6000"/>
    <n v="6658"/>
    <x v="0"/>
    <x v="0"/>
    <x v="0"/>
    <n v="1464310475"/>
    <x v="3786"/>
    <x v="0"/>
    <n v="71"/>
    <x v="0"/>
    <x v="40"/>
    <n v="111"/>
    <x v="2618"/>
    <x v="1"/>
    <x v="40"/>
    <x v="3786"/>
    <x v="3770"/>
    <x v="2"/>
  </r>
  <r>
    <n v="3787"/>
    <x v="3782"/>
    <x v="3785"/>
    <n v="350"/>
    <n v="351"/>
    <x v="0"/>
    <x v="0"/>
    <x v="0"/>
    <n v="1436587140"/>
    <x v="3787"/>
    <x v="0"/>
    <n v="10"/>
    <x v="0"/>
    <x v="40"/>
    <n v="100"/>
    <x v="2619"/>
    <x v="1"/>
    <x v="40"/>
    <x v="3787"/>
    <x v="3514"/>
    <x v="0"/>
  </r>
  <r>
    <n v="3788"/>
    <x v="3783"/>
    <x v="3786"/>
    <n v="75000"/>
    <n v="500"/>
    <x v="2"/>
    <x v="0"/>
    <x v="0"/>
    <n v="1450887480"/>
    <x v="3788"/>
    <x v="0"/>
    <n v="1"/>
    <x v="1"/>
    <x v="40"/>
    <n v="1"/>
    <x v="131"/>
    <x v="1"/>
    <x v="40"/>
    <x v="3788"/>
    <x v="3771"/>
    <x v="0"/>
  </r>
  <r>
    <n v="3789"/>
    <x v="3784"/>
    <x v="3787"/>
    <n v="3550"/>
    <n v="116"/>
    <x v="2"/>
    <x v="1"/>
    <x v="1"/>
    <n v="1434395418"/>
    <x v="3789"/>
    <x v="0"/>
    <n v="4"/>
    <x v="1"/>
    <x v="40"/>
    <n v="3"/>
    <x v="2007"/>
    <x v="1"/>
    <x v="40"/>
    <x v="3789"/>
    <x v="3772"/>
    <x v="0"/>
  </r>
  <r>
    <n v="3790"/>
    <x v="3785"/>
    <x v="3788"/>
    <n v="15000"/>
    <n v="0"/>
    <x v="2"/>
    <x v="0"/>
    <x v="0"/>
    <n v="1479834023"/>
    <x v="3790"/>
    <x v="0"/>
    <n v="0"/>
    <x v="1"/>
    <x v="40"/>
    <n v="0"/>
    <x v="123"/>
    <x v="1"/>
    <x v="40"/>
    <x v="3790"/>
    <x v="3773"/>
    <x v="2"/>
  </r>
  <r>
    <n v="3791"/>
    <x v="3786"/>
    <x v="3789"/>
    <n v="1500"/>
    <n v="0"/>
    <x v="2"/>
    <x v="0"/>
    <x v="0"/>
    <n v="1404664592"/>
    <x v="3791"/>
    <x v="0"/>
    <n v="0"/>
    <x v="1"/>
    <x v="40"/>
    <n v="0"/>
    <x v="123"/>
    <x v="1"/>
    <x v="40"/>
    <x v="3791"/>
    <x v="3774"/>
    <x v="3"/>
  </r>
  <r>
    <n v="3792"/>
    <x v="3787"/>
    <x v="3790"/>
    <n v="12500"/>
    <n v="35"/>
    <x v="2"/>
    <x v="0"/>
    <x v="0"/>
    <n v="1436957022"/>
    <x v="3792"/>
    <x v="0"/>
    <n v="2"/>
    <x v="1"/>
    <x v="40"/>
    <n v="0"/>
    <x v="828"/>
    <x v="1"/>
    <x v="40"/>
    <x v="3792"/>
    <x v="3775"/>
    <x v="0"/>
  </r>
  <r>
    <n v="3793"/>
    <x v="3788"/>
    <x v="3791"/>
    <n v="7000"/>
    <n v="4176"/>
    <x v="2"/>
    <x v="0"/>
    <x v="0"/>
    <n v="1418769129"/>
    <x v="3793"/>
    <x v="0"/>
    <n v="24"/>
    <x v="1"/>
    <x v="40"/>
    <n v="60"/>
    <x v="2620"/>
    <x v="1"/>
    <x v="40"/>
    <x v="3793"/>
    <x v="3776"/>
    <x v="3"/>
  </r>
  <r>
    <n v="3794"/>
    <x v="3789"/>
    <x v="3792"/>
    <n v="5000"/>
    <n v="50"/>
    <x v="2"/>
    <x v="1"/>
    <x v="1"/>
    <n v="1433685354"/>
    <x v="3794"/>
    <x v="0"/>
    <n v="1"/>
    <x v="1"/>
    <x v="40"/>
    <n v="1"/>
    <x v="73"/>
    <x v="1"/>
    <x v="40"/>
    <x v="3794"/>
    <x v="3777"/>
    <x v="0"/>
  </r>
  <r>
    <n v="3795"/>
    <x v="3790"/>
    <x v="3793"/>
    <n v="600"/>
    <n v="10"/>
    <x v="2"/>
    <x v="1"/>
    <x v="1"/>
    <n v="1440801000"/>
    <x v="3795"/>
    <x v="0"/>
    <n v="2"/>
    <x v="1"/>
    <x v="40"/>
    <n v="2"/>
    <x v="145"/>
    <x v="1"/>
    <x v="40"/>
    <x v="3795"/>
    <x v="3778"/>
    <x v="0"/>
  </r>
  <r>
    <n v="3796"/>
    <x v="3791"/>
    <x v="3794"/>
    <n v="22500"/>
    <n v="1"/>
    <x v="2"/>
    <x v="0"/>
    <x v="0"/>
    <n v="1484354556"/>
    <x v="3796"/>
    <x v="0"/>
    <n v="1"/>
    <x v="1"/>
    <x v="40"/>
    <n v="0"/>
    <x v="120"/>
    <x v="1"/>
    <x v="40"/>
    <x v="3796"/>
    <x v="3779"/>
    <x v="2"/>
  </r>
  <r>
    <n v="3797"/>
    <x v="3792"/>
    <x v="3795"/>
    <n v="6000"/>
    <n v="5380"/>
    <x v="2"/>
    <x v="0"/>
    <x v="0"/>
    <n v="1429564165"/>
    <x v="3797"/>
    <x v="0"/>
    <n v="37"/>
    <x v="1"/>
    <x v="40"/>
    <n v="90"/>
    <x v="2621"/>
    <x v="1"/>
    <x v="40"/>
    <x v="3797"/>
    <x v="3780"/>
    <x v="0"/>
  </r>
  <r>
    <n v="3798"/>
    <x v="3793"/>
    <x v="3796"/>
    <n v="70000"/>
    <n v="1025"/>
    <x v="2"/>
    <x v="0"/>
    <x v="0"/>
    <n v="1407691248"/>
    <x v="3798"/>
    <x v="0"/>
    <n v="5"/>
    <x v="1"/>
    <x v="40"/>
    <n v="1"/>
    <x v="1492"/>
    <x v="1"/>
    <x v="40"/>
    <x v="3798"/>
    <x v="3781"/>
    <x v="3"/>
  </r>
  <r>
    <n v="3799"/>
    <x v="3794"/>
    <x v="3797"/>
    <n v="10000"/>
    <n v="402"/>
    <x v="2"/>
    <x v="0"/>
    <x v="0"/>
    <n v="1457734843"/>
    <x v="3799"/>
    <x v="0"/>
    <n v="4"/>
    <x v="1"/>
    <x v="40"/>
    <n v="4"/>
    <x v="966"/>
    <x v="1"/>
    <x v="40"/>
    <x v="3799"/>
    <x v="3782"/>
    <x v="2"/>
  </r>
  <r>
    <n v="3800"/>
    <x v="3795"/>
    <x v="3798"/>
    <n v="22000"/>
    <n v="881"/>
    <x v="2"/>
    <x v="0"/>
    <x v="0"/>
    <n v="1420952340"/>
    <x v="3800"/>
    <x v="0"/>
    <n v="16"/>
    <x v="1"/>
    <x v="40"/>
    <n v="4"/>
    <x v="2622"/>
    <x v="1"/>
    <x v="40"/>
    <x v="3800"/>
    <x v="3783"/>
    <x v="3"/>
  </r>
  <r>
    <n v="3801"/>
    <x v="3796"/>
    <x v="3799"/>
    <n v="5000"/>
    <n v="426"/>
    <x v="2"/>
    <x v="0"/>
    <x v="0"/>
    <n v="1420215216"/>
    <x v="3801"/>
    <x v="0"/>
    <n v="9"/>
    <x v="1"/>
    <x v="40"/>
    <n v="9"/>
    <x v="2623"/>
    <x v="1"/>
    <x v="40"/>
    <x v="3801"/>
    <x v="3784"/>
    <x v="3"/>
  </r>
  <r>
    <n v="3802"/>
    <x v="3797"/>
    <x v="3800"/>
    <n v="3000"/>
    <n v="0"/>
    <x v="2"/>
    <x v="0"/>
    <x v="0"/>
    <n v="1445482906"/>
    <x v="3802"/>
    <x v="0"/>
    <n v="0"/>
    <x v="1"/>
    <x v="40"/>
    <n v="0"/>
    <x v="123"/>
    <x v="1"/>
    <x v="40"/>
    <x v="3802"/>
    <x v="3785"/>
    <x v="0"/>
  </r>
  <r>
    <n v="3803"/>
    <x v="3798"/>
    <x v="3801"/>
    <n v="12000"/>
    <n v="2358"/>
    <x v="2"/>
    <x v="0"/>
    <x v="0"/>
    <n v="1457133568"/>
    <x v="3803"/>
    <x v="0"/>
    <n v="40"/>
    <x v="1"/>
    <x v="40"/>
    <n v="20"/>
    <x v="2384"/>
    <x v="1"/>
    <x v="40"/>
    <x v="3803"/>
    <x v="3786"/>
    <x v="2"/>
  </r>
  <r>
    <n v="3804"/>
    <x v="3799"/>
    <x v="3802"/>
    <n v="8000"/>
    <n v="0"/>
    <x v="2"/>
    <x v="0"/>
    <x v="0"/>
    <n v="1469948400"/>
    <x v="3804"/>
    <x v="0"/>
    <n v="0"/>
    <x v="1"/>
    <x v="40"/>
    <n v="0"/>
    <x v="123"/>
    <x v="1"/>
    <x v="40"/>
    <x v="3804"/>
    <x v="3787"/>
    <x v="2"/>
  </r>
  <r>
    <n v="3805"/>
    <x v="3800"/>
    <x v="3803"/>
    <n v="150000"/>
    <n v="3"/>
    <x v="2"/>
    <x v="0"/>
    <x v="0"/>
    <n v="1411852640"/>
    <x v="3805"/>
    <x v="0"/>
    <n v="2"/>
    <x v="1"/>
    <x v="40"/>
    <n v="0"/>
    <x v="1721"/>
    <x v="1"/>
    <x v="40"/>
    <x v="3805"/>
    <x v="3788"/>
    <x v="3"/>
  </r>
  <r>
    <n v="3806"/>
    <x v="3801"/>
    <x v="3804"/>
    <n v="7500"/>
    <n v="5"/>
    <x v="2"/>
    <x v="2"/>
    <x v="2"/>
    <n v="1404022381"/>
    <x v="3806"/>
    <x v="0"/>
    <n v="1"/>
    <x v="1"/>
    <x v="40"/>
    <n v="0"/>
    <x v="145"/>
    <x v="1"/>
    <x v="40"/>
    <x v="3806"/>
    <x v="3789"/>
    <x v="3"/>
  </r>
  <r>
    <n v="3807"/>
    <x v="3802"/>
    <x v="3805"/>
    <n v="1500"/>
    <n v="455"/>
    <x v="2"/>
    <x v="0"/>
    <x v="0"/>
    <n v="1428097739"/>
    <x v="3807"/>
    <x v="0"/>
    <n v="9"/>
    <x v="1"/>
    <x v="40"/>
    <n v="30"/>
    <x v="2624"/>
    <x v="1"/>
    <x v="40"/>
    <x v="3807"/>
    <x v="3790"/>
    <x v="0"/>
  </r>
  <r>
    <n v="3808"/>
    <x v="3803"/>
    <x v="3806"/>
    <n v="1000"/>
    <n v="1000"/>
    <x v="0"/>
    <x v="1"/>
    <x v="1"/>
    <n v="1429955619"/>
    <x v="3808"/>
    <x v="0"/>
    <n v="24"/>
    <x v="0"/>
    <x v="6"/>
    <n v="100"/>
    <x v="684"/>
    <x v="1"/>
    <x v="6"/>
    <x v="3808"/>
    <x v="3791"/>
    <x v="0"/>
  </r>
  <r>
    <n v="3809"/>
    <x v="3804"/>
    <x v="3807"/>
    <n v="2000"/>
    <n v="2025"/>
    <x v="0"/>
    <x v="1"/>
    <x v="1"/>
    <n v="1406761200"/>
    <x v="3809"/>
    <x v="0"/>
    <n v="38"/>
    <x v="0"/>
    <x v="6"/>
    <n v="101"/>
    <x v="1317"/>
    <x v="1"/>
    <x v="6"/>
    <x v="3809"/>
    <x v="3792"/>
    <x v="3"/>
  </r>
  <r>
    <n v="3810"/>
    <x v="3805"/>
    <x v="3808"/>
    <n v="1500"/>
    <n v="1826"/>
    <x v="0"/>
    <x v="0"/>
    <x v="0"/>
    <n v="1426965758"/>
    <x v="3810"/>
    <x v="0"/>
    <n v="26"/>
    <x v="0"/>
    <x v="6"/>
    <n v="122"/>
    <x v="2625"/>
    <x v="1"/>
    <x v="6"/>
    <x v="3810"/>
    <x v="3793"/>
    <x v="0"/>
  </r>
  <r>
    <n v="3811"/>
    <x v="3806"/>
    <x v="3809"/>
    <n v="250"/>
    <n v="825"/>
    <x v="0"/>
    <x v="1"/>
    <x v="1"/>
    <n v="1464692400"/>
    <x v="3811"/>
    <x v="0"/>
    <n v="19"/>
    <x v="0"/>
    <x v="6"/>
    <n v="330"/>
    <x v="795"/>
    <x v="1"/>
    <x v="6"/>
    <x v="3811"/>
    <x v="3794"/>
    <x v="2"/>
  </r>
  <r>
    <n v="3812"/>
    <x v="3807"/>
    <x v="3810"/>
    <n v="2000"/>
    <n v="2191"/>
    <x v="0"/>
    <x v="5"/>
    <x v="5"/>
    <n v="1433131140"/>
    <x v="3812"/>
    <x v="0"/>
    <n v="11"/>
    <x v="0"/>
    <x v="6"/>
    <n v="110"/>
    <x v="2626"/>
    <x v="1"/>
    <x v="6"/>
    <x v="3812"/>
    <x v="2551"/>
    <x v="0"/>
  </r>
  <r>
    <n v="3813"/>
    <x v="3808"/>
    <x v="3811"/>
    <n v="2100"/>
    <n v="2119.9899999999998"/>
    <x v="0"/>
    <x v="0"/>
    <x v="0"/>
    <n v="1465940580"/>
    <x v="3813"/>
    <x v="0"/>
    <n v="27"/>
    <x v="0"/>
    <x v="6"/>
    <n v="101"/>
    <x v="2627"/>
    <x v="1"/>
    <x v="6"/>
    <x v="3813"/>
    <x v="3795"/>
    <x v="2"/>
  </r>
  <r>
    <n v="3814"/>
    <x v="3809"/>
    <x v="3812"/>
    <n v="1500"/>
    <n v="2102"/>
    <x v="0"/>
    <x v="0"/>
    <x v="0"/>
    <n v="1427860740"/>
    <x v="3814"/>
    <x v="0"/>
    <n v="34"/>
    <x v="0"/>
    <x v="6"/>
    <n v="140"/>
    <x v="2628"/>
    <x v="1"/>
    <x v="6"/>
    <x v="3814"/>
    <x v="3532"/>
    <x v="0"/>
  </r>
  <r>
    <n v="3815"/>
    <x v="3810"/>
    <x v="3813"/>
    <n v="1000"/>
    <n v="1000.01"/>
    <x v="0"/>
    <x v="1"/>
    <x v="1"/>
    <n v="1440111600"/>
    <x v="3815"/>
    <x v="0"/>
    <n v="20"/>
    <x v="0"/>
    <x v="6"/>
    <n v="100"/>
    <x v="73"/>
    <x v="1"/>
    <x v="6"/>
    <x v="3815"/>
    <x v="3796"/>
    <x v="0"/>
  </r>
  <r>
    <n v="3816"/>
    <x v="3811"/>
    <x v="3814"/>
    <n v="1500"/>
    <n v="1788.57"/>
    <x v="0"/>
    <x v="0"/>
    <x v="0"/>
    <n v="1405614823"/>
    <x v="3816"/>
    <x v="0"/>
    <n v="37"/>
    <x v="0"/>
    <x v="6"/>
    <n v="119"/>
    <x v="2629"/>
    <x v="1"/>
    <x v="6"/>
    <x v="3816"/>
    <x v="3797"/>
    <x v="3"/>
  </r>
  <r>
    <n v="3817"/>
    <x v="3812"/>
    <x v="3815"/>
    <n v="2000"/>
    <n v="2145"/>
    <x v="0"/>
    <x v="0"/>
    <x v="0"/>
    <n v="1445659140"/>
    <x v="3817"/>
    <x v="0"/>
    <n v="20"/>
    <x v="0"/>
    <x v="6"/>
    <n v="107"/>
    <x v="2630"/>
    <x v="1"/>
    <x v="6"/>
    <x v="3817"/>
    <x v="3798"/>
    <x v="0"/>
  </r>
  <r>
    <n v="3818"/>
    <x v="3813"/>
    <x v="3816"/>
    <n v="250"/>
    <n v="570"/>
    <x v="0"/>
    <x v="0"/>
    <x v="0"/>
    <n v="1426187582"/>
    <x v="3818"/>
    <x v="0"/>
    <n v="10"/>
    <x v="0"/>
    <x v="6"/>
    <n v="228"/>
    <x v="2631"/>
    <x v="1"/>
    <x v="6"/>
    <x v="3818"/>
    <x v="3799"/>
    <x v="0"/>
  </r>
  <r>
    <n v="3819"/>
    <x v="3814"/>
    <x v="3705"/>
    <n v="1000"/>
    <n v="1064"/>
    <x v="0"/>
    <x v="0"/>
    <x v="0"/>
    <n v="1437166920"/>
    <x v="3819"/>
    <x v="0"/>
    <n v="26"/>
    <x v="0"/>
    <x v="6"/>
    <n v="106"/>
    <x v="2632"/>
    <x v="1"/>
    <x v="6"/>
    <x v="3819"/>
    <x v="3800"/>
    <x v="0"/>
  </r>
  <r>
    <n v="3820"/>
    <x v="3815"/>
    <x v="3817"/>
    <n v="300"/>
    <n v="430"/>
    <x v="0"/>
    <x v="1"/>
    <x v="1"/>
    <n v="1436110717"/>
    <x v="3820"/>
    <x v="0"/>
    <n v="20"/>
    <x v="0"/>
    <x v="6"/>
    <n v="143"/>
    <x v="1616"/>
    <x v="1"/>
    <x v="6"/>
    <x v="3820"/>
    <x v="3801"/>
    <x v="0"/>
  </r>
  <r>
    <n v="3821"/>
    <x v="3816"/>
    <x v="3818"/>
    <n v="3500"/>
    <n v="3659"/>
    <x v="0"/>
    <x v="0"/>
    <x v="0"/>
    <n v="1451881207"/>
    <x v="3821"/>
    <x v="0"/>
    <n v="46"/>
    <x v="0"/>
    <x v="6"/>
    <n v="105"/>
    <x v="2633"/>
    <x v="1"/>
    <x v="6"/>
    <x v="3821"/>
    <x v="3802"/>
    <x v="0"/>
  </r>
  <r>
    <n v="3822"/>
    <x v="3817"/>
    <x v="3819"/>
    <n v="5000"/>
    <n v="5501"/>
    <x v="0"/>
    <x v="12"/>
    <x v="3"/>
    <n v="1453244340"/>
    <x v="3822"/>
    <x v="0"/>
    <n v="76"/>
    <x v="0"/>
    <x v="6"/>
    <n v="110"/>
    <x v="2634"/>
    <x v="1"/>
    <x v="6"/>
    <x v="3822"/>
    <x v="3803"/>
    <x v="0"/>
  </r>
  <r>
    <n v="3823"/>
    <x v="3818"/>
    <x v="3820"/>
    <n v="2500"/>
    <n v="2650"/>
    <x v="0"/>
    <x v="0"/>
    <x v="0"/>
    <n v="1437364740"/>
    <x v="3823"/>
    <x v="0"/>
    <n v="41"/>
    <x v="0"/>
    <x v="6"/>
    <n v="106"/>
    <x v="1623"/>
    <x v="1"/>
    <x v="6"/>
    <x v="3823"/>
    <x v="3804"/>
    <x v="0"/>
  </r>
  <r>
    <n v="3824"/>
    <x v="3819"/>
    <x v="3821"/>
    <n v="250"/>
    <n v="270"/>
    <x v="0"/>
    <x v="1"/>
    <x v="1"/>
    <n v="1470058860"/>
    <x v="3824"/>
    <x v="0"/>
    <n v="7"/>
    <x v="0"/>
    <x v="6"/>
    <n v="108"/>
    <x v="2635"/>
    <x v="1"/>
    <x v="6"/>
    <x v="3824"/>
    <x v="3805"/>
    <x v="2"/>
  </r>
  <r>
    <n v="3825"/>
    <x v="3820"/>
    <x v="3822"/>
    <n v="5000"/>
    <n v="5271"/>
    <x v="0"/>
    <x v="0"/>
    <x v="0"/>
    <n v="1434505214"/>
    <x v="3825"/>
    <x v="0"/>
    <n v="49"/>
    <x v="0"/>
    <x v="6"/>
    <n v="105"/>
    <x v="2636"/>
    <x v="1"/>
    <x v="6"/>
    <x v="3825"/>
    <x v="3806"/>
    <x v="0"/>
  </r>
  <r>
    <n v="3826"/>
    <x v="3821"/>
    <x v="3823"/>
    <n v="600"/>
    <n v="715"/>
    <x v="0"/>
    <x v="1"/>
    <x v="1"/>
    <n v="1430993394"/>
    <x v="3826"/>
    <x v="0"/>
    <n v="26"/>
    <x v="0"/>
    <x v="6"/>
    <n v="119"/>
    <x v="441"/>
    <x v="1"/>
    <x v="6"/>
    <x v="3826"/>
    <x v="3807"/>
    <x v="0"/>
  </r>
  <r>
    <n v="3827"/>
    <x v="3822"/>
    <x v="3824"/>
    <n v="3000"/>
    <n v="4580"/>
    <x v="0"/>
    <x v="1"/>
    <x v="1"/>
    <n v="1427414400"/>
    <x v="3827"/>
    <x v="0"/>
    <n v="65"/>
    <x v="0"/>
    <x v="6"/>
    <n v="153"/>
    <x v="2637"/>
    <x v="1"/>
    <x v="6"/>
    <x v="3827"/>
    <x v="3808"/>
    <x v="0"/>
  </r>
  <r>
    <n v="3828"/>
    <x v="3823"/>
    <x v="3825"/>
    <n v="5000"/>
    <n v="5000"/>
    <x v="0"/>
    <x v="0"/>
    <x v="0"/>
    <n v="1420033187"/>
    <x v="3828"/>
    <x v="0"/>
    <n v="28"/>
    <x v="0"/>
    <x v="6"/>
    <n v="100"/>
    <x v="2638"/>
    <x v="1"/>
    <x v="6"/>
    <x v="3828"/>
    <x v="3809"/>
    <x v="3"/>
  </r>
  <r>
    <n v="3829"/>
    <x v="3824"/>
    <x v="3826"/>
    <n v="500"/>
    <n v="501"/>
    <x v="0"/>
    <x v="0"/>
    <x v="0"/>
    <n v="1472676371"/>
    <x v="3829"/>
    <x v="0"/>
    <n v="8"/>
    <x v="0"/>
    <x v="6"/>
    <n v="100"/>
    <x v="2639"/>
    <x v="1"/>
    <x v="6"/>
    <x v="3829"/>
    <x v="3810"/>
    <x v="2"/>
  </r>
  <r>
    <n v="3830"/>
    <x v="3825"/>
    <x v="3827"/>
    <n v="100"/>
    <n v="225"/>
    <x v="0"/>
    <x v="0"/>
    <x v="0"/>
    <n v="1464371211"/>
    <x v="3830"/>
    <x v="0"/>
    <n v="3"/>
    <x v="0"/>
    <x v="6"/>
    <n v="225"/>
    <x v="754"/>
    <x v="1"/>
    <x v="6"/>
    <x v="3830"/>
    <x v="3811"/>
    <x v="2"/>
  </r>
  <r>
    <n v="3831"/>
    <x v="3826"/>
    <x v="3828"/>
    <n v="500"/>
    <n v="530.11"/>
    <x v="0"/>
    <x v="0"/>
    <x v="0"/>
    <n v="1415222545"/>
    <x v="3831"/>
    <x v="0"/>
    <n v="9"/>
    <x v="0"/>
    <x v="6"/>
    <n v="106"/>
    <x v="2640"/>
    <x v="1"/>
    <x v="6"/>
    <x v="3831"/>
    <x v="3812"/>
    <x v="3"/>
  </r>
  <r>
    <n v="3832"/>
    <x v="3827"/>
    <x v="3829"/>
    <n v="1200"/>
    <n v="1256"/>
    <x v="0"/>
    <x v="0"/>
    <x v="0"/>
    <n v="1455936335"/>
    <x v="3832"/>
    <x v="0"/>
    <n v="9"/>
    <x v="0"/>
    <x v="6"/>
    <n v="105"/>
    <x v="2641"/>
    <x v="1"/>
    <x v="6"/>
    <x v="3832"/>
    <x v="3813"/>
    <x v="2"/>
  </r>
  <r>
    <n v="3833"/>
    <x v="3828"/>
    <x v="3830"/>
    <n v="1200"/>
    <n v="1400"/>
    <x v="0"/>
    <x v="5"/>
    <x v="5"/>
    <n v="1417460940"/>
    <x v="3833"/>
    <x v="0"/>
    <n v="20"/>
    <x v="0"/>
    <x v="6"/>
    <n v="117"/>
    <x v="278"/>
    <x v="1"/>
    <x v="6"/>
    <x v="3833"/>
    <x v="3814"/>
    <x v="3"/>
  </r>
  <r>
    <n v="3834"/>
    <x v="3829"/>
    <x v="3831"/>
    <n v="3000"/>
    <n v="3271"/>
    <x v="0"/>
    <x v="1"/>
    <x v="1"/>
    <n v="1434624067"/>
    <x v="3834"/>
    <x v="0"/>
    <n v="57"/>
    <x v="0"/>
    <x v="6"/>
    <n v="109"/>
    <x v="2642"/>
    <x v="1"/>
    <x v="6"/>
    <x v="3834"/>
    <x v="3815"/>
    <x v="0"/>
  </r>
  <r>
    <n v="3835"/>
    <x v="3830"/>
    <x v="3832"/>
    <n v="200"/>
    <n v="320"/>
    <x v="0"/>
    <x v="1"/>
    <x v="1"/>
    <n v="1461278208"/>
    <x v="3835"/>
    <x v="0"/>
    <n v="8"/>
    <x v="0"/>
    <x v="6"/>
    <n v="160"/>
    <x v="376"/>
    <x v="1"/>
    <x v="6"/>
    <x v="3835"/>
    <x v="3816"/>
    <x v="2"/>
  </r>
  <r>
    <n v="3836"/>
    <x v="3831"/>
    <x v="3833"/>
    <n v="800"/>
    <n v="900"/>
    <x v="0"/>
    <x v="0"/>
    <x v="0"/>
    <n v="1470197340"/>
    <x v="3836"/>
    <x v="0"/>
    <n v="14"/>
    <x v="0"/>
    <x v="6"/>
    <n v="113"/>
    <x v="2643"/>
    <x v="1"/>
    <x v="6"/>
    <x v="3836"/>
    <x v="3817"/>
    <x v="2"/>
  </r>
  <r>
    <n v="3837"/>
    <x v="3832"/>
    <x v="3834"/>
    <n v="2000"/>
    <n v="2042"/>
    <x v="0"/>
    <x v="1"/>
    <x v="1"/>
    <n v="1435947758"/>
    <x v="3837"/>
    <x v="0"/>
    <n v="17"/>
    <x v="0"/>
    <x v="6"/>
    <n v="102"/>
    <x v="2644"/>
    <x v="1"/>
    <x v="6"/>
    <x v="3837"/>
    <x v="3818"/>
    <x v="0"/>
  </r>
  <r>
    <n v="3838"/>
    <x v="3833"/>
    <x v="3835"/>
    <n v="100000"/>
    <n v="100824"/>
    <x v="0"/>
    <x v="11"/>
    <x v="9"/>
    <n v="1432314209"/>
    <x v="3838"/>
    <x v="0"/>
    <n v="100"/>
    <x v="0"/>
    <x v="6"/>
    <n v="101"/>
    <x v="2645"/>
    <x v="1"/>
    <x v="6"/>
    <x v="3838"/>
    <x v="3819"/>
    <x v="0"/>
  </r>
  <r>
    <n v="3839"/>
    <x v="3834"/>
    <x v="3836"/>
    <n v="2000"/>
    <n v="2025"/>
    <x v="0"/>
    <x v="0"/>
    <x v="0"/>
    <n v="1438226724"/>
    <x v="3839"/>
    <x v="0"/>
    <n v="32"/>
    <x v="0"/>
    <x v="6"/>
    <n v="101"/>
    <x v="2646"/>
    <x v="1"/>
    <x v="6"/>
    <x v="3839"/>
    <x v="3820"/>
    <x v="0"/>
  </r>
  <r>
    <n v="3840"/>
    <x v="3835"/>
    <x v="3837"/>
    <n v="1"/>
    <n v="65"/>
    <x v="0"/>
    <x v="1"/>
    <x v="1"/>
    <n v="1459180229"/>
    <x v="3840"/>
    <x v="0"/>
    <n v="3"/>
    <x v="0"/>
    <x v="6"/>
    <n v="6500"/>
    <x v="94"/>
    <x v="1"/>
    <x v="6"/>
    <x v="3840"/>
    <x v="3821"/>
    <x v="2"/>
  </r>
  <r>
    <n v="3841"/>
    <x v="3836"/>
    <x v="3838"/>
    <n v="10000"/>
    <n v="872"/>
    <x v="2"/>
    <x v="0"/>
    <x v="0"/>
    <n v="1405882287"/>
    <x v="3841"/>
    <x v="1"/>
    <n v="34"/>
    <x v="1"/>
    <x v="6"/>
    <n v="9"/>
    <x v="2647"/>
    <x v="1"/>
    <x v="6"/>
    <x v="3841"/>
    <x v="3822"/>
    <x v="3"/>
  </r>
  <r>
    <n v="3842"/>
    <x v="3837"/>
    <x v="3839"/>
    <n v="5000"/>
    <n v="1097"/>
    <x v="2"/>
    <x v="1"/>
    <x v="1"/>
    <n v="1399809052"/>
    <x v="3842"/>
    <x v="1"/>
    <n v="23"/>
    <x v="1"/>
    <x v="6"/>
    <n v="22"/>
    <x v="2648"/>
    <x v="1"/>
    <x v="6"/>
    <x v="3842"/>
    <x v="3823"/>
    <x v="3"/>
  </r>
  <r>
    <n v="3843"/>
    <x v="3838"/>
    <x v="3840"/>
    <n v="5000"/>
    <n v="1065"/>
    <x v="2"/>
    <x v="0"/>
    <x v="0"/>
    <n v="1401587064"/>
    <x v="3843"/>
    <x v="1"/>
    <n v="19"/>
    <x v="1"/>
    <x v="6"/>
    <n v="21"/>
    <x v="2649"/>
    <x v="1"/>
    <x v="6"/>
    <x v="3843"/>
    <x v="3824"/>
    <x v="3"/>
  </r>
  <r>
    <n v="3844"/>
    <x v="3839"/>
    <x v="3841"/>
    <n v="9800"/>
    <n v="4066"/>
    <x v="2"/>
    <x v="0"/>
    <x v="0"/>
    <n v="1401778740"/>
    <x v="3844"/>
    <x v="1"/>
    <n v="50"/>
    <x v="1"/>
    <x v="6"/>
    <n v="41"/>
    <x v="2650"/>
    <x v="1"/>
    <x v="6"/>
    <x v="3844"/>
    <x v="3825"/>
    <x v="3"/>
  </r>
  <r>
    <n v="3845"/>
    <x v="3840"/>
    <x v="3842"/>
    <n v="40000"/>
    <n v="842"/>
    <x v="2"/>
    <x v="0"/>
    <x v="0"/>
    <n v="1443711774"/>
    <x v="3845"/>
    <x v="1"/>
    <n v="12"/>
    <x v="1"/>
    <x v="6"/>
    <n v="2"/>
    <x v="2651"/>
    <x v="1"/>
    <x v="6"/>
    <x v="3845"/>
    <x v="3826"/>
    <x v="0"/>
  </r>
  <r>
    <n v="3846"/>
    <x v="3841"/>
    <x v="3843"/>
    <n v="7000"/>
    <n v="189"/>
    <x v="2"/>
    <x v="0"/>
    <x v="0"/>
    <n v="1412405940"/>
    <x v="3846"/>
    <x v="1"/>
    <n v="8"/>
    <x v="1"/>
    <x v="6"/>
    <n v="3"/>
    <x v="2122"/>
    <x v="1"/>
    <x v="6"/>
    <x v="3846"/>
    <x v="3827"/>
    <x v="3"/>
  </r>
  <r>
    <n v="3847"/>
    <x v="3842"/>
    <x v="3844"/>
    <n v="10500"/>
    <n v="1697"/>
    <x v="2"/>
    <x v="0"/>
    <x v="0"/>
    <n v="1437283391"/>
    <x v="3847"/>
    <x v="1"/>
    <n v="9"/>
    <x v="1"/>
    <x v="6"/>
    <n v="16"/>
    <x v="2652"/>
    <x v="1"/>
    <x v="6"/>
    <x v="3847"/>
    <x v="3828"/>
    <x v="0"/>
  </r>
  <r>
    <n v="3848"/>
    <x v="3843"/>
    <x v="3845"/>
    <n v="13000"/>
    <n v="2129"/>
    <x v="2"/>
    <x v="0"/>
    <x v="0"/>
    <n v="1445196989"/>
    <x v="3848"/>
    <x v="1"/>
    <n v="43"/>
    <x v="1"/>
    <x v="6"/>
    <n v="16"/>
    <x v="2653"/>
    <x v="1"/>
    <x v="6"/>
    <x v="3848"/>
    <x v="3829"/>
    <x v="0"/>
  </r>
  <r>
    <n v="3849"/>
    <x v="3844"/>
    <x v="3846"/>
    <n v="30000"/>
    <n v="2113"/>
    <x v="2"/>
    <x v="12"/>
    <x v="3"/>
    <n v="1434047084"/>
    <x v="3849"/>
    <x v="1"/>
    <n v="28"/>
    <x v="1"/>
    <x v="6"/>
    <n v="7"/>
    <x v="2654"/>
    <x v="1"/>
    <x v="6"/>
    <x v="3849"/>
    <x v="3830"/>
    <x v="0"/>
  </r>
  <r>
    <n v="3850"/>
    <x v="3845"/>
    <x v="3847"/>
    <n v="1000"/>
    <n v="38"/>
    <x v="2"/>
    <x v="0"/>
    <x v="0"/>
    <n v="1420081143"/>
    <x v="3850"/>
    <x v="1"/>
    <n v="4"/>
    <x v="1"/>
    <x v="6"/>
    <n v="4"/>
    <x v="2655"/>
    <x v="1"/>
    <x v="6"/>
    <x v="3850"/>
    <x v="3831"/>
    <x v="3"/>
  </r>
  <r>
    <n v="3851"/>
    <x v="3846"/>
    <x v="3848"/>
    <n v="2500"/>
    <n v="852"/>
    <x v="2"/>
    <x v="1"/>
    <x v="1"/>
    <n v="1437129179"/>
    <x v="3851"/>
    <x v="1"/>
    <n v="24"/>
    <x v="1"/>
    <x v="6"/>
    <n v="34"/>
    <x v="2656"/>
    <x v="1"/>
    <x v="6"/>
    <x v="3851"/>
    <x v="3832"/>
    <x v="0"/>
  </r>
  <r>
    <n v="3852"/>
    <x v="3847"/>
    <x v="3849"/>
    <n v="10000"/>
    <n v="20"/>
    <x v="2"/>
    <x v="0"/>
    <x v="0"/>
    <n v="1427427276"/>
    <x v="3852"/>
    <x v="0"/>
    <n v="2"/>
    <x v="1"/>
    <x v="6"/>
    <n v="0"/>
    <x v="119"/>
    <x v="1"/>
    <x v="6"/>
    <x v="3852"/>
    <x v="3833"/>
    <x v="0"/>
  </r>
  <r>
    <n v="3853"/>
    <x v="3848"/>
    <x v="3850"/>
    <n v="100000"/>
    <n v="26"/>
    <x v="2"/>
    <x v="0"/>
    <x v="0"/>
    <n v="1409602178"/>
    <x v="3853"/>
    <x v="0"/>
    <n v="2"/>
    <x v="1"/>
    <x v="6"/>
    <n v="0"/>
    <x v="31"/>
    <x v="1"/>
    <x v="6"/>
    <x v="3853"/>
    <x v="3834"/>
    <x v="3"/>
  </r>
  <r>
    <n v="3854"/>
    <x v="3849"/>
    <x v="3851"/>
    <n v="11000"/>
    <n v="1788"/>
    <x v="2"/>
    <x v="0"/>
    <x v="0"/>
    <n v="1431206058"/>
    <x v="3854"/>
    <x v="0"/>
    <n v="20"/>
    <x v="1"/>
    <x v="6"/>
    <n v="16"/>
    <x v="2657"/>
    <x v="1"/>
    <x v="6"/>
    <x v="3854"/>
    <x v="3835"/>
    <x v="0"/>
  </r>
  <r>
    <n v="3855"/>
    <x v="3850"/>
    <x v="3852"/>
    <n v="1000"/>
    <n v="25"/>
    <x v="2"/>
    <x v="0"/>
    <x v="0"/>
    <n v="1427408271"/>
    <x v="3855"/>
    <x v="0"/>
    <n v="1"/>
    <x v="1"/>
    <x v="6"/>
    <n v="3"/>
    <x v="381"/>
    <x v="1"/>
    <x v="6"/>
    <x v="3855"/>
    <x v="3836"/>
    <x v="0"/>
  </r>
  <r>
    <n v="3856"/>
    <x v="3851"/>
    <x v="3853"/>
    <n v="5000"/>
    <n v="1"/>
    <x v="2"/>
    <x v="0"/>
    <x v="0"/>
    <n v="1425833403"/>
    <x v="3856"/>
    <x v="0"/>
    <n v="1"/>
    <x v="1"/>
    <x v="6"/>
    <n v="0"/>
    <x v="120"/>
    <x v="1"/>
    <x v="6"/>
    <x v="3856"/>
    <x v="3837"/>
    <x v="0"/>
  </r>
  <r>
    <n v="3857"/>
    <x v="3852"/>
    <x v="3854"/>
    <n v="5000"/>
    <n v="260"/>
    <x v="2"/>
    <x v="0"/>
    <x v="0"/>
    <n v="1406913120"/>
    <x v="3857"/>
    <x v="0"/>
    <n v="4"/>
    <x v="1"/>
    <x v="6"/>
    <n v="5"/>
    <x v="178"/>
    <x v="1"/>
    <x v="6"/>
    <x v="3857"/>
    <x v="3838"/>
    <x v="3"/>
  </r>
  <r>
    <n v="3858"/>
    <x v="3853"/>
    <x v="3855"/>
    <n v="500"/>
    <n v="10"/>
    <x v="2"/>
    <x v="1"/>
    <x v="1"/>
    <n v="1432328400"/>
    <x v="3858"/>
    <x v="0"/>
    <n v="1"/>
    <x v="1"/>
    <x v="6"/>
    <n v="2"/>
    <x v="119"/>
    <x v="1"/>
    <x v="6"/>
    <x v="3858"/>
    <x v="3839"/>
    <x v="0"/>
  </r>
  <r>
    <n v="3859"/>
    <x v="3854"/>
    <x v="3856"/>
    <n v="2500"/>
    <n v="1"/>
    <x v="2"/>
    <x v="0"/>
    <x v="0"/>
    <n v="1403730000"/>
    <x v="3859"/>
    <x v="0"/>
    <n v="1"/>
    <x v="1"/>
    <x v="6"/>
    <n v="0"/>
    <x v="120"/>
    <x v="1"/>
    <x v="6"/>
    <x v="3859"/>
    <x v="3840"/>
    <x v="3"/>
  </r>
  <r>
    <n v="3860"/>
    <x v="3855"/>
    <x v="3857"/>
    <n v="6000"/>
    <n v="1060"/>
    <x v="2"/>
    <x v="0"/>
    <x v="0"/>
    <n v="1407858710"/>
    <x v="3860"/>
    <x v="0"/>
    <n v="13"/>
    <x v="1"/>
    <x v="6"/>
    <n v="18"/>
    <x v="2658"/>
    <x v="1"/>
    <x v="6"/>
    <x v="3860"/>
    <x v="3841"/>
    <x v="3"/>
  </r>
  <r>
    <n v="3861"/>
    <x v="3856"/>
    <x v="3858"/>
    <n v="2000"/>
    <n v="100"/>
    <x v="2"/>
    <x v="0"/>
    <x v="0"/>
    <n v="1415828820"/>
    <x v="3861"/>
    <x v="0"/>
    <n v="1"/>
    <x v="1"/>
    <x v="6"/>
    <n v="5"/>
    <x v="101"/>
    <x v="1"/>
    <x v="6"/>
    <x v="3861"/>
    <x v="3842"/>
    <x v="3"/>
  </r>
  <r>
    <n v="3862"/>
    <x v="3857"/>
    <x v="3859"/>
    <n v="7500"/>
    <n v="1"/>
    <x v="2"/>
    <x v="0"/>
    <x v="0"/>
    <n v="1473699540"/>
    <x v="3862"/>
    <x v="0"/>
    <n v="1"/>
    <x v="1"/>
    <x v="6"/>
    <n v="0"/>
    <x v="120"/>
    <x v="1"/>
    <x v="6"/>
    <x v="3862"/>
    <x v="3843"/>
    <x v="2"/>
  </r>
  <r>
    <n v="3863"/>
    <x v="3858"/>
    <x v="3860"/>
    <n v="6000"/>
    <n v="0"/>
    <x v="2"/>
    <x v="0"/>
    <x v="0"/>
    <n v="1446739905"/>
    <x v="3863"/>
    <x v="0"/>
    <n v="0"/>
    <x v="1"/>
    <x v="6"/>
    <n v="0"/>
    <x v="123"/>
    <x v="1"/>
    <x v="6"/>
    <x v="3863"/>
    <x v="3844"/>
    <x v="0"/>
  </r>
  <r>
    <n v="3864"/>
    <x v="3859"/>
    <x v="3861"/>
    <n v="5000"/>
    <n v="60"/>
    <x v="2"/>
    <x v="0"/>
    <x v="0"/>
    <n v="1447799054"/>
    <x v="3864"/>
    <x v="0"/>
    <n v="3"/>
    <x v="1"/>
    <x v="6"/>
    <n v="1"/>
    <x v="136"/>
    <x v="1"/>
    <x v="6"/>
    <x v="3864"/>
    <x v="3845"/>
    <x v="0"/>
  </r>
  <r>
    <n v="3865"/>
    <x v="3860"/>
    <x v="3862"/>
    <n v="2413"/>
    <n v="650"/>
    <x v="2"/>
    <x v="5"/>
    <x v="5"/>
    <n v="1409376600"/>
    <x v="3865"/>
    <x v="0"/>
    <n v="14"/>
    <x v="1"/>
    <x v="6"/>
    <n v="27"/>
    <x v="2237"/>
    <x v="1"/>
    <x v="6"/>
    <x v="3865"/>
    <x v="3846"/>
    <x v="3"/>
  </r>
  <r>
    <n v="3866"/>
    <x v="3861"/>
    <x v="3863"/>
    <n v="2000"/>
    <n v="11"/>
    <x v="2"/>
    <x v="0"/>
    <x v="0"/>
    <n v="1458703740"/>
    <x v="3866"/>
    <x v="0"/>
    <n v="2"/>
    <x v="1"/>
    <x v="6"/>
    <n v="1"/>
    <x v="149"/>
    <x v="1"/>
    <x v="6"/>
    <x v="3866"/>
    <x v="3847"/>
    <x v="2"/>
  </r>
  <r>
    <n v="3867"/>
    <x v="3862"/>
    <x v="3864"/>
    <n v="2000"/>
    <n v="251"/>
    <x v="2"/>
    <x v="0"/>
    <x v="0"/>
    <n v="1466278339"/>
    <x v="3867"/>
    <x v="0"/>
    <n v="5"/>
    <x v="1"/>
    <x v="6"/>
    <n v="13"/>
    <x v="2216"/>
    <x v="1"/>
    <x v="6"/>
    <x v="3867"/>
    <x v="3848"/>
    <x v="2"/>
  </r>
  <r>
    <n v="3868"/>
    <x v="3863"/>
    <x v="3865"/>
    <n v="5000"/>
    <n v="10"/>
    <x v="1"/>
    <x v="1"/>
    <x v="1"/>
    <n v="1410191405"/>
    <x v="3868"/>
    <x v="0"/>
    <n v="1"/>
    <x v="1"/>
    <x v="40"/>
    <n v="0"/>
    <x v="119"/>
    <x v="1"/>
    <x v="40"/>
    <x v="3868"/>
    <x v="3849"/>
    <x v="3"/>
  </r>
  <r>
    <n v="3869"/>
    <x v="3864"/>
    <x v="3866"/>
    <n v="13111"/>
    <n v="452"/>
    <x v="1"/>
    <x v="0"/>
    <x v="0"/>
    <n v="1426302660"/>
    <x v="3869"/>
    <x v="0"/>
    <n v="15"/>
    <x v="1"/>
    <x v="40"/>
    <n v="3"/>
    <x v="883"/>
    <x v="1"/>
    <x v="40"/>
    <x v="3869"/>
    <x v="3850"/>
    <x v="0"/>
  </r>
  <r>
    <n v="3870"/>
    <x v="3865"/>
    <x v="3867"/>
    <n v="10000"/>
    <n v="1500"/>
    <x v="1"/>
    <x v="0"/>
    <x v="0"/>
    <n v="1404360478"/>
    <x v="3870"/>
    <x v="0"/>
    <n v="10"/>
    <x v="1"/>
    <x v="40"/>
    <n v="15"/>
    <x v="1796"/>
    <x v="1"/>
    <x v="40"/>
    <x v="3870"/>
    <x v="3851"/>
    <x v="3"/>
  </r>
  <r>
    <n v="3871"/>
    <x v="3866"/>
    <x v="3868"/>
    <n v="1500"/>
    <n v="40"/>
    <x v="1"/>
    <x v="0"/>
    <x v="0"/>
    <n v="1490809450"/>
    <x v="3871"/>
    <x v="0"/>
    <n v="3"/>
    <x v="1"/>
    <x v="40"/>
    <n v="3"/>
    <x v="141"/>
    <x v="1"/>
    <x v="40"/>
    <x v="3871"/>
    <x v="3852"/>
    <x v="1"/>
  </r>
  <r>
    <n v="3872"/>
    <x v="3867"/>
    <x v="3869"/>
    <n v="15000"/>
    <n v="0"/>
    <x v="1"/>
    <x v="0"/>
    <x v="0"/>
    <n v="1439522996"/>
    <x v="3872"/>
    <x v="0"/>
    <n v="0"/>
    <x v="1"/>
    <x v="40"/>
    <n v="0"/>
    <x v="123"/>
    <x v="1"/>
    <x v="40"/>
    <x v="3872"/>
    <x v="3853"/>
    <x v="0"/>
  </r>
  <r>
    <n v="3873"/>
    <x v="3868"/>
    <x v="3870"/>
    <n v="5500"/>
    <n v="0"/>
    <x v="1"/>
    <x v="0"/>
    <x v="0"/>
    <n v="1444322535"/>
    <x v="3873"/>
    <x v="0"/>
    <n v="0"/>
    <x v="1"/>
    <x v="40"/>
    <n v="0"/>
    <x v="123"/>
    <x v="1"/>
    <x v="40"/>
    <x v="3873"/>
    <x v="3854"/>
    <x v="0"/>
  </r>
  <r>
    <n v="3874"/>
    <x v="3869"/>
    <x v="3871"/>
    <n v="620"/>
    <n v="0"/>
    <x v="1"/>
    <x v="4"/>
    <x v="4"/>
    <n v="1422061200"/>
    <x v="3874"/>
    <x v="0"/>
    <n v="0"/>
    <x v="1"/>
    <x v="40"/>
    <n v="0"/>
    <x v="123"/>
    <x v="1"/>
    <x v="40"/>
    <x v="3874"/>
    <x v="3855"/>
    <x v="0"/>
  </r>
  <r>
    <n v="3875"/>
    <x v="3870"/>
    <x v="3872"/>
    <n v="30000"/>
    <n v="0"/>
    <x v="1"/>
    <x v="8"/>
    <x v="7"/>
    <n v="1472896800"/>
    <x v="3875"/>
    <x v="0"/>
    <n v="0"/>
    <x v="1"/>
    <x v="40"/>
    <n v="0"/>
    <x v="123"/>
    <x v="1"/>
    <x v="40"/>
    <x v="3875"/>
    <x v="3856"/>
    <x v="2"/>
  </r>
  <r>
    <n v="3876"/>
    <x v="3871"/>
    <x v="3873"/>
    <n v="3900"/>
    <n v="2059"/>
    <x v="1"/>
    <x v="1"/>
    <x v="1"/>
    <n v="1454425128"/>
    <x v="3876"/>
    <x v="0"/>
    <n v="46"/>
    <x v="1"/>
    <x v="40"/>
    <n v="53"/>
    <x v="2357"/>
    <x v="1"/>
    <x v="40"/>
    <x v="3876"/>
    <x v="3857"/>
    <x v="2"/>
  </r>
  <r>
    <n v="3877"/>
    <x v="3872"/>
    <x v="3874"/>
    <n v="25000"/>
    <n v="1241"/>
    <x v="1"/>
    <x v="0"/>
    <x v="0"/>
    <n v="1481213752"/>
    <x v="3877"/>
    <x v="0"/>
    <n v="14"/>
    <x v="1"/>
    <x v="40"/>
    <n v="5"/>
    <x v="2659"/>
    <x v="1"/>
    <x v="40"/>
    <x v="3877"/>
    <x v="3858"/>
    <x v="2"/>
  </r>
  <r>
    <n v="3878"/>
    <x v="3873"/>
    <x v="3875"/>
    <n v="18000"/>
    <n v="10"/>
    <x v="1"/>
    <x v="0"/>
    <x v="0"/>
    <n v="1435636740"/>
    <x v="3878"/>
    <x v="0"/>
    <n v="1"/>
    <x v="1"/>
    <x v="40"/>
    <n v="0"/>
    <x v="119"/>
    <x v="1"/>
    <x v="40"/>
    <x v="3878"/>
    <x v="3859"/>
    <x v="0"/>
  </r>
  <r>
    <n v="3879"/>
    <x v="3874"/>
    <x v="3876"/>
    <n v="15000"/>
    <n v="0"/>
    <x v="1"/>
    <x v="1"/>
    <x v="1"/>
    <n v="1422218396"/>
    <x v="3879"/>
    <x v="0"/>
    <n v="0"/>
    <x v="1"/>
    <x v="40"/>
    <n v="0"/>
    <x v="123"/>
    <x v="1"/>
    <x v="40"/>
    <x v="3879"/>
    <x v="3860"/>
    <x v="3"/>
  </r>
  <r>
    <n v="3880"/>
    <x v="3875"/>
    <x v="3877"/>
    <n v="7500"/>
    <n v="980"/>
    <x v="1"/>
    <x v="1"/>
    <x v="1"/>
    <n v="1406761200"/>
    <x v="3880"/>
    <x v="0"/>
    <n v="17"/>
    <x v="1"/>
    <x v="40"/>
    <n v="13"/>
    <x v="351"/>
    <x v="1"/>
    <x v="40"/>
    <x v="3880"/>
    <x v="3792"/>
    <x v="3"/>
  </r>
  <r>
    <n v="3881"/>
    <x v="3876"/>
    <x v="3878"/>
    <n v="500"/>
    <n v="25"/>
    <x v="1"/>
    <x v="0"/>
    <x v="0"/>
    <n v="1487550399"/>
    <x v="3881"/>
    <x v="0"/>
    <n v="1"/>
    <x v="1"/>
    <x v="40"/>
    <n v="5"/>
    <x v="381"/>
    <x v="1"/>
    <x v="40"/>
    <x v="3881"/>
    <x v="3861"/>
    <x v="1"/>
  </r>
  <r>
    <n v="3882"/>
    <x v="3877"/>
    <x v="3879"/>
    <n v="30000"/>
    <n v="0"/>
    <x v="1"/>
    <x v="2"/>
    <x v="2"/>
    <n v="1454281380"/>
    <x v="3882"/>
    <x v="0"/>
    <n v="0"/>
    <x v="1"/>
    <x v="40"/>
    <n v="0"/>
    <x v="123"/>
    <x v="1"/>
    <x v="40"/>
    <x v="3882"/>
    <x v="3862"/>
    <x v="2"/>
  </r>
  <r>
    <n v="3883"/>
    <x v="3878"/>
    <x v="3880"/>
    <n v="15000"/>
    <n v="0"/>
    <x v="1"/>
    <x v="1"/>
    <x v="1"/>
    <n v="1409668069"/>
    <x v="3883"/>
    <x v="0"/>
    <n v="0"/>
    <x v="1"/>
    <x v="40"/>
    <n v="0"/>
    <x v="123"/>
    <x v="1"/>
    <x v="40"/>
    <x v="3883"/>
    <x v="3863"/>
    <x v="3"/>
  </r>
  <r>
    <n v="3884"/>
    <x v="3879"/>
    <x v="3881"/>
    <n v="10000"/>
    <n v="0"/>
    <x v="1"/>
    <x v="0"/>
    <x v="0"/>
    <n v="1427479192"/>
    <x v="3884"/>
    <x v="0"/>
    <n v="0"/>
    <x v="1"/>
    <x v="40"/>
    <n v="0"/>
    <x v="123"/>
    <x v="1"/>
    <x v="40"/>
    <x v="3884"/>
    <x v="3864"/>
    <x v="0"/>
  </r>
  <r>
    <n v="3885"/>
    <x v="3880"/>
    <x v="3882"/>
    <n v="375000"/>
    <n v="0"/>
    <x v="1"/>
    <x v="0"/>
    <x v="0"/>
    <n v="1462834191"/>
    <x v="3885"/>
    <x v="0"/>
    <n v="0"/>
    <x v="1"/>
    <x v="40"/>
    <n v="0"/>
    <x v="123"/>
    <x v="1"/>
    <x v="40"/>
    <x v="3885"/>
    <x v="3865"/>
    <x v="2"/>
  </r>
  <r>
    <n v="3886"/>
    <x v="3881"/>
    <x v="3883"/>
    <n v="10000"/>
    <n v="0"/>
    <x v="1"/>
    <x v="2"/>
    <x v="2"/>
    <n v="1418275702"/>
    <x v="3886"/>
    <x v="0"/>
    <n v="0"/>
    <x v="1"/>
    <x v="40"/>
    <n v="0"/>
    <x v="123"/>
    <x v="1"/>
    <x v="40"/>
    <x v="3886"/>
    <x v="3866"/>
    <x v="3"/>
  </r>
  <r>
    <n v="3887"/>
    <x v="3882"/>
    <x v="3884"/>
    <n v="2000"/>
    <n v="35"/>
    <x v="1"/>
    <x v="0"/>
    <x v="0"/>
    <n v="1430517600"/>
    <x v="3887"/>
    <x v="0"/>
    <n v="2"/>
    <x v="1"/>
    <x v="40"/>
    <n v="2"/>
    <x v="828"/>
    <x v="1"/>
    <x v="40"/>
    <x v="3887"/>
    <x v="3867"/>
    <x v="0"/>
  </r>
  <r>
    <n v="3888"/>
    <x v="3883"/>
    <x v="3885"/>
    <n v="2000"/>
    <n v="542"/>
    <x v="2"/>
    <x v="1"/>
    <x v="1"/>
    <n v="1488114358"/>
    <x v="3888"/>
    <x v="0"/>
    <n v="14"/>
    <x v="1"/>
    <x v="6"/>
    <n v="27"/>
    <x v="2420"/>
    <x v="1"/>
    <x v="6"/>
    <x v="3888"/>
    <x v="3868"/>
    <x v="1"/>
  </r>
  <r>
    <n v="3889"/>
    <x v="3884"/>
    <x v="3886"/>
    <n v="8000"/>
    <n v="118"/>
    <x v="2"/>
    <x v="0"/>
    <x v="0"/>
    <n v="1420413960"/>
    <x v="3889"/>
    <x v="0"/>
    <n v="9"/>
    <x v="1"/>
    <x v="6"/>
    <n v="1"/>
    <x v="2660"/>
    <x v="1"/>
    <x v="6"/>
    <x v="3889"/>
    <x v="3869"/>
    <x v="3"/>
  </r>
  <r>
    <n v="3890"/>
    <x v="3885"/>
    <x v="3887"/>
    <n v="15000"/>
    <n v="2524"/>
    <x v="2"/>
    <x v="0"/>
    <x v="0"/>
    <n v="1439662344"/>
    <x v="3890"/>
    <x v="0"/>
    <n v="8"/>
    <x v="1"/>
    <x v="6"/>
    <n v="17"/>
    <x v="2661"/>
    <x v="1"/>
    <x v="6"/>
    <x v="3890"/>
    <x v="3870"/>
    <x v="0"/>
  </r>
  <r>
    <n v="3891"/>
    <x v="3886"/>
    <x v="3888"/>
    <n v="800"/>
    <n v="260"/>
    <x v="2"/>
    <x v="0"/>
    <x v="0"/>
    <n v="1427086740"/>
    <x v="3891"/>
    <x v="0"/>
    <n v="7"/>
    <x v="1"/>
    <x v="6"/>
    <n v="33"/>
    <x v="2220"/>
    <x v="1"/>
    <x v="6"/>
    <x v="3891"/>
    <x v="3871"/>
    <x v="0"/>
  </r>
  <r>
    <n v="3892"/>
    <x v="3887"/>
    <x v="3889"/>
    <n v="1000"/>
    <n v="0"/>
    <x v="2"/>
    <x v="0"/>
    <x v="0"/>
    <n v="1408863600"/>
    <x v="3892"/>
    <x v="0"/>
    <n v="0"/>
    <x v="1"/>
    <x v="6"/>
    <n v="0"/>
    <x v="123"/>
    <x v="1"/>
    <x v="6"/>
    <x v="3892"/>
    <x v="3872"/>
    <x v="3"/>
  </r>
  <r>
    <n v="3893"/>
    <x v="3888"/>
    <x v="3890"/>
    <n v="50000"/>
    <n v="10775"/>
    <x v="2"/>
    <x v="0"/>
    <x v="0"/>
    <n v="1404194400"/>
    <x v="3893"/>
    <x v="0"/>
    <n v="84"/>
    <x v="1"/>
    <x v="6"/>
    <n v="22"/>
    <x v="2662"/>
    <x v="1"/>
    <x v="6"/>
    <x v="3893"/>
    <x v="3873"/>
    <x v="3"/>
  </r>
  <r>
    <n v="3894"/>
    <x v="3889"/>
    <x v="3891"/>
    <n v="15000"/>
    <n v="520"/>
    <x v="2"/>
    <x v="0"/>
    <x v="0"/>
    <n v="1481000340"/>
    <x v="3894"/>
    <x v="0"/>
    <n v="11"/>
    <x v="1"/>
    <x v="6"/>
    <n v="3"/>
    <x v="1297"/>
    <x v="1"/>
    <x v="6"/>
    <x v="3894"/>
    <x v="3874"/>
    <x v="2"/>
  </r>
  <r>
    <n v="3895"/>
    <x v="3890"/>
    <x v="3892"/>
    <n v="1000"/>
    <n v="50"/>
    <x v="2"/>
    <x v="0"/>
    <x v="0"/>
    <n v="1425103218"/>
    <x v="3895"/>
    <x v="0"/>
    <n v="1"/>
    <x v="1"/>
    <x v="6"/>
    <n v="5"/>
    <x v="73"/>
    <x v="1"/>
    <x v="6"/>
    <x v="3895"/>
    <x v="3875"/>
    <x v="0"/>
  </r>
  <r>
    <n v="3896"/>
    <x v="3891"/>
    <x v="3893"/>
    <n v="1600"/>
    <n v="170"/>
    <x v="2"/>
    <x v="0"/>
    <x v="0"/>
    <n v="1402979778"/>
    <x v="3896"/>
    <x v="0"/>
    <n v="4"/>
    <x v="1"/>
    <x v="6"/>
    <n v="11"/>
    <x v="656"/>
    <x v="1"/>
    <x v="6"/>
    <x v="3896"/>
    <x v="3876"/>
    <x v="3"/>
  </r>
  <r>
    <n v="3897"/>
    <x v="3892"/>
    <x v="3894"/>
    <n v="2500"/>
    <n v="440"/>
    <x v="2"/>
    <x v="4"/>
    <x v="4"/>
    <n v="1420750683"/>
    <x v="3897"/>
    <x v="0"/>
    <n v="10"/>
    <x v="1"/>
    <x v="6"/>
    <n v="18"/>
    <x v="879"/>
    <x v="1"/>
    <x v="6"/>
    <x v="3897"/>
    <x v="3877"/>
    <x v="3"/>
  </r>
  <r>
    <n v="3898"/>
    <x v="3893"/>
    <x v="3895"/>
    <n v="2500"/>
    <n v="814"/>
    <x v="2"/>
    <x v="1"/>
    <x v="1"/>
    <n v="1439827200"/>
    <x v="3898"/>
    <x v="0"/>
    <n v="16"/>
    <x v="1"/>
    <x v="6"/>
    <n v="33"/>
    <x v="1303"/>
    <x v="1"/>
    <x v="6"/>
    <x v="3898"/>
    <x v="3878"/>
    <x v="0"/>
  </r>
  <r>
    <n v="3899"/>
    <x v="3894"/>
    <x v="3896"/>
    <n v="10000"/>
    <n v="125"/>
    <x v="2"/>
    <x v="0"/>
    <x v="0"/>
    <n v="1407868561"/>
    <x v="3899"/>
    <x v="0"/>
    <n v="2"/>
    <x v="1"/>
    <x v="6"/>
    <n v="1"/>
    <x v="369"/>
    <x v="1"/>
    <x v="6"/>
    <x v="3899"/>
    <x v="3879"/>
    <x v="3"/>
  </r>
  <r>
    <n v="3900"/>
    <x v="3895"/>
    <x v="3897"/>
    <n v="2500"/>
    <n v="135"/>
    <x v="2"/>
    <x v="0"/>
    <x v="0"/>
    <n v="1433988791"/>
    <x v="3900"/>
    <x v="0"/>
    <n v="5"/>
    <x v="1"/>
    <x v="6"/>
    <n v="5"/>
    <x v="2663"/>
    <x v="1"/>
    <x v="6"/>
    <x v="3900"/>
    <x v="3880"/>
    <x v="0"/>
  </r>
  <r>
    <n v="3901"/>
    <x v="3896"/>
    <x v="3898"/>
    <n v="3000"/>
    <n v="25"/>
    <x v="2"/>
    <x v="0"/>
    <x v="0"/>
    <n v="1450554599"/>
    <x v="3901"/>
    <x v="0"/>
    <n v="1"/>
    <x v="1"/>
    <x v="6"/>
    <n v="1"/>
    <x v="381"/>
    <x v="1"/>
    <x v="6"/>
    <x v="3901"/>
    <x v="3881"/>
    <x v="0"/>
  </r>
  <r>
    <n v="3902"/>
    <x v="3897"/>
    <x v="3899"/>
    <n v="3000"/>
    <n v="1465"/>
    <x v="2"/>
    <x v="1"/>
    <x v="1"/>
    <n v="1479125642"/>
    <x v="3902"/>
    <x v="0"/>
    <n v="31"/>
    <x v="1"/>
    <x v="6"/>
    <n v="49"/>
    <x v="2664"/>
    <x v="1"/>
    <x v="6"/>
    <x v="3902"/>
    <x v="3882"/>
    <x v="2"/>
  </r>
  <r>
    <n v="3903"/>
    <x v="3898"/>
    <x v="3900"/>
    <n v="1500"/>
    <n v="0"/>
    <x v="2"/>
    <x v="0"/>
    <x v="0"/>
    <n v="1439581080"/>
    <x v="3903"/>
    <x v="0"/>
    <n v="0"/>
    <x v="1"/>
    <x v="6"/>
    <n v="0"/>
    <x v="123"/>
    <x v="1"/>
    <x v="6"/>
    <x v="3903"/>
    <x v="3883"/>
    <x v="0"/>
  </r>
  <r>
    <n v="3904"/>
    <x v="3899"/>
    <x v="3901"/>
    <n v="10000"/>
    <n v="3"/>
    <x v="2"/>
    <x v="0"/>
    <x v="0"/>
    <n v="1429074240"/>
    <x v="3904"/>
    <x v="0"/>
    <n v="2"/>
    <x v="1"/>
    <x v="6"/>
    <n v="0"/>
    <x v="1721"/>
    <x v="1"/>
    <x v="6"/>
    <x v="3904"/>
    <x v="3884"/>
    <x v="0"/>
  </r>
  <r>
    <n v="3905"/>
    <x v="3900"/>
    <x v="3902"/>
    <n v="1500"/>
    <n v="173"/>
    <x v="2"/>
    <x v="1"/>
    <x v="1"/>
    <n v="1434063600"/>
    <x v="3905"/>
    <x v="0"/>
    <n v="7"/>
    <x v="1"/>
    <x v="6"/>
    <n v="12"/>
    <x v="2665"/>
    <x v="1"/>
    <x v="6"/>
    <x v="3905"/>
    <x v="3885"/>
    <x v="0"/>
  </r>
  <r>
    <n v="3906"/>
    <x v="3901"/>
    <x v="3903"/>
    <n v="1500"/>
    <n v="1010"/>
    <x v="2"/>
    <x v="1"/>
    <x v="1"/>
    <n v="1435325100"/>
    <x v="3906"/>
    <x v="0"/>
    <n v="16"/>
    <x v="1"/>
    <x v="6"/>
    <n v="67"/>
    <x v="2666"/>
    <x v="1"/>
    <x v="6"/>
    <x v="3906"/>
    <x v="3886"/>
    <x v="0"/>
  </r>
  <r>
    <n v="3907"/>
    <x v="3902"/>
    <x v="3904"/>
    <n v="1000"/>
    <n v="153"/>
    <x v="2"/>
    <x v="0"/>
    <x v="0"/>
    <n v="1414354080"/>
    <x v="3907"/>
    <x v="0"/>
    <n v="4"/>
    <x v="1"/>
    <x v="6"/>
    <n v="15"/>
    <x v="2667"/>
    <x v="1"/>
    <x v="6"/>
    <x v="3907"/>
    <x v="3887"/>
    <x v="3"/>
  </r>
  <r>
    <n v="3908"/>
    <x v="3903"/>
    <x v="3905"/>
    <n v="750"/>
    <n v="65"/>
    <x v="2"/>
    <x v="0"/>
    <x v="0"/>
    <n v="1406603696"/>
    <x v="3908"/>
    <x v="0"/>
    <n v="4"/>
    <x v="1"/>
    <x v="6"/>
    <n v="9"/>
    <x v="1784"/>
    <x v="1"/>
    <x v="6"/>
    <x v="3908"/>
    <x v="3888"/>
    <x v="3"/>
  </r>
  <r>
    <n v="3909"/>
    <x v="3904"/>
    <x v="3906"/>
    <n v="60000"/>
    <n v="135"/>
    <x v="2"/>
    <x v="0"/>
    <x v="0"/>
    <n v="1410424642"/>
    <x v="3909"/>
    <x v="0"/>
    <n v="4"/>
    <x v="1"/>
    <x v="6"/>
    <n v="0"/>
    <x v="1179"/>
    <x v="1"/>
    <x v="6"/>
    <x v="3909"/>
    <x v="3889"/>
    <x v="3"/>
  </r>
  <r>
    <n v="3910"/>
    <x v="3905"/>
    <x v="3907"/>
    <n v="6000"/>
    <n v="185"/>
    <x v="2"/>
    <x v="0"/>
    <x v="0"/>
    <n v="1441649397"/>
    <x v="3910"/>
    <x v="0"/>
    <n v="3"/>
    <x v="1"/>
    <x v="6"/>
    <n v="3"/>
    <x v="2668"/>
    <x v="1"/>
    <x v="6"/>
    <x v="3910"/>
    <x v="3890"/>
    <x v="0"/>
  </r>
  <r>
    <n v="3911"/>
    <x v="3906"/>
    <x v="3908"/>
    <n v="8000"/>
    <n v="2993"/>
    <x v="2"/>
    <x v="0"/>
    <x v="0"/>
    <n v="1417033777"/>
    <x v="3911"/>
    <x v="0"/>
    <n v="36"/>
    <x v="1"/>
    <x v="6"/>
    <n v="37"/>
    <x v="2419"/>
    <x v="1"/>
    <x v="6"/>
    <x v="3911"/>
    <x v="3891"/>
    <x v="3"/>
  </r>
  <r>
    <n v="3912"/>
    <x v="3907"/>
    <x v="3909"/>
    <n v="15000"/>
    <n v="1"/>
    <x v="2"/>
    <x v="0"/>
    <x v="0"/>
    <n v="1429936500"/>
    <x v="3912"/>
    <x v="0"/>
    <n v="1"/>
    <x v="1"/>
    <x v="6"/>
    <n v="0"/>
    <x v="120"/>
    <x v="1"/>
    <x v="6"/>
    <x v="3912"/>
    <x v="3892"/>
    <x v="0"/>
  </r>
  <r>
    <n v="3913"/>
    <x v="3908"/>
    <x v="3910"/>
    <n v="10000"/>
    <n v="1000"/>
    <x v="2"/>
    <x v="0"/>
    <x v="0"/>
    <n v="1448863449"/>
    <x v="3913"/>
    <x v="0"/>
    <n v="7"/>
    <x v="1"/>
    <x v="6"/>
    <n v="10"/>
    <x v="2669"/>
    <x v="1"/>
    <x v="6"/>
    <x v="3913"/>
    <x v="3893"/>
    <x v="0"/>
  </r>
  <r>
    <n v="3914"/>
    <x v="3909"/>
    <x v="3911"/>
    <n v="2500"/>
    <n v="909"/>
    <x v="2"/>
    <x v="1"/>
    <x v="1"/>
    <n v="1431298740"/>
    <x v="3914"/>
    <x v="0"/>
    <n v="27"/>
    <x v="1"/>
    <x v="6"/>
    <n v="36"/>
    <x v="2276"/>
    <x v="1"/>
    <x v="6"/>
    <x v="3914"/>
    <x v="3894"/>
    <x v="0"/>
  </r>
  <r>
    <n v="3915"/>
    <x v="3910"/>
    <x v="3912"/>
    <n v="1500"/>
    <n v="5"/>
    <x v="2"/>
    <x v="1"/>
    <x v="1"/>
    <n v="1464824309"/>
    <x v="3915"/>
    <x v="0"/>
    <n v="1"/>
    <x v="1"/>
    <x v="6"/>
    <n v="0"/>
    <x v="145"/>
    <x v="1"/>
    <x v="6"/>
    <x v="3915"/>
    <x v="3895"/>
    <x v="2"/>
  </r>
  <r>
    <n v="3916"/>
    <x v="3911"/>
    <x v="3913"/>
    <n v="2000"/>
    <n v="0"/>
    <x v="2"/>
    <x v="8"/>
    <x v="7"/>
    <n v="1464952752"/>
    <x v="3916"/>
    <x v="0"/>
    <n v="0"/>
    <x v="1"/>
    <x v="6"/>
    <n v="0"/>
    <x v="123"/>
    <x v="1"/>
    <x v="6"/>
    <x v="3916"/>
    <x v="3896"/>
    <x v="2"/>
  </r>
  <r>
    <n v="3917"/>
    <x v="3912"/>
    <x v="3914"/>
    <n v="3500"/>
    <n v="10"/>
    <x v="2"/>
    <x v="1"/>
    <x v="1"/>
    <n v="1410439161"/>
    <x v="3917"/>
    <x v="0"/>
    <n v="1"/>
    <x v="1"/>
    <x v="6"/>
    <n v="0"/>
    <x v="119"/>
    <x v="1"/>
    <x v="6"/>
    <x v="3917"/>
    <x v="3897"/>
    <x v="3"/>
  </r>
  <r>
    <n v="3918"/>
    <x v="3913"/>
    <x v="3915"/>
    <n v="60000"/>
    <n v="120"/>
    <x v="2"/>
    <x v="1"/>
    <x v="1"/>
    <n v="1407168000"/>
    <x v="3918"/>
    <x v="0"/>
    <n v="3"/>
    <x v="1"/>
    <x v="6"/>
    <n v="0"/>
    <x v="376"/>
    <x v="1"/>
    <x v="6"/>
    <x v="3918"/>
    <x v="3898"/>
    <x v="3"/>
  </r>
  <r>
    <n v="3919"/>
    <x v="3914"/>
    <x v="3916"/>
    <n v="5000"/>
    <n v="90"/>
    <x v="2"/>
    <x v="1"/>
    <x v="1"/>
    <n v="1453075200"/>
    <x v="3919"/>
    <x v="0"/>
    <n v="3"/>
    <x v="1"/>
    <x v="6"/>
    <n v="2"/>
    <x v="180"/>
    <x v="1"/>
    <x v="6"/>
    <x v="3919"/>
    <x v="3899"/>
    <x v="0"/>
  </r>
  <r>
    <n v="3920"/>
    <x v="3915"/>
    <x v="3917"/>
    <n v="2500"/>
    <n v="135"/>
    <x v="2"/>
    <x v="1"/>
    <x v="1"/>
    <n v="1479032260"/>
    <x v="3920"/>
    <x v="0"/>
    <n v="3"/>
    <x v="1"/>
    <x v="6"/>
    <n v="5"/>
    <x v="818"/>
    <x v="1"/>
    <x v="6"/>
    <x v="3920"/>
    <x v="3900"/>
    <x v="2"/>
  </r>
  <r>
    <n v="3921"/>
    <x v="3916"/>
    <x v="3918"/>
    <n v="3000"/>
    <n v="0"/>
    <x v="2"/>
    <x v="1"/>
    <x v="1"/>
    <n v="1414346400"/>
    <x v="3921"/>
    <x v="0"/>
    <n v="0"/>
    <x v="1"/>
    <x v="6"/>
    <n v="0"/>
    <x v="123"/>
    <x v="1"/>
    <x v="6"/>
    <x v="3921"/>
    <x v="3901"/>
    <x v="3"/>
  </r>
  <r>
    <n v="3922"/>
    <x v="3917"/>
    <x v="3919"/>
    <n v="750"/>
    <n v="61"/>
    <x v="2"/>
    <x v="0"/>
    <x v="0"/>
    <n v="1425337200"/>
    <x v="3922"/>
    <x v="0"/>
    <n v="6"/>
    <x v="1"/>
    <x v="6"/>
    <n v="8"/>
    <x v="2670"/>
    <x v="1"/>
    <x v="6"/>
    <x v="3922"/>
    <x v="3902"/>
    <x v="0"/>
  </r>
  <r>
    <n v="3923"/>
    <x v="3918"/>
    <x v="3920"/>
    <n v="11500"/>
    <n v="1384"/>
    <x v="2"/>
    <x v="1"/>
    <x v="1"/>
    <n v="1428622271"/>
    <x v="3923"/>
    <x v="0"/>
    <n v="17"/>
    <x v="1"/>
    <x v="6"/>
    <n v="12"/>
    <x v="2671"/>
    <x v="1"/>
    <x v="6"/>
    <x v="3923"/>
    <x v="3903"/>
    <x v="0"/>
  </r>
  <r>
    <n v="3924"/>
    <x v="3919"/>
    <x v="3921"/>
    <n v="15000"/>
    <n v="2290"/>
    <x v="2"/>
    <x v="0"/>
    <x v="0"/>
    <n v="1403823722"/>
    <x v="3924"/>
    <x v="0"/>
    <n v="40"/>
    <x v="1"/>
    <x v="6"/>
    <n v="15"/>
    <x v="1339"/>
    <x v="1"/>
    <x v="6"/>
    <x v="3924"/>
    <x v="3904"/>
    <x v="3"/>
  </r>
  <r>
    <n v="3925"/>
    <x v="3920"/>
    <x v="3922"/>
    <n v="150"/>
    <n v="15"/>
    <x v="2"/>
    <x v="0"/>
    <x v="0"/>
    <n v="1406753639"/>
    <x v="3925"/>
    <x v="0"/>
    <n v="3"/>
    <x v="1"/>
    <x v="6"/>
    <n v="10"/>
    <x v="145"/>
    <x v="1"/>
    <x v="6"/>
    <x v="3925"/>
    <x v="3905"/>
    <x v="3"/>
  </r>
  <r>
    <n v="3926"/>
    <x v="3921"/>
    <x v="3923"/>
    <n v="5000"/>
    <n v="15"/>
    <x v="2"/>
    <x v="2"/>
    <x v="2"/>
    <n v="1419645748"/>
    <x v="3926"/>
    <x v="0"/>
    <n v="1"/>
    <x v="1"/>
    <x v="6"/>
    <n v="0"/>
    <x v="2"/>
    <x v="1"/>
    <x v="6"/>
    <x v="3926"/>
    <x v="3906"/>
    <x v="3"/>
  </r>
  <r>
    <n v="3927"/>
    <x v="3922"/>
    <x v="3924"/>
    <n v="2500"/>
    <n v="25"/>
    <x v="2"/>
    <x v="1"/>
    <x v="1"/>
    <n v="1407565504"/>
    <x v="3927"/>
    <x v="0"/>
    <n v="2"/>
    <x v="1"/>
    <x v="6"/>
    <n v="1"/>
    <x v="382"/>
    <x v="1"/>
    <x v="6"/>
    <x v="3927"/>
    <x v="3907"/>
    <x v="3"/>
  </r>
  <r>
    <n v="3928"/>
    <x v="3923"/>
    <x v="3925"/>
    <n v="5000"/>
    <n v="651"/>
    <x v="2"/>
    <x v="0"/>
    <x v="0"/>
    <n v="1444971540"/>
    <x v="3928"/>
    <x v="0"/>
    <n v="7"/>
    <x v="1"/>
    <x v="6"/>
    <n v="13"/>
    <x v="2672"/>
    <x v="1"/>
    <x v="6"/>
    <x v="3928"/>
    <x v="3908"/>
    <x v="0"/>
  </r>
  <r>
    <n v="3929"/>
    <x v="3924"/>
    <x v="3926"/>
    <n v="20000"/>
    <n v="453"/>
    <x v="2"/>
    <x v="0"/>
    <x v="0"/>
    <n v="1474228265"/>
    <x v="3929"/>
    <x v="0"/>
    <n v="14"/>
    <x v="1"/>
    <x v="6"/>
    <n v="2"/>
    <x v="2673"/>
    <x v="1"/>
    <x v="6"/>
    <x v="3929"/>
    <x v="3909"/>
    <x v="2"/>
  </r>
  <r>
    <n v="3930"/>
    <x v="3925"/>
    <x v="3927"/>
    <n v="10000"/>
    <n v="0"/>
    <x v="2"/>
    <x v="2"/>
    <x v="2"/>
    <n v="1459490400"/>
    <x v="3930"/>
    <x v="0"/>
    <n v="0"/>
    <x v="1"/>
    <x v="6"/>
    <n v="0"/>
    <x v="123"/>
    <x v="1"/>
    <x v="6"/>
    <x v="3930"/>
    <x v="3910"/>
    <x v="2"/>
  </r>
  <r>
    <n v="3931"/>
    <x v="3926"/>
    <x v="3928"/>
    <n v="8000"/>
    <n v="0"/>
    <x v="2"/>
    <x v="0"/>
    <x v="0"/>
    <n v="1441510707"/>
    <x v="3931"/>
    <x v="0"/>
    <n v="0"/>
    <x v="1"/>
    <x v="6"/>
    <n v="0"/>
    <x v="123"/>
    <x v="1"/>
    <x v="6"/>
    <x v="3931"/>
    <x v="3911"/>
    <x v="0"/>
  </r>
  <r>
    <n v="3932"/>
    <x v="3927"/>
    <x v="3929"/>
    <n v="12000"/>
    <n v="1"/>
    <x v="2"/>
    <x v="0"/>
    <x v="0"/>
    <n v="1458097364"/>
    <x v="3932"/>
    <x v="0"/>
    <n v="1"/>
    <x v="1"/>
    <x v="6"/>
    <n v="0"/>
    <x v="120"/>
    <x v="1"/>
    <x v="6"/>
    <x v="3932"/>
    <x v="3912"/>
    <x v="2"/>
  </r>
  <r>
    <n v="3933"/>
    <x v="3928"/>
    <x v="3930"/>
    <n v="7000"/>
    <n v="1102"/>
    <x v="2"/>
    <x v="0"/>
    <x v="0"/>
    <n v="1468716180"/>
    <x v="3933"/>
    <x v="0"/>
    <n v="12"/>
    <x v="1"/>
    <x v="6"/>
    <n v="16"/>
    <x v="1467"/>
    <x v="1"/>
    <x v="6"/>
    <x v="3933"/>
    <x v="3913"/>
    <x v="2"/>
  </r>
  <r>
    <n v="3934"/>
    <x v="3929"/>
    <x v="3931"/>
    <n v="5000"/>
    <n v="550"/>
    <x v="2"/>
    <x v="0"/>
    <x v="0"/>
    <n v="1443704400"/>
    <x v="3934"/>
    <x v="0"/>
    <n v="12"/>
    <x v="1"/>
    <x v="6"/>
    <n v="11"/>
    <x v="2674"/>
    <x v="1"/>
    <x v="6"/>
    <x v="3934"/>
    <x v="3914"/>
    <x v="0"/>
  </r>
  <r>
    <n v="3935"/>
    <x v="3930"/>
    <x v="3932"/>
    <n v="3000"/>
    <n v="1315"/>
    <x v="2"/>
    <x v="1"/>
    <x v="1"/>
    <n v="1443973546"/>
    <x v="3935"/>
    <x v="0"/>
    <n v="23"/>
    <x v="1"/>
    <x v="6"/>
    <n v="44"/>
    <x v="2215"/>
    <x v="1"/>
    <x v="6"/>
    <x v="3935"/>
    <x v="3915"/>
    <x v="0"/>
  </r>
  <r>
    <n v="3936"/>
    <x v="3931"/>
    <x v="3933"/>
    <n v="20000"/>
    <n v="0"/>
    <x v="2"/>
    <x v="0"/>
    <x v="0"/>
    <n v="1480576720"/>
    <x v="3936"/>
    <x v="0"/>
    <n v="0"/>
    <x v="1"/>
    <x v="6"/>
    <n v="0"/>
    <x v="123"/>
    <x v="1"/>
    <x v="6"/>
    <x v="3936"/>
    <x v="3916"/>
    <x v="2"/>
  </r>
  <r>
    <n v="3937"/>
    <x v="3932"/>
    <x v="3934"/>
    <n v="2885"/>
    <n v="2485"/>
    <x v="2"/>
    <x v="0"/>
    <x v="0"/>
    <n v="1468249760"/>
    <x v="3937"/>
    <x v="0"/>
    <n v="10"/>
    <x v="1"/>
    <x v="6"/>
    <n v="86"/>
    <x v="2675"/>
    <x v="1"/>
    <x v="6"/>
    <x v="3937"/>
    <x v="3917"/>
    <x v="2"/>
  </r>
  <r>
    <n v="3938"/>
    <x v="3933"/>
    <x v="3935"/>
    <n v="3255"/>
    <n v="397"/>
    <x v="2"/>
    <x v="0"/>
    <x v="0"/>
    <n v="1435441454"/>
    <x v="3938"/>
    <x v="0"/>
    <n v="5"/>
    <x v="1"/>
    <x v="6"/>
    <n v="12"/>
    <x v="296"/>
    <x v="1"/>
    <x v="6"/>
    <x v="3938"/>
    <x v="3918"/>
    <x v="0"/>
  </r>
  <r>
    <n v="3939"/>
    <x v="3934"/>
    <x v="3936"/>
    <n v="5000"/>
    <n v="5"/>
    <x v="2"/>
    <x v="2"/>
    <x v="2"/>
    <n v="1412656200"/>
    <x v="3939"/>
    <x v="0"/>
    <n v="1"/>
    <x v="1"/>
    <x v="6"/>
    <n v="0"/>
    <x v="145"/>
    <x v="1"/>
    <x v="6"/>
    <x v="3939"/>
    <x v="3919"/>
    <x v="3"/>
  </r>
  <r>
    <n v="3940"/>
    <x v="3935"/>
    <x v="3937"/>
    <n v="5000"/>
    <n v="11"/>
    <x v="2"/>
    <x v="0"/>
    <x v="0"/>
    <n v="1420199351"/>
    <x v="3940"/>
    <x v="0"/>
    <n v="2"/>
    <x v="1"/>
    <x v="6"/>
    <n v="0"/>
    <x v="149"/>
    <x v="1"/>
    <x v="6"/>
    <x v="3940"/>
    <x v="3920"/>
    <x v="3"/>
  </r>
  <r>
    <n v="3941"/>
    <x v="3936"/>
    <x v="3938"/>
    <n v="5500"/>
    <n v="50"/>
    <x v="2"/>
    <x v="0"/>
    <x v="0"/>
    <n v="1416877200"/>
    <x v="3941"/>
    <x v="0"/>
    <n v="2"/>
    <x v="1"/>
    <x v="6"/>
    <n v="1"/>
    <x v="381"/>
    <x v="1"/>
    <x v="6"/>
    <x v="3941"/>
    <x v="3921"/>
    <x v="3"/>
  </r>
  <r>
    <n v="3942"/>
    <x v="3937"/>
    <x v="3939"/>
    <n v="1200"/>
    <n v="0"/>
    <x v="2"/>
    <x v="0"/>
    <x v="0"/>
    <n v="1434490914"/>
    <x v="3942"/>
    <x v="0"/>
    <n v="0"/>
    <x v="1"/>
    <x v="6"/>
    <n v="0"/>
    <x v="123"/>
    <x v="1"/>
    <x v="6"/>
    <x v="3942"/>
    <x v="3922"/>
    <x v="0"/>
  </r>
  <r>
    <n v="3943"/>
    <x v="3938"/>
    <x v="3940"/>
    <n v="5000"/>
    <n v="1782"/>
    <x v="2"/>
    <x v="0"/>
    <x v="0"/>
    <n v="1446483000"/>
    <x v="3943"/>
    <x v="0"/>
    <n v="13"/>
    <x v="1"/>
    <x v="6"/>
    <n v="36"/>
    <x v="2676"/>
    <x v="1"/>
    <x v="6"/>
    <x v="3943"/>
    <x v="3923"/>
    <x v="0"/>
  </r>
  <r>
    <n v="3944"/>
    <x v="3939"/>
    <x v="3941"/>
    <n v="5000"/>
    <n v="0"/>
    <x v="2"/>
    <x v="0"/>
    <x v="0"/>
    <n v="1440690875"/>
    <x v="3944"/>
    <x v="0"/>
    <n v="0"/>
    <x v="1"/>
    <x v="6"/>
    <n v="0"/>
    <x v="123"/>
    <x v="1"/>
    <x v="6"/>
    <x v="3944"/>
    <x v="3924"/>
    <x v="0"/>
  </r>
  <r>
    <n v="3945"/>
    <x v="3940"/>
    <x v="3942"/>
    <n v="2000"/>
    <n v="5"/>
    <x v="2"/>
    <x v="0"/>
    <x v="0"/>
    <n v="1431717268"/>
    <x v="3945"/>
    <x v="0"/>
    <n v="1"/>
    <x v="1"/>
    <x v="6"/>
    <n v="0"/>
    <x v="145"/>
    <x v="1"/>
    <x v="6"/>
    <x v="3945"/>
    <x v="3925"/>
    <x v="0"/>
  </r>
  <r>
    <n v="3946"/>
    <x v="3941"/>
    <x v="3943"/>
    <n v="6000"/>
    <n v="195"/>
    <x v="2"/>
    <x v="0"/>
    <x v="0"/>
    <n v="1425110400"/>
    <x v="3946"/>
    <x v="0"/>
    <n v="5"/>
    <x v="1"/>
    <x v="6"/>
    <n v="3"/>
    <x v="493"/>
    <x v="1"/>
    <x v="6"/>
    <x v="3946"/>
    <x v="3926"/>
    <x v="0"/>
  </r>
  <r>
    <n v="3947"/>
    <x v="3942"/>
    <x v="3944"/>
    <n v="3000"/>
    <n v="101"/>
    <x v="2"/>
    <x v="0"/>
    <x v="0"/>
    <n v="1475378744"/>
    <x v="3947"/>
    <x v="0"/>
    <n v="2"/>
    <x v="1"/>
    <x v="6"/>
    <n v="3"/>
    <x v="471"/>
    <x v="1"/>
    <x v="6"/>
    <x v="3947"/>
    <x v="3927"/>
    <x v="2"/>
  </r>
  <r>
    <n v="3948"/>
    <x v="3943"/>
    <x v="3945"/>
    <n v="30000"/>
    <n v="0"/>
    <x v="2"/>
    <x v="2"/>
    <x v="2"/>
    <n v="1410076123"/>
    <x v="3948"/>
    <x v="0"/>
    <n v="0"/>
    <x v="1"/>
    <x v="6"/>
    <n v="0"/>
    <x v="123"/>
    <x v="1"/>
    <x v="6"/>
    <x v="3948"/>
    <x v="3928"/>
    <x v="3"/>
  </r>
  <r>
    <n v="3949"/>
    <x v="3944"/>
    <x v="3946"/>
    <n v="10000"/>
    <n v="1577"/>
    <x v="2"/>
    <x v="2"/>
    <x v="2"/>
    <n v="1423623221"/>
    <x v="3949"/>
    <x v="0"/>
    <n v="32"/>
    <x v="1"/>
    <x v="6"/>
    <n v="16"/>
    <x v="2677"/>
    <x v="1"/>
    <x v="6"/>
    <x v="3949"/>
    <x v="3929"/>
    <x v="0"/>
  </r>
  <r>
    <n v="3950"/>
    <x v="3945"/>
    <x v="3947"/>
    <n v="4000"/>
    <n v="25"/>
    <x v="2"/>
    <x v="0"/>
    <x v="0"/>
    <n v="1460140500"/>
    <x v="3950"/>
    <x v="0"/>
    <n v="1"/>
    <x v="1"/>
    <x v="6"/>
    <n v="1"/>
    <x v="381"/>
    <x v="1"/>
    <x v="6"/>
    <x v="3950"/>
    <x v="3930"/>
    <x v="2"/>
  </r>
  <r>
    <n v="3951"/>
    <x v="3946"/>
    <x v="2849"/>
    <n v="200000"/>
    <n v="1"/>
    <x v="2"/>
    <x v="17"/>
    <x v="3"/>
    <n v="1462301342"/>
    <x v="3951"/>
    <x v="0"/>
    <n v="1"/>
    <x v="1"/>
    <x v="6"/>
    <n v="0"/>
    <x v="120"/>
    <x v="1"/>
    <x v="6"/>
    <x v="3951"/>
    <x v="3931"/>
    <x v="2"/>
  </r>
  <r>
    <n v="3952"/>
    <x v="3947"/>
    <x v="3948"/>
    <n v="26000"/>
    <n v="25"/>
    <x v="2"/>
    <x v="0"/>
    <x v="0"/>
    <n v="1445885890"/>
    <x v="3952"/>
    <x v="0"/>
    <n v="1"/>
    <x v="1"/>
    <x v="6"/>
    <n v="0"/>
    <x v="381"/>
    <x v="1"/>
    <x v="6"/>
    <x v="3952"/>
    <x v="3932"/>
    <x v="0"/>
  </r>
  <r>
    <n v="3953"/>
    <x v="3948"/>
    <x v="3949"/>
    <n v="17600"/>
    <n v="0"/>
    <x v="2"/>
    <x v="0"/>
    <x v="0"/>
    <n v="1469834940"/>
    <x v="3953"/>
    <x v="0"/>
    <n v="0"/>
    <x v="1"/>
    <x v="6"/>
    <n v="0"/>
    <x v="123"/>
    <x v="1"/>
    <x v="6"/>
    <x v="3953"/>
    <x v="3933"/>
    <x v="2"/>
  </r>
  <r>
    <n v="3954"/>
    <x v="3949"/>
    <x v="3950"/>
    <n v="25000"/>
    <n v="0"/>
    <x v="2"/>
    <x v="5"/>
    <x v="5"/>
    <n v="1405352264"/>
    <x v="3954"/>
    <x v="0"/>
    <n v="0"/>
    <x v="1"/>
    <x v="6"/>
    <n v="0"/>
    <x v="123"/>
    <x v="1"/>
    <x v="6"/>
    <x v="3954"/>
    <x v="3934"/>
    <x v="3"/>
  </r>
  <r>
    <n v="3955"/>
    <x v="3950"/>
    <x v="3951"/>
    <n v="1750"/>
    <n v="425"/>
    <x v="2"/>
    <x v="0"/>
    <x v="0"/>
    <n v="1448745741"/>
    <x v="3955"/>
    <x v="0"/>
    <n v="8"/>
    <x v="1"/>
    <x v="6"/>
    <n v="24"/>
    <x v="97"/>
    <x v="1"/>
    <x v="6"/>
    <x v="3955"/>
    <x v="3935"/>
    <x v="0"/>
  </r>
  <r>
    <n v="3956"/>
    <x v="3951"/>
    <x v="3952"/>
    <n v="5500"/>
    <n v="0"/>
    <x v="2"/>
    <x v="0"/>
    <x v="0"/>
    <n v="1461543600"/>
    <x v="3956"/>
    <x v="0"/>
    <n v="0"/>
    <x v="1"/>
    <x v="6"/>
    <n v="0"/>
    <x v="123"/>
    <x v="1"/>
    <x v="6"/>
    <x v="3956"/>
    <x v="3936"/>
    <x v="2"/>
  </r>
  <r>
    <n v="3957"/>
    <x v="3952"/>
    <x v="3953"/>
    <n v="28000"/>
    <n v="7"/>
    <x v="2"/>
    <x v="0"/>
    <x v="0"/>
    <n v="1468020354"/>
    <x v="3957"/>
    <x v="0"/>
    <n v="1"/>
    <x v="1"/>
    <x v="6"/>
    <n v="0"/>
    <x v="583"/>
    <x v="1"/>
    <x v="6"/>
    <x v="3957"/>
    <x v="3937"/>
    <x v="2"/>
  </r>
  <r>
    <n v="3958"/>
    <x v="3953"/>
    <x v="3954"/>
    <n v="2000"/>
    <n v="641"/>
    <x v="2"/>
    <x v="0"/>
    <x v="0"/>
    <n v="1406988000"/>
    <x v="3958"/>
    <x v="0"/>
    <n v="16"/>
    <x v="1"/>
    <x v="6"/>
    <n v="32"/>
    <x v="2678"/>
    <x v="1"/>
    <x v="6"/>
    <x v="3958"/>
    <x v="3938"/>
    <x v="3"/>
  </r>
  <r>
    <n v="3959"/>
    <x v="3954"/>
    <x v="3955"/>
    <n v="1200"/>
    <n v="292"/>
    <x v="2"/>
    <x v="0"/>
    <x v="0"/>
    <n v="1411930556"/>
    <x v="3959"/>
    <x v="0"/>
    <n v="12"/>
    <x v="1"/>
    <x v="6"/>
    <n v="24"/>
    <x v="822"/>
    <x v="1"/>
    <x v="6"/>
    <x v="3959"/>
    <x v="3939"/>
    <x v="3"/>
  </r>
  <r>
    <n v="3960"/>
    <x v="3955"/>
    <x v="3956"/>
    <n v="3000"/>
    <n v="45"/>
    <x v="2"/>
    <x v="0"/>
    <x v="0"/>
    <n v="1451852256"/>
    <x v="3960"/>
    <x v="0"/>
    <n v="4"/>
    <x v="1"/>
    <x v="6"/>
    <n v="2"/>
    <x v="785"/>
    <x v="1"/>
    <x v="6"/>
    <x v="3960"/>
    <x v="3940"/>
    <x v="0"/>
  </r>
  <r>
    <n v="3961"/>
    <x v="3956"/>
    <x v="3957"/>
    <n v="5000"/>
    <n v="21"/>
    <x v="2"/>
    <x v="1"/>
    <x v="1"/>
    <n v="1399584210"/>
    <x v="3961"/>
    <x v="0"/>
    <n v="2"/>
    <x v="1"/>
    <x v="6"/>
    <n v="0"/>
    <x v="679"/>
    <x v="1"/>
    <x v="6"/>
    <x v="3961"/>
    <x v="3941"/>
    <x v="3"/>
  </r>
  <r>
    <n v="3962"/>
    <x v="3957"/>
    <x v="3958"/>
    <n v="1400"/>
    <n v="45"/>
    <x v="2"/>
    <x v="1"/>
    <x v="1"/>
    <n v="1448722494"/>
    <x v="3962"/>
    <x v="0"/>
    <n v="3"/>
    <x v="1"/>
    <x v="6"/>
    <n v="3"/>
    <x v="2"/>
    <x v="1"/>
    <x v="6"/>
    <x v="3962"/>
    <x v="3942"/>
    <x v="0"/>
  </r>
  <r>
    <n v="3963"/>
    <x v="3958"/>
    <x v="3959"/>
    <n v="10000"/>
    <n v="0"/>
    <x v="2"/>
    <x v="5"/>
    <x v="5"/>
    <n v="1447821717"/>
    <x v="3963"/>
    <x v="0"/>
    <n v="0"/>
    <x v="1"/>
    <x v="6"/>
    <n v="0"/>
    <x v="123"/>
    <x v="1"/>
    <x v="6"/>
    <x v="3963"/>
    <x v="3943"/>
    <x v="0"/>
  </r>
  <r>
    <n v="3964"/>
    <x v="3959"/>
    <x v="3960"/>
    <n v="2000"/>
    <n v="126"/>
    <x v="2"/>
    <x v="0"/>
    <x v="0"/>
    <n v="1429460386"/>
    <x v="3964"/>
    <x v="0"/>
    <n v="3"/>
    <x v="1"/>
    <x v="6"/>
    <n v="6"/>
    <x v="824"/>
    <x v="1"/>
    <x v="6"/>
    <x v="3964"/>
    <x v="3944"/>
    <x v="0"/>
  </r>
  <r>
    <n v="3965"/>
    <x v="3960"/>
    <x v="3961"/>
    <n v="2000"/>
    <n v="285"/>
    <x v="2"/>
    <x v="0"/>
    <x v="0"/>
    <n v="1460608780"/>
    <x v="3965"/>
    <x v="0"/>
    <n v="4"/>
    <x v="1"/>
    <x v="6"/>
    <n v="14"/>
    <x v="368"/>
    <x v="1"/>
    <x v="6"/>
    <x v="3965"/>
    <x v="3945"/>
    <x v="2"/>
  </r>
  <r>
    <n v="3966"/>
    <x v="3961"/>
    <x v="3962"/>
    <n v="7500"/>
    <n v="45"/>
    <x v="2"/>
    <x v="0"/>
    <x v="0"/>
    <n v="1406170740"/>
    <x v="3966"/>
    <x v="0"/>
    <n v="2"/>
    <x v="1"/>
    <x v="6"/>
    <n v="1"/>
    <x v="378"/>
    <x v="1"/>
    <x v="6"/>
    <x v="3966"/>
    <x v="3946"/>
    <x v="3"/>
  </r>
  <r>
    <n v="3967"/>
    <x v="3962"/>
    <x v="3963"/>
    <n v="1700"/>
    <n v="410"/>
    <x v="2"/>
    <x v="0"/>
    <x v="0"/>
    <n v="1488783507"/>
    <x v="3967"/>
    <x v="0"/>
    <n v="10"/>
    <x v="1"/>
    <x v="6"/>
    <n v="24"/>
    <x v="2123"/>
    <x v="1"/>
    <x v="6"/>
    <x v="3967"/>
    <x v="3947"/>
    <x v="1"/>
  </r>
  <r>
    <n v="3968"/>
    <x v="3963"/>
    <x v="3964"/>
    <n v="5000"/>
    <n v="527"/>
    <x v="2"/>
    <x v="0"/>
    <x v="0"/>
    <n v="1463945673"/>
    <x v="3968"/>
    <x v="0"/>
    <n v="11"/>
    <x v="1"/>
    <x v="6"/>
    <n v="11"/>
    <x v="1448"/>
    <x v="1"/>
    <x v="6"/>
    <x v="3968"/>
    <x v="3948"/>
    <x v="2"/>
  </r>
  <r>
    <n v="3969"/>
    <x v="3964"/>
    <x v="3965"/>
    <n v="2825"/>
    <n v="211"/>
    <x v="2"/>
    <x v="0"/>
    <x v="0"/>
    <n v="1472442900"/>
    <x v="3969"/>
    <x v="0"/>
    <n v="6"/>
    <x v="1"/>
    <x v="6"/>
    <n v="7"/>
    <x v="2679"/>
    <x v="1"/>
    <x v="6"/>
    <x v="3969"/>
    <x v="3949"/>
    <x v="2"/>
  </r>
  <r>
    <n v="3970"/>
    <x v="3965"/>
    <x v="3966"/>
    <n v="15000"/>
    <n v="11"/>
    <x v="2"/>
    <x v="0"/>
    <x v="0"/>
    <n v="1460925811"/>
    <x v="3970"/>
    <x v="0"/>
    <n v="2"/>
    <x v="1"/>
    <x v="6"/>
    <n v="0"/>
    <x v="149"/>
    <x v="1"/>
    <x v="6"/>
    <x v="3970"/>
    <x v="3950"/>
    <x v="2"/>
  </r>
  <r>
    <n v="3971"/>
    <x v="3966"/>
    <x v="3967"/>
    <n v="14000"/>
    <n v="136"/>
    <x v="2"/>
    <x v="0"/>
    <x v="0"/>
    <n v="1405947126"/>
    <x v="3971"/>
    <x v="0"/>
    <n v="6"/>
    <x v="1"/>
    <x v="6"/>
    <n v="1"/>
    <x v="2680"/>
    <x v="1"/>
    <x v="6"/>
    <x v="3971"/>
    <x v="3951"/>
    <x v="3"/>
  </r>
  <r>
    <n v="3972"/>
    <x v="3967"/>
    <x v="3968"/>
    <n v="1000"/>
    <n v="211"/>
    <x v="2"/>
    <x v="0"/>
    <x v="0"/>
    <n v="1423186634"/>
    <x v="3972"/>
    <x v="0"/>
    <n v="8"/>
    <x v="1"/>
    <x v="6"/>
    <n v="21"/>
    <x v="2681"/>
    <x v="1"/>
    <x v="6"/>
    <x v="3972"/>
    <x v="3952"/>
    <x v="3"/>
  </r>
  <r>
    <n v="3973"/>
    <x v="3968"/>
    <x v="3969"/>
    <n v="5000"/>
    <n v="3905"/>
    <x v="2"/>
    <x v="0"/>
    <x v="0"/>
    <n v="1462766400"/>
    <x v="3973"/>
    <x v="0"/>
    <n v="37"/>
    <x v="1"/>
    <x v="6"/>
    <n v="78"/>
    <x v="2682"/>
    <x v="1"/>
    <x v="6"/>
    <x v="3973"/>
    <x v="3953"/>
    <x v="2"/>
  </r>
  <r>
    <n v="3974"/>
    <x v="3969"/>
    <x v="3970"/>
    <n v="1000"/>
    <n v="320"/>
    <x v="2"/>
    <x v="1"/>
    <x v="1"/>
    <n v="1464872848"/>
    <x v="3974"/>
    <x v="0"/>
    <n v="11"/>
    <x v="1"/>
    <x v="6"/>
    <n v="32"/>
    <x v="2683"/>
    <x v="1"/>
    <x v="6"/>
    <x v="3974"/>
    <x v="3954"/>
    <x v="2"/>
  </r>
  <r>
    <n v="3975"/>
    <x v="3970"/>
    <x v="3971"/>
    <n v="678"/>
    <n v="0"/>
    <x v="2"/>
    <x v="0"/>
    <x v="0"/>
    <n v="1468442898"/>
    <x v="3975"/>
    <x v="0"/>
    <n v="0"/>
    <x v="1"/>
    <x v="6"/>
    <n v="0"/>
    <x v="123"/>
    <x v="1"/>
    <x v="6"/>
    <x v="3975"/>
    <x v="3955"/>
    <x v="2"/>
  </r>
  <r>
    <n v="3976"/>
    <x v="3971"/>
    <x v="3972"/>
    <n v="1300"/>
    <n v="620"/>
    <x v="2"/>
    <x v="0"/>
    <x v="0"/>
    <n v="1406876400"/>
    <x v="3976"/>
    <x v="0"/>
    <n v="10"/>
    <x v="1"/>
    <x v="6"/>
    <n v="48"/>
    <x v="2684"/>
    <x v="1"/>
    <x v="6"/>
    <x v="3976"/>
    <x v="3956"/>
    <x v="3"/>
  </r>
  <r>
    <n v="3977"/>
    <x v="3972"/>
    <x v="3973"/>
    <n v="90000"/>
    <n v="1305"/>
    <x v="2"/>
    <x v="0"/>
    <x v="0"/>
    <n v="1469213732"/>
    <x v="3977"/>
    <x v="0"/>
    <n v="6"/>
    <x v="1"/>
    <x v="6"/>
    <n v="1"/>
    <x v="2685"/>
    <x v="1"/>
    <x v="6"/>
    <x v="3977"/>
    <x v="3957"/>
    <x v="2"/>
  </r>
  <r>
    <n v="3978"/>
    <x v="3973"/>
    <x v="3974"/>
    <n v="2000"/>
    <n v="214"/>
    <x v="2"/>
    <x v="0"/>
    <x v="0"/>
    <n v="1422717953"/>
    <x v="3978"/>
    <x v="0"/>
    <n v="8"/>
    <x v="1"/>
    <x v="6"/>
    <n v="11"/>
    <x v="1262"/>
    <x v="1"/>
    <x v="6"/>
    <x v="3978"/>
    <x v="3958"/>
    <x v="3"/>
  </r>
  <r>
    <n v="3979"/>
    <x v="3974"/>
    <x v="3975"/>
    <n v="6000"/>
    <n v="110"/>
    <x v="2"/>
    <x v="1"/>
    <x v="1"/>
    <n v="1427659200"/>
    <x v="3979"/>
    <x v="0"/>
    <n v="6"/>
    <x v="1"/>
    <x v="6"/>
    <n v="2"/>
    <x v="1715"/>
    <x v="1"/>
    <x v="6"/>
    <x v="3979"/>
    <x v="3959"/>
    <x v="0"/>
  </r>
  <r>
    <n v="3980"/>
    <x v="3975"/>
    <x v="3976"/>
    <n v="2500"/>
    <n v="450"/>
    <x v="2"/>
    <x v="0"/>
    <x v="0"/>
    <n v="1404570147"/>
    <x v="3980"/>
    <x v="0"/>
    <n v="7"/>
    <x v="1"/>
    <x v="6"/>
    <n v="18"/>
    <x v="2643"/>
    <x v="1"/>
    <x v="6"/>
    <x v="3980"/>
    <x v="3960"/>
    <x v="3"/>
  </r>
  <r>
    <n v="3981"/>
    <x v="3357"/>
    <x v="3357"/>
    <n v="30000"/>
    <n v="1225"/>
    <x v="2"/>
    <x v="0"/>
    <x v="0"/>
    <n v="1468729149"/>
    <x v="3981"/>
    <x v="0"/>
    <n v="7"/>
    <x v="1"/>
    <x v="6"/>
    <n v="4"/>
    <x v="629"/>
    <x v="1"/>
    <x v="6"/>
    <x v="3981"/>
    <x v="3961"/>
    <x v="2"/>
  </r>
  <r>
    <n v="3982"/>
    <x v="3976"/>
    <x v="3977"/>
    <n v="850"/>
    <n v="170"/>
    <x v="2"/>
    <x v="1"/>
    <x v="1"/>
    <n v="1436297180"/>
    <x v="3982"/>
    <x v="0"/>
    <n v="5"/>
    <x v="1"/>
    <x v="6"/>
    <n v="20"/>
    <x v="442"/>
    <x v="1"/>
    <x v="6"/>
    <x v="3982"/>
    <x v="3962"/>
    <x v="0"/>
  </r>
  <r>
    <n v="3983"/>
    <x v="3977"/>
    <x v="3978"/>
    <n v="11140"/>
    <n v="3877"/>
    <x v="2"/>
    <x v="0"/>
    <x v="0"/>
    <n v="1400569140"/>
    <x v="3983"/>
    <x v="0"/>
    <n v="46"/>
    <x v="1"/>
    <x v="6"/>
    <n v="35"/>
    <x v="2686"/>
    <x v="1"/>
    <x v="6"/>
    <x v="3983"/>
    <x v="3963"/>
    <x v="3"/>
  </r>
  <r>
    <n v="3984"/>
    <x v="3978"/>
    <x v="3979"/>
    <n v="1500"/>
    <n v="95"/>
    <x v="2"/>
    <x v="1"/>
    <x v="1"/>
    <n v="1415404800"/>
    <x v="3984"/>
    <x v="0"/>
    <n v="10"/>
    <x v="1"/>
    <x v="6"/>
    <n v="6"/>
    <x v="2655"/>
    <x v="1"/>
    <x v="6"/>
    <x v="3984"/>
    <x v="3964"/>
    <x v="3"/>
  </r>
  <r>
    <n v="3985"/>
    <x v="3979"/>
    <x v="3980"/>
    <n v="2000"/>
    <n v="641"/>
    <x v="2"/>
    <x v="0"/>
    <x v="0"/>
    <n v="1456002300"/>
    <x v="3985"/>
    <x v="0"/>
    <n v="19"/>
    <x v="1"/>
    <x v="6"/>
    <n v="32"/>
    <x v="2687"/>
    <x v="1"/>
    <x v="6"/>
    <x v="3985"/>
    <x v="3965"/>
    <x v="2"/>
  </r>
  <r>
    <n v="3986"/>
    <x v="3980"/>
    <x v="3981"/>
    <n v="5000"/>
    <n v="488"/>
    <x v="2"/>
    <x v="1"/>
    <x v="1"/>
    <n v="1462539840"/>
    <x v="3986"/>
    <x v="0"/>
    <n v="13"/>
    <x v="1"/>
    <x v="6"/>
    <n v="10"/>
    <x v="2688"/>
    <x v="1"/>
    <x v="6"/>
    <x v="3986"/>
    <x v="3966"/>
    <x v="2"/>
  </r>
  <r>
    <n v="3987"/>
    <x v="3981"/>
    <x v="3982"/>
    <n v="400"/>
    <n v="151"/>
    <x v="2"/>
    <x v="1"/>
    <x v="1"/>
    <n v="1400278290"/>
    <x v="3987"/>
    <x v="0"/>
    <n v="13"/>
    <x v="1"/>
    <x v="6"/>
    <n v="38"/>
    <x v="2689"/>
    <x v="1"/>
    <x v="6"/>
    <x v="3987"/>
    <x v="3967"/>
    <x v="3"/>
  </r>
  <r>
    <n v="3988"/>
    <x v="3982"/>
    <x v="3983"/>
    <n v="1500"/>
    <n v="32"/>
    <x v="2"/>
    <x v="0"/>
    <x v="0"/>
    <n v="1440813413"/>
    <x v="3988"/>
    <x v="0"/>
    <n v="4"/>
    <x v="1"/>
    <x v="6"/>
    <n v="2"/>
    <x v="1730"/>
    <x v="1"/>
    <x v="6"/>
    <x v="3988"/>
    <x v="3968"/>
    <x v="0"/>
  </r>
  <r>
    <n v="3989"/>
    <x v="3983"/>
    <x v="3984"/>
    <n v="3000"/>
    <n v="0"/>
    <x v="2"/>
    <x v="0"/>
    <x v="0"/>
    <n v="1447009181"/>
    <x v="3989"/>
    <x v="0"/>
    <n v="0"/>
    <x v="1"/>
    <x v="6"/>
    <n v="0"/>
    <x v="123"/>
    <x v="1"/>
    <x v="6"/>
    <x v="3989"/>
    <x v="3969"/>
    <x v="0"/>
  </r>
  <r>
    <n v="3990"/>
    <x v="3984"/>
    <x v="3985"/>
    <n v="1650"/>
    <n v="69"/>
    <x v="2"/>
    <x v="1"/>
    <x v="1"/>
    <n v="1456934893"/>
    <x v="3990"/>
    <x v="0"/>
    <n v="3"/>
    <x v="1"/>
    <x v="6"/>
    <n v="4"/>
    <x v="1535"/>
    <x v="1"/>
    <x v="6"/>
    <x v="3990"/>
    <x v="3970"/>
    <x v="2"/>
  </r>
  <r>
    <n v="3991"/>
    <x v="3985"/>
    <x v="3986"/>
    <n v="500"/>
    <n v="100"/>
    <x v="2"/>
    <x v="0"/>
    <x v="0"/>
    <n v="1433086082"/>
    <x v="3991"/>
    <x v="0"/>
    <n v="1"/>
    <x v="1"/>
    <x v="6"/>
    <n v="20"/>
    <x v="101"/>
    <x v="1"/>
    <x v="6"/>
    <x v="3991"/>
    <x v="3971"/>
    <x v="0"/>
  </r>
  <r>
    <n v="3992"/>
    <x v="3986"/>
    <x v="3987"/>
    <n v="10000"/>
    <n v="541"/>
    <x v="2"/>
    <x v="0"/>
    <x v="0"/>
    <n v="1449876859"/>
    <x v="3992"/>
    <x v="0"/>
    <n v="9"/>
    <x v="1"/>
    <x v="6"/>
    <n v="5"/>
    <x v="2690"/>
    <x v="1"/>
    <x v="6"/>
    <x v="3992"/>
    <x v="3972"/>
    <x v="0"/>
  </r>
  <r>
    <n v="3993"/>
    <x v="3987"/>
    <x v="3988"/>
    <n v="50000"/>
    <n v="3"/>
    <x v="2"/>
    <x v="0"/>
    <x v="0"/>
    <n v="1431549912"/>
    <x v="3993"/>
    <x v="0"/>
    <n v="1"/>
    <x v="1"/>
    <x v="6"/>
    <n v="0"/>
    <x v="363"/>
    <x v="1"/>
    <x v="6"/>
    <x v="3993"/>
    <x v="3973"/>
    <x v="0"/>
  </r>
  <r>
    <n v="3994"/>
    <x v="3988"/>
    <x v="3989"/>
    <n v="2000"/>
    <n v="5"/>
    <x v="2"/>
    <x v="0"/>
    <x v="0"/>
    <n v="1405761690"/>
    <x v="3994"/>
    <x v="0"/>
    <n v="1"/>
    <x v="1"/>
    <x v="6"/>
    <n v="0"/>
    <x v="145"/>
    <x v="1"/>
    <x v="6"/>
    <x v="3994"/>
    <x v="3974"/>
    <x v="3"/>
  </r>
  <r>
    <n v="3995"/>
    <x v="3989"/>
    <x v="3990"/>
    <n v="200"/>
    <n v="70"/>
    <x v="2"/>
    <x v="1"/>
    <x v="1"/>
    <n v="1423913220"/>
    <x v="3995"/>
    <x v="0"/>
    <n v="4"/>
    <x v="1"/>
    <x v="6"/>
    <n v="35"/>
    <x v="828"/>
    <x v="1"/>
    <x v="6"/>
    <x v="3995"/>
    <x v="3975"/>
    <x v="0"/>
  </r>
  <r>
    <n v="3996"/>
    <x v="3990"/>
    <x v="3991"/>
    <n v="3000"/>
    <n v="497"/>
    <x v="2"/>
    <x v="0"/>
    <x v="0"/>
    <n v="1416499440"/>
    <x v="3996"/>
    <x v="0"/>
    <n v="17"/>
    <x v="1"/>
    <x v="6"/>
    <n v="17"/>
    <x v="780"/>
    <x v="1"/>
    <x v="6"/>
    <x v="3996"/>
    <x v="3976"/>
    <x v="3"/>
  </r>
  <r>
    <n v="3997"/>
    <x v="3991"/>
    <x v="3992"/>
    <n v="3000"/>
    <n v="0"/>
    <x v="2"/>
    <x v="1"/>
    <x v="1"/>
    <n v="1428222221"/>
    <x v="3997"/>
    <x v="0"/>
    <n v="0"/>
    <x v="1"/>
    <x v="6"/>
    <n v="0"/>
    <x v="123"/>
    <x v="1"/>
    <x v="6"/>
    <x v="3997"/>
    <x v="3977"/>
    <x v="0"/>
  </r>
  <r>
    <n v="3998"/>
    <x v="3992"/>
    <x v="3993"/>
    <n v="1250"/>
    <n v="715"/>
    <x v="2"/>
    <x v="0"/>
    <x v="0"/>
    <n v="1427580426"/>
    <x v="3998"/>
    <x v="0"/>
    <n v="12"/>
    <x v="1"/>
    <x v="6"/>
    <n v="57"/>
    <x v="2691"/>
    <x v="1"/>
    <x v="6"/>
    <x v="3998"/>
    <x v="3978"/>
    <x v="0"/>
  </r>
  <r>
    <n v="3999"/>
    <x v="3993"/>
    <x v="3994"/>
    <n v="7000"/>
    <n v="1156"/>
    <x v="2"/>
    <x v="0"/>
    <x v="0"/>
    <n v="1409514709"/>
    <x v="3999"/>
    <x v="0"/>
    <n v="14"/>
    <x v="1"/>
    <x v="6"/>
    <n v="17"/>
    <x v="2692"/>
    <x v="1"/>
    <x v="6"/>
    <x v="3999"/>
    <x v="3979"/>
    <x v="3"/>
  </r>
  <r>
    <n v="4000"/>
    <x v="3994"/>
    <x v="3995"/>
    <n v="8000"/>
    <n v="10"/>
    <x v="2"/>
    <x v="0"/>
    <x v="0"/>
    <n v="1462631358"/>
    <x v="4000"/>
    <x v="0"/>
    <n v="1"/>
    <x v="1"/>
    <x v="6"/>
    <n v="0"/>
    <x v="119"/>
    <x v="1"/>
    <x v="6"/>
    <x v="4000"/>
    <x v="3980"/>
    <x v="2"/>
  </r>
  <r>
    <n v="4001"/>
    <x v="3995"/>
    <x v="3996"/>
    <n v="1200"/>
    <n v="453"/>
    <x v="2"/>
    <x v="1"/>
    <x v="1"/>
    <n v="1488394800"/>
    <x v="4001"/>
    <x v="0"/>
    <n v="14"/>
    <x v="1"/>
    <x v="6"/>
    <n v="38"/>
    <x v="2673"/>
    <x v="1"/>
    <x v="6"/>
    <x v="4001"/>
    <x v="1748"/>
    <x v="1"/>
  </r>
  <r>
    <n v="4002"/>
    <x v="3996"/>
    <x v="3997"/>
    <n v="1250"/>
    <n v="23"/>
    <x v="2"/>
    <x v="0"/>
    <x v="0"/>
    <n v="1411779761"/>
    <x v="4002"/>
    <x v="0"/>
    <n v="4"/>
    <x v="1"/>
    <x v="6"/>
    <n v="2"/>
    <x v="2014"/>
    <x v="1"/>
    <x v="6"/>
    <x v="4002"/>
    <x v="3981"/>
    <x v="3"/>
  </r>
  <r>
    <n v="4003"/>
    <x v="3997"/>
    <x v="3960"/>
    <n v="2000"/>
    <n v="201"/>
    <x v="2"/>
    <x v="0"/>
    <x v="0"/>
    <n v="1424009147"/>
    <x v="4003"/>
    <x v="0"/>
    <n v="2"/>
    <x v="1"/>
    <x v="6"/>
    <n v="10"/>
    <x v="966"/>
    <x v="1"/>
    <x v="6"/>
    <x v="4003"/>
    <x v="3982"/>
    <x v="0"/>
  </r>
  <r>
    <n v="4004"/>
    <x v="3998"/>
    <x v="3998"/>
    <n v="500"/>
    <n v="1"/>
    <x v="2"/>
    <x v="0"/>
    <x v="0"/>
    <n v="1412740457"/>
    <x v="4004"/>
    <x v="0"/>
    <n v="1"/>
    <x v="1"/>
    <x v="6"/>
    <n v="0"/>
    <x v="120"/>
    <x v="1"/>
    <x v="6"/>
    <x v="4004"/>
    <x v="3983"/>
    <x v="3"/>
  </r>
  <r>
    <n v="4005"/>
    <x v="3999"/>
    <x v="3999"/>
    <n v="3000"/>
    <n v="40"/>
    <x v="2"/>
    <x v="0"/>
    <x v="0"/>
    <n v="1413832985"/>
    <x v="4005"/>
    <x v="0"/>
    <n v="2"/>
    <x v="1"/>
    <x v="6"/>
    <n v="1"/>
    <x v="136"/>
    <x v="1"/>
    <x v="6"/>
    <x v="4005"/>
    <x v="3984"/>
    <x v="3"/>
  </r>
  <r>
    <n v="4006"/>
    <x v="4000"/>
    <x v="4000"/>
    <n v="30000"/>
    <n v="2"/>
    <x v="2"/>
    <x v="0"/>
    <x v="0"/>
    <n v="1455647587"/>
    <x v="4006"/>
    <x v="0"/>
    <n v="1"/>
    <x v="1"/>
    <x v="6"/>
    <n v="0"/>
    <x v="448"/>
    <x v="1"/>
    <x v="6"/>
    <x v="4006"/>
    <x v="3985"/>
    <x v="2"/>
  </r>
  <r>
    <n v="4007"/>
    <x v="3988"/>
    <x v="4001"/>
    <n v="2000"/>
    <n v="5"/>
    <x v="2"/>
    <x v="0"/>
    <x v="0"/>
    <n v="1409070480"/>
    <x v="4007"/>
    <x v="0"/>
    <n v="1"/>
    <x v="1"/>
    <x v="6"/>
    <n v="0"/>
    <x v="145"/>
    <x v="1"/>
    <x v="6"/>
    <x v="4007"/>
    <x v="3986"/>
    <x v="3"/>
  </r>
  <r>
    <n v="4008"/>
    <x v="4001"/>
    <x v="4002"/>
    <n v="1000"/>
    <n v="60"/>
    <x v="2"/>
    <x v="1"/>
    <x v="1"/>
    <n v="1437606507"/>
    <x v="4008"/>
    <x v="0"/>
    <n v="4"/>
    <x v="1"/>
    <x v="6"/>
    <n v="6"/>
    <x v="2"/>
    <x v="1"/>
    <x v="6"/>
    <x v="4008"/>
    <x v="3987"/>
    <x v="0"/>
  </r>
  <r>
    <n v="4009"/>
    <x v="4002"/>
    <x v="4003"/>
    <n v="1930"/>
    <n v="75"/>
    <x v="2"/>
    <x v="1"/>
    <x v="1"/>
    <n v="1410281360"/>
    <x v="4009"/>
    <x v="0"/>
    <n v="3"/>
    <x v="1"/>
    <x v="6"/>
    <n v="4"/>
    <x v="381"/>
    <x v="1"/>
    <x v="6"/>
    <x v="4009"/>
    <x v="3988"/>
    <x v="3"/>
  </r>
  <r>
    <n v="4010"/>
    <x v="4003"/>
    <x v="4004"/>
    <n v="7200"/>
    <n v="1742"/>
    <x v="2"/>
    <x v="0"/>
    <x v="0"/>
    <n v="1414348166"/>
    <x v="4010"/>
    <x v="0"/>
    <n v="38"/>
    <x v="1"/>
    <x v="6"/>
    <n v="24"/>
    <x v="2693"/>
    <x v="1"/>
    <x v="6"/>
    <x v="4010"/>
    <x v="3989"/>
    <x v="3"/>
  </r>
  <r>
    <n v="4011"/>
    <x v="4004"/>
    <x v="4005"/>
    <n v="250"/>
    <n v="19"/>
    <x v="2"/>
    <x v="1"/>
    <x v="1"/>
    <n v="1422450278"/>
    <x v="4011"/>
    <x v="0"/>
    <n v="4"/>
    <x v="1"/>
    <x v="6"/>
    <n v="8"/>
    <x v="2694"/>
    <x v="1"/>
    <x v="6"/>
    <x v="4011"/>
    <x v="3990"/>
    <x v="3"/>
  </r>
  <r>
    <n v="4012"/>
    <x v="4005"/>
    <x v="4006"/>
    <n v="575"/>
    <n v="0"/>
    <x v="2"/>
    <x v="1"/>
    <x v="1"/>
    <n v="1430571849"/>
    <x v="4012"/>
    <x v="0"/>
    <n v="0"/>
    <x v="1"/>
    <x v="6"/>
    <n v="0"/>
    <x v="123"/>
    <x v="1"/>
    <x v="6"/>
    <x v="4012"/>
    <x v="3991"/>
    <x v="0"/>
  </r>
  <r>
    <n v="4013"/>
    <x v="4006"/>
    <x v="4007"/>
    <n v="2000"/>
    <n v="26"/>
    <x v="2"/>
    <x v="0"/>
    <x v="0"/>
    <n v="1424070823"/>
    <x v="4013"/>
    <x v="0"/>
    <n v="2"/>
    <x v="1"/>
    <x v="6"/>
    <n v="1"/>
    <x v="31"/>
    <x v="1"/>
    <x v="6"/>
    <x v="4013"/>
    <x v="3992"/>
    <x v="0"/>
  </r>
  <r>
    <n v="4014"/>
    <x v="4007"/>
    <x v="4008"/>
    <n v="9000"/>
    <n v="0"/>
    <x v="2"/>
    <x v="0"/>
    <x v="0"/>
    <n v="1457157269"/>
    <x v="4014"/>
    <x v="0"/>
    <n v="0"/>
    <x v="1"/>
    <x v="6"/>
    <n v="0"/>
    <x v="123"/>
    <x v="1"/>
    <x v="6"/>
    <x v="4014"/>
    <x v="3993"/>
    <x v="2"/>
  </r>
  <r>
    <n v="4015"/>
    <x v="4008"/>
    <x v="4009"/>
    <n v="7000"/>
    <n v="1"/>
    <x v="2"/>
    <x v="0"/>
    <x v="0"/>
    <n v="1437331463"/>
    <x v="4015"/>
    <x v="0"/>
    <n v="1"/>
    <x v="1"/>
    <x v="6"/>
    <n v="0"/>
    <x v="120"/>
    <x v="1"/>
    <x v="6"/>
    <x v="4015"/>
    <x v="3994"/>
    <x v="0"/>
  </r>
  <r>
    <n v="4016"/>
    <x v="4009"/>
    <x v="4010"/>
    <n v="500"/>
    <n v="70"/>
    <x v="2"/>
    <x v="1"/>
    <x v="1"/>
    <n v="1410987400"/>
    <x v="4016"/>
    <x v="0"/>
    <n v="7"/>
    <x v="1"/>
    <x v="6"/>
    <n v="14"/>
    <x v="119"/>
    <x v="1"/>
    <x v="6"/>
    <x v="4016"/>
    <x v="3995"/>
    <x v="3"/>
  </r>
  <r>
    <n v="4017"/>
    <x v="4010"/>
    <x v="4011"/>
    <n v="10000"/>
    <n v="105"/>
    <x v="2"/>
    <x v="0"/>
    <x v="0"/>
    <n v="1409846874"/>
    <x v="4017"/>
    <x v="0"/>
    <n v="2"/>
    <x v="1"/>
    <x v="6"/>
    <n v="1"/>
    <x v="1781"/>
    <x v="1"/>
    <x v="6"/>
    <x v="4017"/>
    <x v="3996"/>
    <x v="3"/>
  </r>
  <r>
    <n v="4018"/>
    <x v="4011"/>
    <x v="4012"/>
    <n v="1500"/>
    <n v="130"/>
    <x v="2"/>
    <x v="1"/>
    <x v="1"/>
    <n v="1475877108"/>
    <x v="4018"/>
    <x v="0"/>
    <n v="4"/>
    <x v="1"/>
    <x v="6"/>
    <n v="9"/>
    <x v="152"/>
    <x v="1"/>
    <x v="6"/>
    <x v="4018"/>
    <x v="3997"/>
    <x v="2"/>
  </r>
  <r>
    <n v="4019"/>
    <x v="4012"/>
    <x v="4013"/>
    <n v="3500"/>
    <n v="29"/>
    <x v="2"/>
    <x v="0"/>
    <x v="0"/>
    <n v="1460737680"/>
    <x v="4019"/>
    <x v="0"/>
    <n v="4"/>
    <x v="1"/>
    <x v="6"/>
    <n v="1"/>
    <x v="1798"/>
    <x v="1"/>
    <x v="6"/>
    <x v="4019"/>
    <x v="3998"/>
    <x v="2"/>
  </r>
  <r>
    <n v="4020"/>
    <x v="4013"/>
    <x v="4014"/>
    <n v="600"/>
    <n v="100"/>
    <x v="2"/>
    <x v="0"/>
    <x v="0"/>
    <n v="1427168099"/>
    <x v="4020"/>
    <x v="0"/>
    <n v="3"/>
    <x v="1"/>
    <x v="6"/>
    <n v="17"/>
    <x v="837"/>
    <x v="1"/>
    <x v="6"/>
    <x v="4020"/>
    <x v="3999"/>
    <x v="0"/>
  </r>
  <r>
    <n v="4021"/>
    <x v="4014"/>
    <x v="4015"/>
    <n v="15000"/>
    <n v="125"/>
    <x v="2"/>
    <x v="0"/>
    <x v="0"/>
    <n v="1414360358"/>
    <x v="4021"/>
    <x v="0"/>
    <n v="2"/>
    <x v="1"/>
    <x v="6"/>
    <n v="1"/>
    <x v="369"/>
    <x v="1"/>
    <x v="6"/>
    <x v="4021"/>
    <x v="4000"/>
    <x v="3"/>
  </r>
  <r>
    <n v="4022"/>
    <x v="4015"/>
    <x v="4016"/>
    <n v="18000"/>
    <n v="12521"/>
    <x v="2"/>
    <x v="0"/>
    <x v="0"/>
    <n v="1422759240"/>
    <x v="4022"/>
    <x v="0"/>
    <n v="197"/>
    <x v="1"/>
    <x v="6"/>
    <n v="70"/>
    <x v="2695"/>
    <x v="1"/>
    <x v="6"/>
    <x v="4022"/>
    <x v="4001"/>
    <x v="3"/>
  </r>
  <r>
    <n v="4023"/>
    <x v="4016"/>
    <x v="4017"/>
    <n v="7000"/>
    <n v="0"/>
    <x v="2"/>
    <x v="0"/>
    <x v="0"/>
    <n v="1458860363"/>
    <x v="4023"/>
    <x v="0"/>
    <n v="0"/>
    <x v="1"/>
    <x v="6"/>
    <n v="0"/>
    <x v="123"/>
    <x v="1"/>
    <x v="6"/>
    <x v="4023"/>
    <x v="4002"/>
    <x v="2"/>
  </r>
  <r>
    <n v="4024"/>
    <x v="4017"/>
    <x v="4018"/>
    <n v="800"/>
    <n v="10"/>
    <x v="2"/>
    <x v="0"/>
    <x v="0"/>
    <n v="1441037097"/>
    <x v="4024"/>
    <x v="0"/>
    <n v="1"/>
    <x v="1"/>
    <x v="6"/>
    <n v="1"/>
    <x v="119"/>
    <x v="1"/>
    <x v="6"/>
    <x v="4024"/>
    <x v="4003"/>
    <x v="0"/>
  </r>
  <r>
    <n v="4025"/>
    <x v="4018"/>
    <x v="4019"/>
    <n v="5000"/>
    <n v="250"/>
    <x v="2"/>
    <x v="6"/>
    <x v="3"/>
    <n v="1437889336"/>
    <x v="4025"/>
    <x v="0"/>
    <n v="4"/>
    <x v="1"/>
    <x v="6"/>
    <n v="5"/>
    <x v="369"/>
    <x v="1"/>
    <x v="6"/>
    <x v="4025"/>
    <x v="4004"/>
    <x v="0"/>
  </r>
  <r>
    <n v="4026"/>
    <x v="4019"/>
    <x v="4020"/>
    <n v="4000"/>
    <n v="0"/>
    <x v="2"/>
    <x v="0"/>
    <x v="0"/>
    <n v="1449247439"/>
    <x v="4026"/>
    <x v="0"/>
    <n v="0"/>
    <x v="1"/>
    <x v="6"/>
    <n v="0"/>
    <x v="123"/>
    <x v="1"/>
    <x v="6"/>
    <x v="4026"/>
    <x v="4005"/>
    <x v="0"/>
  </r>
  <r>
    <n v="4027"/>
    <x v="4020"/>
    <x v="4021"/>
    <n v="3000"/>
    <n v="215"/>
    <x v="2"/>
    <x v="0"/>
    <x v="0"/>
    <n v="1487811600"/>
    <x v="4027"/>
    <x v="0"/>
    <n v="7"/>
    <x v="1"/>
    <x v="6"/>
    <n v="7"/>
    <x v="2559"/>
    <x v="1"/>
    <x v="6"/>
    <x v="4027"/>
    <x v="4006"/>
    <x v="1"/>
  </r>
  <r>
    <n v="4028"/>
    <x v="4021"/>
    <x v="4022"/>
    <n v="2000"/>
    <n v="561"/>
    <x v="2"/>
    <x v="0"/>
    <x v="0"/>
    <n v="1402007500"/>
    <x v="4028"/>
    <x v="0"/>
    <n v="11"/>
    <x v="1"/>
    <x v="6"/>
    <n v="28"/>
    <x v="2536"/>
    <x v="1"/>
    <x v="6"/>
    <x v="4028"/>
    <x v="4007"/>
    <x v="3"/>
  </r>
  <r>
    <n v="4029"/>
    <x v="4022"/>
    <x v="4023"/>
    <n v="20000"/>
    <n v="0"/>
    <x v="2"/>
    <x v="0"/>
    <x v="0"/>
    <n v="1450053370"/>
    <x v="4029"/>
    <x v="0"/>
    <n v="0"/>
    <x v="1"/>
    <x v="6"/>
    <n v="0"/>
    <x v="123"/>
    <x v="1"/>
    <x v="6"/>
    <x v="4029"/>
    <x v="4008"/>
    <x v="0"/>
  </r>
  <r>
    <n v="4030"/>
    <x v="4023"/>
    <x v="4024"/>
    <n v="2500"/>
    <n v="400"/>
    <x v="2"/>
    <x v="0"/>
    <x v="0"/>
    <n v="1454525340"/>
    <x v="4030"/>
    <x v="0"/>
    <n v="6"/>
    <x v="1"/>
    <x v="6"/>
    <n v="16"/>
    <x v="584"/>
    <x v="1"/>
    <x v="6"/>
    <x v="4030"/>
    <x v="4009"/>
    <x v="2"/>
  </r>
  <r>
    <n v="4031"/>
    <x v="4024"/>
    <x v="4025"/>
    <n v="5000"/>
    <n v="0"/>
    <x v="2"/>
    <x v="0"/>
    <x v="0"/>
    <n v="1418914964"/>
    <x v="4031"/>
    <x v="0"/>
    <n v="0"/>
    <x v="1"/>
    <x v="6"/>
    <n v="0"/>
    <x v="123"/>
    <x v="1"/>
    <x v="6"/>
    <x v="4031"/>
    <x v="4010"/>
    <x v="3"/>
  </r>
  <r>
    <n v="4032"/>
    <x v="4025"/>
    <x v="4026"/>
    <n v="6048"/>
    <n v="413"/>
    <x v="2"/>
    <x v="0"/>
    <x v="0"/>
    <n v="1450211116"/>
    <x v="4032"/>
    <x v="0"/>
    <n v="7"/>
    <x v="1"/>
    <x v="6"/>
    <n v="7"/>
    <x v="579"/>
    <x v="1"/>
    <x v="6"/>
    <x v="4032"/>
    <x v="4011"/>
    <x v="0"/>
  </r>
  <r>
    <n v="4033"/>
    <x v="4026"/>
    <x v="4027"/>
    <n v="23900"/>
    <n v="6141.99"/>
    <x v="2"/>
    <x v="1"/>
    <x v="1"/>
    <n v="1475398800"/>
    <x v="4033"/>
    <x v="0"/>
    <n v="94"/>
    <x v="1"/>
    <x v="6"/>
    <n v="26"/>
    <x v="2696"/>
    <x v="1"/>
    <x v="6"/>
    <x v="4033"/>
    <x v="4012"/>
    <x v="2"/>
  </r>
  <r>
    <n v="4034"/>
    <x v="4027"/>
    <x v="4028"/>
    <n v="13500"/>
    <n v="200"/>
    <x v="2"/>
    <x v="0"/>
    <x v="0"/>
    <n v="1428097450"/>
    <x v="4034"/>
    <x v="0"/>
    <n v="2"/>
    <x v="1"/>
    <x v="6"/>
    <n v="1"/>
    <x v="101"/>
    <x v="1"/>
    <x v="6"/>
    <x v="4034"/>
    <x v="4013"/>
    <x v="0"/>
  </r>
  <r>
    <n v="4035"/>
    <x v="4028"/>
    <x v="4029"/>
    <n v="10000"/>
    <n v="3685"/>
    <x v="2"/>
    <x v="0"/>
    <x v="0"/>
    <n v="1413925887"/>
    <x v="4035"/>
    <x v="0"/>
    <n v="25"/>
    <x v="1"/>
    <x v="6"/>
    <n v="37"/>
    <x v="2697"/>
    <x v="1"/>
    <x v="6"/>
    <x v="4035"/>
    <x v="4014"/>
    <x v="3"/>
  </r>
  <r>
    <n v="4036"/>
    <x v="4029"/>
    <x v="3326"/>
    <n v="6000"/>
    <n v="2823"/>
    <x v="2"/>
    <x v="0"/>
    <x v="0"/>
    <n v="1404253800"/>
    <x v="4036"/>
    <x v="0"/>
    <n v="17"/>
    <x v="1"/>
    <x v="6"/>
    <n v="47"/>
    <x v="2698"/>
    <x v="1"/>
    <x v="6"/>
    <x v="4036"/>
    <x v="4015"/>
    <x v="3"/>
  </r>
  <r>
    <n v="4037"/>
    <x v="4030"/>
    <x v="4030"/>
    <n v="700"/>
    <n v="80"/>
    <x v="2"/>
    <x v="0"/>
    <x v="0"/>
    <n v="1464099900"/>
    <x v="4037"/>
    <x v="0"/>
    <n v="2"/>
    <x v="1"/>
    <x v="6"/>
    <n v="11"/>
    <x v="376"/>
    <x v="1"/>
    <x v="6"/>
    <x v="4037"/>
    <x v="4016"/>
    <x v="2"/>
  </r>
  <r>
    <n v="4038"/>
    <x v="4031"/>
    <x v="4031"/>
    <n v="2500"/>
    <n v="301"/>
    <x v="2"/>
    <x v="0"/>
    <x v="0"/>
    <n v="1413573010"/>
    <x v="4038"/>
    <x v="0"/>
    <n v="4"/>
    <x v="1"/>
    <x v="6"/>
    <n v="12"/>
    <x v="2699"/>
    <x v="1"/>
    <x v="6"/>
    <x v="4038"/>
    <x v="4017"/>
    <x v="3"/>
  </r>
  <r>
    <n v="4039"/>
    <x v="4032"/>
    <x v="4032"/>
    <n v="500"/>
    <n v="300"/>
    <x v="2"/>
    <x v="0"/>
    <x v="0"/>
    <n v="1448949540"/>
    <x v="4039"/>
    <x v="0"/>
    <n v="5"/>
    <x v="1"/>
    <x v="6"/>
    <n v="60"/>
    <x v="88"/>
    <x v="1"/>
    <x v="6"/>
    <x v="4039"/>
    <x v="4018"/>
    <x v="0"/>
  </r>
  <r>
    <n v="4040"/>
    <x v="4033"/>
    <x v="4033"/>
    <n v="8000"/>
    <n v="2500"/>
    <x v="2"/>
    <x v="0"/>
    <x v="0"/>
    <n v="1437188400"/>
    <x v="4040"/>
    <x v="0"/>
    <n v="2"/>
    <x v="1"/>
    <x v="6"/>
    <n v="31"/>
    <x v="2700"/>
    <x v="1"/>
    <x v="6"/>
    <x v="4040"/>
    <x v="4019"/>
    <x v="0"/>
  </r>
  <r>
    <n v="4041"/>
    <x v="4034"/>
    <x v="4034"/>
    <n v="5000"/>
    <n v="21"/>
    <x v="2"/>
    <x v="1"/>
    <x v="1"/>
    <n v="1473160954"/>
    <x v="4041"/>
    <x v="0"/>
    <n v="2"/>
    <x v="1"/>
    <x v="6"/>
    <n v="0"/>
    <x v="679"/>
    <x v="1"/>
    <x v="6"/>
    <x v="4041"/>
    <x v="4020"/>
    <x v="2"/>
  </r>
  <r>
    <n v="4042"/>
    <x v="4035"/>
    <x v="4035"/>
    <n v="10000"/>
    <n v="21"/>
    <x v="2"/>
    <x v="0"/>
    <x v="0"/>
    <n v="1421781360"/>
    <x v="4042"/>
    <x v="0"/>
    <n v="3"/>
    <x v="1"/>
    <x v="6"/>
    <n v="0"/>
    <x v="583"/>
    <x v="1"/>
    <x v="6"/>
    <x v="4042"/>
    <x v="4021"/>
    <x v="3"/>
  </r>
  <r>
    <n v="4043"/>
    <x v="4036"/>
    <x v="4036"/>
    <n v="300"/>
    <n v="0"/>
    <x v="2"/>
    <x v="5"/>
    <x v="5"/>
    <n v="1416524325"/>
    <x v="4043"/>
    <x v="0"/>
    <n v="0"/>
    <x v="1"/>
    <x v="6"/>
    <n v="0"/>
    <x v="123"/>
    <x v="1"/>
    <x v="6"/>
    <x v="4043"/>
    <x v="4022"/>
    <x v="3"/>
  </r>
  <r>
    <n v="4044"/>
    <x v="4037"/>
    <x v="4037"/>
    <n v="600"/>
    <n v="225"/>
    <x v="2"/>
    <x v="0"/>
    <x v="0"/>
    <n v="1428642000"/>
    <x v="4044"/>
    <x v="0"/>
    <n v="4"/>
    <x v="1"/>
    <x v="6"/>
    <n v="38"/>
    <x v="691"/>
    <x v="1"/>
    <x v="6"/>
    <x v="4044"/>
    <x v="4023"/>
    <x v="0"/>
  </r>
  <r>
    <n v="4045"/>
    <x v="4038"/>
    <x v="4038"/>
    <n v="5000"/>
    <n v="1"/>
    <x v="2"/>
    <x v="2"/>
    <x v="2"/>
    <n v="1408596589"/>
    <x v="4045"/>
    <x v="0"/>
    <n v="1"/>
    <x v="1"/>
    <x v="6"/>
    <n v="0"/>
    <x v="120"/>
    <x v="1"/>
    <x v="6"/>
    <x v="4045"/>
    <x v="4024"/>
    <x v="3"/>
  </r>
  <r>
    <n v="4046"/>
    <x v="4039"/>
    <x v="4039"/>
    <n v="5600"/>
    <n v="460"/>
    <x v="2"/>
    <x v="0"/>
    <x v="0"/>
    <n v="1413992210"/>
    <x v="4046"/>
    <x v="0"/>
    <n v="12"/>
    <x v="1"/>
    <x v="6"/>
    <n v="8"/>
    <x v="135"/>
    <x v="1"/>
    <x v="6"/>
    <x v="4046"/>
    <x v="4025"/>
    <x v="3"/>
  </r>
  <r>
    <n v="4047"/>
    <x v="4040"/>
    <x v="4040"/>
    <n v="5000"/>
    <n v="110"/>
    <x v="2"/>
    <x v="0"/>
    <x v="0"/>
    <n v="1420938000"/>
    <x v="4047"/>
    <x v="0"/>
    <n v="4"/>
    <x v="1"/>
    <x v="6"/>
    <n v="2"/>
    <x v="441"/>
    <x v="1"/>
    <x v="6"/>
    <x v="4047"/>
    <x v="4026"/>
    <x v="3"/>
  </r>
  <r>
    <n v="4048"/>
    <x v="4041"/>
    <x v="4041"/>
    <n v="17000"/>
    <n v="3001"/>
    <x v="2"/>
    <x v="1"/>
    <x v="1"/>
    <n v="1460373187"/>
    <x v="4048"/>
    <x v="0"/>
    <n v="91"/>
    <x v="1"/>
    <x v="6"/>
    <n v="18"/>
    <x v="2701"/>
    <x v="1"/>
    <x v="6"/>
    <x v="4048"/>
    <x v="4027"/>
    <x v="2"/>
  </r>
  <r>
    <n v="4049"/>
    <x v="4042"/>
    <x v="4042"/>
    <n v="20000"/>
    <n v="16"/>
    <x v="2"/>
    <x v="0"/>
    <x v="0"/>
    <n v="1436914815"/>
    <x v="4049"/>
    <x v="0"/>
    <n v="1"/>
    <x v="1"/>
    <x v="6"/>
    <n v="0"/>
    <x v="581"/>
    <x v="1"/>
    <x v="6"/>
    <x v="4049"/>
    <x v="4028"/>
    <x v="0"/>
  </r>
  <r>
    <n v="4050"/>
    <x v="4043"/>
    <x v="4043"/>
    <n v="1500"/>
    <n v="1"/>
    <x v="2"/>
    <x v="0"/>
    <x v="0"/>
    <n v="1414077391"/>
    <x v="4050"/>
    <x v="0"/>
    <n v="1"/>
    <x v="1"/>
    <x v="6"/>
    <n v="0"/>
    <x v="120"/>
    <x v="1"/>
    <x v="6"/>
    <x v="4050"/>
    <x v="4029"/>
    <x v="3"/>
  </r>
  <r>
    <n v="4051"/>
    <x v="4044"/>
    <x v="4044"/>
    <n v="500"/>
    <n v="0"/>
    <x v="2"/>
    <x v="0"/>
    <x v="0"/>
    <n v="1399618380"/>
    <x v="4051"/>
    <x v="0"/>
    <n v="0"/>
    <x v="1"/>
    <x v="6"/>
    <n v="0"/>
    <x v="123"/>
    <x v="1"/>
    <x v="6"/>
    <x v="4051"/>
    <x v="4030"/>
    <x v="3"/>
  </r>
  <r>
    <n v="4052"/>
    <x v="4045"/>
    <x v="4045"/>
    <n v="3000"/>
    <n v="1126"/>
    <x v="2"/>
    <x v="0"/>
    <x v="0"/>
    <n v="1413234316"/>
    <x v="4052"/>
    <x v="0"/>
    <n v="13"/>
    <x v="1"/>
    <x v="6"/>
    <n v="38"/>
    <x v="2702"/>
    <x v="1"/>
    <x v="6"/>
    <x v="4052"/>
    <x v="4031"/>
    <x v="3"/>
  </r>
  <r>
    <n v="4053"/>
    <x v="4046"/>
    <x v="4046"/>
    <n v="500"/>
    <n v="110"/>
    <x v="2"/>
    <x v="1"/>
    <x v="1"/>
    <n v="1416081600"/>
    <x v="4053"/>
    <x v="0"/>
    <n v="2"/>
    <x v="1"/>
    <x v="6"/>
    <n v="22"/>
    <x v="688"/>
    <x v="1"/>
    <x v="6"/>
    <x v="4053"/>
    <x v="4032"/>
    <x v="3"/>
  </r>
  <r>
    <n v="4054"/>
    <x v="4047"/>
    <x v="4047"/>
    <n v="8880"/>
    <n v="0"/>
    <x v="2"/>
    <x v="0"/>
    <x v="0"/>
    <n v="1475294400"/>
    <x v="4054"/>
    <x v="0"/>
    <n v="0"/>
    <x v="1"/>
    <x v="6"/>
    <n v="0"/>
    <x v="123"/>
    <x v="1"/>
    <x v="6"/>
    <x v="4054"/>
    <x v="4033"/>
    <x v="2"/>
  </r>
  <r>
    <n v="4055"/>
    <x v="4048"/>
    <x v="4048"/>
    <n v="5000"/>
    <n v="881"/>
    <x v="2"/>
    <x v="1"/>
    <x v="1"/>
    <n v="1403192031"/>
    <x v="4055"/>
    <x v="0"/>
    <n v="21"/>
    <x v="1"/>
    <x v="6"/>
    <n v="18"/>
    <x v="2703"/>
    <x v="1"/>
    <x v="6"/>
    <x v="4055"/>
    <x v="4034"/>
    <x v="3"/>
  </r>
  <r>
    <n v="4056"/>
    <x v="4049"/>
    <x v="4049"/>
    <n v="1500"/>
    <n v="795"/>
    <x v="2"/>
    <x v="0"/>
    <x v="0"/>
    <n v="1467575940"/>
    <x v="4056"/>
    <x v="0"/>
    <n v="9"/>
    <x v="1"/>
    <x v="6"/>
    <n v="53"/>
    <x v="597"/>
    <x v="1"/>
    <x v="6"/>
    <x v="4056"/>
    <x v="4035"/>
    <x v="2"/>
  </r>
  <r>
    <n v="4057"/>
    <x v="4050"/>
    <x v="4050"/>
    <n v="3500"/>
    <n v="775"/>
    <x v="2"/>
    <x v="1"/>
    <x v="1"/>
    <n v="1448492400"/>
    <x v="4057"/>
    <x v="0"/>
    <n v="6"/>
    <x v="1"/>
    <x v="6"/>
    <n v="22"/>
    <x v="948"/>
    <x v="1"/>
    <x v="6"/>
    <x v="4057"/>
    <x v="4036"/>
    <x v="0"/>
  </r>
  <r>
    <n v="4058"/>
    <x v="4051"/>
    <x v="4051"/>
    <n v="3750"/>
    <n v="95"/>
    <x v="2"/>
    <x v="0"/>
    <x v="0"/>
    <n v="1459483140"/>
    <x v="4058"/>
    <x v="0"/>
    <n v="4"/>
    <x v="1"/>
    <x v="6"/>
    <n v="3"/>
    <x v="2704"/>
    <x v="1"/>
    <x v="6"/>
    <x v="4058"/>
    <x v="3268"/>
    <x v="2"/>
  </r>
  <r>
    <n v="4059"/>
    <x v="4052"/>
    <x v="4052"/>
    <n v="10000"/>
    <n v="250"/>
    <x v="2"/>
    <x v="5"/>
    <x v="5"/>
    <n v="1410836400"/>
    <x v="4059"/>
    <x v="0"/>
    <n v="7"/>
    <x v="1"/>
    <x v="6"/>
    <n v="3"/>
    <x v="670"/>
    <x v="1"/>
    <x v="6"/>
    <x v="4059"/>
    <x v="4037"/>
    <x v="3"/>
  </r>
  <r>
    <n v="4060"/>
    <x v="4053"/>
    <x v="4053"/>
    <n v="10000"/>
    <n v="285"/>
    <x v="2"/>
    <x v="5"/>
    <x v="5"/>
    <n v="1403539200"/>
    <x v="4060"/>
    <x v="0"/>
    <n v="5"/>
    <x v="1"/>
    <x v="6"/>
    <n v="3"/>
    <x v="2631"/>
    <x v="1"/>
    <x v="6"/>
    <x v="4060"/>
    <x v="4038"/>
    <x v="3"/>
  </r>
  <r>
    <n v="4061"/>
    <x v="4054"/>
    <x v="4054"/>
    <n v="525"/>
    <n v="0"/>
    <x v="2"/>
    <x v="0"/>
    <x v="0"/>
    <n v="1461205423"/>
    <x v="4061"/>
    <x v="0"/>
    <n v="0"/>
    <x v="1"/>
    <x v="6"/>
    <n v="0"/>
    <x v="123"/>
    <x v="1"/>
    <x v="6"/>
    <x v="4061"/>
    <x v="4039"/>
    <x v="2"/>
  </r>
  <r>
    <n v="4062"/>
    <x v="4055"/>
    <x v="4055"/>
    <n v="20000"/>
    <n v="490"/>
    <x v="2"/>
    <x v="0"/>
    <x v="0"/>
    <n v="1467481468"/>
    <x v="4062"/>
    <x v="0"/>
    <n v="3"/>
    <x v="1"/>
    <x v="6"/>
    <n v="2"/>
    <x v="2705"/>
    <x v="1"/>
    <x v="6"/>
    <x v="4062"/>
    <x v="4040"/>
    <x v="2"/>
  </r>
  <r>
    <n v="4063"/>
    <x v="4056"/>
    <x v="4056"/>
    <n v="9500"/>
    <n v="135"/>
    <x v="2"/>
    <x v="1"/>
    <x v="1"/>
    <n v="1403886084"/>
    <x v="4063"/>
    <x v="0"/>
    <n v="9"/>
    <x v="1"/>
    <x v="6"/>
    <n v="1"/>
    <x v="2"/>
    <x v="1"/>
    <x v="6"/>
    <x v="4063"/>
    <x v="4041"/>
    <x v="3"/>
  </r>
  <r>
    <n v="4064"/>
    <x v="4057"/>
    <x v="4057"/>
    <n v="2000"/>
    <n v="385"/>
    <x v="2"/>
    <x v="2"/>
    <x v="2"/>
    <n v="1430316426"/>
    <x v="4064"/>
    <x v="0"/>
    <n v="6"/>
    <x v="1"/>
    <x v="6"/>
    <n v="19"/>
    <x v="1058"/>
    <x v="1"/>
    <x v="6"/>
    <x v="4064"/>
    <x v="4042"/>
    <x v="0"/>
  </r>
  <r>
    <n v="4065"/>
    <x v="4058"/>
    <x v="4058"/>
    <n v="4000"/>
    <n v="27"/>
    <x v="2"/>
    <x v="0"/>
    <x v="0"/>
    <n v="1407883811"/>
    <x v="4065"/>
    <x v="0"/>
    <n v="4"/>
    <x v="1"/>
    <x v="6"/>
    <n v="1"/>
    <x v="2706"/>
    <x v="1"/>
    <x v="6"/>
    <x v="4065"/>
    <x v="4043"/>
    <x v="3"/>
  </r>
  <r>
    <n v="4066"/>
    <x v="4059"/>
    <x v="4059"/>
    <n v="15000"/>
    <n v="25"/>
    <x v="2"/>
    <x v="0"/>
    <x v="0"/>
    <n v="1463619388"/>
    <x v="4066"/>
    <x v="0"/>
    <n v="1"/>
    <x v="1"/>
    <x v="6"/>
    <n v="0"/>
    <x v="381"/>
    <x v="1"/>
    <x v="6"/>
    <x v="4066"/>
    <x v="4044"/>
    <x v="2"/>
  </r>
  <r>
    <n v="4067"/>
    <x v="4060"/>
    <x v="3887"/>
    <n v="5000"/>
    <n v="3045"/>
    <x v="2"/>
    <x v="0"/>
    <x v="0"/>
    <n v="1443408550"/>
    <x v="4067"/>
    <x v="0"/>
    <n v="17"/>
    <x v="1"/>
    <x v="6"/>
    <n v="61"/>
    <x v="2707"/>
    <x v="1"/>
    <x v="6"/>
    <x v="4067"/>
    <x v="4045"/>
    <x v="0"/>
  </r>
  <r>
    <n v="4068"/>
    <x v="4061"/>
    <x v="4060"/>
    <n v="3495"/>
    <n v="34.950000000000003"/>
    <x v="2"/>
    <x v="0"/>
    <x v="0"/>
    <n v="1484348700"/>
    <x v="4068"/>
    <x v="0"/>
    <n v="1"/>
    <x v="1"/>
    <x v="6"/>
    <n v="1"/>
    <x v="2708"/>
    <x v="1"/>
    <x v="6"/>
    <x v="4068"/>
    <x v="4046"/>
    <x v="2"/>
  </r>
  <r>
    <n v="4069"/>
    <x v="4062"/>
    <x v="4061"/>
    <n v="1250"/>
    <n v="430"/>
    <x v="2"/>
    <x v="1"/>
    <x v="1"/>
    <n v="1425124800"/>
    <x v="4069"/>
    <x v="0"/>
    <n v="13"/>
    <x v="1"/>
    <x v="6"/>
    <n v="34"/>
    <x v="2709"/>
    <x v="1"/>
    <x v="6"/>
    <x v="4069"/>
    <x v="4047"/>
    <x v="0"/>
  </r>
  <r>
    <n v="4070"/>
    <x v="4063"/>
    <x v="4062"/>
    <n v="1000"/>
    <n v="165"/>
    <x v="2"/>
    <x v="0"/>
    <x v="0"/>
    <n v="1425178800"/>
    <x v="4070"/>
    <x v="0"/>
    <n v="6"/>
    <x v="1"/>
    <x v="6"/>
    <n v="17"/>
    <x v="441"/>
    <x v="1"/>
    <x v="6"/>
    <x v="4070"/>
    <x v="4048"/>
    <x v="0"/>
  </r>
  <r>
    <n v="4071"/>
    <x v="4064"/>
    <x v="4063"/>
    <n v="20000"/>
    <n v="0"/>
    <x v="2"/>
    <x v="14"/>
    <x v="10"/>
    <n v="1482779931"/>
    <x v="4071"/>
    <x v="0"/>
    <n v="0"/>
    <x v="1"/>
    <x v="6"/>
    <n v="0"/>
    <x v="123"/>
    <x v="1"/>
    <x v="6"/>
    <x v="4071"/>
    <x v="4049"/>
    <x v="2"/>
  </r>
  <r>
    <n v="4072"/>
    <x v="4065"/>
    <x v="4064"/>
    <n v="1000"/>
    <n v="4"/>
    <x v="2"/>
    <x v="1"/>
    <x v="1"/>
    <n v="1408646111"/>
    <x v="4072"/>
    <x v="0"/>
    <n v="2"/>
    <x v="1"/>
    <x v="6"/>
    <n v="0"/>
    <x v="448"/>
    <x v="1"/>
    <x v="6"/>
    <x v="4072"/>
    <x v="4050"/>
    <x v="3"/>
  </r>
  <r>
    <n v="4073"/>
    <x v="4066"/>
    <x v="4065"/>
    <n v="3500"/>
    <n v="37"/>
    <x v="2"/>
    <x v="0"/>
    <x v="0"/>
    <n v="1431144000"/>
    <x v="4073"/>
    <x v="0"/>
    <n v="2"/>
    <x v="1"/>
    <x v="6"/>
    <n v="1"/>
    <x v="2710"/>
    <x v="1"/>
    <x v="6"/>
    <x v="4073"/>
    <x v="4051"/>
    <x v="0"/>
  </r>
  <r>
    <n v="4074"/>
    <x v="4067"/>
    <x v="4066"/>
    <n v="2750"/>
    <n v="735"/>
    <x v="2"/>
    <x v="1"/>
    <x v="1"/>
    <n v="1446732975"/>
    <x v="4074"/>
    <x v="0"/>
    <n v="21"/>
    <x v="1"/>
    <x v="6"/>
    <n v="27"/>
    <x v="432"/>
    <x v="1"/>
    <x v="6"/>
    <x v="4074"/>
    <x v="4052"/>
    <x v="0"/>
  </r>
  <r>
    <n v="4075"/>
    <x v="4068"/>
    <x v="4067"/>
    <n v="2000"/>
    <n v="576"/>
    <x v="2"/>
    <x v="1"/>
    <x v="1"/>
    <n v="1404149280"/>
    <x v="4075"/>
    <x v="0"/>
    <n v="13"/>
    <x v="1"/>
    <x v="6"/>
    <n v="29"/>
    <x v="2711"/>
    <x v="1"/>
    <x v="6"/>
    <x v="4075"/>
    <x v="4053"/>
    <x v="3"/>
  </r>
  <r>
    <n v="4076"/>
    <x v="4069"/>
    <x v="4068"/>
    <n v="700"/>
    <n v="0"/>
    <x v="2"/>
    <x v="0"/>
    <x v="0"/>
    <n v="1413921060"/>
    <x v="4076"/>
    <x v="0"/>
    <n v="0"/>
    <x v="1"/>
    <x v="6"/>
    <n v="0"/>
    <x v="123"/>
    <x v="1"/>
    <x v="6"/>
    <x v="4076"/>
    <x v="4054"/>
    <x v="3"/>
  </r>
  <r>
    <n v="4077"/>
    <x v="4070"/>
    <x v="4069"/>
    <n v="15000"/>
    <n v="1335"/>
    <x v="2"/>
    <x v="0"/>
    <x v="0"/>
    <n v="1482339794"/>
    <x v="4077"/>
    <x v="0"/>
    <n v="6"/>
    <x v="1"/>
    <x v="6"/>
    <n v="9"/>
    <x v="2712"/>
    <x v="1"/>
    <x v="6"/>
    <x v="4077"/>
    <x v="4055"/>
    <x v="2"/>
  </r>
  <r>
    <n v="4078"/>
    <x v="4071"/>
    <x v="4070"/>
    <n v="250"/>
    <n v="0"/>
    <x v="2"/>
    <x v="1"/>
    <x v="1"/>
    <n v="1485543242"/>
    <x v="4078"/>
    <x v="0"/>
    <n v="0"/>
    <x v="1"/>
    <x v="6"/>
    <n v="0"/>
    <x v="123"/>
    <x v="1"/>
    <x v="6"/>
    <x v="4078"/>
    <x v="4056"/>
    <x v="2"/>
  </r>
  <r>
    <n v="4079"/>
    <x v="4072"/>
    <x v="4071"/>
    <n v="3000"/>
    <n v="5"/>
    <x v="2"/>
    <x v="0"/>
    <x v="0"/>
    <n v="1466375521"/>
    <x v="4079"/>
    <x v="0"/>
    <n v="1"/>
    <x v="1"/>
    <x v="6"/>
    <n v="0"/>
    <x v="145"/>
    <x v="1"/>
    <x v="6"/>
    <x v="4079"/>
    <x v="4057"/>
    <x v="2"/>
  </r>
  <r>
    <n v="4080"/>
    <x v="4073"/>
    <x v="4072"/>
    <n v="3000"/>
    <n v="0"/>
    <x v="2"/>
    <x v="0"/>
    <x v="0"/>
    <n v="1465930440"/>
    <x v="4080"/>
    <x v="0"/>
    <n v="0"/>
    <x v="1"/>
    <x v="6"/>
    <n v="0"/>
    <x v="123"/>
    <x v="1"/>
    <x v="6"/>
    <x v="4080"/>
    <x v="4058"/>
    <x v="2"/>
  </r>
  <r>
    <n v="4081"/>
    <x v="4074"/>
    <x v="4073"/>
    <n v="2224"/>
    <n v="350"/>
    <x v="2"/>
    <x v="0"/>
    <x v="0"/>
    <n v="1425819425"/>
    <x v="4081"/>
    <x v="0"/>
    <n v="12"/>
    <x v="1"/>
    <x v="6"/>
    <n v="16"/>
    <x v="2244"/>
    <x v="1"/>
    <x v="6"/>
    <x v="4081"/>
    <x v="4059"/>
    <x v="0"/>
  </r>
  <r>
    <n v="4082"/>
    <x v="4075"/>
    <x v="4074"/>
    <n v="150"/>
    <n v="3"/>
    <x v="2"/>
    <x v="0"/>
    <x v="0"/>
    <n v="1447542000"/>
    <x v="4082"/>
    <x v="0"/>
    <n v="2"/>
    <x v="1"/>
    <x v="6"/>
    <n v="2"/>
    <x v="1721"/>
    <x v="1"/>
    <x v="6"/>
    <x v="4082"/>
    <x v="4060"/>
    <x v="0"/>
  </r>
  <r>
    <n v="4083"/>
    <x v="4076"/>
    <x v="4075"/>
    <n v="3500"/>
    <n v="759"/>
    <x v="2"/>
    <x v="0"/>
    <x v="0"/>
    <n v="1452795416"/>
    <x v="4083"/>
    <x v="0"/>
    <n v="6"/>
    <x v="1"/>
    <x v="6"/>
    <n v="22"/>
    <x v="2713"/>
    <x v="1"/>
    <x v="6"/>
    <x v="4083"/>
    <x v="4061"/>
    <x v="0"/>
  </r>
  <r>
    <n v="4084"/>
    <x v="4077"/>
    <x v="4076"/>
    <n v="3000"/>
    <n v="10"/>
    <x v="2"/>
    <x v="13"/>
    <x v="3"/>
    <n v="1476008906"/>
    <x v="4084"/>
    <x v="0"/>
    <n v="1"/>
    <x v="1"/>
    <x v="6"/>
    <n v="0"/>
    <x v="119"/>
    <x v="1"/>
    <x v="6"/>
    <x v="4084"/>
    <x v="4062"/>
    <x v="2"/>
  </r>
  <r>
    <n v="4085"/>
    <x v="4078"/>
    <x v="4077"/>
    <n v="3500"/>
    <n v="10"/>
    <x v="2"/>
    <x v="0"/>
    <x v="0"/>
    <n v="1427169540"/>
    <x v="4085"/>
    <x v="0"/>
    <n v="1"/>
    <x v="1"/>
    <x v="6"/>
    <n v="0"/>
    <x v="119"/>
    <x v="1"/>
    <x v="6"/>
    <x v="4085"/>
    <x v="4063"/>
    <x v="0"/>
  </r>
  <r>
    <n v="4086"/>
    <x v="4079"/>
    <x v="4078"/>
    <n v="1000"/>
    <n v="47"/>
    <x v="2"/>
    <x v="0"/>
    <x v="0"/>
    <n v="1448078400"/>
    <x v="4086"/>
    <x v="0"/>
    <n v="5"/>
    <x v="1"/>
    <x v="6"/>
    <n v="5"/>
    <x v="2714"/>
    <x v="1"/>
    <x v="6"/>
    <x v="4086"/>
    <x v="4064"/>
    <x v="0"/>
  </r>
  <r>
    <n v="4087"/>
    <x v="4080"/>
    <x v="4079"/>
    <n v="9600"/>
    <n v="0"/>
    <x v="2"/>
    <x v="0"/>
    <x v="0"/>
    <n v="1468777786"/>
    <x v="4087"/>
    <x v="0"/>
    <n v="0"/>
    <x v="1"/>
    <x v="6"/>
    <n v="0"/>
    <x v="123"/>
    <x v="1"/>
    <x v="6"/>
    <x v="4087"/>
    <x v="4065"/>
    <x v="2"/>
  </r>
  <r>
    <n v="4088"/>
    <x v="4081"/>
    <x v="4080"/>
    <n v="2000"/>
    <n v="216"/>
    <x v="2"/>
    <x v="1"/>
    <x v="1"/>
    <n v="1421403960"/>
    <x v="4088"/>
    <x v="0"/>
    <n v="3"/>
    <x v="1"/>
    <x v="6"/>
    <n v="11"/>
    <x v="2563"/>
    <x v="1"/>
    <x v="6"/>
    <x v="4088"/>
    <x v="4066"/>
    <x v="3"/>
  </r>
  <r>
    <n v="4089"/>
    <x v="4082"/>
    <x v="4081"/>
    <n v="5000"/>
    <n v="240"/>
    <x v="2"/>
    <x v="0"/>
    <x v="0"/>
    <n v="1433093700"/>
    <x v="4089"/>
    <x v="0"/>
    <n v="8"/>
    <x v="1"/>
    <x v="6"/>
    <n v="5"/>
    <x v="180"/>
    <x v="1"/>
    <x v="6"/>
    <x v="4089"/>
    <x v="4067"/>
    <x v="0"/>
  </r>
  <r>
    <n v="4090"/>
    <x v="4083"/>
    <x v="4082"/>
    <n v="1000"/>
    <n v="32"/>
    <x v="2"/>
    <x v="0"/>
    <x v="0"/>
    <n v="1438959600"/>
    <x v="4090"/>
    <x v="0"/>
    <n v="3"/>
    <x v="1"/>
    <x v="6"/>
    <n v="3"/>
    <x v="1546"/>
    <x v="1"/>
    <x v="6"/>
    <x v="4090"/>
    <x v="4068"/>
    <x v="0"/>
  </r>
  <r>
    <n v="4091"/>
    <x v="4084"/>
    <x v="4083"/>
    <n v="1600"/>
    <n v="204"/>
    <x v="2"/>
    <x v="0"/>
    <x v="0"/>
    <n v="1421410151"/>
    <x v="4091"/>
    <x v="0"/>
    <n v="8"/>
    <x v="1"/>
    <x v="6"/>
    <n v="13"/>
    <x v="157"/>
    <x v="1"/>
    <x v="6"/>
    <x v="4091"/>
    <x v="4069"/>
    <x v="3"/>
  </r>
  <r>
    <n v="4092"/>
    <x v="4085"/>
    <x v="4084"/>
    <n v="110000"/>
    <n v="20"/>
    <x v="2"/>
    <x v="0"/>
    <x v="0"/>
    <n v="1428205247"/>
    <x v="4092"/>
    <x v="0"/>
    <n v="1"/>
    <x v="1"/>
    <x v="6"/>
    <n v="0"/>
    <x v="136"/>
    <x v="1"/>
    <x v="6"/>
    <x v="4092"/>
    <x v="4070"/>
    <x v="0"/>
  </r>
  <r>
    <n v="4093"/>
    <x v="4086"/>
    <x v="4085"/>
    <n v="2500"/>
    <n v="60"/>
    <x v="2"/>
    <x v="1"/>
    <x v="1"/>
    <n v="1440272093"/>
    <x v="4093"/>
    <x v="0"/>
    <n v="4"/>
    <x v="1"/>
    <x v="6"/>
    <n v="2"/>
    <x v="2"/>
    <x v="1"/>
    <x v="6"/>
    <x v="4093"/>
    <x v="4071"/>
    <x v="0"/>
  </r>
  <r>
    <n v="4094"/>
    <x v="4087"/>
    <x v="4086"/>
    <n v="2000"/>
    <n v="730"/>
    <x v="2"/>
    <x v="0"/>
    <x v="0"/>
    <n v="1413953940"/>
    <x v="4094"/>
    <x v="0"/>
    <n v="8"/>
    <x v="1"/>
    <x v="6"/>
    <n v="37"/>
    <x v="2715"/>
    <x v="1"/>
    <x v="6"/>
    <x v="4094"/>
    <x v="4072"/>
    <x v="3"/>
  </r>
  <r>
    <n v="4095"/>
    <x v="4088"/>
    <x v="4087"/>
    <n v="30000"/>
    <n v="800"/>
    <x v="2"/>
    <x v="14"/>
    <x v="10"/>
    <n v="1482108350"/>
    <x v="4095"/>
    <x v="0"/>
    <n v="1"/>
    <x v="1"/>
    <x v="6"/>
    <n v="3"/>
    <x v="2716"/>
    <x v="1"/>
    <x v="6"/>
    <x v="4095"/>
    <x v="4073"/>
    <x v="2"/>
  </r>
  <r>
    <n v="4096"/>
    <x v="4089"/>
    <x v="4088"/>
    <n v="3500"/>
    <n v="400"/>
    <x v="2"/>
    <x v="1"/>
    <x v="1"/>
    <n v="1488271860"/>
    <x v="4096"/>
    <x v="0"/>
    <n v="5"/>
    <x v="1"/>
    <x v="6"/>
    <n v="11"/>
    <x v="2717"/>
    <x v="1"/>
    <x v="6"/>
    <x v="4096"/>
    <x v="4074"/>
    <x v="1"/>
  </r>
  <r>
    <n v="4097"/>
    <x v="4090"/>
    <x v="4089"/>
    <n v="10000"/>
    <n v="0"/>
    <x v="2"/>
    <x v="1"/>
    <x v="1"/>
    <n v="1454284500"/>
    <x v="4097"/>
    <x v="0"/>
    <n v="0"/>
    <x v="1"/>
    <x v="6"/>
    <n v="0"/>
    <x v="123"/>
    <x v="1"/>
    <x v="6"/>
    <x v="4097"/>
    <x v="4075"/>
    <x v="0"/>
  </r>
  <r>
    <n v="4098"/>
    <x v="4091"/>
    <x v="4090"/>
    <n v="75000"/>
    <n v="0"/>
    <x v="2"/>
    <x v="0"/>
    <x v="0"/>
    <n v="1465060797"/>
    <x v="4098"/>
    <x v="0"/>
    <n v="0"/>
    <x v="1"/>
    <x v="6"/>
    <n v="0"/>
    <x v="123"/>
    <x v="1"/>
    <x v="6"/>
    <x v="4098"/>
    <x v="4076"/>
    <x v="2"/>
  </r>
  <r>
    <n v="4099"/>
    <x v="4092"/>
    <x v="4091"/>
    <n v="4500"/>
    <n v="50"/>
    <x v="2"/>
    <x v="0"/>
    <x v="0"/>
    <n v="1472847873"/>
    <x v="4099"/>
    <x v="0"/>
    <n v="1"/>
    <x v="1"/>
    <x v="6"/>
    <n v="1"/>
    <x v="73"/>
    <x v="1"/>
    <x v="6"/>
    <x v="4099"/>
    <x v="4077"/>
    <x v="2"/>
  </r>
  <r>
    <n v="4100"/>
    <x v="4093"/>
    <x v="4092"/>
    <n v="270"/>
    <n v="0"/>
    <x v="2"/>
    <x v="0"/>
    <x v="0"/>
    <n v="1414205990"/>
    <x v="4100"/>
    <x v="0"/>
    <n v="0"/>
    <x v="1"/>
    <x v="6"/>
    <n v="0"/>
    <x v="123"/>
    <x v="1"/>
    <x v="6"/>
    <x v="4100"/>
    <x v="4078"/>
    <x v="3"/>
  </r>
  <r>
    <n v="4101"/>
    <x v="4094"/>
    <x v="4093"/>
    <n v="600"/>
    <n v="0"/>
    <x v="2"/>
    <x v="0"/>
    <x v="0"/>
    <n v="1485380482"/>
    <x v="4101"/>
    <x v="0"/>
    <n v="0"/>
    <x v="1"/>
    <x v="6"/>
    <n v="0"/>
    <x v="123"/>
    <x v="1"/>
    <x v="6"/>
    <x v="4101"/>
    <x v="4079"/>
    <x v="2"/>
  </r>
  <r>
    <n v="4102"/>
    <x v="4095"/>
    <x v="4094"/>
    <n v="500"/>
    <n v="137"/>
    <x v="2"/>
    <x v="0"/>
    <x v="0"/>
    <n v="1463343673"/>
    <x v="4102"/>
    <x v="0"/>
    <n v="6"/>
    <x v="1"/>
    <x v="6"/>
    <n v="27"/>
    <x v="2718"/>
    <x v="1"/>
    <x v="6"/>
    <x v="4102"/>
    <x v="4080"/>
    <x v="2"/>
  </r>
  <r>
    <n v="4103"/>
    <x v="4096"/>
    <x v="4095"/>
    <n v="1000"/>
    <n v="100"/>
    <x v="2"/>
    <x v="0"/>
    <x v="0"/>
    <n v="1440613920"/>
    <x v="4103"/>
    <x v="0"/>
    <n v="6"/>
    <x v="1"/>
    <x v="6"/>
    <n v="10"/>
    <x v="408"/>
    <x v="1"/>
    <x v="6"/>
    <x v="4103"/>
    <x v="4081"/>
    <x v="0"/>
  </r>
  <r>
    <n v="4104"/>
    <x v="4097"/>
    <x v="4096"/>
    <n v="3000"/>
    <n v="641"/>
    <x v="2"/>
    <x v="2"/>
    <x v="2"/>
    <n v="1477550434"/>
    <x v="4104"/>
    <x v="0"/>
    <n v="14"/>
    <x v="1"/>
    <x v="6"/>
    <n v="21"/>
    <x v="2719"/>
    <x v="1"/>
    <x v="6"/>
    <x v="4104"/>
    <x v="4082"/>
    <x v="2"/>
  </r>
  <r>
    <n v="4105"/>
    <x v="4098"/>
    <x v="4097"/>
    <n v="33000"/>
    <n v="2300"/>
    <x v="2"/>
    <x v="14"/>
    <x v="10"/>
    <n v="1482711309"/>
    <x v="4105"/>
    <x v="0"/>
    <n v="6"/>
    <x v="1"/>
    <x v="6"/>
    <n v="7"/>
    <x v="2720"/>
    <x v="1"/>
    <x v="6"/>
    <x v="4105"/>
    <x v="4083"/>
    <x v="2"/>
  </r>
  <r>
    <n v="4106"/>
    <x v="4099"/>
    <x v="4098"/>
    <n v="5000"/>
    <n v="3530"/>
    <x v="2"/>
    <x v="0"/>
    <x v="0"/>
    <n v="1427936400"/>
    <x v="4106"/>
    <x v="0"/>
    <n v="33"/>
    <x v="1"/>
    <x v="6"/>
    <n v="71"/>
    <x v="2721"/>
    <x v="1"/>
    <x v="6"/>
    <x v="4106"/>
    <x v="4084"/>
    <x v="0"/>
  </r>
  <r>
    <n v="4107"/>
    <x v="4100"/>
    <x v="4099"/>
    <n v="2000"/>
    <n v="41"/>
    <x v="2"/>
    <x v="0"/>
    <x v="0"/>
    <n v="1411596001"/>
    <x v="4107"/>
    <x v="0"/>
    <n v="4"/>
    <x v="1"/>
    <x v="6"/>
    <n v="2"/>
    <x v="2152"/>
    <x v="1"/>
    <x v="6"/>
    <x v="4107"/>
    <x v="4085"/>
    <x v="3"/>
  </r>
  <r>
    <n v="4108"/>
    <x v="4101"/>
    <x v="4100"/>
    <n v="3000"/>
    <n v="59"/>
    <x v="2"/>
    <x v="0"/>
    <x v="0"/>
    <n v="1488517200"/>
    <x v="4108"/>
    <x v="0"/>
    <n v="1"/>
    <x v="1"/>
    <x v="6"/>
    <n v="2"/>
    <x v="579"/>
    <x v="1"/>
    <x v="6"/>
    <x v="4108"/>
    <x v="4086"/>
    <x v="1"/>
  </r>
  <r>
    <n v="4109"/>
    <x v="4102"/>
    <x v="4101"/>
    <n v="500"/>
    <n v="0"/>
    <x v="2"/>
    <x v="1"/>
    <x v="1"/>
    <n v="1448805404"/>
    <x v="4109"/>
    <x v="0"/>
    <n v="0"/>
    <x v="1"/>
    <x v="6"/>
    <n v="0"/>
    <x v="123"/>
    <x v="1"/>
    <x v="6"/>
    <x v="4109"/>
    <x v="4087"/>
    <x v="0"/>
  </r>
  <r>
    <n v="4110"/>
    <x v="4103"/>
    <x v="4102"/>
    <n v="300"/>
    <n v="86"/>
    <x v="2"/>
    <x v="1"/>
    <x v="1"/>
    <n v="1469113351"/>
    <x v="4110"/>
    <x v="0"/>
    <n v="6"/>
    <x v="1"/>
    <x v="6"/>
    <n v="29"/>
    <x v="2722"/>
    <x v="1"/>
    <x v="6"/>
    <x v="4110"/>
    <x v="4088"/>
    <x v="2"/>
  </r>
  <r>
    <n v="4111"/>
    <x v="4104"/>
    <x v="4103"/>
    <n v="3000"/>
    <n v="94"/>
    <x v="2"/>
    <x v="0"/>
    <x v="0"/>
    <n v="1424747740"/>
    <x v="4111"/>
    <x v="0"/>
    <n v="6"/>
    <x v="1"/>
    <x v="6"/>
    <n v="3"/>
    <x v="2723"/>
    <x v="1"/>
    <x v="6"/>
    <x v="4111"/>
    <x v="4089"/>
    <x v="0"/>
  </r>
  <r>
    <n v="4112"/>
    <x v="4105"/>
    <x v="2849"/>
    <n v="2500"/>
    <n v="1"/>
    <x v="2"/>
    <x v="17"/>
    <x v="3"/>
    <n v="1456617600"/>
    <x v="4112"/>
    <x v="0"/>
    <n v="1"/>
    <x v="1"/>
    <x v="6"/>
    <n v="0"/>
    <x v="120"/>
    <x v="1"/>
    <x v="6"/>
    <x v="4112"/>
    <x v="4090"/>
    <x v="2"/>
  </r>
  <r>
    <n v="4113"/>
    <x v="4106"/>
    <x v="4104"/>
    <n v="1500"/>
    <n v="3"/>
    <x v="2"/>
    <x v="0"/>
    <x v="0"/>
    <n v="1452234840"/>
    <x v="4113"/>
    <x v="0"/>
    <n v="3"/>
    <x v="1"/>
    <x v="6"/>
    <n v="0"/>
    <x v="120"/>
    <x v="1"/>
    <x v="6"/>
    <x v="4113"/>
    <x v="4091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226AE72-77B7-4644-A265-4E27F55903BF}" name="PivotTable7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" firstHeaderRow="0" firstDataRow="0" firstDataCol="0" rowPageCount="1" colPageCount="1"/>
  <pivotFields count="22">
    <pivotField showAll="0"/>
    <pivotField showAll="0"/>
    <pivotField showAll="0"/>
    <pivotField numFmtId="44" showAll="0"/>
    <pivotField numFmtId="16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  <pivotField numFmtId="14" showAll="0"/>
    <pivotField numFmtId="14" showAll="0"/>
    <pivotField showAll="0" defaultSubtotal="0"/>
    <pivotField showAll="0" defaultSubtotal="0"/>
  </pivotFields>
  <pageFields count="1">
    <pageField fld="16" hier="-1"/>
  </page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666FE78-E797-4BFF-8460-9CFC2CBF2B9D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A4:O10" firstHeaderRow="1" firstDataRow="2" firstDataCol="1" rowPageCount="1" colPageCount="1"/>
  <pivotFields count="16">
    <pivotField showAll="0"/>
    <pivotField showAll="0"/>
    <pivotField showAll="0"/>
    <pivotField numFmtId="44" showAll="0"/>
    <pivotField numFmtId="164" showAll="0"/>
    <pivotField axis="axisRow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axis="axisCol" showAll="0">
      <items count="14">
        <item x="2"/>
        <item x="5"/>
        <item x="11"/>
        <item x="7"/>
        <item x="3"/>
        <item x="1"/>
        <item x="6"/>
        <item x="10"/>
        <item x="8"/>
        <item x="4"/>
        <item x="9"/>
        <item x="12"/>
        <item x="0"/>
        <item t="default"/>
      </items>
    </pivotField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</pivotFields>
  <rowFields count="1">
    <field x="5"/>
  </rowFields>
  <rowItems count="5">
    <i>
      <x/>
    </i>
    <i>
      <x v="1"/>
    </i>
    <i>
      <x v="2"/>
    </i>
    <i>
      <x v="3"/>
    </i>
    <i t="grand">
      <x/>
    </i>
  </rowItems>
  <colFields count="1">
    <field x="7"/>
  </colFields>
  <col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27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9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0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1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2"/>
          </reference>
        </references>
      </pivotArea>
    </chartFormat>
    <chartFormat chart="5" format="26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5" format="27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5" format="28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5" format="29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3"/>
          </reference>
        </references>
      </pivotArea>
    </chartFormat>
    <chartFormat chart="5" format="3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4"/>
          </reference>
        </references>
      </pivotArea>
    </chartFormat>
    <chartFormat chart="5" format="3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5"/>
          </reference>
        </references>
      </pivotArea>
    </chartFormat>
    <chartFormat chart="5" format="32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6"/>
          </reference>
        </references>
      </pivotArea>
    </chartFormat>
    <chartFormat chart="5" format="33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7"/>
          </reference>
        </references>
      </pivotArea>
    </chartFormat>
    <chartFormat chart="5" format="34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8"/>
          </reference>
        </references>
      </pivotArea>
    </chartFormat>
    <chartFormat chart="5" format="35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9"/>
          </reference>
        </references>
      </pivotArea>
    </chartFormat>
    <chartFormat chart="5" format="36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0"/>
          </reference>
        </references>
      </pivotArea>
    </chartFormat>
    <chartFormat chart="5" format="37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1"/>
          </reference>
        </references>
      </pivotArea>
    </chartFormat>
    <chartFormat chart="5" format="38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2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A4F5A86-B11A-4BBB-87AB-22B2303C3117}" name="PivotTable1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8">
  <location ref="A4:E18" firstHeaderRow="1" firstDataRow="2" firstDataCol="1" rowPageCount="2" colPageCount="1"/>
  <pivotFields count="21">
    <pivotField showAll="0"/>
    <pivotField showAll="0" sortType="ascending">
      <items count="4108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>
      <items count="4106">
        <item x="3883"/>
        <item x="1048"/>
        <item x="3326"/>
        <item x="725"/>
        <item x="208"/>
        <item x="4084"/>
        <item x="2810"/>
        <item x="84"/>
        <item x="1643"/>
        <item x="464"/>
        <item x="3925"/>
        <item x="506"/>
        <item x="1174"/>
        <item x="98"/>
        <item x="2749"/>
        <item x="3898"/>
        <item x="3685"/>
        <item x="1216"/>
        <item x="2860"/>
        <item x="346"/>
        <item x="848"/>
        <item x="490"/>
        <item x="239"/>
        <item x="3445"/>
        <item x="1543"/>
        <item x="244"/>
        <item x="253"/>
        <item x="1102"/>
        <item x="3595"/>
        <item x="3767"/>
        <item x="860"/>
        <item x="3534"/>
        <item x="3754"/>
        <item x="2795"/>
        <item x="183"/>
        <item x="240"/>
        <item x="1248"/>
        <item x="3960"/>
        <item x="3728"/>
        <item x="1379"/>
        <item x="2894"/>
        <item x="3964"/>
        <item x="91"/>
        <item x="337"/>
        <item x="3394"/>
        <item x="1709"/>
        <item x="1533"/>
        <item x="3803"/>
        <item x="3492"/>
        <item x="3902"/>
        <item x="4029"/>
        <item x="3884"/>
        <item x="1386"/>
        <item x="4038"/>
        <item x="4081"/>
        <item x="2879"/>
        <item x="3833"/>
        <item x="2314"/>
        <item x="3454"/>
        <item x="3279"/>
        <item x="3328"/>
        <item x="485"/>
        <item x="1134"/>
        <item x="4072"/>
        <item x="1792"/>
        <item x="780"/>
        <item x="518"/>
        <item x="1127"/>
        <item x="1047"/>
        <item x="1947"/>
        <item x="301"/>
        <item x="465"/>
        <item x="521"/>
        <item x="2973"/>
        <item x="763"/>
        <item x="2307"/>
        <item x="2118"/>
        <item x="2978"/>
        <item x="2803"/>
        <item x="2241"/>
        <item x="1946"/>
        <item x="446"/>
        <item x="2112"/>
        <item x="1853"/>
        <item x="3388"/>
        <item x="3397"/>
        <item x="3082"/>
        <item x="3819"/>
        <item x="2839"/>
        <item x="3670"/>
        <item x="4"/>
        <item x="544"/>
        <item x="2132"/>
        <item x="1576"/>
        <item x="3213"/>
        <item x="2684"/>
        <item x="1397"/>
        <item x="916"/>
        <item x="1754"/>
        <item x="674"/>
        <item x="1582"/>
        <item x="2236"/>
        <item x="33"/>
        <item x="3211"/>
        <item x="3374"/>
        <item x="3673"/>
        <item x="370"/>
        <item x="309"/>
        <item x="3354"/>
        <item x="415"/>
        <item x="2038"/>
        <item x="3038"/>
        <item x="2060"/>
        <item x="3253"/>
        <item x="3620"/>
        <item x="3231"/>
        <item x="2866"/>
        <item x="1788"/>
        <item x="3067"/>
        <item x="830"/>
        <item x="3475"/>
        <item x="2412"/>
        <item x="3564"/>
        <item x="601"/>
        <item x="708"/>
        <item x="3052"/>
        <item x="2399"/>
        <item x="1547"/>
        <item x="432"/>
        <item x="3156"/>
        <item x="452"/>
        <item x="648"/>
        <item x="1603"/>
        <item x="1009"/>
        <item x="1802"/>
        <item x="1219"/>
        <item x="1745"/>
        <item x="1193"/>
        <item x="2998"/>
        <item x="515"/>
        <item x="3124"/>
        <item x="727"/>
        <item x="2015"/>
        <item x="4037"/>
        <item x="2005"/>
        <item x="3236"/>
        <item x="1486"/>
        <item x="4034"/>
        <item x="753"/>
        <item x="1783"/>
        <item x="3985"/>
        <item x="1195"/>
        <item x="1448"/>
        <item x="1748"/>
        <item x="1526"/>
        <item x="1509"/>
        <item x="1351"/>
        <item x="2316"/>
        <item x="106"/>
        <item x="50"/>
        <item x="3189"/>
        <item x="538"/>
        <item x="3538"/>
        <item x="3216"/>
        <item x="359"/>
        <item x="2587"/>
        <item x="69"/>
        <item x="3487"/>
        <item x="3946"/>
        <item x="2949"/>
        <item x="433"/>
        <item x="2820"/>
        <item x="288"/>
        <item x="4042"/>
        <item x="667"/>
        <item x="3845"/>
        <item x="353"/>
        <item x="3063"/>
        <item x="935"/>
        <item x="2833"/>
        <item x="3649"/>
        <item x="2755"/>
        <item x="3954"/>
        <item x="1288"/>
        <item x="89"/>
        <item x="3541"/>
        <item x="2322"/>
        <item x="4058"/>
        <item x="1196"/>
        <item x="1213"/>
        <item x="3225"/>
        <item x="2049"/>
        <item x="1022"/>
        <item x="1809"/>
        <item x="1212"/>
        <item x="2745"/>
        <item x="1985"/>
        <item x="1568"/>
        <item x="3293"/>
        <item x="3811"/>
        <item x="71"/>
        <item x="3841"/>
        <item x="3888"/>
        <item x="3708"/>
        <item x="476"/>
        <item x="1075"/>
        <item x="3087"/>
        <item x="557"/>
        <item x="581"/>
        <item x="2545"/>
        <item x="2023"/>
        <item x="1990"/>
        <item x="2557"/>
        <item x="4040"/>
        <item x="3580"/>
        <item x="930"/>
        <item x="1901"/>
        <item x="1188"/>
        <item x="3379"/>
        <item x="3790"/>
        <item x="2248"/>
        <item x="2134"/>
        <item x="3770"/>
        <item x="3234"/>
        <item x="66"/>
        <item x="3294"/>
        <item x="3570"/>
        <item x="2796"/>
        <item x="3166"/>
        <item x="3363"/>
        <item x="1706"/>
        <item x="2539"/>
        <item x="1069"/>
        <item x="2631"/>
        <item x="2252"/>
        <item x="2021"/>
        <item x="34"/>
        <item x="2906"/>
        <item x="1378"/>
        <item x="256"/>
        <item x="323"/>
        <item x="313"/>
        <item x="307"/>
        <item x="355"/>
        <item x="284"/>
        <item x="276"/>
        <item x="402"/>
        <item x="407"/>
        <item x="396"/>
        <item x="350"/>
        <item x="321"/>
        <item x="354"/>
        <item x="387"/>
        <item x="338"/>
        <item x="399"/>
        <item x="285"/>
        <item x="322"/>
        <item x="384"/>
        <item x="368"/>
        <item x="342"/>
        <item x="294"/>
        <item x="1517"/>
        <item x="270"/>
        <item x="314"/>
        <item x="304"/>
        <item x="327"/>
        <item x="336"/>
        <item x="264"/>
        <item x="1774"/>
        <item x="2677"/>
        <item x="3850"/>
        <item x="3771"/>
        <item x="25"/>
        <item x="2256"/>
        <item x="445"/>
        <item x="212"/>
        <item x="4104"/>
        <item x="2568"/>
        <item x="3663"/>
        <item x="2758"/>
        <item x="3915"/>
        <item x="1079"/>
        <item x="611"/>
        <item x="531"/>
        <item x="3535"/>
        <item x="1126"/>
        <item x="3295"/>
        <item x="87"/>
        <item x="372"/>
        <item x="203"/>
        <item x="498"/>
        <item x="403"/>
        <item x="505"/>
        <item x="305"/>
        <item x="178"/>
        <item x="99"/>
        <item x="527"/>
        <item x="1727"/>
        <item x="143"/>
        <item x="300"/>
        <item x="375"/>
        <item x="275"/>
        <item x="513"/>
        <item x="199"/>
        <item x="283"/>
        <item x="194"/>
        <item x="329"/>
        <item x="237"/>
        <item x="3736"/>
        <item x="1203"/>
        <item x="1215"/>
        <item x="2258"/>
        <item x="308"/>
        <item x="3361"/>
        <item x="1155"/>
        <item x="1502"/>
        <item x="1477"/>
        <item x="3955"/>
        <item x="219"/>
        <item x="1262"/>
        <item x="1087"/>
        <item x="3777"/>
        <item x="1751"/>
        <item x="3451"/>
        <item x="2917"/>
        <item x="3801"/>
        <item x="2648"/>
        <item x="2742"/>
        <item x="3404"/>
        <item x="3863"/>
        <item x="4053"/>
        <item x="3836"/>
        <item x="2229"/>
        <item x="1859"/>
        <item x="2136"/>
        <item x="102"/>
        <item x="3822"/>
        <item x="139"/>
        <item x="1186"/>
        <item x="731"/>
        <item x="2249"/>
        <item x="2689"/>
        <item x="4082"/>
        <item x="3837"/>
        <item x="2193"/>
        <item x="331"/>
        <item x="3945"/>
        <item x="2970"/>
        <item x="2625"/>
        <item x="123"/>
        <item x="3501"/>
        <item x="440"/>
        <item x="3305"/>
        <item x="1743"/>
        <item x="1427"/>
        <item x="3256"/>
        <item x="941"/>
        <item x="1"/>
        <item x="3378"/>
        <item x="1499"/>
        <item x="1759"/>
        <item x="3610"/>
        <item x="242"/>
        <item x="2784"/>
        <item x="3715"/>
        <item x="2626"/>
        <item x="2034"/>
        <item x="3834"/>
        <item x="231"/>
        <item x="14"/>
        <item x="508"/>
        <item x="2961"/>
        <item x="3398"/>
        <item x="2642"/>
        <item x="167"/>
        <item x="1206"/>
        <item x="2458"/>
        <item x="3687"/>
        <item x="330"/>
        <item x="130"/>
        <item x="318"/>
        <item x="274"/>
        <item x="412"/>
        <item x="3681"/>
        <item x="1556"/>
        <item x="956"/>
        <item x="2153"/>
        <item x="2054"/>
        <item x="2046"/>
        <item x="1750"/>
        <item x="1092"/>
        <item x="2911"/>
        <item x="3882"/>
        <item x="1936"/>
        <item x="113"/>
        <item x="3339"/>
        <item x="1597"/>
        <item x="3729"/>
        <item x="205"/>
        <item x="1485"/>
        <item x="2727"/>
        <item x="460"/>
        <item x="1191"/>
        <item x="3116"/>
        <item x="3096"/>
        <item x="2957"/>
        <item x="62"/>
        <item x="126"/>
        <item x="451"/>
        <item x="560"/>
        <item x="204"/>
        <item x="942"/>
        <item x="729"/>
        <item x="1115"/>
        <item x="1716"/>
        <item x="3084"/>
        <item x="2916"/>
        <item x="509"/>
        <item x="567"/>
        <item x="3498"/>
        <item x="2641"/>
        <item x="1865"/>
        <item x="755"/>
        <item x="1864"/>
        <item x="1152"/>
        <item x="1166"/>
        <item x="2675"/>
        <item x="1001"/>
        <item x="36"/>
        <item x="3311"/>
        <item x="3471"/>
        <item x="1129"/>
        <item x="195"/>
        <item x="3149"/>
        <item x="3866"/>
        <item x="3800"/>
        <item x="3761"/>
        <item x="3302"/>
        <item x="3878"/>
        <item x="1364"/>
        <item x="3879"/>
        <item x="2924"/>
        <item x="3477"/>
        <item x="1918"/>
        <item x="4099"/>
        <item x="1943"/>
        <item x="2250"/>
        <item x="2989"/>
        <item x="535"/>
        <item x="2547"/>
        <item x="3270"/>
        <item x="2705"/>
        <item x="3717"/>
        <item x="3514"/>
        <item x="3308"/>
        <item x="3441"/>
        <item x="2831"/>
        <item x="2793"/>
        <item x="4010"/>
        <item x="3814"/>
        <item x="3283"/>
        <item x="3425"/>
        <item x="3692"/>
        <item x="2487"/>
        <item x="3459"/>
        <item x="1460"/>
        <item x="3351"/>
        <item x="2197"/>
        <item x="3650"/>
        <item x="3178"/>
        <item x="3593"/>
        <item x="3412"/>
        <item x="2574"/>
        <item x="3247"/>
        <item x="1298"/>
        <item x="2781"/>
        <item x="2156"/>
        <item x="3747"/>
        <item x="1230"/>
        <item x="215"/>
        <item x="778"/>
        <item x="2789"/>
        <item x="2804"/>
        <item x="3219"/>
        <item x="3494"/>
        <item x="2880"/>
        <item x="3493"/>
        <item x="3260"/>
        <item x="1189"/>
        <item x="1065"/>
        <item x="4066"/>
        <item x="2994"/>
        <item x="1983"/>
        <item x="1204"/>
        <item x="1786"/>
        <item x="1772"/>
        <item x="1784"/>
        <item x="1184"/>
        <item x="1190"/>
        <item x="1739"/>
        <item x="1507"/>
        <item x="1535"/>
        <item x="1770"/>
        <item x="1528"/>
        <item x="1516"/>
        <item x="1779"/>
        <item x="1187"/>
        <item x="1504"/>
        <item x="1548"/>
        <item x="1765"/>
        <item x="1796"/>
        <item x="1793"/>
        <item x="1222"/>
        <item x="1214"/>
        <item x="1795"/>
        <item x="1752"/>
        <item x="2148"/>
        <item x="748"/>
        <item x="2704"/>
        <item x="3122"/>
        <item x="2139"/>
        <item x="3536"/>
        <item x="3953"/>
        <item x="3848"/>
        <item x="3594"/>
        <item x="3377"/>
        <item x="3555"/>
        <item x="3838"/>
        <item x="3851"/>
        <item x="3688"/>
        <item x="2840"/>
        <item x="2974"/>
        <item x="3826"/>
        <item x="1297"/>
        <item x="3145"/>
        <item x="3901"/>
        <item x="4068"/>
        <item x="3171"/>
        <item x="1055"/>
        <item x="1470"/>
        <item x="2967"/>
        <item x="2145"/>
        <item x="3529"/>
        <item x="2960"/>
        <item x="1590"/>
        <item x="303"/>
        <item x="287"/>
        <item x="2077"/>
        <item x="3418"/>
        <item x="630"/>
        <item x="812"/>
        <item x="2532"/>
        <item x="461"/>
        <item x="3757"/>
        <item x="3612"/>
        <item x="2366"/>
        <item x="3630"/>
        <item x="2202"/>
        <item x="3519"/>
        <item x="1992"/>
        <item x="510"/>
        <item x="2672"/>
        <item x="2106"/>
        <item x="1707"/>
        <item x="148"/>
        <item x="1376"/>
        <item x="3297"/>
        <item x="2381"/>
        <item x="689"/>
        <item x="3765"/>
        <item x="2278"/>
        <item x="3372"/>
        <item x="751"/>
        <item x="3269"/>
        <item x="927"/>
        <item x="2152"/>
        <item x="2235"/>
        <item x="879"/>
        <item x="789"/>
        <item x="1099"/>
        <item x="3629"/>
        <item x="2668"/>
        <item x="740"/>
        <item x="659"/>
        <item x="691"/>
        <item x="3186"/>
        <item x="3987"/>
        <item x="216"/>
        <item x="3636"/>
        <item x="1266"/>
        <item x="3886"/>
        <item x="1068"/>
        <item x="2388"/>
        <item x="217"/>
        <item x="770"/>
        <item x="3112"/>
        <item x="128"/>
        <item x="141"/>
        <item x="73"/>
        <item x="512"/>
        <item x="1089"/>
        <item x="3177"/>
        <item x="3218"/>
        <item x="213"/>
        <item x="3537"/>
        <item x="3226"/>
        <item x="2263"/>
        <item x="1812"/>
        <item x="1501"/>
        <item x="1518"/>
        <item x="3055"/>
        <item x="2340"/>
        <item x="1538"/>
        <item x="1232"/>
        <item x="3128"/>
        <item x="1422"/>
        <item x="371"/>
        <item x="214"/>
        <item x="77"/>
        <item x="423"/>
        <item x="79"/>
        <item x="411"/>
        <item x="82"/>
        <item x="85"/>
        <item x="361"/>
        <item x="326"/>
        <item x="171"/>
        <item x="3665"/>
        <item x="4074"/>
        <item x="155"/>
        <item x="430"/>
        <item x="42"/>
        <item x="2615"/>
        <item x="679"/>
        <item x="3739"/>
        <item x="2500"/>
        <item x="3723"/>
        <item x="1944"/>
        <item x="2014"/>
        <item x="252"/>
        <item x="2482"/>
        <item x="1261"/>
        <item x="1036"/>
        <item x="2743"/>
        <item x="2885"/>
        <item x="3937"/>
        <item x="3151"/>
        <item x="3591"/>
        <item x="3129"/>
        <item x="1112"/>
        <item x="507"/>
        <item x="439"/>
        <item x="2768"/>
        <item x="55"/>
        <item x="3786"/>
        <item x="612"/>
        <item x="2195"/>
        <item x="1529"/>
        <item x="3600"/>
        <item x="3147"/>
        <item x="1650"/>
        <item x="1807"/>
        <item x="3666"/>
        <item x="1520"/>
        <item x="1573"/>
        <item x="661"/>
        <item x="2028"/>
        <item x="3296"/>
        <item x="3298"/>
        <item x="352"/>
        <item x="2311"/>
        <item x="726"/>
        <item x="2434"/>
        <item x="393"/>
        <item x="2196"/>
        <item x="258"/>
        <item x="514"/>
        <item x="4071"/>
        <item x="3525"/>
        <item x="164"/>
        <item x="431"/>
        <item x="75"/>
        <item x="38"/>
        <item x="209"/>
        <item x="2902"/>
        <item x="3648"/>
        <item x="417"/>
        <item x="4023"/>
        <item x="3557"/>
        <item x="2857"/>
        <item x="3334"/>
        <item x="3263"/>
        <item x="3532"/>
        <item x="3357"/>
        <item x="1957"/>
        <item x="2140"/>
        <item x="2142"/>
        <item x="3349"/>
        <item x="1870"/>
        <item x="1250"/>
        <item x="1285"/>
        <item x="1071"/>
        <item x="3892"/>
        <item x="1406"/>
        <item x="243"/>
        <item x="13"/>
        <item x="2982"/>
        <item x="1591"/>
        <item x="728"/>
        <item x="724"/>
        <item x="225"/>
        <item x="3804"/>
        <item x="41"/>
        <item x="1508"/>
        <item x="1734"/>
        <item x="1814"/>
        <item x="2895"/>
        <item x="2406"/>
        <item x="3136"/>
        <item x="1981"/>
        <item x="4052"/>
        <item x="3614"/>
        <item x="3805"/>
        <item x="266"/>
        <item x="1332"/>
        <item x="540"/>
        <item x="2359"/>
        <item x="2363"/>
        <item x="607"/>
        <item x="2367"/>
        <item x="2356"/>
        <item x="3255"/>
        <item x="3724"/>
        <item x="3522"/>
        <item x="2075"/>
        <item x="2032"/>
        <item x="3611"/>
        <item x="1566"/>
        <item x="190"/>
        <item x="750"/>
        <item x="2774"/>
        <item x="1498"/>
        <item x="166"/>
        <item x="72"/>
        <item x="186"/>
        <item x="246"/>
        <item x="165"/>
        <item x="3292"/>
        <item x="142"/>
        <item x="207"/>
        <item x="2701"/>
        <item x="1416"/>
        <item x="3908"/>
        <item x="196"/>
        <item x="232"/>
        <item x="1410"/>
        <item x="3528"/>
        <item x="1283"/>
        <item x="2766"/>
        <item x="21"/>
        <item x="3910"/>
        <item x="3602"/>
        <item x="914"/>
        <item x="3622"/>
        <item x="859"/>
        <item x="2538"/>
        <item x="2051"/>
        <item x="2301"/>
        <item x="2274"/>
        <item x="2071"/>
        <item x="3831"/>
        <item x="2020"/>
        <item x="2862"/>
        <item x="2105"/>
        <item x="808"/>
        <item x="4019"/>
        <item x="4035"/>
        <item x="1876"/>
        <item x="960"/>
        <item x="3949"/>
        <item x="3350"/>
        <item x="891"/>
        <item x="2267"/>
        <item x="2198"/>
        <item x="3659"/>
        <item x="1585"/>
        <item x="1881"/>
        <item x="223"/>
        <item x="3037"/>
        <item x="1495"/>
        <item x="3325"/>
        <item x="1690"/>
        <item x="348"/>
        <item x="1829"/>
        <item x="3975"/>
        <item x="3981"/>
        <item x="31"/>
        <item x="2632"/>
        <item x="781"/>
        <item x="3587"/>
        <item x="3227"/>
        <item x="1852"/>
        <item x="1671"/>
        <item x="467"/>
        <item x="909"/>
        <item x="794"/>
        <item x="1372"/>
        <item x="1226"/>
        <item x="1931"/>
        <item x="4003"/>
        <item x="1455"/>
        <item x="2334"/>
        <item x="2835"/>
        <item x="2290"/>
        <item x="699"/>
        <item x="660"/>
        <item x="1644"/>
        <item x="3356"/>
        <item x="58"/>
        <item x="3632"/>
        <item x="2893"/>
        <item x="3653"/>
        <item x="1444"/>
        <item x="2467"/>
        <item x="3640"/>
        <item x="1045"/>
        <item x="800"/>
        <item x="3651"/>
        <item x="2352"/>
        <item x="2852"/>
        <item x="890"/>
        <item x="986"/>
        <item x="1933"/>
        <item x="1724"/>
        <item x="1160"/>
        <item x="1146"/>
        <item x="985"/>
        <item x="2213"/>
        <item x="3392"/>
        <item x="4043"/>
        <item x="4049"/>
        <item x="2288"/>
        <item x="2869"/>
        <item x="3466"/>
        <item x="3287"/>
        <item x="169"/>
        <item x="2090"/>
        <item x="1120"/>
        <item x="1093"/>
        <item x="3592"/>
        <item x="2137"/>
        <item x="2217"/>
        <item x="835"/>
        <item x="293"/>
        <item x="2233"/>
        <item x="1073"/>
        <item x="127"/>
        <item x="2765"/>
        <item x="503"/>
        <item x="457"/>
        <item x="459"/>
        <item x="132"/>
        <item x="3235"/>
        <item x="1344"/>
        <item x="1874"/>
        <item x="2053"/>
        <item x="1988"/>
        <item x="124"/>
        <item x="420"/>
        <item x="3111"/>
        <item x="2969"/>
        <item x="147"/>
        <item x="2158"/>
        <item x="2744"/>
        <item x="1953"/>
        <item x="4039"/>
        <item x="3324"/>
        <item x="555"/>
        <item x="81"/>
        <item x="59"/>
        <item x="2200"/>
        <item x="3168"/>
        <item x="1527"/>
        <item x="3375"/>
        <item x="3751"/>
        <item x="3284"/>
        <item x="57"/>
        <item x="3917"/>
        <item x="3995"/>
        <item x="335"/>
        <item x="351"/>
        <item x="1076"/>
        <item x="3062"/>
        <item x="3383"/>
        <item x="1309"/>
        <item x="3983"/>
        <item x="3440"/>
        <item x="1601"/>
        <item x="3871"/>
        <item x="61"/>
        <item x="369"/>
        <item x="3579"/>
        <item x="3198"/>
        <item x="2883"/>
        <item x="2800"/>
        <item x="218"/>
        <item x="1818"/>
        <item x="1559"/>
        <item x="310"/>
        <item x="1350"/>
        <item x="2718"/>
        <item x="2913"/>
        <item x="2180"/>
        <item x="382"/>
        <item x="2463"/>
        <item x="360"/>
        <item x="3117"/>
        <item x="2167"/>
        <item x="2735"/>
        <item x="410"/>
        <item x="3285"/>
        <item x="1569"/>
        <item x="3890"/>
        <item x="325"/>
        <item x="1703"/>
        <item x="1735"/>
        <item x="3365"/>
        <item x="173"/>
        <item x="273"/>
        <item x="2931"/>
        <item x="1511"/>
        <item x="3238"/>
        <item x="1057"/>
        <item x="604"/>
        <item x="1806"/>
        <item x="3618"/>
        <item x="3746"/>
        <item x="3573"/>
        <item x="3763"/>
        <item x="222"/>
        <item x="3521"/>
        <item x="2370"/>
        <item x="1955"/>
        <item x="1967"/>
        <item x="4017"/>
        <item x="3797"/>
        <item x="3621"/>
        <item x="3662"/>
        <item x="3928"/>
        <item x="2801"/>
        <item x="3264"/>
        <item x="761"/>
        <item x="2260"/>
        <item x="333"/>
        <item x="416"/>
        <item x="277"/>
        <item x="136"/>
        <item x="241"/>
        <item x="3576"/>
        <item x="443"/>
        <item x="3540"/>
        <item x="2929"/>
        <item x="4089"/>
        <item x="3961"/>
        <item x="2750"/>
        <item x="3315"/>
        <item x="2706"/>
        <item x="523"/>
        <item x="493"/>
        <item x="1898"/>
        <item x="43"/>
        <item x="1902"/>
        <item x="475"/>
        <item x="478"/>
        <item x="3578"/>
        <item x="2033"/>
        <item x="3181"/>
        <item x="3021"/>
        <item x="3018"/>
        <item x="3069"/>
        <item x="967"/>
        <item x="32"/>
        <item x="773"/>
        <item x="1891"/>
        <item x="683"/>
        <item x="1417"/>
        <item x="1975"/>
        <item x="2799"/>
        <item x="1135"/>
        <item x="2135"/>
        <item x="2284"/>
        <item x="1023"/>
        <item x="3381"/>
        <item x="3664"/>
        <item x="3788"/>
        <item x="3417"/>
        <item x="437"/>
        <item x="374"/>
        <item x="1858"/>
        <item x="2548"/>
        <item x="2424"/>
        <item x="2234"/>
        <item x="1354"/>
        <item x="616"/>
        <item x="2553"/>
        <item x="497"/>
        <item x="64"/>
        <item x="3019"/>
        <item x="1850"/>
        <item x="3416"/>
        <item x="854"/>
        <item x="3654"/>
        <item x="3929"/>
        <item x="951"/>
        <item x="2797"/>
        <item x="2518"/>
        <item x="3272"/>
        <item x="3085"/>
        <item x="4073"/>
        <item x="1768"/>
        <item x="2064"/>
        <item x="2081"/>
        <item x="2828"/>
        <item x="1636"/>
        <item x="315"/>
        <item x="1530"/>
        <item x="1563"/>
        <item x="2732"/>
        <item x="3185"/>
        <item x="550"/>
        <item x="551"/>
        <item x="2122"/>
        <item x="3553"/>
        <item x="2345"/>
        <item x="2230"/>
        <item x="603"/>
        <item x="721"/>
        <item x="3726"/>
        <item x="3683"/>
        <item x="2783"/>
        <item x="3619"/>
        <item x="3223"/>
        <item x="3310"/>
        <item x="3430"/>
        <item x="3476"/>
        <item x="3011"/>
        <item x="2566"/>
        <item x="2520"/>
        <item x="3202"/>
        <item x="500"/>
        <item x="3900"/>
        <item x="1399"/>
        <item x="3802"/>
        <item x="1150"/>
        <item x="3329"/>
        <item x="3846"/>
        <item x="1163"/>
        <item x="2110"/>
        <item x="1685"/>
        <item x="3453"/>
        <item x="1642"/>
        <item x="814"/>
        <item x="2494"/>
        <item x="2404"/>
        <item x="434"/>
        <item x="804"/>
        <item x="4060"/>
        <item x="1726"/>
        <item x="656"/>
        <item x="3414"/>
        <item x="3023"/>
        <item x="730"/>
        <item x="668"/>
        <item x="2186"/>
        <item x="1546"/>
        <item x="189"/>
        <item x="2123"/>
        <item x="1038"/>
        <item x="248"/>
        <item x="2452"/>
        <item x="1903"/>
        <item x="831"/>
        <item x="295"/>
        <item x="2878"/>
        <item x="1653"/>
        <item x="3677"/>
        <item x="2723"/>
        <item x="966"/>
        <item x="3162"/>
        <item x="2517"/>
        <item x="418"/>
        <item x="2059"/>
        <item x="3405"/>
        <item x="618"/>
        <item x="2298"/>
        <item x="2117"/>
        <item x="373"/>
        <item x="820"/>
        <item x="68"/>
        <item x="3282"/>
        <item x="2287"/>
        <item x="435"/>
        <item x="1572"/>
        <item x="3835"/>
        <item x="3029"/>
        <item x="2787"/>
        <item x="3965"/>
        <item x="1963"/>
        <item x="3613"/>
        <item x="1228"/>
        <item x="1488"/>
        <item x="739"/>
        <item x="3517"/>
        <item x="1307"/>
        <item x="3911"/>
        <item x="1301"/>
        <item x="27"/>
        <item x="1246"/>
        <item x="3924"/>
        <item x="3511"/>
        <item x="341"/>
        <item x="3718"/>
        <item x="1388"/>
        <item x="2108"/>
        <item x="1394"/>
        <item x="2031"/>
        <item x="2730"/>
        <item x="1339"/>
        <item x="3669"/>
        <item x="3126"/>
        <item x="2987"/>
        <item x="3233"/>
        <item x="3997"/>
        <item x="2736"/>
        <item x="2542"/>
        <item x="1148"/>
        <item x="3221"/>
        <item x="1149"/>
        <item x="2457"/>
        <item x="2945"/>
        <item x="2964"/>
        <item x="2582"/>
        <item x="3191"/>
        <item x="2805"/>
        <item x="3432"/>
        <item x="1966"/>
        <item x="1180"/>
        <item x="1145"/>
        <item x="1171"/>
        <item x="2179"/>
        <item x="3818"/>
        <item x="19"/>
        <item x="957"/>
        <item x="3214"/>
        <item x="2283"/>
        <item x="1305"/>
        <item x="545"/>
        <item x="2061"/>
        <item x="2254"/>
        <item x="2639"/>
        <item x="2941"/>
        <item x="2026"/>
        <item x="2708"/>
        <item x="1717"/>
        <item x="2772"/>
        <item x="998"/>
        <item x="2958"/>
        <item x="3581"/>
        <item x="3904"/>
        <item x="4097"/>
        <item x="1634"/>
        <item x="1544"/>
        <item x="3524"/>
        <item x="3046"/>
        <item x="2055"/>
        <item x="2231"/>
        <item x="3880"/>
        <item x="1194"/>
        <item x="145"/>
        <item x="1242"/>
        <item x="3188"/>
        <item x="1447"/>
        <item x="2646"/>
        <item x="608"/>
        <item x="3376"/>
        <item x="3251"/>
        <item x="1974"/>
        <item x="1066"/>
        <item x="3362"/>
        <item x="489"/>
        <item x="3120"/>
        <item x="3286"/>
        <item x="1245"/>
        <item x="1862"/>
        <item x="2154"/>
        <item x="2120"/>
        <item x="9"/>
        <item x="1494"/>
        <item x="2221"/>
        <item x="2501"/>
        <item x="839"/>
        <item x="1468"/>
        <item x="1969"/>
        <item x="3108"/>
        <item x="1867"/>
        <item x="1822"/>
        <item x="1231"/>
        <item x="3796"/>
        <item x="1241"/>
        <item x="2681"/>
        <item x="1081"/>
        <item x="1712"/>
        <item x="1025"/>
        <item x="2266"/>
        <item x="1909"/>
        <item x="2874"/>
        <item x="2830"/>
        <item x="1172"/>
        <item x="1013"/>
        <item x="3783"/>
        <item x="2956"/>
        <item x="3203"/>
        <item x="1185"/>
        <item x="3110"/>
        <item x="3387"/>
        <item x="2172"/>
        <item x="2442"/>
        <item x="2605"/>
        <item x="1723"/>
        <item x="1680"/>
        <item x="180"/>
        <item x="2460"/>
        <item x="3267"/>
        <item x="15"/>
        <item x="358"/>
        <item x="3752"/>
        <item x="1962"/>
        <item x="1740"/>
        <item x="2355"/>
        <item x="1312"/>
        <item x="3918"/>
        <item x="2044"/>
        <item x="2658"/>
        <item x="884"/>
        <item x="1105"/>
        <item x="2753"/>
        <item x="3813"/>
        <item x="2618"/>
        <item x="2882"/>
        <item x="917"/>
        <item x="404"/>
        <item x="30"/>
        <item x="4079"/>
        <item x="1497"/>
        <item x="4090"/>
        <item x="1577"/>
        <item x="2"/>
        <item x="2649"/>
        <item x="4075"/>
        <item x="1868"/>
        <item x="2469"/>
        <item x="1002"/>
        <item x="3137"/>
        <item x="3005"/>
        <item x="1310"/>
        <item x="1142"/>
        <item x="2907"/>
        <item x="3071"/>
        <item x="2138"/>
        <item x="1162"/>
        <item x="716"/>
        <item x="918"/>
        <item x="529"/>
        <item x="1500"/>
        <item x="1483"/>
        <item x="3072"/>
        <item x="2149"/>
        <item x="2581"/>
        <item x="468"/>
        <item x="1412"/>
        <item x="3973"/>
        <item x="3114"/>
        <item x="593"/>
        <item x="2579"/>
        <item x="1617"/>
        <item x="2990"/>
        <item x="3101"/>
        <item x="620"/>
        <item x="1987"/>
        <item x="1691"/>
        <item x="1578"/>
        <item x="2451"/>
        <item x="937"/>
        <item x="1295"/>
        <item x="2072"/>
        <item x="2666"/>
        <item x="3480"/>
        <item x="3582"/>
        <item x="2915"/>
        <item x="3070"/>
        <item x="2151"/>
        <item x="2011"/>
        <item x="3081"/>
        <item x="1259"/>
        <item x="664"/>
        <item x="923"/>
        <item x="1280"/>
        <item x="47"/>
        <item x="3176"/>
        <item x="1325"/>
        <item x="3457"/>
        <item x="2981"/>
        <item x="840"/>
        <item x="3701"/>
        <item x="376"/>
        <item x="769"/>
        <item x="96"/>
        <item x="2845"/>
        <item x="2218"/>
        <item x="1032"/>
        <item x="2782"/>
        <item x="994"/>
        <item x="2871"/>
        <item x="1510"/>
        <item x="816"/>
        <item x="1374"/>
        <item x="792"/>
        <item x="1303"/>
        <item x="2977"/>
        <item x="3706"/>
        <item x="3542"/>
        <item x="3905"/>
        <item x="1757"/>
        <item x="3431"/>
        <item x="1845"/>
        <item x="3668"/>
        <item x="53"/>
        <item x="2427"/>
        <item x="462"/>
        <item x="948"/>
        <item x="3306"/>
        <item x="2002"/>
        <item x="1954"/>
        <item x="3950"/>
        <item x="1466"/>
        <item x="1506"/>
        <item x="3187"/>
        <item x="3872"/>
        <item x="3644"/>
        <item x="3420"/>
        <item x="638"/>
        <item x="1333"/>
        <item x="2276"/>
        <item x="3500"/>
        <item x="2889"/>
        <item x="1100"/>
        <item x="1415"/>
        <item x="1123"/>
        <item x="1588"/>
        <item x="1349"/>
        <item x="1335"/>
        <item x="572"/>
        <item x="543"/>
        <item x="2323"/>
        <item x="347"/>
        <item x="1200"/>
        <item x="340"/>
        <item x="1982"/>
        <item x="1118"/>
        <item x="3143"/>
        <item x="3978"/>
        <item x="2349"/>
        <item x="2291"/>
        <item x="1130"/>
        <item x="2181"/>
        <item x="182"/>
        <item x="441"/>
        <item x="3484"/>
        <item x="3317"/>
        <item x="3943"/>
        <item x="4021"/>
        <item x="1053"/>
        <item x="2651"/>
        <item x="705"/>
        <item x="865"/>
        <item x="49"/>
        <item x="2164"/>
        <item x="125"/>
        <item x="2508"/>
        <item x="2228"/>
        <item x="2792"/>
        <item x="1255"/>
        <item x="3605"/>
        <item x="2205"/>
        <item x="3661"/>
        <item x="2206"/>
        <item x="2294"/>
        <item x="2856"/>
        <item x="1287"/>
        <item x="3266"/>
        <item x="1525"/>
        <item x="385"/>
        <item x="2083"/>
        <item x="2590"/>
        <item x="177"/>
        <item x="3920"/>
        <item x="2474"/>
        <item x="2312"/>
        <item x="576"/>
        <item x="2079"/>
        <item x="3193"/>
        <item x="2461"/>
        <item x="1144"/>
        <item x="2183"/>
        <item x="260"/>
        <item x="585"/>
        <item x="1291"/>
        <item x="1209"/>
        <item x="3875"/>
        <item x="3179"/>
        <item x="2095"/>
        <item x="345"/>
        <item x="1419"/>
        <item x="1433"/>
        <item x="1454"/>
        <item x="1016"/>
        <item x="1106"/>
        <item x="332"/>
        <item x="1107"/>
        <item x="3182"/>
        <item x="1443"/>
        <item x="3201"/>
        <item x="92"/>
        <item x="524"/>
        <item x="1823"/>
        <item x="2472"/>
        <item x="2559"/>
        <item x="644"/>
        <item x="4018"/>
        <item x="1840"/>
        <item x="1763"/>
        <item x="200"/>
        <item x="720"/>
        <item x="1514"/>
        <item x="1827"/>
        <item x="2583"/>
        <item x="2414"/>
        <item x="4063"/>
        <item x="3407"/>
        <item x="2798"/>
        <item x="4050"/>
        <item x="2437"/>
        <item x="3265"/>
        <item x="1116"/>
        <item x="1319"/>
        <item x="1114"/>
        <item x="1980"/>
        <item x="1986"/>
        <item x="2013"/>
        <item x="1513"/>
        <item x="3217"/>
        <item x="822"/>
        <item x="1211"/>
        <item x="3795"/>
        <item x="571"/>
        <item x="912"/>
        <item x="2477"/>
        <item x="872"/>
        <item x="1258"/>
        <item x="3200"/>
        <item x="1318"/>
        <item x="3320"/>
        <item x="3463"/>
        <item x="168"/>
        <item x="2420"/>
        <item x="2954"/>
        <item x="2223"/>
        <item x="247"/>
        <item x="1088"/>
        <item x="230"/>
        <item x="2017"/>
        <item x="2417"/>
        <item x="671"/>
        <item x="2425"/>
        <item x="1122"/>
        <item x="3469"/>
        <item x="1367"/>
        <item x="2421"/>
        <item x="339"/>
        <item x="3820"/>
        <item x="1436"/>
        <item x="3951"/>
        <item x="153"/>
        <item x="3940"/>
        <item x="2130"/>
        <item x="3497"/>
        <item x="220"/>
        <item x="146"/>
        <item x="1808"/>
        <item x="2519"/>
        <item x="144"/>
        <item x="3300"/>
        <item x="4013"/>
        <item x="3031"/>
        <item x="1910"/>
        <item x="752"/>
        <item x="669"/>
        <item x="943"/>
        <item x="2242"/>
        <item x="2410"/>
        <item x="610"/>
        <item x="1080"/>
        <item x="3240"/>
        <item x="2588"/>
        <item x="3154"/>
        <item x="1961"/>
        <item x="3565"/>
        <item x="2010"/>
        <item x="2794"/>
        <item x="842"/>
        <item x="3243"/>
        <item x="2525"/>
        <item x="1270"/>
        <item x="2375"/>
        <item x="2009"/>
        <item x="2297"/>
        <item x="870"/>
        <item x="1484"/>
        <item x="3839"/>
        <item x="3806"/>
        <item x="3577"/>
        <item x="3912"/>
        <item x="1159"/>
        <item x="1753"/>
        <item x="897"/>
        <item x="736"/>
        <item x="2306"/>
        <item x="1446"/>
        <item x="677"/>
        <item x="1789"/>
        <item x="1574"/>
        <item x="2577"/>
        <item x="2928"/>
        <item x="3421"/>
        <item x="706"/>
        <item x="3932"/>
        <item x="3993"/>
        <item x="3155"/>
        <item x="3971"/>
        <item x="3503"/>
        <item x="3337"/>
        <item x="3180"/>
        <item x="429"/>
        <item x="2628"/>
        <item x="2908"/>
        <item x="4009"/>
        <item x="2933"/>
        <item x="2509"/>
        <item x="1253"/>
        <item x="427"/>
        <item x="815"/>
        <item x="3098"/>
        <item x="1697"/>
        <item x="245"/>
        <item x="1210"/>
        <item x="2129"/>
        <item x="2426"/>
        <item x="456"/>
        <item x="422"/>
        <item x="2983"/>
        <item x="1267"/>
        <item x="1074"/>
        <item x="2734"/>
        <item x="3543"/>
        <item x="1357"/>
        <item x="4012"/>
        <item x="627"/>
        <item x="2656"/>
        <item x="2891"/>
        <item x="3415"/>
        <item x="1314"/>
        <item x="811"/>
        <item x="2155"/>
        <item x="641"/>
        <item x="968"/>
        <item x="3744"/>
        <item x="29"/>
        <item x="3478"/>
        <item x="3083"/>
        <item x="1799"/>
        <item x="3830"/>
        <item x="647"/>
        <item x="3232"/>
        <item x="2999"/>
        <item x="1467"/>
        <item x="1306"/>
        <item x="1940"/>
        <item x="900"/>
        <item x="1611"/>
        <item x="2606"/>
        <item x="3150"/>
        <item x="2707"/>
        <item x="2063"/>
        <item x="2663"/>
        <item x="3566"/>
        <item x="1882"/>
        <item x="1819"/>
        <item x="696"/>
        <item x="1414"/>
        <item x="469"/>
        <item x="628"/>
        <item x="707"/>
        <item x="2429"/>
        <item x="454"/>
        <item x="847"/>
        <item x="3675"/>
        <item x="3314"/>
        <item x="2325"/>
        <item x="2692"/>
        <item x="2680"/>
        <item x="1645"/>
        <item x="1939"/>
        <item x="2422"/>
        <item x="906"/>
        <item x="1401"/>
        <item x="3281"/>
        <item x="606"/>
        <item x="933"/>
        <item x="552"/>
        <item x="1302"/>
        <item x="573"/>
        <item x="553"/>
        <item x="3486"/>
        <item x="3028"/>
        <item x="1439"/>
        <item x="582"/>
        <item x="3196"/>
        <item x="2560"/>
        <item x="2502"/>
        <item x="2887"/>
        <item x="1395"/>
        <item x="1925"/>
        <item x="11"/>
        <item x="2336"/>
        <item x="2329"/>
        <item x="1336"/>
        <item x="1839"/>
        <item x="1761"/>
        <item x="2354"/>
        <item x="1003"/>
        <item x="4007"/>
        <item x="767"/>
        <item x="665"/>
        <item x="1137"/>
        <item x="675"/>
        <item x="4014"/>
        <item x="3679"/>
        <item x="261"/>
        <item x="3842"/>
        <item x="2141"/>
        <item x="3990"/>
        <item x="2433"/>
        <item x="1824"/>
        <item x="3066"/>
        <item x="4025"/>
        <item x="1719"/>
        <item x="1441"/>
        <item x="2573"/>
        <item x="2769"/>
        <item x="983"/>
        <item x="1041"/>
        <item x="1728"/>
        <item x="2617"/>
        <item x="4015"/>
        <item x="3395"/>
        <item x="3366"/>
        <item x="3437"/>
        <item x="2537"/>
        <item x="3109"/>
        <item x="488"/>
        <item x="2603"/>
        <item x="2470"/>
        <item x="2473"/>
        <item x="1371"/>
        <item x="2310"/>
        <item x="3012"/>
        <item x="2281"/>
        <item x="849"/>
        <item x="1624"/>
        <item x="3597"/>
        <item x="3921"/>
        <item x="834"/>
        <item x="401"/>
        <item x="3033"/>
        <item x="2985"/>
        <item x="2210"/>
        <item x="3134"/>
        <item x="3080"/>
        <item x="65"/>
        <item x="3194"/>
        <item x="1182"/>
        <item x="1674"/>
        <item x="3781"/>
        <item x="1421"/>
        <item x="1834"/>
        <item x="841"/>
        <item x="2927"/>
        <item x="3006"/>
        <item x="3146"/>
        <item x="3048"/>
        <item x="3104"/>
        <item x="1029"/>
        <item x="2178"/>
        <item x="1387"/>
        <item x="3572"/>
        <item x="1021"/>
        <item x="3353"/>
        <item x="805"/>
        <item x="2216"/>
        <item x="1491"/>
        <item x="1469"/>
        <item x="289"/>
        <item x="744"/>
        <item x="3998"/>
        <item x="2103"/>
        <item x="844"/>
        <item x="2091"/>
        <item x="2703"/>
        <item x="796"/>
        <item x="2551"/>
        <item x="1418"/>
        <item x="1207"/>
        <item x="2187"/>
        <item x="1747"/>
        <item x="2759"/>
        <item x="2900"/>
        <item x="1676"/>
        <item x="3698"/>
        <item x="2739"/>
        <item x="1173"/>
        <item x="481"/>
        <item x="580"/>
        <item x="1648"/>
        <item x="758"/>
        <item x="1550"/>
        <item x="2419"/>
        <item x="931"/>
        <item x="3646"/>
        <item x="1627"/>
        <item x="3938"/>
        <item x="3601"/>
        <item x="1889"/>
        <item x="3313"/>
        <item x="1393"/>
        <item x="852"/>
        <item x="3076"/>
        <item x="4051"/>
        <item x="893"/>
        <item x="2823"/>
        <item x="3922"/>
        <item x="2918"/>
        <item x="255"/>
        <item x="3828"/>
        <item x="4032"/>
        <item x="3352"/>
        <item x="3369"/>
        <item x="2711"/>
        <item x="3034"/>
        <item x="2923"/>
        <item x="2992"/>
        <item x="1884"/>
        <item x="3460"/>
        <item x="1035"/>
        <item x="1492"/>
        <item x="3545"/>
        <item x="482"/>
        <item x="863"/>
        <item x="1610"/>
        <item x="3999"/>
        <item x="3210"/>
        <item x="3638"/>
        <item x="3547"/>
        <item x="3015"/>
        <item x="2991"/>
        <item x="2635"/>
        <item x="3107"/>
        <item x="267"/>
        <item x="1832"/>
        <item x="1400"/>
        <item x="2111"/>
        <item x="3472"/>
        <item x="2332"/>
        <item x="3606"/>
        <item x="3690"/>
        <item x="3020"/>
        <item x="2328"/>
        <item x="1362"/>
        <item x="1926"/>
        <item x="4016"/>
        <item x="4027"/>
        <item x="3447"/>
        <item x="3544"/>
        <item x="2884"/>
        <item x="8"/>
        <item x="3229"/>
        <item x="20"/>
        <item x="1737"/>
        <item x="3874"/>
        <item x="3623"/>
        <item x="2819"/>
        <item x="549"/>
        <item x="3316"/>
        <item x="3406"/>
        <item x="3518"/>
        <item x="1434"/>
        <item x="3894"/>
        <item x="2837"/>
        <item x="2633"/>
        <item x="3319"/>
        <item x="2948"/>
        <item x="3079"/>
        <item x="1614"/>
        <item x="3074"/>
        <item x="2912"/>
        <item x="1893"/>
        <item x="1692"/>
        <item x="486"/>
        <item x="1630"/>
        <item x="2099"/>
        <item x="2170"/>
        <item x="1886"/>
        <item x="129"/>
        <item x="1934"/>
        <item x="2589"/>
        <item x="438"/>
        <item x="1667"/>
        <item x="823"/>
        <item x="3045"/>
        <item x="1830"/>
        <item x="2514"/>
        <item x="2697"/>
        <item x="1589"/>
        <item x="1177"/>
        <item x="2638"/>
        <item x="1043"/>
        <item x="977"/>
        <item x="1321"/>
        <item x="762"/>
        <item x="26"/>
        <item x="2265"/>
        <item x="3152"/>
        <item x="3391"/>
        <item x="3450"/>
        <item x="2531"/>
        <item x="2683"/>
        <item x="2790"/>
        <item x="2435"/>
        <item x="2331"/>
        <item x="3246"/>
        <item x="3184"/>
        <item x="516"/>
        <item x="3230"/>
        <item x="803"/>
        <item x="3040"/>
        <item x="3873"/>
        <item x="1846"/>
        <item x="615"/>
        <item x="974"/>
        <item x="3065"/>
        <item x="3734"/>
        <item x="1365"/>
        <item x="2899"/>
        <item x="3250"/>
        <item x="3609"/>
        <item x="4092"/>
        <item x="3367"/>
        <item x="2761"/>
        <item x="1052"/>
        <item x="3559"/>
        <item x="2760"/>
        <item x="2348"/>
        <item x="3897"/>
        <item x="2048"/>
        <item x="1085"/>
        <item x="569"/>
        <item x="2405"/>
        <item x="1815"/>
        <item x="2523"/>
        <item x="1326"/>
        <item x="131"/>
        <item x="1581"/>
        <item x="1660"/>
        <item x="867"/>
        <item x="2390"/>
        <item x="3626"/>
        <item x="2687"/>
        <item x="565"/>
        <item x="2693"/>
        <item x="623"/>
        <item x="1659"/>
        <item x="1450"/>
        <item x="192"/>
        <item x="2084"/>
        <item x="2738"/>
        <item x="1991"/>
        <item x="1077"/>
        <item x="2407"/>
        <item x="227"/>
        <item x="2393"/>
        <item x="1996"/>
        <item x="1154"/>
        <item x="759"/>
        <item x="757"/>
        <item x="1720"/>
        <item x="3714"/>
        <item x="928"/>
        <item x="1669"/>
        <item x="3988"/>
        <item x="1665"/>
        <item x="1780"/>
        <item x="2516"/>
        <item x="1553"/>
        <item x="1040"/>
        <item x="2279"/>
        <item x="3906"/>
        <item x="4008"/>
        <item x="1731"/>
        <item x="1356"/>
        <item x="408"/>
        <item x="765"/>
        <item x="2763"/>
        <item x="1831"/>
        <item x="1700"/>
        <item x="1549"/>
        <item x="1552"/>
        <item x="1580"/>
        <item x="2534"/>
        <item x="2698"/>
        <item x="1456"/>
        <item x="3119"/>
        <item x="1652"/>
        <item x="1555"/>
        <item x="1825"/>
        <item x="2752"/>
        <item x="3053"/>
        <item x="2415"/>
        <item x="888"/>
        <item x="2571"/>
        <item x="1545"/>
        <item x="1849"/>
        <item x="2944"/>
        <item x="2423"/>
        <item x="3984"/>
        <item x="4047"/>
        <item x="2506"/>
        <item x="1411"/>
        <item x="1592"/>
        <item x="1598"/>
        <item x="1541"/>
        <item x="3456"/>
        <item x="2215"/>
        <item x="1738"/>
        <item x="228"/>
        <item x="1140"/>
        <item x="1405"/>
        <item x="3312"/>
        <item x="1587"/>
        <item x="1764"/>
        <item x="1787"/>
        <item x="1755"/>
        <item x="1994"/>
        <item x="3861"/>
        <item x="579"/>
        <item x="2431"/>
        <item x="2409"/>
        <item x="2357"/>
        <item x="1805"/>
        <item x="1596"/>
        <item x="562"/>
        <item x="2652"/>
        <item x="542"/>
        <item x="2962"/>
        <item x="1782"/>
        <item x="2951"/>
        <item x="2691"/>
        <item x="2416"/>
        <item x="1083"/>
        <item x="1536"/>
        <item x="861"/>
        <item x="1694"/>
        <item x="381"/>
        <item x="2601"/>
        <item x="3749"/>
        <item x="2536"/>
        <item x="1684"/>
        <item x="419"/>
        <item x="1046"/>
        <item x="2584"/>
        <item x="561"/>
        <item x="3769"/>
        <item x="1338"/>
        <item x="3427"/>
        <item x="3097"/>
        <item x="1558"/>
        <item x="2861"/>
        <item x="1979"/>
        <item x="1701"/>
        <item x="1856"/>
        <item x="2822"/>
        <item x="3159"/>
        <item x="426"/>
        <item x="3824"/>
        <item x="965"/>
        <item x="3386"/>
        <item x="2364"/>
        <item x="1031"/>
        <item x="1117"/>
        <item x="1361"/>
        <item x="3239"/>
        <item x="1086"/>
        <item x="1463"/>
        <item x="1141"/>
        <item x="1440"/>
        <item x="3994"/>
        <item x="2455"/>
        <item x="2303"/>
        <item x="2678"/>
        <item x="874"/>
        <item x="2599"/>
        <item x="1348"/>
        <item x="3449"/>
        <item x="3368"/>
        <item x="2089"/>
        <item x="3660"/>
        <item x="2594"/>
        <item x="224"/>
        <item x="2919"/>
        <item x="1445"/>
        <item x="2394"/>
        <item x="181"/>
        <item x="2309"/>
        <item x="1331"/>
        <item x="2484"/>
        <item x="1993"/>
        <item x="1070"/>
        <item x="176"/>
        <item x="862"/>
        <item x="889"/>
        <item x="2596"/>
        <item x="920"/>
        <item x="175"/>
        <item x="2436"/>
        <item x="3741"/>
        <item x="1892"/>
        <item x="735"/>
        <item x="1192"/>
        <item x="3318"/>
        <item x="662"/>
        <item x="1125"/>
        <item x="2391"/>
        <item x="3100"/>
        <item x="226"/>
        <item x="3554"/>
        <item x="88"/>
        <item x="3291"/>
        <item x="3825"/>
        <item x="1790"/>
        <item x="3567"/>
        <item x="3274"/>
        <item x="2827"/>
        <item x="1095"/>
        <item x="1044"/>
        <item x="700"/>
        <item x="2975"/>
        <item x="785"/>
        <item x="229"/>
        <item x="2898"/>
        <item x="3060"/>
        <item x="3939"/>
        <item x="3678"/>
        <item x="559"/>
        <item x="3740"/>
        <item x="343"/>
        <item x="2102"/>
        <item x="259"/>
        <item x="0"/>
        <item x="3347"/>
        <item x="600"/>
        <item x="2069"/>
        <item x="2240"/>
        <item x="2952"/>
        <item x="2121"/>
        <item x="2086"/>
        <item x="2101"/>
        <item x="2304"/>
        <item x="1762"/>
        <item x="2208"/>
        <item x="1964"/>
        <item x="1800"/>
        <item x="640"/>
        <item x="655"/>
        <item x="3323"/>
        <item x="2640"/>
        <item x="97"/>
        <item x="2088"/>
        <item x="2814"/>
        <item x="1050"/>
        <item x="1628"/>
        <item x="1304"/>
        <item x="1381"/>
        <item x="2746"/>
        <item x="1432"/>
        <item x="3627"/>
        <item x="1435"/>
        <item x="2066"/>
        <item x="961"/>
        <item x="2725"/>
        <item x="3041"/>
        <item x="133"/>
        <item x="1292"/>
        <item x="1924"/>
        <item x="1320"/>
        <item x="1965"/>
        <item x="1429"/>
        <item x="952"/>
        <item x="1496"/>
        <item x="3989"/>
        <item x="4001"/>
        <item x="83"/>
        <item x="619"/>
        <item x="3832"/>
        <item x="3641"/>
        <item x="1229"/>
        <item x="4044"/>
        <item x="2350"/>
        <item x="1778"/>
        <item x="2413"/>
        <item x="636"/>
        <item x="3400"/>
        <item x="453"/>
        <item x="987"/>
        <item x="2622"/>
        <item x="3976"/>
        <item x="2450"/>
        <item x="157"/>
        <item x="878"/>
        <item x="2012"/>
        <item x="1157"/>
        <item x="1176"/>
        <item x="3725"/>
        <item x="1960"/>
        <item x="1619"/>
        <item x="1875"/>
        <item x="1871"/>
        <item x="1675"/>
        <item x="2526"/>
        <item x="1575"/>
        <item x="3075"/>
        <item x="1019"/>
        <item x="1656"/>
        <item x="932"/>
        <item x="901"/>
        <item x="3957"/>
        <item x="3183"/>
        <item x="3290"/>
        <item x="188"/>
        <item x="4101"/>
        <item x="1024"/>
        <item x="2764"/>
        <item x="409"/>
        <item x="1616"/>
        <item x="3691"/>
        <item x="979"/>
        <item x="938"/>
        <item x="2320"/>
        <item x="3485"/>
        <item x="3327"/>
        <item x="502"/>
        <item x="1564"/>
        <item x="2495"/>
        <item x="2816"/>
        <item x="117"/>
        <item x="2443"/>
        <item x="1622"/>
        <item x="1970"/>
        <item x="28"/>
        <item x="3481"/>
        <item x="3336"/>
        <item x="2552"/>
        <item x="877"/>
        <item x="1620"/>
        <item x="1804"/>
        <item x="743"/>
        <item x="3435"/>
        <item x="3907"/>
        <item x="806"/>
        <item x="2212"/>
        <item x="389"/>
        <item x="400"/>
        <item x="140"/>
        <item x="3408"/>
        <item x="1164"/>
        <item x="2119"/>
        <item x="2679"/>
        <item x="3737"/>
        <item x="269"/>
        <item x="1869"/>
        <item x="1877"/>
        <item x="3091"/>
        <item x="1334"/>
        <item x="4004"/>
        <item x="766"/>
        <item x="1821"/>
        <item x="4077"/>
        <item x="2850"/>
        <item x="1718"/>
        <item x="1938"/>
        <item x="959"/>
        <item x="2968"/>
        <item x="76"/>
        <item x="1227"/>
        <item x="1883"/>
        <item x="2549"/>
        <item x="2936"/>
        <item x="2993"/>
        <item x="2376"/>
        <item x="1794"/>
        <item x="1602"/>
        <item x="2047"/>
        <item x="3607"/>
        <item x="2515"/>
        <item x="1097"/>
        <item x="824"/>
        <item x="1618"/>
        <item x="1899"/>
        <item x="590"/>
        <item x="2773"/>
        <item x="221"/>
        <item x="1713"/>
        <item x="2387"/>
        <item x="1458"/>
        <item x="3436"/>
        <item x="3452"/>
        <item x="3359"/>
        <item x="2972"/>
        <item x="52"/>
        <item x="1662"/>
        <item x="2724"/>
        <item x="4091"/>
        <item x="74"/>
        <item x="685"/>
        <item x="3438"/>
        <item x="3099"/>
        <item x="629"/>
        <item x="1524"/>
        <item x="2609"/>
        <item x="2192"/>
        <item x="484"/>
        <item x="280"/>
        <item x="777"/>
        <item x="2114"/>
        <item x="3016"/>
        <item x="2124"/>
        <item x="578"/>
        <item x="589"/>
        <item x="2385"/>
        <item x="1930"/>
        <item x="110"/>
        <item x="4006"/>
        <item x="2190"/>
        <item x="3959"/>
        <item x="1385"/>
        <item x="2203"/>
        <item x="2815"/>
        <item x="1254"/>
        <item x="3014"/>
        <item x="1915"/>
        <item x="898"/>
        <item x="2368"/>
        <item x="1408"/>
        <item x="2007"/>
        <item x="3656"/>
        <item x="3390"/>
        <item x="2169"/>
        <item x="851"/>
        <item x="1522"/>
        <item x="1205"/>
        <item x="1030"/>
        <item x="673"/>
        <item x="1905"/>
        <item x="458"/>
        <item x="2087"/>
        <item x="4086"/>
        <item x="3241"/>
        <item x="496"/>
        <item x="3759"/>
        <item x="3068"/>
        <item x="2080"/>
        <item x="3792"/>
        <item x="4094"/>
        <item x="2870"/>
        <item x="2499"/>
        <item x="23"/>
        <item x="3571"/>
        <item x="1594"/>
        <item x="1090"/>
        <item x="2271"/>
        <item x="2411"/>
        <item x="1330"/>
        <item x="3870"/>
        <item x="3277"/>
        <item x="3054"/>
        <item x="2593"/>
        <item x="2430"/>
        <item x="1315"/>
        <item x="2082"/>
        <item x="798"/>
        <item x="3931"/>
        <item x="2504"/>
        <item x="2714"/>
        <item x="184"/>
        <item x="158"/>
        <item x="3899"/>
        <item x="4002"/>
        <item x="238"/>
        <item x="2018"/>
        <item x="1920"/>
        <item x="395"/>
        <item x="2737"/>
        <item x="2616"/>
        <item x="3756"/>
        <item x="2027"/>
        <item x="2383"/>
        <item x="3867"/>
        <item x="3772"/>
        <item x="3482"/>
        <item x="2576"/>
        <item x="795"/>
        <item x="70"/>
        <item x="3422"/>
        <item x="3073"/>
        <item x="2004"/>
        <item x="3000"/>
        <item x="1063"/>
        <item x="984"/>
        <item x="944"/>
        <item x="2362"/>
        <item x="10"/>
        <item x="1165"/>
        <item x="711"/>
        <item x="1666"/>
        <item x="236"/>
        <item x="2491"/>
        <item x="2056"/>
        <item x="2453"/>
        <item x="2269"/>
        <item x="272"/>
        <item x="156"/>
        <item x="2670"/>
        <item x="2247"/>
        <item x="2776"/>
        <item x="187"/>
        <item x="2963"/>
        <item x="2533"/>
        <item x="2540"/>
        <item x="3710"/>
        <item x="3633"/>
        <item x="3552"/>
        <item x="2395"/>
        <item x="3711"/>
        <item x="1904"/>
        <item x="447"/>
        <item x="1033"/>
        <item x="2268"/>
        <item x="2225"/>
        <item x="3766"/>
        <item x="22"/>
        <item x="654"/>
        <item x="2449"/>
        <item x="3474"/>
        <item x="3778"/>
        <item x="3061"/>
        <item x="2570"/>
        <item x="1340"/>
        <item x="1178"/>
        <item x="919"/>
        <item x="866"/>
        <item x="1503"/>
        <item x="2561"/>
        <item x="2824"/>
        <item x="1007"/>
        <item x="2612"/>
        <item x="2024"/>
        <item x="3730"/>
        <item x="2655"/>
        <item x="3042"/>
        <item x="568"/>
        <item x="3393"/>
        <item x="3652"/>
        <item x="1175"/>
        <item x="2224"/>
        <item x="2637"/>
        <item x="2613"/>
        <item x="682"/>
        <item x="1094"/>
        <item x="3962"/>
        <item x="2432"/>
        <item x="1121"/>
        <item x="1223"/>
        <item x="1407"/>
        <item x="1449"/>
        <item x="1199"/>
        <item x="856"/>
        <item x="2025"/>
        <item x="2226"/>
        <item x="2161"/>
        <item x="3647"/>
        <item x="1322"/>
        <item x="1521"/>
        <item x="2818"/>
        <item x="3548"/>
        <item x="2654"/>
        <item x="2257"/>
        <item x="3896"/>
        <item x="886"/>
        <item x="312"/>
        <item x="2950"/>
        <item x="639"/>
        <item x="714"/>
        <item x="2786"/>
        <item x="4048"/>
        <item x="2851"/>
        <item x="3562"/>
        <item x="2492"/>
        <item x="1978"/>
        <item x="1661"/>
        <item x="2468"/>
        <item x="1736"/>
        <item x="1639"/>
        <item x="846"/>
        <item x="1383"/>
        <item x="1345"/>
        <item x="1257"/>
        <item x="122"/>
        <item x="1894"/>
        <item x="2762"/>
        <item x="1781"/>
        <item x="746"/>
        <item x="1698"/>
        <item x="1437"/>
        <item x="1426"/>
        <item x="185"/>
        <item x="397"/>
        <item x="1224"/>
        <item x="922"/>
        <item x="1037"/>
        <item x="1766"/>
        <item x="1539"/>
        <item x="3103"/>
        <item x="3843"/>
        <item x="279"/>
        <item x="2512"/>
        <item x="1683"/>
        <item x="2296"/>
        <item x="864"/>
        <item x="1276"/>
        <item x="1542"/>
        <item x="1895"/>
        <item x="911"/>
        <item x="1249"/>
        <item x="3680"/>
        <item x="1935"/>
        <item x="3512"/>
        <item x="1487"/>
        <item x="3941"/>
        <item x="1560"/>
        <item x="2343"/>
        <item x="594"/>
        <item x="39"/>
        <item x="3123"/>
        <item x="2486"/>
        <item x="1281"/>
        <item x="2489"/>
        <item x="94"/>
        <item x="121"/>
        <item x="349"/>
        <item x="3009"/>
        <item x="1064"/>
        <item x="3222"/>
        <item x="1890"/>
        <item x="2380"/>
        <item x="324"/>
        <item x="634"/>
        <item x="115"/>
        <item x="3755"/>
        <item x="2558"/>
        <item x="3865"/>
        <item x="2398"/>
        <item x="2295"/>
        <item x="1147"/>
        <item x="2524"/>
        <item x="1682"/>
        <item x="2446"/>
        <item x="3389"/>
        <item x="3599"/>
        <item x="2144"/>
        <item x="3520"/>
        <item x="1880"/>
        <item x="1714"/>
        <item x="201"/>
        <item x="532"/>
        <item x="2592"/>
        <item x="2237"/>
        <item x="2372"/>
        <item x="1941"/>
        <item x="1104"/>
        <item x="197"/>
        <item x="1950"/>
        <item x="3780"/>
        <item x="4098"/>
        <item x="605"/>
        <item x="2847"/>
        <item x="3348"/>
        <item x="3986"/>
        <item x="193"/>
        <item x="2682"/>
        <item x="2211"/>
        <item x="3199"/>
        <item x="1279"/>
        <item x="3979"/>
        <item x="1062"/>
        <item x="120"/>
        <item x="1999"/>
        <item x="637"/>
        <item x="587"/>
        <item x="2199"/>
        <item x="1843"/>
        <item x="2448"/>
        <item x="3346"/>
        <item x="4000"/>
        <item x="997"/>
        <item x="526"/>
        <item x="1651"/>
        <item x="2598"/>
        <item x="3533"/>
        <item x="3268"/>
        <item x="365"/>
        <item x="2741"/>
        <item x="592"/>
        <item x="1131"/>
        <item x="3722"/>
        <item x="776"/>
        <item x="3030"/>
        <item x="3479"/>
        <item x="3275"/>
        <item x="3516"/>
        <item x="3625"/>
        <item x="3173"/>
        <item x="1274"/>
        <item x="2715"/>
        <item x="112"/>
        <item x="3245"/>
        <item x="2043"/>
        <item x="2037"/>
        <item x="2062"/>
        <item x="2000"/>
        <item x="2527"/>
        <item x="1626"/>
        <item x="3467"/>
        <item x="2785"/>
        <item x="817"/>
        <item x="3360"/>
        <item x="334"/>
        <item x="4065"/>
        <item x="1264"/>
        <item x="3254"/>
        <item x="3429"/>
        <item x="1282"/>
        <item x="3140"/>
        <item x="2674"/>
        <item x="970"/>
        <item x="1452"/>
        <item x="3719"/>
        <item x="1906"/>
        <item x="328"/>
        <item x="1885"/>
        <item x="3209"/>
        <item x="2171"/>
        <item x="1363"/>
        <item x="1715"/>
        <item x="2690"/>
        <item x="3958"/>
        <item x="2150"/>
        <item x="3125"/>
        <item x="3575"/>
        <item x="2365"/>
        <item x="631"/>
        <item x="921"/>
        <item x="1108"/>
        <item x="3090"/>
        <item x="3530"/>
        <item x="2717"/>
        <item x="1251"/>
        <item x="1006"/>
        <item x="3036"/>
        <item x="3064"/>
        <item x="2326"/>
        <item x="2777"/>
        <item x="3868"/>
        <item x="827"/>
        <item x="1688"/>
        <item x="2115"/>
        <item x="915"/>
        <item x="564"/>
        <item x="3704"/>
        <item x="1168"/>
        <item x="4078"/>
        <item x="2097"/>
        <item x="982"/>
        <item x="2942"/>
        <item x="2255"/>
        <item x="710"/>
        <item x="3170"/>
        <item x="1328"/>
        <item x="1382"/>
        <item x="2939"/>
        <item x="162"/>
        <item x="768"/>
        <item x="1017"/>
        <item x="2346"/>
        <item x="3192"/>
        <item x="650"/>
        <item x="964"/>
        <item x="1373"/>
        <item x="2418"/>
        <item x="3003"/>
        <item x="1286"/>
        <item x="1866"/>
        <item x="2771"/>
        <item x="896"/>
        <item x="3424"/>
        <item x="3794"/>
        <item x="1937"/>
        <item x="3527"/>
        <item x="3699"/>
        <item x="2220"/>
        <item x="2503"/>
        <item x="2521"/>
        <item x="1872"/>
        <item x="1836"/>
        <item x="1225"/>
        <item x="954"/>
        <item x="747"/>
        <item x="1343"/>
        <item x="1311"/>
        <item x="3433"/>
        <item x="1290"/>
        <item x="3115"/>
        <item x="690"/>
        <item x="2569"/>
        <item x="1151"/>
        <item x="3380"/>
        <item x="4096"/>
        <item x="3333"/>
        <item x="2643"/>
        <item x="2903"/>
        <item x="1775"/>
        <item x="1744"/>
        <item x="317"/>
        <item x="1769"/>
        <item x="1579"/>
        <item x="1813"/>
        <item x="1749"/>
        <item x="1801"/>
        <item x="1220"/>
        <item x="2719"/>
        <item x="2270"/>
        <item x="3047"/>
        <item x="3499"/>
        <item x="2232"/>
        <item x="1132"/>
        <item x="2127"/>
        <item x="3507"/>
        <item x="1119"/>
        <item x="2578"/>
        <item x="563"/>
        <item x="1664"/>
        <item x="2873"/>
        <item x="4026"/>
        <item x="3798"/>
        <item x="1238"/>
        <item x="2466"/>
        <item x="1725"/>
        <item x="3252"/>
        <item x="3505"/>
        <item x="364"/>
        <item x="3434"/>
        <item x="3343"/>
        <item x="1370"/>
        <item x="809"/>
        <item x="51"/>
        <item x="2530"/>
        <item x="1976"/>
        <item x="3526"/>
        <item x="2030"/>
        <item x="3637"/>
        <item x="2133"/>
        <item x="2275"/>
        <item x="2347"/>
        <item x="3385"/>
        <item x="2604"/>
        <item x="1640"/>
        <item x="1649"/>
        <item x="3444"/>
        <item x="3793"/>
        <item x="2116"/>
        <item x="3936"/>
        <item x="686"/>
        <item x="2932"/>
        <item x="684"/>
        <item x="1687"/>
        <item x="692"/>
        <item x="3288"/>
        <item x="845"/>
        <item x="2285"/>
        <item x="2330"/>
        <item x="2863"/>
        <item x="3930"/>
        <item x="2608"/>
        <item x="107"/>
        <item x="3032"/>
        <item x="2353"/>
        <item x="2305"/>
        <item x="3039"/>
        <item x="3909"/>
        <item x="3923"/>
        <item x="1051"/>
        <item x="2614"/>
        <item x="3373"/>
        <item x="1428"/>
        <item x="3551"/>
        <item x="1686"/>
        <item x="1623"/>
        <item x="2147"/>
        <item x="1034"/>
        <item x="1221"/>
        <item x="1760"/>
        <item x="2369"/>
        <item x="910"/>
        <item x="825"/>
        <item x="2238"/>
        <item x="1420"/>
        <item x="3331"/>
        <item x="2729"/>
        <item x="2585"/>
        <item x="3667"/>
        <item x="4087"/>
        <item x="2041"/>
        <item x="1109"/>
        <item x="3204"/>
        <item x="1471"/>
        <item x="1777"/>
        <item x="1431"/>
        <item x="1860"/>
        <item x="3458"/>
        <item x="472"/>
        <item x="1857"/>
        <item x="2022"/>
        <item x="1096"/>
        <item x="2194"/>
        <item x="2067"/>
        <item x="1512"/>
        <item x="4005"/>
        <item x="3160"/>
        <item x="1733"/>
        <item x="2485"/>
        <item x="1352"/>
        <item x="1785"/>
        <item x="3470"/>
        <item x="2853"/>
        <item x="2555"/>
        <item x="1235"/>
        <item x="3963"/>
        <item x="2767"/>
        <item x="1972"/>
        <item x="1773"/>
        <item x="2809"/>
        <item x="1008"/>
        <item x="1817"/>
        <item x="2757"/>
        <item x="235"/>
        <item x="1059"/>
        <item x="2384"/>
        <item x="701"/>
        <item x="2634"/>
        <item x="1202"/>
        <item x="4103"/>
        <item x="3228"/>
        <item x="1632"/>
        <item x="1710"/>
        <item x="3443"/>
        <item x="2611"/>
        <item x="2507"/>
        <item x="1847"/>
        <item x="2475"/>
        <item x="788"/>
        <item x="250"/>
        <item x="3138"/>
        <item x="687"/>
        <item x="1681"/>
        <item x="2980"/>
        <item x="1916"/>
        <item x="2997"/>
        <item x="3056"/>
        <item x="950"/>
        <item x="981"/>
        <item x="391"/>
        <item x="2313"/>
        <item x="1020"/>
        <item x="949"/>
        <item x="999"/>
        <item x="3596"/>
        <item x="1625"/>
        <item x="3089"/>
        <item x="3455"/>
        <item x="791"/>
        <item x="1391"/>
        <item x="3506"/>
        <item x="596"/>
        <item x="3174"/>
        <item x="2848"/>
        <item x="3972"/>
        <item x="3410"/>
        <item x="2722"/>
        <item x="894"/>
        <item x="1272"/>
        <item x="1810"/>
        <item x="1101"/>
        <item x="990"/>
        <item x="3891"/>
        <item x="2811"/>
        <item x="2497"/>
        <item x="2272"/>
        <item x="2280"/>
        <item x="3889"/>
        <item x="3721"/>
        <item x="850"/>
        <item x="4064"/>
        <item x="1826"/>
        <item x="2476"/>
        <item x="3829"/>
        <item x="3738"/>
        <item x="3059"/>
        <item x="2342"/>
        <item x="663"/>
        <item x="3058"/>
        <item x="584"/>
        <item x="1056"/>
        <item x="1268"/>
        <item x="599"/>
        <item x="1113"/>
        <item x="2965"/>
        <item x="3473"/>
        <item x="774"/>
        <item x="799"/>
        <item x="421"/>
        <item x="357"/>
        <item x="2016"/>
        <item x="583"/>
        <item x="1873"/>
        <item x="2806"/>
        <item x="790"/>
        <item x="7"/>
        <item x="1049"/>
        <item x="657"/>
        <item x="3639"/>
        <item x="2770"/>
        <item x="3584"/>
        <item x="281"/>
        <item x="1061"/>
        <item x="882"/>
        <item x="2246"/>
        <item x="2377"/>
        <item x="2747"/>
        <item x="3249"/>
        <item x="2821"/>
        <item x="3148"/>
        <item x="1015"/>
        <item x="2481"/>
        <item x="1459"/>
        <item x="588"/>
        <item x="3135"/>
        <item x="2813"/>
        <item x="60"/>
        <item x="2910"/>
        <item x="2849"/>
        <item x="380"/>
        <item x="4102"/>
        <item x="4067"/>
        <item x="3133"/>
        <item x="3977"/>
        <item x="2897"/>
        <item x="3590"/>
        <item x="3212"/>
        <item x="1835"/>
        <item x="3489"/>
        <item x="3700"/>
        <item x="4055"/>
        <item x="3261"/>
        <item x="3220"/>
        <item x="3732"/>
        <item x="1239"/>
        <item x="2877"/>
        <item x="3035"/>
        <item x="3791"/>
        <item x="2397"/>
        <item x="448"/>
        <item x="3309"/>
        <item x="1353"/>
        <item x="992"/>
        <item x="709"/>
        <item x="3727"/>
        <item x="2094"/>
        <item x="1798"/>
        <item x="1584"/>
        <item x="695"/>
        <item x="3051"/>
        <item x="554"/>
        <item x="733"/>
        <item x="455"/>
        <item x="1878"/>
        <item x="2045"/>
        <item x="2057"/>
        <item x="1167"/>
        <item x="1663"/>
        <item x="2844"/>
        <item x="676"/>
        <item x="732"/>
        <item x="2986"/>
        <item x="2480"/>
        <item x="105"/>
        <item x="1078"/>
        <item x="3862"/>
        <item x="2052"/>
        <item x="3382"/>
        <item x="3259"/>
        <item x="1609"/>
        <item x="1158"/>
        <item x="1014"/>
        <item x="4054"/>
        <item x="2937"/>
        <item x="624"/>
        <item x="971"/>
        <item x="1341"/>
        <item x="2373"/>
        <item x="1679"/>
        <item x="645"/>
        <item x="2400"/>
        <item x="1971"/>
        <item x="3130"/>
        <item x="3631"/>
        <item x="1244"/>
        <item x="670"/>
        <item x="2315"/>
        <item x="570"/>
        <item x="940"/>
        <item x="528"/>
        <item x="1358"/>
        <item x="1570"/>
        <item x="1608"/>
        <item x="2289"/>
        <item x="537"/>
        <item x="2379"/>
        <item x="626"/>
        <item x="643"/>
        <item x="945"/>
        <item x="1161"/>
        <item x="2445"/>
        <item x="93"/>
        <item x="2510"/>
        <item x="613"/>
        <item x="2890"/>
        <item x="1289"/>
        <item x="3895"/>
        <item x="2855"/>
        <item x="3144"/>
        <item x="1368"/>
        <item x="2459"/>
        <item x="3944"/>
        <item x="821"/>
        <item x="2162"/>
        <item x="1346"/>
        <item x="1586"/>
        <item x="702"/>
        <item x="2905"/>
        <item x="3789"/>
        <item x="12"/>
        <item x="3776"/>
        <item x="1275"/>
        <item x="2921"/>
        <item x="3010"/>
        <item x="2726"/>
        <item x="1838"/>
        <item x="2953"/>
        <item x="3974"/>
        <item x="3969"/>
        <item x="969"/>
        <item x="1317"/>
        <item x="3748"/>
        <item x="2629"/>
        <item x="2438"/>
        <item x="2664"/>
        <item x="3008"/>
        <item x="134"/>
        <item x="3022"/>
        <item x="160"/>
        <item x="1375"/>
        <item x="1607"/>
        <item x="2812"/>
        <item x="24"/>
        <item x="2175"/>
        <item x="3335"/>
        <item x="1396"/>
        <item x="3384"/>
        <item x="2338"/>
        <item x="738"/>
        <item x="1103"/>
        <item x="1519"/>
        <item x="2779"/>
        <item x="1324"/>
        <item x="2498"/>
        <item x="2630"/>
        <item x="2731"/>
        <item x="926"/>
        <item x="995"/>
        <item x="2695"/>
        <item x="1537"/>
        <item x="642"/>
        <item x="1252"/>
        <item x="2807"/>
        <item x="2659"/>
        <item x="1273"/>
        <item x="3399"/>
        <item x="3515"/>
        <item x="3278"/>
        <item x="887"/>
        <item x="1841"/>
        <item x="2085"/>
        <item x="3779"/>
        <item x="3569"/>
        <item x="3550"/>
        <item x="424"/>
        <item x="3604"/>
        <item x="2624"/>
        <item x="3934"/>
        <item x="2984"/>
        <item x="903"/>
        <item x="3705"/>
        <item x="2207"/>
        <item x="3078"/>
        <item x="1005"/>
        <item x="1887"/>
        <item x="1670"/>
        <item x="530"/>
        <item x="658"/>
        <item x="1060"/>
        <item x="980"/>
        <item x="873"/>
        <item x="836"/>
        <item x="37"/>
        <item x="1138"/>
        <item x="1949"/>
        <item x="2245"/>
        <item x="1989"/>
        <item x="234"/>
        <item x="3762"/>
        <item x="698"/>
        <item x="1111"/>
        <item x="3919"/>
        <item x="547"/>
        <item x="170"/>
        <item x="2619"/>
        <item x="2286"/>
        <item x="2959"/>
        <item x="2209"/>
        <item x="1390"/>
        <item x="3697"/>
        <item x="1746"/>
        <item x="3344"/>
        <item x="1018"/>
        <item x="2227"/>
        <item x="2657"/>
        <item x="1758"/>
        <item x="2832"/>
        <item x="2653"/>
        <item x="741"/>
        <item x="1912"/>
        <item x="939"/>
        <item x="4022"/>
        <item x="3488"/>
        <item x="2068"/>
        <item x="3049"/>
        <item x="602"/>
        <item x="1493"/>
        <item x="3827"/>
        <item x="3991"/>
        <item x="3002"/>
        <item x="150"/>
        <item x="2401"/>
        <item x="614"/>
        <item x="2273"/>
        <item x="857"/>
        <item x="2686"/>
        <item x="1451"/>
        <item x="621"/>
        <item x="471"/>
        <item x="1968"/>
        <item x="1532"/>
        <item x="45"/>
        <item x="3816"/>
        <item x="3735"/>
        <item x="3523"/>
        <item x="63"/>
        <item x="1300"/>
        <item x="3702"/>
        <item x="3635"/>
        <item x="868"/>
        <item x="2716"/>
        <item x="2858"/>
        <item x="2513"/>
        <item x="2003"/>
        <item x="95"/>
        <item x="2826"/>
        <item x="5"/>
        <item x="3448"/>
        <item x="1791"/>
        <item x="2244"/>
        <item x="2351"/>
        <item x="2572"/>
        <item x="1462"/>
        <item x="1942"/>
        <item x="3248"/>
        <item x="1277"/>
        <item x="3674"/>
        <item x="520"/>
        <item x="3024"/>
        <item x="783"/>
        <item x="1425"/>
        <item x="2976"/>
        <item x="1218"/>
        <item x="3784"/>
        <item x="2667"/>
        <item x="793"/>
        <item x="2444"/>
        <item x="3634"/>
        <item x="1973"/>
        <item x="3095"/>
        <item x="299"/>
        <item x="946"/>
        <item x="2096"/>
        <item x="492"/>
        <item x="975"/>
        <item x="704"/>
        <item x="1615"/>
        <item x="2360"/>
        <item x="1474"/>
        <item x="3858"/>
        <item x="517"/>
        <item x="2712"/>
        <item x="44"/>
        <item x="2713"/>
        <item x="2966"/>
        <item x="760"/>
        <item x="3127"/>
        <item x="681"/>
        <item x="1369"/>
        <item x="722"/>
        <item x="251"/>
        <item x="405"/>
        <item x="973"/>
        <item x="1606"/>
        <item x="483"/>
        <item x="905"/>
        <item x="680"/>
        <item x="2694"/>
        <item x="2597"/>
        <item x="2462"/>
        <item x="3338"/>
        <item x="749"/>
        <item x="3423"/>
        <item x="265"/>
        <item x="3707"/>
        <item x="1919"/>
        <item x="697"/>
        <item x="1010"/>
        <item x="2529"/>
        <item x="2386"/>
        <item x="425"/>
        <item x="3624"/>
        <item x="712"/>
        <item x="1952"/>
        <item x="2627"/>
        <item x="1347"/>
        <item x="666"/>
        <item x="3598"/>
        <item x="3237"/>
        <item x="2440"/>
        <item x="3608"/>
        <item x="2337"/>
        <item x="1359"/>
        <item x="1004"/>
        <item x="1923"/>
        <item x="428"/>
        <item x="1557"/>
        <item x="2791"/>
        <item x="3244"/>
        <item x="151"/>
        <item x="1673"/>
        <item x="4085"/>
        <item x="3881"/>
        <item x="1490"/>
        <item x="3585"/>
        <item x="2100"/>
        <item x="3785"/>
        <item x="3821"/>
        <item x="210"/>
        <item x="754"/>
        <item x="3859"/>
        <item x="1430"/>
        <item x="3563"/>
        <item x="3345"/>
        <item x="2556"/>
        <item x="991"/>
        <item x="3257"/>
        <item x="3207"/>
        <item x="3799"/>
        <item x="3768"/>
        <item x="18"/>
        <item x="2396"/>
        <item x="233"/>
        <item x="2201"/>
        <item x="996"/>
        <item x="1342"/>
        <item x="3628"/>
        <item x="3303"/>
        <item x="311"/>
        <item x="1837"/>
        <item x="3121"/>
        <item x="356"/>
        <item x="46"/>
        <item x="688"/>
        <item x="3102"/>
        <item x="1655"/>
        <item x="1657"/>
        <item x="1377"/>
        <item x="2019"/>
        <item x="2843"/>
        <item x="1654"/>
        <item x="807"/>
        <item x="2174"/>
        <item x="3197"/>
        <item x="2660"/>
        <item x="1956"/>
        <item x="1851"/>
        <item x="3007"/>
        <item x="3402"/>
        <item x="3163"/>
        <item x="320"/>
        <item x="772"/>
        <item x="2909"/>
        <item x="2721"/>
        <item x="2222"/>
        <item x="2341"/>
        <item x="2070"/>
        <item x="988"/>
        <item x="3446"/>
        <item x="1217"/>
        <item x="653"/>
        <item x="495"/>
        <item x="2914"/>
        <item x="1438"/>
        <item x="1482"/>
        <item x="1360"/>
        <item x="843"/>
        <item x="3468"/>
        <item x="1084"/>
        <item x="2996"/>
        <item x="2065"/>
        <item x="2700"/>
        <item x="1951"/>
        <item x="869"/>
        <item x="67"/>
        <item x="2036"/>
        <item x="2740"/>
        <item x="1914"/>
        <item x="837"/>
        <item x="1699"/>
        <item x="4030"/>
        <item x="4061"/>
        <item x="895"/>
        <item x="892"/>
        <item x="1540"/>
        <item x="958"/>
        <item x="2733"/>
        <item x="1913"/>
        <item x="2042"/>
        <item x="2580"/>
        <item x="541"/>
        <item x="3703"/>
        <item x="3322"/>
        <item x="3616"/>
        <item x="3141"/>
        <item x="3206"/>
        <item x="1323"/>
        <item x="2073"/>
        <item x="2191"/>
        <item x="2780"/>
        <item x="713"/>
        <item x="1803"/>
        <item x="3844"/>
        <item x="548"/>
        <item x="1237"/>
        <item x="1067"/>
        <item x="3411"/>
        <item x="2864"/>
        <item x="2802"/>
        <item x="2184"/>
        <item x="3208"/>
        <item x="782"/>
        <item x="179"/>
        <item x="989"/>
        <item x="1461"/>
        <item x="2126"/>
        <item x="972"/>
        <item x="3371"/>
        <item x="3332"/>
        <item x="2324"/>
        <item x="876"/>
        <item x="1604"/>
        <item x="1355"/>
        <item x="2293"/>
        <item x="2636"/>
        <item x="3504"/>
        <item x="3364"/>
        <item x="3304"/>
        <item x="2563"/>
        <item x="2098"/>
        <item x="2006"/>
        <item x="2904"/>
        <item x="871"/>
        <item x="2040"/>
        <item x="2946"/>
        <item x="101"/>
        <item x="3464"/>
        <item x="1478"/>
        <item x="522"/>
        <item x="2541"/>
        <item x="379"/>
        <item x="3502"/>
        <item x="6"/>
        <item x="316"/>
        <item x="302"/>
        <item x="406"/>
        <item x="3807"/>
        <item x="2688"/>
        <item x="1453"/>
        <item x="2645"/>
        <item x="3169"/>
        <item x="3262"/>
        <item x="885"/>
        <item x="3967"/>
        <item x="159"/>
        <item x="1278"/>
        <item x="737"/>
        <item x="4011"/>
        <item x="297"/>
        <item x="3686"/>
        <item x="902"/>
        <item x="378"/>
        <item x="263"/>
        <item x="3676"/>
        <item x="3854"/>
        <item x="3508"/>
        <item x="1797"/>
        <item x="291"/>
        <item x="976"/>
        <item x="3809"/>
        <item x="2859"/>
        <item x="3857"/>
        <item x="4041"/>
        <item x="149"/>
        <item x="292"/>
        <item x="2317"/>
        <item x="3299"/>
        <item x="1247"/>
        <item x="2661"/>
        <item x="2282"/>
        <item x="2113"/>
        <item x="3774"/>
        <item x="838"/>
        <item x="2868"/>
        <item x="2185"/>
        <item x="1515"/>
        <item x="1404"/>
        <item x="1197"/>
        <item x="3273"/>
        <item x="558"/>
        <item x="386"/>
        <item x="2157"/>
        <item x="1424"/>
        <item x="3583"/>
        <item x="3745"/>
        <item x="2838"/>
        <item x="3558"/>
        <item x="1284"/>
        <item x="3426"/>
        <item x="3509"/>
        <item x="4024"/>
        <item x="3409"/>
        <item x="556"/>
        <item x="1329"/>
        <item x="2050"/>
        <item x="1011"/>
        <item x="2728"/>
        <item x="1605"/>
        <item x="480"/>
        <item x="2277"/>
        <item x="3980"/>
        <item x="3808"/>
        <item x="3672"/>
        <item x="3876"/>
        <item x="4088"/>
        <item x="2955"/>
        <item x="2922"/>
        <item x="3568"/>
        <item x="4070"/>
        <item x="1243"/>
        <item x="2160"/>
        <item x="1198"/>
        <item x="539"/>
        <item x="1409"/>
        <item x="40"/>
        <item x="1995"/>
        <item x="2261"/>
        <item x="2454"/>
        <item x="3682"/>
        <item x="1169"/>
        <item x="2647"/>
        <item x="2925"/>
        <item x="1908"/>
        <item x="1208"/>
        <item x="3172"/>
        <item x="1844"/>
        <item x="499"/>
        <item x="1128"/>
        <item x="1776"/>
        <item x="1742"/>
        <item x="2189"/>
        <item x="2093"/>
        <item x="2947"/>
        <item x="1136"/>
        <item x="1183"/>
        <item x="1201"/>
        <item x="450"/>
        <item x="4036"/>
        <item x="1959"/>
        <item x="362"/>
        <item x="278"/>
        <item x="383"/>
        <item x="268"/>
        <item x="191"/>
        <item x="4045"/>
        <item x="1730"/>
        <item x="3787"/>
        <item x="363"/>
        <item x="114"/>
        <item x="161"/>
        <item x="211"/>
        <item x="366"/>
        <item x="257"/>
        <item x="881"/>
        <item x="1863"/>
        <item x="2554"/>
        <item x="1562"/>
        <item x="745"/>
        <item x="4093"/>
        <item x="1732"/>
        <item x="172"/>
        <item x="1571"/>
        <item x="2748"/>
        <item x="3092"/>
        <item x="4020"/>
        <item x="3856"/>
        <item x="1997"/>
        <item x="597"/>
        <item x="1413"/>
        <item x="2892"/>
        <item x="392"/>
        <item x="2926"/>
        <item x="1641"/>
        <item x="2896"/>
        <item x="2361"/>
        <item x="832"/>
        <item x="1861"/>
        <item x="477"/>
        <item x="436"/>
        <item x="1531"/>
        <item x="756"/>
        <item x="1647"/>
        <item x="1672"/>
        <item x="2575"/>
        <item x="2546"/>
        <item x="2292"/>
        <item x="2253"/>
        <item x="3948"/>
        <item x="3823"/>
        <item x="2428"/>
        <item x="4028"/>
        <item x="137"/>
        <item x="1696"/>
        <item x="1711"/>
        <item x="3775"/>
        <item x="4033"/>
        <item x="3643"/>
        <item x="3684"/>
        <item x="3175"/>
        <item x="3370"/>
        <item x="2865"/>
        <item x="491"/>
        <item x="1811"/>
        <item x="3190"/>
        <item x="924"/>
        <item x="1551"/>
        <item x="907"/>
        <item x="649"/>
        <item x="913"/>
        <item x="1505"/>
        <item x="1054"/>
        <item x="3952"/>
        <item x="119"/>
        <item x="3496"/>
        <item x="3933"/>
        <item x="501"/>
        <item x="3712"/>
        <item x="3742"/>
        <item x="2888"/>
        <item x="3276"/>
        <item x="109"/>
        <item x="934"/>
        <item x="2339"/>
        <item x="1479"/>
        <item x="2854"/>
        <item x="1027"/>
        <item x="2302"/>
        <item x="504"/>
        <item x="3782"/>
        <item x="3195"/>
        <item x="2775"/>
        <item x="413"/>
        <item x="1480"/>
        <item x="3853"/>
        <item x="103"/>
        <item x="470"/>
        <item x="2456"/>
        <item x="1256"/>
        <item x="2125"/>
        <item x="2600"/>
        <item x="249"/>
        <item x="3560"/>
        <item x="2262"/>
        <item x="1911"/>
        <item x="2881"/>
        <item x="519"/>
        <item x="4046"/>
        <item x="3242"/>
        <item x="473"/>
        <item x="3132"/>
        <item x="2078"/>
        <item x="963"/>
        <item x="2378"/>
        <item x="206"/>
        <item x="1567"/>
        <item x="479"/>
        <item x="3094"/>
        <item x="1767"/>
        <item x="3088"/>
        <item x="1554"/>
        <item x="174"/>
        <item x="3050"/>
        <item x="1593"/>
        <item x="880"/>
        <item x="2479"/>
        <item x="764"/>
        <item x="591"/>
        <item x="1091"/>
        <item x="3693"/>
        <item x="390"/>
        <item x="734"/>
        <item x="2374"/>
        <item x="3586"/>
        <item x="2182"/>
        <item x="536"/>
        <item x="715"/>
        <item x="1423"/>
        <item x="1402"/>
        <item x="3764"/>
        <item x="1534"/>
        <item x="1565"/>
        <item x="3773"/>
        <item x="784"/>
        <item x="1958"/>
        <item x="978"/>
        <item x="3224"/>
        <item x="474"/>
        <item x="1771"/>
        <item x="1977"/>
        <item x="2173"/>
        <item x="1927"/>
        <item x="947"/>
        <item x="625"/>
        <item x="1170"/>
        <item x="2778"/>
        <item x="703"/>
        <item x="953"/>
        <item x="1058"/>
        <item x="3817"/>
        <item x="1689"/>
        <item x="54"/>
        <item x="3131"/>
        <item x="1181"/>
        <item x="111"/>
        <item x="414"/>
        <item x="163"/>
        <item x="494"/>
        <item x="3696"/>
        <item x="3280"/>
        <item x="3330"/>
        <item x="3588"/>
        <item x="319"/>
        <item x="3852"/>
        <item x="2875"/>
        <item x="2308"/>
        <item x="3531"/>
        <item x="3758"/>
        <item x="3916"/>
        <item x="3341"/>
        <item x="100"/>
        <item x="3158"/>
        <item x="3355"/>
        <item x="3709"/>
        <item x="3307"/>
        <item x="1633"/>
        <item x="3142"/>
        <item x="86"/>
        <item x="3401"/>
        <item x="3743"/>
        <item x="3549"/>
        <item x="2935"/>
        <item x="104"/>
        <item x="377"/>
        <item x="632"/>
        <item x="1897"/>
        <item x="1124"/>
        <item x="3860"/>
        <item x="3720"/>
        <item x="3461"/>
        <item x="466"/>
        <item x="566"/>
        <item x="4083"/>
        <item x="1561"/>
        <item x="2505"/>
        <item x="694"/>
        <item x="2058"/>
        <item x="2319"/>
        <item x="2620"/>
        <item x="1704"/>
        <item x="17"/>
        <item x="1907"/>
        <item x="1917"/>
        <item x="3815"/>
        <item x="2389"/>
        <item x="575"/>
        <item x="742"/>
        <item x="801"/>
        <item x="3847"/>
        <item x="4062"/>
        <item x="2001"/>
        <item x="3840"/>
        <item x="3615"/>
        <item x="3465"/>
        <item x="3164"/>
        <item x="1012"/>
        <item x="3655"/>
        <item x="3713"/>
        <item x="116"/>
        <item x="1900"/>
        <item x="3301"/>
        <item x="1741"/>
        <item x="2327"/>
        <item x="1658"/>
        <item x="2710"/>
        <item x="3574"/>
        <item x="2163"/>
        <item x="2131"/>
        <item x="586"/>
        <item x="3215"/>
        <item x="3043"/>
        <item x="2720"/>
        <item x="2264"/>
        <item x="3731"/>
        <item x="4076"/>
        <item x="286"/>
        <item x="2344"/>
        <item x="2756"/>
        <item x="3419"/>
        <item x="2676"/>
        <item x="3025"/>
        <item x="3812"/>
        <item x="3157"/>
        <item x="1464"/>
        <item x="1635"/>
        <item x="4069"/>
        <item x="3992"/>
        <item x="2754"/>
        <item x="3"/>
        <item x="3694"/>
        <item x="2586"/>
        <item x="2478"/>
        <item x="828"/>
        <item x="1932"/>
        <item x="3869"/>
        <item x="1729"/>
        <item x="1384"/>
        <item x="3342"/>
        <item x="3617"/>
        <item x="1263"/>
        <item x="1631"/>
        <item x="1638"/>
        <item x="3161"/>
        <item x="2168"/>
        <item x="1833"/>
        <item x="1984"/>
        <item x="3927"/>
        <item x="1465"/>
        <item x="3603"/>
        <item x="2988"/>
        <item x="2109"/>
        <item x="3093"/>
        <item x="1476"/>
        <item x="3139"/>
        <item x="1721"/>
        <item x="3658"/>
        <item x="202"/>
        <item x="1816"/>
        <item x="2299"/>
        <item x="925"/>
        <item x="1854"/>
        <item x="2938"/>
        <item x="1110"/>
        <item x="2825"/>
        <item x="3513"/>
        <item x="609"/>
        <item x="3113"/>
        <item x="1133"/>
        <item x="723"/>
        <item x="1139"/>
        <item x="298"/>
        <item x="3885"/>
        <item x="779"/>
        <item x="2979"/>
        <item x="1612"/>
        <item x="1896"/>
        <item x="858"/>
        <item x="1366"/>
        <item x="1722"/>
        <item x="546"/>
        <item x="1265"/>
        <item x="2176"/>
        <item x="962"/>
        <item x="4057"/>
        <item x="1240"/>
        <item x="3970"/>
        <item x="4100"/>
        <item x="3439"/>
        <item x="3205"/>
        <item x="3810"/>
        <item x="3289"/>
        <item x="3413"/>
        <item x="2901"/>
        <item x="2107"/>
        <item x="1668"/>
        <item x="1922"/>
        <item x="1613"/>
        <item x="3403"/>
        <item x="2214"/>
        <item x="2403"/>
        <item x="1693"/>
        <item x="3642"/>
        <item x="463"/>
        <item x="818"/>
        <item x="2488"/>
        <item x="3589"/>
        <item x="3760"/>
        <item x="2623"/>
        <item x="4031"/>
        <item x="1842"/>
        <item x="2673"/>
        <item x="2920"/>
        <item x="1442"/>
        <item x="3340"/>
        <item x="3086"/>
        <item x="2662"/>
        <item x="2696"/>
        <item x="3077"/>
        <item x="3942"/>
        <item x="2829"/>
        <item x="2441"/>
        <item x="1472"/>
        <item x="1705"/>
        <item x="3001"/>
        <item x="1294"/>
        <item x="2333"/>
        <item x="525"/>
        <item x="511"/>
        <item x="2595"/>
        <item x="3026"/>
        <item x="1293"/>
        <item x="813"/>
        <item x="1233"/>
        <item x="2699"/>
        <item x="1828"/>
        <item x="4059"/>
        <item x="2621"/>
        <item x="3753"/>
        <item x="797"/>
        <item x="3490"/>
        <item x="1236"/>
        <item x="633"/>
        <item x="1921"/>
        <item x="1260"/>
        <item x="1026"/>
        <item x="3935"/>
        <item x="2607"/>
        <item x="442"/>
        <item x="271"/>
        <item x="1269"/>
        <item x="2335"/>
        <item x="1000"/>
        <item x="262"/>
        <item x="3106"/>
        <item x="3428"/>
        <item x="1600"/>
        <item x="1855"/>
        <item x="883"/>
        <item x="3926"/>
        <item x="810"/>
        <item x="3491"/>
        <item x="2934"/>
        <item x="1143"/>
        <item x="2165"/>
        <item x="3442"/>
        <item x="3914"/>
        <item x="1234"/>
        <item x="2702"/>
        <item x="3017"/>
        <item x="1621"/>
        <item x="2872"/>
        <item x="595"/>
        <item x="1039"/>
        <item x="2867"/>
        <item x="78"/>
        <item x="2204"/>
        <item x="929"/>
        <item x="598"/>
        <item x="3996"/>
        <item x="1072"/>
        <item x="2562"/>
        <item x="1708"/>
        <item x="2371"/>
        <item x="16"/>
        <item x="2392"/>
        <item x="2788"/>
        <item x="1888"/>
        <item x="1702"/>
        <item x="1028"/>
        <item x="2544"/>
        <item x="826"/>
        <item x="56"/>
        <item x="1082"/>
        <item x="3153"/>
        <item x="3657"/>
        <item x="833"/>
        <item x="1296"/>
        <item x="2669"/>
        <item x="3903"/>
        <item x="1179"/>
        <item x="2402"/>
        <item x="3057"/>
        <item x="3966"/>
        <item x="534"/>
        <item x="652"/>
        <item x="4095"/>
        <item x="2665"/>
        <item x="2408"/>
        <item x="577"/>
        <item x="2008"/>
        <item x="2358"/>
        <item x="3750"/>
        <item x="2219"/>
        <item x="2846"/>
        <item x="646"/>
        <item x="2490"/>
        <item x="3968"/>
        <item x="3913"/>
        <item x="2644"/>
        <item x="533"/>
        <item x="1153"/>
        <item x="2709"/>
        <item x="3004"/>
        <item x="1929"/>
        <item x="2522"/>
        <item x="3167"/>
        <item x="3271"/>
        <item x="2602"/>
        <item x="3027"/>
        <item x="1948"/>
        <item x="2886"/>
        <item x="198"/>
        <item x="2834"/>
        <item x="1271"/>
        <item x="2971"/>
        <item x="2841"/>
        <item x="2166"/>
        <item x="90"/>
        <item x="1398"/>
        <item x="3258"/>
        <item x="2650"/>
        <item x="3510"/>
        <item x="829"/>
        <item x="1380"/>
        <item x="3556"/>
        <item x="3396"/>
        <item x="2995"/>
        <item x="1928"/>
        <item x="1879"/>
        <item x="2671"/>
        <item x="3546"/>
        <item x="1629"/>
        <item x="1473"/>
        <item x="444"/>
        <item x="2104"/>
        <item x="2543"/>
        <item x="802"/>
        <item x="2808"/>
        <item x="1042"/>
        <item x="2382"/>
        <item x="1599"/>
        <item x="1595"/>
        <item x="367"/>
        <item x="2483"/>
        <item x="2159"/>
        <item x="3483"/>
        <item x="3013"/>
        <item x="2318"/>
        <item x="936"/>
        <item x="3495"/>
        <item x="2496"/>
        <item x="718"/>
        <item x="1583"/>
        <item x="1392"/>
        <item x="2465"/>
        <item x="1646"/>
        <item x="2092"/>
        <item x="786"/>
        <item x="1637"/>
        <item x="2591"/>
        <item x="388"/>
        <item x="398"/>
        <item x="1998"/>
        <item x="1489"/>
        <item x="3864"/>
        <item x="771"/>
        <item x="2610"/>
        <item x="1457"/>
        <item x="3165"/>
        <item x="282"/>
        <item x="875"/>
        <item x="135"/>
        <item x="80"/>
        <item x="152"/>
        <item x="1299"/>
        <item x="622"/>
        <item x="138"/>
        <item x="108"/>
        <item x="2930"/>
        <item x="118"/>
        <item x="2535"/>
        <item x="717"/>
        <item x="487"/>
        <item x="3105"/>
        <item x="2143"/>
        <item x="1156"/>
        <item x="394"/>
        <item x="1481"/>
        <item x="2259"/>
        <item x="2943"/>
        <item x="154"/>
        <item x="296"/>
        <item x="2447"/>
        <item x="35"/>
        <item x="449"/>
        <item x="3462"/>
        <item x="306"/>
        <item x="1308"/>
        <item x="3118"/>
        <item x="2300"/>
        <item x="1848"/>
        <item x="672"/>
        <item x="1403"/>
        <item x="3887"/>
        <item x="3716"/>
        <item x="2511"/>
        <item x="855"/>
        <item x="574"/>
        <item x="2074"/>
        <item x="787"/>
        <item x="2035"/>
        <item x="2464"/>
        <item x="1523"/>
        <item x="48"/>
        <item x="2076"/>
        <item x="2029"/>
        <item x="635"/>
        <item x="3855"/>
        <item x="899"/>
        <item x="3877"/>
        <item x="617"/>
        <item x="344"/>
        <item x="3947"/>
        <item x="1389"/>
        <item x="2528"/>
        <item x="2567"/>
        <item x="3695"/>
        <item x="719"/>
        <item x="4056"/>
        <item x="1475"/>
        <item x="1820"/>
        <item x="2177"/>
        <item x="908"/>
        <item x="904"/>
        <item x="1678"/>
        <item x="2876"/>
        <item x="2550"/>
        <item x="3689"/>
        <item x="3358"/>
        <item x="993"/>
        <item x="2493"/>
        <item x="678"/>
        <item x="2039"/>
        <item x="1337"/>
        <item x="775"/>
        <item x="3982"/>
        <item x="3849"/>
        <item x="853"/>
        <item x="3561"/>
        <item x="2751"/>
        <item x="2471"/>
        <item x="819"/>
        <item x="1098"/>
        <item x="254"/>
        <item x="1327"/>
        <item x="1756"/>
        <item x="2817"/>
        <item x="3539"/>
        <item x="3893"/>
        <item x="2188"/>
        <item x="3956"/>
        <item x="2239"/>
        <item x="2128"/>
        <item x="693"/>
        <item x="2439"/>
        <item x="1695"/>
        <item x="2321"/>
        <item x="955"/>
        <item x="2564"/>
        <item x="2836"/>
        <item x="1945"/>
        <item x="3733"/>
        <item x="3321"/>
        <item x="4080"/>
        <item x="2685"/>
        <item x="2940"/>
        <item x="1316"/>
        <item x="3044"/>
        <item x="1677"/>
        <item x="2565"/>
        <item x="2243"/>
        <item x="3645"/>
        <item x="290"/>
        <item x="3671"/>
        <item x="2146"/>
        <item x="2251"/>
        <item x="1313"/>
        <item x="651"/>
        <item x="2842"/>
        <item t="default"/>
      </items>
    </pivotField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>
      <items count="14">
        <item x="2"/>
        <item x="5"/>
        <item x="11"/>
        <item x="7"/>
        <item x="3"/>
        <item x="1"/>
        <item x="6"/>
        <item x="10"/>
        <item x="8"/>
        <item x="4"/>
        <item x="9"/>
        <item x="12"/>
        <item x="0"/>
        <item t="default"/>
      </items>
    </pivotField>
    <pivotField showAll="0"/>
    <pivotField showAll="0"/>
    <pivotField showAll="0">
      <items count="3">
        <item x="0"/>
        <item x="1"/>
        <item t="default"/>
      </items>
    </pivotField>
    <pivotField showAll="0"/>
    <pivotField showAll="0">
      <items count="3">
        <item x="1"/>
        <item x="0"/>
        <item t="default"/>
      </items>
    </pivotField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>
      <items count="2725">
        <item x="120"/>
        <item x="836"/>
        <item x="1721"/>
        <item x="1280"/>
        <item x="448"/>
        <item x="1030"/>
        <item x="2042"/>
        <item x="731"/>
        <item x="363"/>
        <item x="2502"/>
        <item x="809"/>
        <item x="814"/>
        <item x="404"/>
        <item x="1881"/>
        <item x="144"/>
        <item x="1629"/>
        <item x="2694"/>
        <item x="366"/>
        <item x="359"/>
        <item x="551"/>
        <item x="145"/>
        <item x="1901"/>
        <item x="1557"/>
        <item x="1541"/>
        <item x="149"/>
        <item x="162"/>
        <item x="2014"/>
        <item x="813"/>
        <item x="1033"/>
        <item x="1028"/>
        <item x="1285"/>
        <item x="517"/>
        <item x="799"/>
        <item x="2706"/>
        <item x="801"/>
        <item x="583"/>
        <item x="1925"/>
        <item x="1798"/>
        <item x="2133"/>
        <item x="502"/>
        <item x="1730"/>
        <item x="743"/>
        <item x="1539"/>
        <item x="435"/>
        <item x="2060"/>
        <item x="436"/>
        <item x="1979"/>
        <item x="374"/>
        <item x="2714"/>
        <item x="2655"/>
        <item x="2019"/>
        <item x="119"/>
        <item x="1864"/>
        <item x="2670"/>
        <item x="2152"/>
        <item x="397"/>
        <item x="811"/>
        <item x="679"/>
        <item x="1477"/>
        <item x="492"/>
        <item sd="0" x="1546"/>
        <item x="785"/>
        <item x="1946"/>
        <item x="2532"/>
        <item x="1694"/>
        <item x="2689"/>
        <item x="1269"/>
        <item x="124"/>
        <item x="362"/>
        <item x="1544"/>
        <item x="1029"/>
        <item x="1829"/>
        <item x="662"/>
        <item x="1244"/>
        <item x="382"/>
        <item x="1176"/>
        <item x="402"/>
        <item x="787"/>
        <item x="2158"/>
        <item x="31"/>
        <item x="1906"/>
        <item x="2660"/>
        <item x="509"/>
        <item x="141"/>
        <item x="2456"/>
        <item x="1702"/>
        <item x="394"/>
        <item x="1978"/>
        <item x="449"/>
        <item x="667"/>
        <item x="2722"/>
        <item x="1652"/>
        <item x="1108"/>
        <item x="2199"/>
        <item x="2087"/>
        <item x="2"/>
        <item x="1593"/>
        <item x="2474"/>
        <item x="2568"/>
        <item x="385"/>
        <item x="137"/>
        <item x="1710"/>
        <item x="457"/>
        <item x="2723"/>
        <item x="181"/>
        <item x="1638"/>
        <item x="2006"/>
        <item x="83"/>
        <item x="1998"/>
        <item x="581"/>
        <item x="783"/>
        <item x="1784"/>
        <item x="1326"/>
        <item x="460"/>
        <item x="377"/>
        <item x="454"/>
        <item x="364"/>
        <item x="408"/>
        <item x="380"/>
        <item x="1723"/>
        <item x="1327"/>
        <item x="1780"/>
        <item x="1024"/>
        <item x="384"/>
        <item x="1944"/>
        <item x="828"/>
        <item x="2403"/>
        <item x="1870"/>
        <item x="802"/>
        <item x="552"/>
        <item x="2269"/>
        <item x="810"/>
        <item x="1554"/>
        <item x="657"/>
        <item x="1939"/>
        <item x="2492"/>
        <item x="1715"/>
        <item x="2710"/>
        <item x="791"/>
        <item x="792"/>
        <item x="692"/>
        <item x="645"/>
        <item x="1951"/>
        <item x="2043"/>
        <item x="1689"/>
        <item x="1066"/>
        <item x="712"/>
        <item x="2278"/>
        <item x="846"/>
        <item x="538"/>
        <item x="652"/>
        <item x="74"/>
        <item x="2395"/>
        <item x="685"/>
        <item x="1538"/>
        <item x="1994"/>
        <item x="136"/>
        <item x="2541"/>
        <item x="1990"/>
        <item x="2129"/>
        <item x="142"/>
        <item x="379"/>
        <item x="521"/>
        <item x="1493"/>
        <item x="373"/>
        <item x="2025"/>
        <item x="2130"/>
        <item x="2475"/>
        <item x="68"/>
        <item x="1007"/>
        <item x="1619"/>
        <item x="1210"/>
        <item x="1540"/>
        <item x="779"/>
        <item x="1013"/>
        <item x="666"/>
        <item x="1616"/>
        <item x="1852"/>
        <item x="668"/>
        <item x="1935"/>
        <item x="94"/>
        <item x="1543"/>
        <item x="15"/>
        <item x="689"/>
        <item x="1565"/>
        <item x="95"/>
        <item x="1219"/>
        <item x="762"/>
        <item x="1622"/>
        <item x="2369"/>
        <item x="1722"/>
        <item x="378"/>
        <item x="2491"/>
        <item x="1604"/>
        <item x="2680"/>
        <item x="653"/>
        <item x="1879"/>
        <item x="2718"/>
        <item x="2470"/>
        <item x="1535"/>
        <item x="1823"/>
        <item x="2307"/>
        <item x="1816"/>
        <item x="2164"/>
        <item x="1358"/>
        <item x="1053"/>
        <item x="807"/>
        <item x="820"/>
        <item x="2072"/>
        <item x="458"/>
        <item x="1778"/>
        <item x="826"/>
        <item x="476"/>
        <item x="805"/>
        <item x="2122"/>
        <item x="1975"/>
        <item x="1440"/>
        <item x="1903"/>
        <item x="2704"/>
        <item x="875"/>
        <item x="1634"/>
        <item x="2235"/>
        <item x="1997"/>
        <item x="530"/>
        <item x="776"/>
        <item x="1197"/>
        <item x="697"/>
        <item x="1025"/>
        <item x="927"/>
        <item x="2353"/>
        <item x="1644"/>
        <item x="2464"/>
        <item x="822"/>
        <item x="982"/>
        <item x="1965"/>
        <item x="2202"/>
        <item x="1353"/>
        <item x="2304"/>
        <item x="1288"/>
        <item x="682"/>
        <item x="1031"/>
        <item x="2665"/>
        <item x="1646"/>
        <item x="452"/>
        <item x="381"/>
        <item x="1760"/>
        <item x="1618"/>
        <item x="1974"/>
        <item x="431"/>
        <item x="122"/>
        <item x="703"/>
        <item x="1863"/>
        <item x="1972"/>
        <item x="1550"/>
        <item x="2429"/>
        <item x="983"/>
        <item x="2585"/>
        <item x="816"/>
        <item x="2597"/>
        <item x="1693"/>
        <item x="157"/>
        <item x="2125"/>
        <item x="2590"/>
        <item x="1220"/>
        <item x="2647"/>
        <item x="2049"/>
        <item x="153"/>
        <item x="434"/>
        <item x="2579"/>
        <item x="1603"/>
        <item x="1186"/>
        <item x="532"/>
        <item x="1106"/>
        <item x="2017"/>
        <item x="2681"/>
        <item x="718"/>
        <item x="2479"/>
        <item x="1163"/>
        <item x="1765"/>
        <item x="1849"/>
        <item x="1545"/>
        <item x="2275"/>
        <item x="2001"/>
        <item x="1262"/>
        <item x="1112"/>
        <item x="2663"/>
        <item x="2355"/>
        <item x="663"/>
        <item x="1609"/>
        <item x="2574"/>
        <item x="901"/>
        <item x="1617"/>
        <item x="50"/>
        <item x="1595"/>
        <item x="1016"/>
        <item x="497"/>
        <item x="1361"/>
        <item x="1460"/>
        <item x="441"/>
        <item x="1751"/>
        <item x="1851"/>
        <item x="1845"/>
        <item x="613"/>
        <item x="934"/>
        <item x="1771"/>
        <item x="677"/>
        <item x="103"/>
        <item x="1681"/>
        <item x="139"/>
        <item x="1642"/>
        <item x="53"/>
        <item x="1214"/>
        <item x="627"/>
        <item x="2343"/>
        <item x="388"/>
        <item x="2360"/>
        <item x="1107"/>
        <item x="1533"/>
        <item x="2180"/>
        <item x="644"/>
        <item x="1344"/>
        <item x="233"/>
        <item x="989"/>
        <item x="1753"/>
        <item x="618"/>
        <item x="114"/>
        <item x="1749"/>
        <item x="674"/>
        <item x="252"/>
        <item x="1045"/>
        <item x="2007"/>
        <item x="1752"/>
        <item x="1547"/>
        <item x="2165"/>
        <item x="2295"/>
        <item x="2683"/>
        <item x="1826"/>
        <item x="2244"/>
        <item x="1061"/>
        <item x="780"/>
        <item x="752"/>
        <item x="416"/>
        <item x="671"/>
        <item x="1410"/>
        <item x="2013"/>
        <item x="2364"/>
        <item x="1947"/>
        <item x="1822"/>
        <item x="2000"/>
        <item x="2279"/>
        <item x="1817"/>
        <item x="1562"/>
        <item x="1355"/>
        <item x="2335"/>
        <item x="2405"/>
        <item x="1999"/>
        <item x="946"/>
        <item x="180"/>
        <item x="1803"/>
        <item x="2135"/>
        <item x="883"/>
        <item x="2379"/>
        <item x="1987"/>
        <item x="1654"/>
        <item x="958"/>
        <item x="738"/>
        <item x="714"/>
        <item x="1516"/>
        <item x="453"/>
        <item x="1005"/>
        <item x="206"/>
        <item x="76"/>
        <item x="2559"/>
        <item x="2424"/>
        <item x="2339"/>
        <item x="154"/>
        <item x="2572"/>
        <item x="2488"/>
        <item x="2457"/>
        <item x="1062"/>
        <item x="1118"/>
        <item x="763"/>
        <item x="619"/>
        <item x="589"/>
        <item x="494"/>
        <item x="1260"/>
        <item x="673"/>
        <item x="1758"/>
        <item x="90"/>
        <item x="1836"/>
        <item x="9"/>
        <item x="1536"/>
        <item x="1575"/>
        <item x="2537"/>
        <item x="29"/>
        <item x="485"/>
        <item x="1738"/>
        <item x="1415"/>
        <item x="1945"/>
        <item x="981"/>
        <item x="906"/>
        <item x="1360"/>
        <item x="580"/>
        <item x="651"/>
        <item x="2194"/>
        <item x="1862"/>
        <item x="2362"/>
        <item x="690"/>
        <item x="1165"/>
        <item x="988"/>
        <item x="255"/>
        <item x="2167"/>
        <item x="925"/>
        <item x="1091"/>
        <item x="860"/>
        <item x="2673"/>
        <item x="152"/>
        <item x="681"/>
        <item x="1331"/>
        <item x="164"/>
        <item x="1324"/>
        <item x="2310"/>
        <item x="2701"/>
        <item x="2192"/>
        <item x="574"/>
        <item x="2709"/>
        <item x="1051"/>
        <item x="1596"/>
        <item x="781"/>
        <item x="707"/>
        <item x="2109"/>
        <item x="1566"/>
        <item x="837"/>
        <item x="1655"/>
        <item x="2398"/>
        <item x="2276"/>
        <item x="1421"/>
        <item x="2687"/>
        <item x="1179"/>
        <item x="1892"/>
        <item x="1963"/>
        <item x="2172"/>
        <item x="442"/>
        <item x="643"/>
        <item x="1213"/>
        <item x="1670"/>
        <item x="1347"/>
        <item x="784"/>
        <item x="894"/>
        <item x="658"/>
        <item x="563"/>
        <item x="1537"/>
        <item x="2415"/>
        <item x="503"/>
        <item x="1180"/>
        <item x="2426"/>
        <item x="1731"/>
        <item x="1155"/>
        <item x="1542"/>
        <item x="1230"/>
        <item x="427"/>
        <item x="664"/>
        <item x="2174"/>
        <item x="1047"/>
        <item x="806"/>
        <item x="1857"/>
        <item x="2228"/>
        <item x="2708"/>
        <item x="432"/>
        <item x="1984"/>
        <item x="2619"/>
        <item x="1645"/>
        <item x="481"/>
        <item x="2679"/>
        <item x="733"/>
        <item x="1727"/>
        <item x="1239"/>
        <item x="1046"/>
        <item x="63"/>
        <item x="2509"/>
        <item x="2656"/>
        <item x="1833"/>
        <item x="1342"/>
        <item x="1819"/>
        <item x="1526"/>
        <item x="1558"/>
        <item x="670"/>
        <item x="1942"/>
        <item x="778"/>
        <item x="1300"/>
        <item x="1518"/>
        <item x="1246"/>
        <item x="361"/>
        <item x="1375"/>
        <item x="140"/>
        <item x="1583"/>
        <item x="2430"/>
        <item x="932"/>
        <item x="1479"/>
        <item x="2352"/>
        <item x="929"/>
        <item x="1357"/>
        <item x="764"/>
        <item x="1192"/>
        <item x="812"/>
        <item x="2037"/>
        <item x="1960"/>
        <item x="1958"/>
        <item x="546"/>
        <item x="2020"/>
        <item x="248"/>
        <item x="642"/>
        <item x="2204"/>
        <item x="1040"/>
        <item x="1850"/>
        <item x="1953"/>
        <item x="2539"/>
        <item x="1393"/>
        <item x="1131"/>
        <item x="2510"/>
        <item x="1641"/>
        <item x="1690"/>
        <item x="2220"/>
        <item x="1521"/>
        <item x="1608"/>
        <item x="1971"/>
        <item x="2110"/>
        <item x="2119"/>
        <item x="648"/>
        <item x="70"/>
        <item x="573"/>
        <item x="1861"/>
        <item x="572"/>
        <item x="1653"/>
        <item x="823"/>
        <item x="2688"/>
        <item x="134"/>
        <item x="2182"/>
        <item x="1281"/>
        <item x="1310"/>
        <item x="1754"/>
        <item x="790"/>
        <item x="2201"/>
        <item x="842"/>
        <item x="465"/>
        <item x="1769"/>
        <item x="1941"/>
        <item x="2486"/>
        <item x="900"/>
        <item x="2257"/>
        <item x="2667"/>
        <item x="2455"/>
        <item x="135"/>
        <item x="2609"/>
        <item x="446"/>
        <item x="1056"/>
        <item x="387"/>
        <item x="1039"/>
        <item x="585"/>
        <item x="918"/>
        <item x="985"/>
        <item x="2635"/>
        <item x="2565"/>
        <item x="78"/>
        <item x="2466"/>
        <item x="2420"/>
        <item x="1372"/>
        <item x="999"/>
        <item x="1171"/>
        <item x="1773"/>
        <item x="1073"/>
        <item x="866"/>
        <item x="1813"/>
        <item x="1156"/>
        <item x="903"/>
        <item x="1855"/>
        <item x="493"/>
        <item x="1132"/>
        <item x="555"/>
        <item x="477"/>
        <item x="774"/>
        <item x="577"/>
        <item x="1187"/>
        <item x="411"/>
        <item x="1943"/>
        <item x="616"/>
        <item x="104"/>
        <item x="1859"/>
        <item x="1867"/>
        <item x="1766"/>
        <item x="1084"/>
        <item x="2483"/>
        <item x="389"/>
        <item x="2414"/>
        <item x="2190"/>
        <item x="2562"/>
        <item x="1954"/>
        <item x="624"/>
        <item x="935"/>
        <item x="2544"/>
        <item x="1077"/>
        <item x="1158"/>
        <item x="376"/>
        <item x="82"/>
        <item x="1666"/>
        <item x="2678"/>
        <item x="1584"/>
        <item x="1687"/>
        <item x="1779"/>
        <item x="987"/>
        <item x="2427"/>
        <item x="79"/>
        <item x="2378"/>
        <item x="1571"/>
        <item x="318"/>
        <item x="209"/>
        <item x="1065"/>
        <item x="786"/>
        <item x="1744"/>
        <item x="1319"/>
        <item x="1940"/>
        <item x="2564"/>
        <item x="2277"/>
        <item x="604"/>
        <item x="292"/>
        <item x="99"/>
        <item x="1700"/>
        <item x="2145"/>
        <item x="429"/>
        <item x="2632"/>
        <item x="2465"/>
        <item x="1686"/>
        <item x="1356"/>
        <item x="2123"/>
        <item x="2446"/>
        <item x="1182"/>
        <item x="2396"/>
        <item x="2390"/>
        <item x="1592"/>
        <item x="2250"/>
        <item x="1871"/>
        <item x="205"/>
        <item x="2397"/>
        <item x="2171"/>
        <item x="1891"/>
        <item x="962"/>
        <item x="1620"/>
        <item x="684"/>
        <item x="38"/>
        <item x="646"/>
        <item x="1330"/>
        <item x="1472"/>
        <item x="696"/>
        <item x="2175"/>
        <item x="312"/>
        <item x="1328"/>
        <item x="596"/>
        <item x="713"/>
        <item x="2050"/>
        <item x="17"/>
        <item x="2703"/>
        <item x="1691"/>
        <item x="824"/>
        <item x="1290"/>
        <item x="1141"/>
        <item x="1282"/>
        <item x="942"/>
        <item x="1279"/>
        <item x="1333"/>
        <item x="2453"/>
        <item x="1598"/>
        <item x="571"/>
        <item x="1015"/>
        <item x="1235"/>
        <item x="656"/>
        <item x="249"/>
        <item x="1755"/>
        <item x="586"/>
        <item x="1651"/>
        <item x="480"/>
        <item x="654"/>
        <item x="895"/>
        <item x="1364"/>
        <item x="315"/>
        <item x="309"/>
        <item x="486"/>
        <item x="1962"/>
        <item x="1341"/>
        <item x="323"/>
        <item x="771"/>
        <item x="60"/>
        <item x="1001"/>
        <item x="1470"/>
        <item x="2471"/>
        <item x="2567"/>
        <item x="1973"/>
        <item x="2393"/>
        <item x="1059"/>
        <item x="2391"/>
        <item x="795"/>
        <item x="146"/>
        <item x="623"/>
        <item x="905"/>
        <item x="548"/>
        <item x="1512"/>
        <item x="1809"/>
        <item x="990"/>
        <item x="1810"/>
        <item x="1500"/>
        <item x="605"/>
        <item x="1594"/>
        <item x="1948"/>
        <item x="1631"/>
        <item x="717"/>
        <item x="879"/>
        <item x="1580"/>
        <item x="1991"/>
        <item x="1853"/>
        <item x="2332"/>
        <item x="821"/>
        <item x="930"/>
        <item x="1672"/>
        <item x="2525"/>
        <item x="1966"/>
        <item x="2711"/>
        <item x="1057"/>
        <item x="420"/>
        <item x="678"/>
        <item x="1912"/>
        <item x="1121"/>
        <item x="885"/>
        <item x="1992"/>
        <item x="1185"/>
        <item x="1172"/>
        <item x="1044"/>
        <item x="536"/>
        <item x="2357"/>
        <item x="1429"/>
        <item x="1961"/>
        <item x="291"/>
        <item x="2306"/>
        <item x="1259"/>
        <item x="1181"/>
        <item x="818"/>
        <item x="2402"/>
        <item x="314"/>
        <item x="2451"/>
        <item x="1247"/>
        <item x="721"/>
        <item x="2066"/>
        <item x="964"/>
        <item x="2552"/>
        <item x="459"/>
        <item x="954"/>
        <item x="198"/>
        <item x="601"/>
        <item x="614"/>
        <item x="2336"/>
        <item x="2104"/>
        <item x="1476"/>
        <item x="565"/>
        <item x="1188"/>
        <item x="348"/>
        <item x="1301"/>
        <item x="216"/>
        <item x="2719"/>
        <item x="2674"/>
        <item x="2693"/>
        <item x="1146"/>
        <item x="1865"/>
        <item x="1949"/>
        <item x="2280"/>
        <item x="769"/>
        <item x="693"/>
        <item x="2535"/>
        <item x="917"/>
        <item x="1663"/>
        <item x="886"/>
        <item x="132"/>
        <item x="1505"/>
        <item x="602"/>
        <item x="326"/>
        <item x="2011"/>
        <item x="1763"/>
        <item x="2284"/>
        <item x="2237"/>
        <item x="165"/>
        <item x="1456"/>
        <item x="665"/>
        <item x="2377"/>
        <item x="833"/>
        <item x="1335"/>
        <item x="647"/>
        <item x="108"/>
        <item x="2197"/>
        <item x="1067"/>
        <item x="2195"/>
        <item x="234"/>
        <item x="2472"/>
        <item x="2022"/>
        <item x="1122"/>
        <item x="1193"/>
        <item x="2513"/>
        <item x="1848"/>
        <item x="1064"/>
        <item x="1233"/>
        <item x="1843"/>
        <item x="1166"/>
        <item x="1142"/>
        <item x="1605"/>
        <item x="2664"/>
        <item x="1297"/>
        <item x="2623"/>
        <item x="1697"/>
        <item x="187"/>
        <item x="2473"/>
        <item x="2603"/>
        <item x="1969"/>
        <item x="1497"/>
        <item x="126"/>
        <item x="1761"/>
        <item x="2034"/>
        <item x="2582"/>
        <item x="636"/>
        <item x="1777"/>
        <item x="2648"/>
        <item x="1019"/>
        <item x="1114"/>
        <item x="1739"/>
        <item x="2425"/>
        <item x="1713"/>
        <item x="372"/>
        <item x="1448"/>
        <item x="730"/>
        <item x="1072"/>
        <item x="192"/>
        <item x="1658"/>
        <item x="1750"/>
        <item x="355"/>
        <item x="1705"/>
        <item x="1587"/>
        <item x="1100"/>
        <item x="1824"/>
        <item x="1027"/>
        <item x="1366"/>
        <item x="1267"/>
        <item x="789"/>
        <item x="1043"/>
        <item x="2629"/>
        <item x="880"/>
        <item x="2274"/>
        <item x="975"/>
        <item x="1130"/>
        <item x="1506"/>
        <item x="2026"/>
        <item x="777"/>
        <item x="2289"/>
        <item x="1004"/>
        <item x="1266"/>
        <item x="1124"/>
        <item x="1365"/>
        <item x="2071"/>
        <item x="443"/>
        <item x="2504"/>
        <item x="635"/>
        <item x="1325"/>
        <item x="1245"/>
        <item x="1807"/>
        <item x="2205"/>
        <item x="2452"/>
        <item x="1767"/>
        <item x="2677"/>
        <item x="56"/>
        <item x="1329"/>
        <item x="1552"/>
        <item x="2296"/>
        <item x="1627"/>
        <item x="2653"/>
        <item x="2584"/>
        <item x="715"/>
        <item x="2499"/>
        <item x="470"/>
        <item x="34"/>
        <item x="1649"/>
        <item x="73"/>
        <item x="2443"/>
        <item x="1312"/>
        <item x="1549"/>
        <item x="2600"/>
        <item x="2208"/>
        <item x="360"/>
        <item x="211"/>
        <item x="2216"/>
        <item x="1435"/>
        <item x="1008"/>
        <item x="1599"/>
        <item x="245"/>
        <item x="501"/>
        <item x="680"/>
        <item x="1764"/>
        <item x="1977"/>
        <item x="2002"/>
        <item x="1660"/>
        <item x="2226"/>
        <item x="471"/>
        <item x="1916"/>
        <item x="2624"/>
        <item x="96"/>
        <item x="1345"/>
        <item x="706"/>
        <item x="1529"/>
        <item x="694"/>
        <item x="902"/>
        <item x="2047"/>
        <item x="2090"/>
        <item x="1632"/>
        <item x="1303"/>
        <item x="2186"/>
        <item x="1548"/>
        <item x="1665"/>
        <item x="2401"/>
        <item x="2536"/>
        <item x="1311"/>
        <item x="1680"/>
        <item x="1483"/>
        <item x="393"/>
        <item x="1257"/>
        <item x="22"/>
        <item x="1551"/>
        <item x="1607"/>
        <item x="1384"/>
        <item x="723"/>
        <item x="576"/>
        <item x="1517"/>
        <item x="1770"/>
        <item x="2027"/>
        <item x="543"/>
        <item x="1238"/>
        <item x="247"/>
        <item x="2412"/>
        <item x="622"/>
        <item x="708"/>
        <item x="1170"/>
        <item x="367"/>
        <item x="2114"/>
        <item x="844"/>
        <item x="1332"/>
        <item x="365"/>
        <item x="2015"/>
        <item x="2100"/>
        <item x="936"/>
        <item x="2381"/>
        <item x="2507"/>
        <item x="737"/>
        <item x="2222"/>
        <item x="1781"/>
        <item x="2251"/>
        <item x="2262"/>
        <item x="1183"/>
        <item x="1048"/>
        <item x="1307"/>
        <item x="1321"/>
        <item x="1591"/>
        <item x="1093"/>
        <item x="1776"/>
        <item x="1524"/>
        <item x="1128"/>
        <item x="655"/>
        <item x="1674"/>
        <item x="1791"/>
        <item x="445"/>
        <item x="919"/>
        <item x="81"/>
        <item x="1657"/>
        <item x="97"/>
        <item x="1291"/>
        <item x="2253"/>
        <item x="569"/>
        <item x="2413"/>
        <item x="455"/>
        <item x="1317"/>
        <item x="2290"/>
        <item x="2538"/>
        <item x="1742"/>
        <item x="1736"/>
        <item x="1606"/>
        <item x="2543"/>
        <item x="1678"/>
        <item x="1630"/>
        <item x="1520"/>
        <item x="2143"/>
        <item x="1783"/>
        <item x="1154"/>
        <item x="974"/>
        <item x="2137"/>
        <item x="2211"/>
        <item x="562"/>
        <item x="400"/>
        <item x="1668"/>
        <item x="2571"/>
        <item x="1628"/>
        <item x="1018"/>
        <item x="639"/>
        <item x="1915"/>
        <item x="1095"/>
        <item x="1206"/>
        <item x="188"/>
        <item x="316"/>
        <item x="1209"/>
        <item x="2460"/>
        <item x="1787"/>
        <item x="1370"/>
        <item x="560"/>
        <item x="167"/>
        <item x="2263"/>
        <item x="2330"/>
        <item x="2344"/>
        <item x="852"/>
        <item x="959"/>
        <item x="542"/>
        <item x="223"/>
        <item x="1696"/>
        <item x="2260"/>
        <item x="1814"/>
        <item x="688"/>
        <item x="2407"/>
        <item x="2622"/>
        <item x="227"/>
        <item x="2478"/>
        <item x="344"/>
        <item x="217"/>
        <item x="2458"/>
        <item x="1241"/>
        <item x="512"/>
        <item x="2283"/>
        <item x="855"/>
        <item x="1264"/>
        <item x="391"/>
        <item x="2601"/>
        <item x="2482"/>
        <item x="2147"/>
        <item x="1003"/>
        <item x="897"/>
        <item x="1839"/>
        <item x="1802"/>
        <item x="1601"/>
        <item x="1465"/>
        <item x="1080"/>
        <item x="1728"/>
        <item x="2354"/>
        <item x="133"/>
        <item x="1578"/>
        <item x="2498"/>
        <item x="151"/>
        <item x="2649"/>
        <item x="2512"/>
        <item x="19"/>
        <item x="1383"/>
        <item x="691"/>
        <item x="1724"/>
        <item x="2327"/>
        <item x="240"/>
        <item x="1362"/>
        <item x="848"/>
        <item x="1110"/>
        <item x="336"/>
        <item x="375"/>
        <item x="1096"/>
        <item x="98"/>
        <item x="2144"/>
        <item x="48"/>
        <item x="2447"/>
        <item x="2518"/>
        <item x="228"/>
        <item x="1579"/>
        <item x="1070"/>
        <item x="2631"/>
        <item x="194"/>
        <item x="25"/>
        <item x="2215"/>
        <item x="700"/>
        <item x="2408"/>
        <item x="1339"/>
        <item x="2555"/>
        <item x="578"/>
        <item x="568"/>
        <item x="767"/>
        <item x="2642"/>
        <item x="401"/>
        <item x="1507"/>
        <item x="213"/>
        <item x="2191"/>
        <item x="1918"/>
        <item x="351"/>
        <item x="1201"/>
        <item x="1574"/>
        <item x="1338"/>
        <item x="1720"/>
        <item x="2155"/>
        <item x="2404"/>
        <item x="1656"/>
        <item x="2159"/>
        <item x="2556"/>
        <item x="1323"/>
        <item x="2183"/>
        <item x="72"/>
        <item x="659"/>
        <item x="1314"/>
        <item x="609"/>
        <item x="1136"/>
        <item x="1079"/>
        <item x="283"/>
        <item x="701"/>
        <item x="854"/>
        <item x="324"/>
        <item x="2487"/>
        <item x="1511"/>
        <item x="2363"/>
        <item x="1243"/>
        <item x="633"/>
        <item x="2233"/>
        <item x="334"/>
        <item x="2551"/>
        <item x="2438"/>
        <item x="878"/>
        <item x="2640"/>
        <item x="1837"/>
        <item x="2384"/>
        <item x="1268"/>
        <item x="579"/>
        <item x="1255"/>
        <item x="2476"/>
        <item x="1287"/>
        <item x="2553"/>
        <item x="716"/>
        <item x="2462"/>
        <item x="1568"/>
        <item x="276"/>
        <item x="649"/>
        <item x="882"/>
        <item x="978"/>
        <item x="1226"/>
        <item x="35"/>
        <item x="2223"/>
        <item x="2691"/>
        <item x="2286"/>
        <item x="2389"/>
        <item x="2231"/>
        <item x="1683"/>
        <item x="592"/>
        <item x="12"/>
        <item x="980"/>
        <item x="88"/>
        <item x="2587"/>
        <item x="2690"/>
        <item x="2523"/>
        <item x="1806"/>
        <item x="1012"/>
        <item x="1258"/>
        <item x="1371"/>
        <item x="2428"/>
        <item x="2184"/>
        <item x="2436"/>
        <item x="77"/>
        <item x="2238"/>
        <item x="628"/>
        <item x="1996"/>
        <item x="2061"/>
        <item x="815"/>
        <item x="825"/>
        <item x="637"/>
        <item x="960"/>
        <item x="1980"/>
        <item x="827"/>
        <item x="1613"/>
        <item x="595"/>
        <item x="1703"/>
        <item x="547"/>
        <item x="2526"/>
        <item x="2254"/>
        <item x="1889"/>
        <item x="1835"/>
        <item x="2256"/>
        <item x="2293"/>
        <item x="773"/>
        <item x="881"/>
        <item x="2505"/>
        <item x="1204"/>
        <item x="1757"/>
        <item x="2161"/>
        <item x="831"/>
        <item x="1586"/>
        <item x="504"/>
        <item x="254"/>
        <item x="2131"/>
        <item x="1815"/>
        <item x="1299"/>
        <item x="1403"/>
        <item x="2334"/>
        <item x="243"/>
        <item x="867"/>
        <item x="838"/>
        <item x="1145"/>
        <item x="2668"/>
        <item x="1023"/>
        <item x="2628"/>
        <item x="1600"/>
        <item x="2298"/>
        <item x="2684"/>
        <item x="2547"/>
        <item x="1741"/>
        <item x="1504"/>
        <item x="1026"/>
        <item x="1216"/>
        <item x="69"/>
        <item x="1768"/>
        <item x="369"/>
        <item x="916"/>
        <item x="2586"/>
        <item x="2639"/>
        <item x="2560"/>
        <item x="250"/>
        <item x="1485"/>
        <item x="1152"/>
        <item x="2383"/>
        <item x="1002"/>
        <item x="2209"/>
        <item x="2177"/>
        <item x="2009"/>
        <item x="1515"/>
        <item x="1396"/>
        <item x="641"/>
        <item x="2207"/>
        <item x="582"/>
        <item x="2666"/>
        <item x="269"/>
        <item x="907"/>
        <item x="2073"/>
        <item x="2646"/>
        <item x="2185"/>
        <item x="638"/>
        <item x="938"/>
        <item x="994"/>
        <item x="587"/>
        <item x="2695"/>
        <item x="1556"/>
        <item x="995"/>
        <item x="1271"/>
        <item x="2372"/>
        <item x="419"/>
        <item x="1986"/>
        <item x="1854"/>
        <item x="1261"/>
        <item x="0"/>
        <item x="1221"/>
        <item x="406"/>
        <item x="1473"/>
        <item x="1805"/>
        <item x="1086"/>
        <item x="1058"/>
        <item x="1432"/>
        <item x="111"/>
        <item x="890"/>
        <item x="2176"/>
        <item x="2643"/>
        <item x="438"/>
        <item x="1564"/>
        <item x="2546"/>
        <item x="1667"/>
        <item x="2616"/>
        <item x="891"/>
        <item x="2392"/>
        <item x="1692"/>
        <item x="993"/>
        <item x="1376"/>
        <item x="1135"/>
        <item x="1623"/>
        <item x="1169"/>
        <item x="447"/>
        <item x="1989"/>
        <item x="2134"/>
        <item x="1684"/>
        <item x="2418"/>
        <item x="1834"/>
        <item x="2604"/>
        <item x="207"/>
        <item x="178"/>
        <item x="840"/>
        <item x="1251"/>
        <item x="2146"/>
        <item x="775"/>
        <item x="2348"/>
        <item x="506"/>
        <item x="1671"/>
        <item x="218"/>
        <item x="1582"/>
        <item x="2696"/>
        <item x="109"/>
        <item x="1896"/>
        <item x="1117"/>
        <item x="2239"/>
        <item x="782"/>
        <item x="199"/>
        <item x="1762"/>
        <item x="650"/>
        <item x="928"/>
        <item x="341"/>
        <item x="1589"/>
        <item x="1010"/>
        <item x="1207"/>
        <item x="1101"/>
        <item x="970"/>
        <item x="2046"/>
        <item x="1952"/>
        <item x="2548"/>
        <item x="2521"/>
        <item x="2459"/>
        <item x="1252"/>
        <item x="24"/>
        <item x="1134"/>
        <item x="2300"/>
        <item x="1138"/>
        <item x="2433"/>
        <item x="395"/>
        <item x="2217"/>
        <item x="1708"/>
        <item x="584"/>
        <item x="1123"/>
        <item x="200"/>
        <item x="539"/>
        <item x="1510"/>
        <item x="640"/>
        <item x="2440"/>
        <item x="403"/>
        <item x="1133"/>
        <item x="1275"/>
        <item x="1071"/>
        <item x="1484"/>
        <item x="1569"/>
        <item x="559"/>
        <item x="1811"/>
        <item x="2248"/>
        <item x="923"/>
        <item x="1395"/>
        <item x="2099"/>
        <item x="1153"/>
        <item x="1967"/>
        <item x="232"/>
        <item x="2140"/>
        <item x="1069"/>
        <item x="912"/>
        <item x="281"/>
        <item x="2338"/>
        <item x="2573"/>
        <item x="1614"/>
        <item x="1561"/>
        <item x="2495"/>
        <item x="354"/>
        <item x="1588"/>
        <item x="304"/>
        <item x="1923"/>
        <item x="440"/>
        <item x="410"/>
        <item x="556"/>
        <item x="986"/>
        <item x="2522"/>
        <item x="1677"/>
        <item x="189"/>
        <item x="2494"/>
        <item x="1525"/>
        <item x="1581"/>
        <item x="2266"/>
        <item x="1573"/>
        <item x="1343"/>
        <item x="1378"/>
        <item x="2527"/>
        <item x="1746"/>
        <item x="1009"/>
        <item x="2516"/>
        <item x="160"/>
        <item x="835"/>
        <item x="1277"/>
        <item x="2271"/>
        <item x="3"/>
        <item x="2511"/>
        <item x="698"/>
        <item x="1729"/>
        <item x="2149"/>
        <item x="1624"/>
        <item x="1049"/>
        <item x="768"/>
        <item x="71"/>
        <item x="1928"/>
        <item x="322"/>
        <item x="115"/>
        <item x="2322"/>
        <item x="2055"/>
        <item x="278"/>
        <item x="2613"/>
        <item x="1457"/>
        <item x="1011"/>
        <item x="2154"/>
        <item x="2651"/>
        <item x="1367"/>
        <item x="2625"/>
        <item x="2252"/>
        <item x="2637"/>
        <item x="1336"/>
        <item x="620"/>
        <item x="2368"/>
        <item x="1316"/>
        <item x="1352"/>
        <item x="1893"/>
        <item x="1320"/>
        <item x="1501"/>
        <item x="2121"/>
        <item x="2432"/>
        <item x="2243"/>
        <item x="1184"/>
        <item x="1127"/>
        <item x="2206"/>
        <item x="1406"/>
        <item x="941"/>
        <item x="2059"/>
        <item x="265"/>
        <item x="2374"/>
        <item x="424"/>
        <item x="368"/>
        <item x="1256"/>
        <item x="84"/>
        <item x="984"/>
        <item x="2198"/>
        <item x="804"/>
        <item x="869"/>
        <item x="1872"/>
        <item x="396"/>
        <item x="85"/>
        <item x="2340"/>
        <item x="415"/>
        <item x="766"/>
        <item x="1273"/>
        <item x="289"/>
        <item x="1673"/>
        <item x="2563"/>
        <item x="2371"/>
        <item x="1021"/>
        <item x="1242"/>
        <item x="2309"/>
        <item x="2634"/>
        <item x="2444"/>
        <item x="2588"/>
        <item x="545"/>
        <item x="193"/>
        <item x="1821"/>
        <item x="516"/>
        <item x="2496"/>
        <item x="1902"/>
        <item x="279"/>
        <item x="2583"/>
        <item x="1499"/>
        <item x="2409"/>
        <item x="2035"/>
        <item x="185"/>
        <item x="2079"/>
        <item x="1602"/>
        <item x="1956"/>
        <item x="2481"/>
        <item x="2608"/>
        <item x="241"/>
        <item x="920"/>
        <item x="1876"/>
        <item x="2549"/>
        <item x="1437"/>
        <item x="399"/>
        <item x="475"/>
        <item x="1446"/>
        <item x="2273"/>
        <item x="1295"/>
        <item x="2528"/>
        <item x="93"/>
        <item x="672"/>
        <item x="610"/>
        <item x="1276"/>
        <item x="1006"/>
        <item x="1794"/>
        <item x="1392"/>
        <item x="2558"/>
        <item x="1175"/>
        <item x="1706"/>
        <item x="798"/>
        <item x="2605"/>
        <item x="1734"/>
        <item x="2607"/>
        <item x="1022"/>
        <item x="1115"/>
        <item x="418"/>
        <item x="2056"/>
        <item x="1194"/>
        <item x="607"/>
        <item x="884"/>
        <item x="1847"/>
        <item x="758"/>
        <item x="2247"/>
        <item x="1144"/>
        <item x="754"/>
        <item x="1676"/>
        <item x="1289"/>
        <item x="2291"/>
        <item x="1560"/>
        <item x="1625"/>
        <item x="342"/>
        <item x="2699"/>
        <item x="2439"/>
        <item x="2615"/>
        <item x="1302"/>
        <item x="220"/>
        <item x="2654"/>
        <item x="888"/>
        <item x="1701"/>
        <item x="1818"/>
        <item x="1585"/>
        <item x="1737"/>
        <item x="2449"/>
        <item x="727"/>
        <item x="1294"/>
        <item x="1147"/>
        <item x="2599"/>
        <item x="1078"/>
        <item x="1195"/>
        <item x="2264"/>
        <item x="1306"/>
        <item x="1391"/>
        <item x="537"/>
        <item x="850"/>
        <item x="30"/>
        <item x="170"/>
        <item x="2347"/>
        <item x="469"/>
        <item x="1050"/>
        <item x="2112"/>
        <item x="2325"/>
        <item x="1572"/>
        <item x="47"/>
        <item x="910"/>
        <item x="2394"/>
        <item x="163"/>
        <item x="2497"/>
        <item x="2225"/>
        <item x="1929"/>
        <item x="567"/>
        <item x="1887"/>
        <item x="2193"/>
        <item x="1363"/>
        <item x="1782"/>
        <item x="904"/>
        <item x="2501"/>
        <item x="997"/>
        <item x="1688"/>
        <item x="2023"/>
        <item x="1074"/>
        <item x="186"/>
        <item x="2318"/>
        <item x="91"/>
        <item x="2139"/>
        <item x="1254"/>
        <item x="2299"/>
        <item x="2627"/>
        <item x="210"/>
        <item x="352"/>
        <item x="1869"/>
        <item x="107"/>
        <item x="1423"/>
        <item x="2454"/>
        <item x="2053"/>
        <item x="1513"/>
        <item x="2500"/>
        <item x="2422"/>
        <item x="1530"/>
        <item x="770"/>
        <item x="2187"/>
        <item x="296"/>
        <item x="849"/>
        <item x="1309"/>
        <item x="2633"/>
        <item x="2312"/>
        <item x="612"/>
        <item x="2151"/>
        <item x="2437"/>
        <item x="847"/>
        <item x="2717"/>
        <item x="1832"/>
        <item x="2294"/>
        <item x="1198"/>
        <item x="20"/>
        <item x="1177"/>
        <item x="1856"/>
        <item x="182"/>
        <item x="2052"/>
        <item x="2077"/>
        <item x="1369"/>
        <item x="803"/>
        <item x="534"/>
        <item x="11"/>
        <item x="2308"/>
        <item x="1874"/>
        <item x="2095"/>
        <item x="1037"/>
        <item x="1775"/>
        <item x="591"/>
        <item x="129"/>
        <item x="1228"/>
        <item x="742"/>
        <item x="2021"/>
        <item x="2514"/>
        <item x="1404"/>
        <item x="2570"/>
        <item x="1468"/>
        <item x="2313"/>
        <item x="606"/>
        <item x="1237"/>
        <item x="2236"/>
        <item x="130"/>
        <item x="926"/>
        <item x="876"/>
        <item x="2540"/>
        <item x="2650"/>
        <item x="2365"/>
        <item x="2671"/>
        <item x="2658"/>
        <item x="1615"/>
        <item x="2012"/>
        <item x="1714"/>
        <item x="335"/>
        <item x="1590"/>
        <item x="2503"/>
        <item x="992"/>
        <item x="329"/>
        <item x="2375"/>
        <item x="308"/>
        <item x="215"/>
        <item x="800"/>
        <item x="734"/>
        <item x="1611"/>
        <item x="2493"/>
        <item x="1097"/>
        <item x="1792"/>
        <item x="1190"/>
        <item x="1659"/>
        <item x="976"/>
        <item x="2041"/>
        <item x="1682"/>
        <item x="561"/>
        <item x="893"/>
        <item x="2692"/>
        <item x="683"/>
        <item x="2179"/>
        <item x="829"/>
        <item x="2117"/>
        <item x="915"/>
        <item x="2241"/>
        <item x="2419"/>
        <item x="161"/>
        <item x="201"/>
        <item x="669"/>
        <item x="1418"/>
        <item x="1988"/>
        <item x="1830"/>
        <item x="1270"/>
        <item x="33"/>
        <item x="1840"/>
        <item x="1292"/>
        <item x="1875"/>
        <item x="224"/>
        <item x="996"/>
        <item x="299"/>
        <item x="1725"/>
        <item x="1795"/>
        <item x="2116"/>
        <item x="540"/>
        <item x="2386"/>
        <item x="1148"/>
        <item x="2686"/>
        <item x="519"/>
        <item x="1116"/>
        <item x="1428"/>
        <item x="1283"/>
        <item x="2515"/>
        <item x="2102"/>
        <item x="1914"/>
        <item x="1900"/>
        <item x="1099"/>
        <item x="491"/>
        <item x="499"/>
        <item x="599"/>
        <item x="2088"/>
        <item x="2346"/>
        <item x="242"/>
        <item x="195"/>
        <item x="889"/>
        <item x="2210"/>
        <item x="1161"/>
        <item x="2033"/>
        <item x="1882"/>
        <item x="75"/>
        <item x="297"/>
        <item x="345"/>
        <item x="2580"/>
        <item x="1196"/>
        <item x="1150"/>
        <item x="288"/>
        <item x="2702"/>
        <item x="64"/>
        <item x="307"/>
        <item x="421"/>
        <item x="1137"/>
        <item x="464"/>
        <item x="1559"/>
        <item x="392"/>
        <item x="166"/>
        <item x="1959"/>
        <item x="1377"/>
        <item x="2128"/>
        <item x="222"/>
        <item x="2091"/>
        <item x="1126"/>
        <item x="1337"/>
        <item x="1315"/>
        <item x="1508"/>
        <item x="1020"/>
        <item x="1462"/>
        <item x="2542"/>
        <item x="1098"/>
        <item x="1249"/>
        <item x="597"/>
        <item x="1804"/>
        <item x="1167"/>
        <item x="113"/>
        <item x="2107"/>
        <item x="1434"/>
        <item x="2659"/>
        <item x="1416"/>
        <item x="760"/>
        <item x="550"/>
        <item x="2232"/>
        <item x="1570"/>
        <item x="2051"/>
        <item x="390"/>
        <item x="328"/>
        <item x="2083"/>
        <item x="1032"/>
        <item x="1858"/>
        <item x="704"/>
        <item x="1904"/>
        <item x="845"/>
        <item x="1189"/>
        <item x="1502"/>
        <item x="2106"/>
        <item x="197"/>
        <item x="2657"/>
        <item x="617"/>
        <item x="2287"/>
        <item x="740"/>
        <item x="971"/>
        <item x="1224"/>
        <item x="2388"/>
        <item x="313"/>
        <item x="1522"/>
        <item x="1222"/>
        <item x="251"/>
        <item x="467"/>
        <item x="1685"/>
        <item x="1463"/>
        <item x="2075"/>
        <item x="1567"/>
        <item x="2005"/>
        <item x="112"/>
        <item x="1060"/>
        <item x="1748"/>
        <item x="2036"/>
        <item x="286"/>
        <item x="331"/>
        <item x="1639"/>
        <item x="2406"/>
        <item x="1964"/>
        <item x="2612"/>
        <item x="520"/>
        <item x="1322"/>
        <item x="1890"/>
        <item x="230"/>
        <item x="1414"/>
        <item x="66"/>
        <item x="2715"/>
        <item x="1868"/>
        <item x="147"/>
        <item x="353"/>
        <item x="1531"/>
        <item x="1563"/>
        <item x="2320"/>
        <item x="1424"/>
        <item x="172"/>
        <item x="1467"/>
        <item x="118"/>
        <item x="870"/>
        <item x="937"/>
        <item x="899"/>
        <item x="2111"/>
        <item x="2132"/>
        <item x="1063"/>
        <item x="1888"/>
        <item x="212"/>
        <item x="346"/>
        <item x="1919"/>
        <item x="2533"/>
        <item x="1305"/>
        <item x="594"/>
        <item x="1970"/>
        <item x="2672"/>
        <item x="244"/>
        <item x="1223"/>
        <item x="168"/>
        <item x="18"/>
        <item x="724"/>
        <item x="5"/>
        <item x="413"/>
        <item x="2324"/>
        <item x="1950"/>
        <item x="1886"/>
        <item x="2163"/>
        <item x="2349"/>
        <item x="2618"/>
        <item x="2249"/>
        <item x="507"/>
        <item x="2297"/>
        <item x="1527"/>
        <item x="1368"/>
        <item x="1637"/>
        <item x="1284"/>
        <item x="1272"/>
        <item x="2070"/>
        <item x="896"/>
        <item x="128"/>
        <item x="2103"/>
        <item x="1921"/>
        <item x="1157"/>
        <item x="2614"/>
        <item x="2611"/>
        <item x="219"/>
        <item x="2380"/>
        <item x="1878"/>
        <item x="1917"/>
        <item x="1924"/>
        <item x="2054"/>
        <item x="258"/>
        <item x="1801"/>
        <item x="1104"/>
        <item x="208"/>
        <item x="484"/>
        <item x="756"/>
        <item x="924"/>
        <item x="2445"/>
        <item x="566"/>
        <item x="1827"/>
        <item x="1449"/>
        <item x="632"/>
        <item x="2328"/>
        <item x="2337"/>
        <item x="2108"/>
        <item x="1102"/>
        <item x="2113"/>
        <item x="2008"/>
        <item x="2435"/>
        <item x="62"/>
        <item x="1054"/>
        <item x="2068"/>
        <item x="1075"/>
        <item x="1932"/>
        <item x="1640"/>
        <item x="955"/>
        <item x="271"/>
        <item x="2227"/>
        <item x="1712"/>
        <item x="1159"/>
        <item x="204"/>
        <item x="1068"/>
        <item x="221"/>
        <item x="277"/>
        <item x="2477"/>
        <item x="630"/>
        <item x="898"/>
        <item x="2245"/>
        <item x="1983"/>
        <item x="45"/>
        <item x="1635"/>
        <item x="2178"/>
        <item x="1248"/>
        <item x="1519"/>
        <item x="1092"/>
        <item x="1308"/>
        <item x="2450"/>
        <item x="911"/>
        <item x="510"/>
        <item x="2485"/>
        <item x="1772"/>
        <item x="1474"/>
        <item x="2550"/>
        <item x="615"/>
        <item x="2592"/>
        <item x="2124"/>
        <item x="549"/>
        <item x="2358"/>
        <item x="285"/>
        <item x="531"/>
        <item x="101"/>
        <item x="428"/>
        <item x="237"/>
        <item x="2350"/>
        <item x="2196"/>
        <item x="808"/>
        <item x="1789"/>
        <item x="1669"/>
        <item x="966"/>
        <item x="2589"/>
        <item x="1168"/>
        <item x="1553"/>
        <item x="1498"/>
        <item x="1419"/>
        <item x="226"/>
        <item x="1386"/>
        <item x="950"/>
        <item x="110"/>
        <item x="26"/>
        <item x="407"/>
        <item x="588"/>
        <item x="961"/>
        <item x="873"/>
        <item x="23"/>
        <item x="2094"/>
        <item x="1055"/>
        <item x="2373"/>
        <item x="317"/>
        <item x="1534"/>
        <item x="2173"/>
        <item x="293"/>
        <item x="1240"/>
        <item x="1785"/>
        <item x="1976"/>
        <item x="1359"/>
        <item x="931"/>
        <item x="2067"/>
        <item x="2461"/>
        <item x="330"/>
        <item x="321"/>
        <item x="1232"/>
        <item x="1982"/>
        <item x="87"/>
        <item x="611"/>
        <item x="922"/>
        <item x="1035"/>
        <item x="270"/>
        <item x="1274"/>
        <item x="1253"/>
        <item x="1709"/>
        <item x="2434"/>
        <item x="2003"/>
        <item x="202"/>
        <item x="333"/>
        <item x="2265"/>
        <item x="41"/>
        <item x="264"/>
        <item x="868"/>
        <item x="2576"/>
        <item x="2682"/>
        <item x="462"/>
        <item x="761"/>
        <item x="246"/>
        <item x="2258"/>
        <item x="1523"/>
        <item x="2213"/>
        <item x="261"/>
        <item x="125"/>
        <item x="1346"/>
        <item x="2575"/>
        <item x="2606"/>
        <item x="2721"/>
        <item x="2467"/>
        <item x="1576"/>
        <item x="998"/>
        <item x="1842"/>
        <item x="1664"/>
        <item x="2630"/>
        <item x="1636"/>
        <item x="2636"/>
        <item x="483"/>
        <item x="1650"/>
        <item x="1140"/>
        <item x="1695"/>
        <item x="257"/>
        <item x="1662"/>
        <item x="1111"/>
        <item x="190"/>
        <item x="2082"/>
        <item x="1349"/>
        <item x="150"/>
        <item x="772"/>
        <item x="2321"/>
        <item x="725"/>
        <item x="1236"/>
        <item x="1439"/>
        <item x="2048"/>
        <item x="184"/>
        <item x="1034"/>
        <item x="2316"/>
        <item x="1679"/>
        <item x="660"/>
        <item x="275"/>
        <item x="489"/>
        <item x="214"/>
        <item x="1675"/>
        <item x="2323"/>
        <item x="2065"/>
        <item x="634"/>
        <item x="13"/>
        <item x="301"/>
        <item x="1263"/>
        <item x="1799"/>
        <item x="358"/>
        <item x="2062"/>
        <item x="2361"/>
        <item x="695"/>
        <item x="2170"/>
        <item x="1076"/>
        <item x="259"/>
        <item x="1509"/>
        <item x="2468"/>
        <item x="817"/>
        <item x="386"/>
        <item x="2530"/>
        <item x="735"/>
        <item x="414"/>
        <item x="2596"/>
        <item x="874"/>
        <item x="106"/>
        <item x="466"/>
        <item x="1087"/>
        <item x="325"/>
        <item x="2345"/>
        <item x="1143"/>
        <item x="2030"/>
        <item x="1718"/>
        <item x="600"/>
        <item x="843"/>
        <item x="1877"/>
        <item x="1981"/>
        <item x="788"/>
        <item x="709"/>
        <item x="383"/>
        <item x="1164"/>
        <item x="626"/>
        <item x="794"/>
        <item x="2319"/>
        <item x="2423"/>
        <item x="2581"/>
        <item x="263"/>
        <item x="1478"/>
        <item x="1205"/>
        <item x="2617"/>
        <item x="2529"/>
        <item x="2064"/>
        <item x="1503"/>
        <item x="1374"/>
        <item x="2367"/>
        <item x="231"/>
        <item x="320"/>
        <item x="1831"/>
        <item x="1036"/>
        <item x="1704"/>
        <item x="1212"/>
        <item x="535"/>
        <item x="1661"/>
        <item x="2234"/>
        <item x="176"/>
        <item x="2255"/>
        <item x="877"/>
        <item x="67"/>
        <item x="1494"/>
        <item x="963"/>
        <item x="1905"/>
        <item x="2311"/>
        <item x="468"/>
        <item x="2084"/>
        <item x="739"/>
        <item x="319"/>
        <item x="1532"/>
        <item x="1149"/>
        <item x="43"/>
        <item x="1351"/>
        <item x="42"/>
        <item x="1897"/>
        <item x="1397"/>
        <item x="2126"/>
        <item x="169"/>
        <item x="529"/>
        <item x="287"/>
        <item x="183"/>
        <item x="425"/>
        <item x="102"/>
        <item x="2356"/>
        <item x="892"/>
        <item x="51"/>
        <item x="1208"/>
        <item x="1451"/>
        <item x="1450"/>
        <item x="1174"/>
        <item x="839"/>
        <item x="2076"/>
        <item x="143"/>
        <item x="2004"/>
        <item x="2463"/>
        <item x="2240"/>
        <item x="1304"/>
        <item x="518"/>
        <item x="526"/>
        <item x="2317"/>
        <item x="284"/>
        <item x="177"/>
        <item x="2644"/>
        <item x="2098"/>
        <item x="527"/>
        <item x="1844"/>
        <item x="523"/>
        <item x="2594"/>
        <item x="1278"/>
        <item x="1482"/>
        <item x="203"/>
        <item x="851"/>
        <item x="229"/>
        <item x="2561"/>
        <item x="456"/>
        <item x="1968"/>
        <item x="796"/>
        <item x="1218"/>
        <item x="92"/>
        <item x="2480"/>
        <item x="487"/>
        <item x="89"/>
        <item x="1707"/>
        <item x="861"/>
        <item x="2057"/>
        <item x="525"/>
        <item x="179"/>
        <item x="2417"/>
        <item x="2281"/>
        <item x="2272"/>
        <item x="2156"/>
        <item x="2421"/>
        <item x="294"/>
        <item x="350"/>
        <item x="1993"/>
        <item x="478"/>
        <item x="1920"/>
        <item x="1747"/>
        <item x="1955"/>
        <item x="1898"/>
        <item x="2713"/>
        <item x="422"/>
        <item x="2508"/>
        <item x="40"/>
        <item x="2038"/>
        <item x="625"/>
        <item x="1399"/>
        <item x="564"/>
        <item x="1385"/>
        <item x="2520"/>
        <item x="933"/>
        <item x="2212"/>
        <item x="945"/>
        <item x="921"/>
        <item x="2662"/>
        <item x="1422"/>
        <item x="1895"/>
        <item x="2115"/>
        <item x="55"/>
        <item x="423"/>
        <item x="1759"/>
        <item x="948"/>
        <item x="2267"/>
        <item x="290"/>
        <item x="1350"/>
        <item x="2141"/>
        <item x="841"/>
        <item x="1735"/>
        <item x="1085"/>
        <item x="2230"/>
        <item x="1296"/>
        <item x="2078"/>
        <item x="1756"/>
        <item x="1119"/>
        <item x="2189"/>
        <item x="1409"/>
        <item x="65"/>
        <item x="1109"/>
        <item x="1907"/>
        <item x="1178"/>
        <item x="593"/>
        <item x="2577"/>
        <item x="343"/>
        <item x="505"/>
        <item x="1880"/>
        <item x="44"/>
        <item x="1089"/>
        <item x="1265"/>
        <item x="1313"/>
        <item x="2382"/>
        <item x="575"/>
        <item x="2268"/>
        <item x="473"/>
        <item x="748"/>
        <item x="260"/>
        <item x="437"/>
        <item x="1793"/>
        <item x="1621"/>
        <item x="939"/>
        <item x="1094"/>
        <item x="2431"/>
        <item x="398"/>
        <item x="1318"/>
        <item x="710"/>
        <item x="1400"/>
        <item x="2484"/>
        <item x="2314"/>
        <item x="1860"/>
        <item x="1790"/>
        <item x="2676"/>
        <item x="58"/>
        <item x="2448"/>
        <item x="1217"/>
        <item x="1125"/>
        <item x="49"/>
        <item x="863"/>
        <item x="1475"/>
        <item x="1934"/>
        <item x="253"/>
        <item x="2188"/>
        <item x="2162"/>
        <item x="302"/>
        <item x="2641"/>
        <item x="300"/>
        <item x="2569"/>
        <item x="337"/>
        <item x="2148"/>
        <item x="909"/>
        <item x="1626"/>
        <item x="2282"/>
        <item x="558"/>
        <item x="887"/>
        <item x="2221"/>
        <item x="239"/>
        <item x="444"/>
        <item x="2303"/>
        <item x="2669"/>
        <item x="1820"/>
        <item x="2506"/>
        <item x="2385"/>
        <item x="1452"/>
        <item x="544"/>
        <item x="490"/>
        <item x="675"/>
        <item x="1461"/>
        <item x="1643"/>
        <item x="327"/>
        <item x="117"/>
        <item x="1717"/>
        <item x="262"/>
        <item x="2545"/>
        <item x="2621"/>
        <item x="2301"/>
        <item x="2399"/>
        <item x="280"/>
        <item x="2093"/>
        <item x="274"/>
        <item x="2089"/>
        <item x="6"/>
        <item x="266"/>
        <item x="2326"/>
        <item x="2697"/>
        <item x="1438"/>
        <item x="14"/>
        <item x="676"/>
        <item x="2517"/>
        <item x="1441"/>
        <item x="1648"/>
        <item x="2411"/>
        <item x="871"/>
        <item x="631"/>
        <item x="27"/>
        <item x="1577"/>
        <item x="1740"/>
        <item x="1911"/>
        <item x="1052"/>
        <item x="1796"/>
        <item x="412"/>
        <item x="2261"/>
        <item x="451"/>
        <item x="508"/>
        <item x="39"/>
        <item x="1081"/>
        <item x="472"/>
        <item x="1957"/>
        <item x="2490"/>
        <item x="943"/>
        <item x="2302"/>
        <item x="1373"/>
        <item x="1464"/>
        <item x="744"/>
        <item x="2074"/>
        <item x="722"/>
        <item x="1480"/>
        <item x="235"/>
        <item x="1113"/>
        <item x="2063"/>
        <item x="699"/>
        <item x="495"/>
        <item x="2566"/>
        <item x="268"/>
        <item x="1103"/>
        <item x="1173"/>
        <item x="1838"/>
        <item x="332"/>
        <item x="965"/>
        <item x="2086"/>
        <item x="973"/>
        <item x="702"/>
        <item x="10"/>
        <item x="598"/>
        <item x="1083"/>
        <item x="1203"/>
        <item x="2370"/>
        <item x="37"/>
        <item x="1191"/>
        <item x="7"/>
        <item x="159"/>
        <item x="347"/>
        <item x="1381"/>
        <item x="267"/>
        <item x="726"/>
        <item x="1014"/>
        <item x="759"/>
        <item x="736"/>
        <item x="311"/>
        <item x="1937"/>
        <item x="590"/>
        <item x="2097"/>
        <item x="2032"/>
        <item x="2081"/>
        <item x="952"/>
        <item x="2705"/>
        <item x="1909"/>
        <item x="1139"/>
        <item x="171"/>
        <item x="720"/>
        <item x="2101"/>
        <item x="2416"/>
        <item x="1612"/>
        <item x="1458"/>
        <item x="1913"/>
        <item x="1808"/>
        <item x="857"/>
        <item x="2698"/>
        <item x="2602"/>
        <item x="2610"/>
        <item x="1894"/>
        <item x="116"/>
        <item x="956"/>
        <item x="2218"/>
        <item x="1726"/>
        <item x="865"/>
        <item x="1160"/>
        <item x="1229"/>
        <item x="940"/>
        <item x="979"/>
        <item x="1936"/>
        <item x="557"/>
        <item x="28"/>
        <item x="282"/>
        <item x="1800"/>
        <item x="1088"/>
        <item x="370"/>
        <item x="1250"/>
        <item x="1922"/>
        <item x="1200"/>
        <item x="732"/>
        <item x="16"/>
        <item x="2595"/>
        <item x="1151"/>
        <item x="1433"/>
        <item x="2285"/>
        <item x="2620"/>
        <item x="474"/>
        <item x="1885"/>
        <item x="872"/>
        <item x="753"/>
        <item x="629"/>
        <item x="2028"/>
        <item x="2489"/>
        <item x="1379"/>
        <item x="969"/>
        <item x="2341"/>
        <item x="2519"/>
        <item x="2120"/>
        <item x="2242"/>
        <item x="1788"/>
        <item x="511"/>
        <item x="1812"/>
        <item x="2315"/>
        <item x="2080"/>
        <item x="2638"/>
        <item x="603"/>
        <item x="496"/>
        <item x="2707"/>
        <item x="2469"/>
        <item x="1105"/>
        <item x="155"/>
        <item x="1398"/>
        <item x="339"/>
        <item x="1298"/>
        <item x="705"/>
        <item x="1401"/>
        <item x="2229"/>
        <item x="349"/>
        <item x="2016"/>
        <item x="856"/>
        <item x="951"/>
        <item x="2351"/>
        <item x="2329"/>
        <item x="1786"/>
        <item x="1"/>
        <item x="173"/>
        <item x="2387"/>
        <item x="105"/>
        <item x="2557"/>
        <item x="1408"/>
        <item x="553"/>
        <item x="1514"/>
        <item x="273"/>
        <item x="1647"/>
        <item x="1382"/>
        <item x="2652"/>
        <item x="914"/>
        <item x="687"/>
        <item x="1745"/>
        <item x="488"/>
        <item x="4"/>
        <item x="908"/>
        <item x="2105"/>
        <item x="757"/>
        <item x="100"/>
        <item x="1436"/>
        <item x="298"/>
        <item x="2224"/>
        <item x="36"/>
        <item x="54"/>
        <item x="1426"/>
        <item x="46"/>
        <item x="528"/>
        <item x="1340"/>
        <item x="1017"/>
        <item x="533"/>
        <item x="2366"/>
        <item x="2626"/>
        <item x="21"/>
        <item x="439"/>
        <item x="2554"/>
        <item x="2044"/>
        <item x="2181"/>
        <item x="256"/>
        <item x="236"/>
        <item x="944"/>
        <item x="2045"/>
        <item x="1000"/>
        <item x="1489"/>
        <item x="2591"/>
        <item x="2040"/>
        <item x="356"/>
        <item x="1825"/>
        <item x="2534"/>
        <item x="2270"/>
        <item x="2359"/>
        <item x="272"/>
        <item x="2024"/>
        <item x="2288"/>
        <item x="2259"/>
        <item x="1492"/>
        <item x="1846"/>
        <item x="1610"/>
        <item x="862"/>
        <item x="1225"/>
        <item x="2292"/>
        <item x="859"/>
        <item x="1698"/>
        <item x="1286"/>
        <item x="749"/>
        <item x="2593"/>
        <item x="541"/>
        <item x="196"/>
        <item x="1348"/>
        <item x="750"/>
        <item x="1215"/>
        <item x="357"/>
        <item x="1910"/>
        <item x="2685"/>
        <item x="1420"/>
        <item x="1699"/>
        <item x="158"/>
        <item x="1445"/>
        <item x="57"/>
        <item x="1090"/>
        <item x="2712"/>
        <item x="1444"/>
        <item x="1447"/>
        <item x="52"/>
        <item x="1866"/>
        <item x="621"/>
        <item x="1716"/>
        <item x="338"/>
        <item x="1042"/>
        <item x="1490"/>
        <item x="2441"/>
        <item x="1466"/>
        <item x="238"/>
        <item x="977"/>
        <item x="1387"/>
        <item x="2029"/>
        <item x="686"/>
        <item x="2085"/>
        <item x="2096"/>
        <item x="858"/>
        <item x="554"/>
        <item x="2531"/>
        <item x="2150"/>
        <item x="482"/>
        <item x="305"/>
        <item x="2092"/>
        <item x="1487"/>
        <item x="2160"/>
        <item x="1411"/>
        <item x="913"/>
        <item x="295"/>
        <item x="1407"/>
        <item x="2675"/>
        <item x="405"/>
        <item x="2168"/>
        <item x="2246"/>
        <item x="430"/>
        <item x="1199"/>
        <item x="819"/>
        <item x="225"/>
        <item x="2031"/>
        <item x="2219"/>
        <item x="1488"/>
        <item x="2118"/>
        <item x="1927"/>
        <item x="2214"/>
        <item x="1455"/>
        <item x="1202"/>
        <item x="2058"/>
        <item x="1797"/>
        <item x="1883"/>
        <item x="2598"/>
        <item x="797"/>
        <item x="1841"/>
        <item x="1743"/>
        <item x="1405"/>
        <item x="2153"/>
        <item x="1985"/>
        <item x="80"/>
        <item x="1469"/>
        <item x="1402"/>
        <item x="1413"/>
        <item x="1453"/>
        <item x="1597"/>
        <item x="2203"/>
        <item x="306"/>
        <item x="524"/>
        <item x="8"/>
        <item x="745"/>
        <item x="461"/>
        <item x="2305"/>
        <item x="2376"/>
        <item x="853"/>
        <item x="463"/>
        <item x="729"/>
        <item x="2331"/>
        <item x="608"/>
        <item x="1828"/>
        <item x="1733"/>
        <item x="1495"/>
        <item x="2442"/>
        <item x="1873"/>
        <item x="967"/>
        <item x="2578"/>
        <item x="127"/>
        <item x="175"/>
        <item x="2661"/>
        <item x="32"/>
        <item x="61"/>
        <item x="1491"/>
        <item x="1471"/>
        <item x="426"/>
        <item x="2039"/>
        <item x="1425"/>
        <item x="174"/>
        <item x="832"/>
        <item x="1930"/>
        <item x="1719"/>
        <item x="515"/>
        <item x="991"/>
        <item x="1486"/>
        <item x="661"/>
        <item x="303"/>
        <item x="2200"/>
        <item x="2400"/>
        <item x="830"/>
        <item x="1227"/>
        <item x="711"/>
        <item x="1711"/>
        <item x="947"/>
        <item x="2069"/>
        <item x="1555"/>
        <item x="156"/>
        <item x="1884"/>
        <item x="86"/>
        <item x="968"/>
        <item x="2010"/>
        <item x="972"/>
        <item x="2720"/>
        <item x="1430"/>
        <item x="1442"/>
        <item x="765"/>
        <item x="450"/>
        <item x="371"/>
        <item x="433"/>
        <item x="514"/>
        <item x="1427"/>
        <item x="793"/>
        <item x="1234"/>
        <item x="2136"/>
        <item x="1334"/>
        <item x="1293"/>
        <item x="2138"/>
        <item x="2342"/>
        <item x="1431"/>
        <item x="741"/>
        <item x="1633"/>
        <item x="2169"/>
        <item x="1129"/>
        <item x="1459"/>
        <item x="138"/>
        <item x="2166"/>
        <item x="1933"/>
        <item x="1417"/>
        <item x="1443"/>
        <item x="1231"/>
        <item x="1390"/>
        <item x="2018"/>
        <item x="570"/>
        <item x="1938"/>
        <item x="864"/>
        <item x="131"/>
        <item x="1732"/>
        <item x="1120"/>
        <item x="1926"/>
        <item x="1380"/>
        <item x="1211"/>
        <item x="1528"/>
        <item x="522"/>
        <item x="1496"/>
        <item x="1899"/>
        <item x="2524"/>
        <item x="1162"/>
        <item x="1481"/>
        <item x="1389"/>
        <item x="191"/>
        <item x="513"/>
        <item x="1454"/>
        <item x="1774"/>
        <item x="953"/>
        <item x="59"/>
        <item x="834"/>
        <item x="1041"/>
        <item x="310"/>
        <item x="340"/>
        <item x="2410"/>
        <item x="409"/>
        <item x="1038"/>
        <item x="2157"/>
        <item x="500"/>
        <item x="728"/>
        <item x="2716"/>
        <item x="949"/>
        <item x="1388"/>
        <item x="1931"/>
        <item x="1082"/>
        <item x="957"/>
        <item x="2333"/>
        <item x="1908"/>
        <item x="751"/>
        <item x="417"/>
        <item x="2645"/>
        <item x="2700"/>
        <item x="2142"/>
        <item x="719"/>
        <item x="747"/>
        <item x="1412"/>
        <item x="755"/>
        <item x="498"/>
        <item x="479"/>
        <item x="1394"/>
        <item x="2127"/>
        <item x="1354"/>
        <item x="148"/>
        <item x="746"/>
        <item x="1995"/>
        <item x="123"/>
        <item x="121"/>
        <item t="default"/>
      </items>
    </pivotField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axis="axisRow" numFmtId="14" showAll="0">
      <items count="15">
        <item x="0"/>
        <item x="1"/>
        <item x="2"/>
        <item x="3"/>
        <item x="4"/>
        <item x="5"/>
        <item x="6"/>
        <item x="7"/>
        <item sd="0" x="8"/>
        <item x="9"/>
        <item x="10"/>
        <item x="11"/>
        <item x="12"/>
        <item x="13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20" hier="-1"/>
    <pageField fld="16" item="8" hier="-1"/>
  </pageFields>
  <dataFields count="1">
    <dataField name="Count of outcomes" fld="5" subtotal="count" baseField="0" baseItem="0"/>
  </dataFields>
  <chartFormats count="3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C93EEF6-975D-4B29-922D-5E41C1AC8FDD}" name="PivotTable5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4:F43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38">
    <i>
      <x/>
    </i>
    <i>
      <x v="1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4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6" hier="-1"/>
  </pageFields>
  <dataFields count="1">
    <dataField name="Count of outcomes" fld="5" subtotal="count" baseField="0" baseItem="0"/>
  </dataFields>
  <chartFormats count="6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6"/>
          </reference>
        </references>
      </pivotArea>
    </chartFormat>
    <chartFormat chart="0" format="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7"/>
          </reference>
        </references>
      </pivotArea>
    </chartFormat>
    <chartFormat chart="0" format="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8"/>
          </reference>
        </references>
      </pivotArea>
    </chartFormat>
    <chartFormat chart="0" format="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9"/>
          </reference>
        </references>
      </pivotArea>
    </chartFormat>
    <chartFormat chart="0" format="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10"/>
          </reference>
        </references>
      </pivotArea>
    </chartFormat>
    <chartFormat chart="0" format="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11"/>
          </reference>
        </references>
      </pivotArea>
    </chartFormat>
    <chartFormat chart="0" format="1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12"/>
          </reference>
        </references>
      </pivotArea>
    </chartFormat>
    <chartFormat chart="0" format="1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14"/>
          </reference>
        </references>
      </pivotArea>
    </chartFormat>
    <chartFormat chart="0" format="1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15"/>
          </reference>
        </references>
      </pivotArea>
    </chartFormat>
    <chartFormat chart="0" format="1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17"/>
          </reference>
        </references>
      </pivotArea>
    </chartFormat>
    <chartFormat chart="0" format="1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18"/>
          </reference>
        </references>
      </pivotArea>
    </chartFormat>
    <chartFormat chart="0" format="1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20"/>
          </reference>
        </references>
      </pivotArea>
    </chartFormat>
    <chartFormat chart="0" format="1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0"/>
          </reference>
        </references>
      </pivotArea>
    </chartFormat>
    <chartFormat chart="0" format="1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1"/>
          </reference>
        </references>
      </pivotArea>
    </chartFormat>
    <chartFormat chart="0" format="1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2"/>
          </reference>
        </references>
      </pivotArea>
    </chartFormat>
    <chartFormat chart="0" format="1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3"/>
          </reference>
        </references>
      </pivotArea>
    </chartFormat>
    <chartFormat chart="0" format="2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4"/>
          </reference>
        </references>
      </pivotArea>
    </chartFormat>
    <chartFormat chart="0" format="2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5"/>
          </reference>
        </references>
      </pivotArea>
    </chartFormat>
    <chartFormat chart="0" format="2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6"/>
          </reference>
        </references>
      </pivotArea>
    </chartFormat>
    <chartFormat chart="0" format="2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7"/>
          </reference>
        </references>
      </pivotArea>
    </chartFormat>
    <chartFormat chart="0" format="2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8"/>
          </reference>
        </references>
      </pivotArea>
    </chartFormat>
    <chartFormat chart="0" format="2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9"/>
          </reference>
        </references>
      </pivotArea>
    </chartFormat>
    <chartFormat chart="0" format="2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10"/>
          </reference>
        </references>
      </pivotArea>
    </chartFormat>
    <chartFormat chart="0" format="2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11"/>
          </reference>
        </references>
      </pivotArea>
    </chartFormat>
    <chartFormat chart="0" format="2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12"/>
          </reference>
        </references>
      </pivotArea>
    </chartFormat>
    <chartFormat chart="0" format="2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14"/>
          </reference>
        </references>
      </pivotArea>
    </chartFormat>
    <chartFormat chart="0" format="3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15"/>
          </reference>
        </references>
      </pivotArea>
    </chartFormat>
    <chartFormat chart="0" format="3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16"/>
          </reference>
        </references>
      </pivotArea>
    </chartFormat>
    <chartFormat chart="0" format="3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17"/>
          </reference>
        </references>
      </pivotArea>
    </chartFormat>
    <chartFormat chart="0" format="3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18"/>
          </reference>
        </references>
      </pivotArea>
    </chartFormat>
    <chartFormat chart="0" format="3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20"/>
          </reference>
        </references>
      </pivotArea>
    </chartFormat>
    <chartFormat chart="0" format="3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0"/>
          </reference>
        </references>
      </pivotArea>
    </chartFormat>
    <chartFormat chart="0" format="3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3"/>
          </reference>
        </references>
      </pivotArea>
    </chartFormat>
    <chartFormat chart="0" format="3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8"/>
          </reference>
        </references>
      </pivotArea>
    </chartFormat>
    <chartFormat chart="0" format="3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9"/>
          </reference>
        </references>
      </pivotArea>
    </chartFormat>
    <chartFormat chart="0" format="3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11"/>
          </reference>
        </references>
      </pivotArea>
    </chartFormat>
    <chartFormat chart="0" format="4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14"/>
          </reference>
        </references>
      </pivotArea>
    </chartFormat>
    <chartFormat chart="0" format="4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15"/>
          </reference>
        </references>
      </pivotArea>
    </chartFormat>
    <chartFormat chart="0" format="4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20"/>
          </reference>
        </references>
      </pivotArea>
    </chartFormat>
    <chartFormat chart="0" format="4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0"/>
          </reference>
        </references>
      </pivotArea>
    </chartFormat>
    <chartFormat chart="0" format="4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1"/>
          </reference>
        </references>
      </pivotArea>
    </chartFormat>
    <chartFormat chart="0" format="4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2"/>
          </reference>
        </references>
      </pivotArea>
    </chartFormat>
    <chartFormat chart="0" format="4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3"/>
          </reference>
        </references>
      </pivotArea>
    </chartFormat>
    <chartFormat chart="0" format="4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4"/>
          </reference>
        </references>
      </pivotArea>
    </chartFormat>
    <chartFormat chart="0" format="4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5"/>
          </reference>
        </references>
      </pivotArea>
    </chartFormat>
    <chartFormat chart="0" format="4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6"/>
          </reference>
        </references>
      </pivotArea>
    </chartFormat>
    <chartFormat chart="0" format="5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7"/>
          </reference>
        </references>
      </pivotArea>
    </chartFormat>
    <chartFormat chart="0" format="5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8"/>
          </reference>
        </references>
      </pivotArea>
    </chartFormat>
    <chartFormat chart="0" format="5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9"/>
          </reference>
        </references>
      </pivotArea>
    </chartFormat>
    <chartFormat chart="0" format="5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11"/>
          </reference>
        </references>
      </pivotArea>
    </chartFormat>
    <chartFormat chart="0" format="5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12"/>
          </reference>
        </references>
      </pivotArea>
    </chartFormat>
    <chartFormat chart="0" format="5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13"/>
          </reference>
        </references>
      </pivotArea>
    </chartFormat>
    <chartFormat chart="0" format="5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15"/>
          </reference>
        </references>
      </pivotArea>
    </chartFormat>
    <chartFormat chart="0" format="5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16"/>
          </reference>
        </references>
      </pivotArea>
    </chartFormat>
    <chartFormat chart="0" format="5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17"/>
          </reference>
        </references>
      </pivotArea>
    </chartFormat>
    <chartFormat chart="0" format="5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18"/>
          </reference>
        </references>
      </pivotArea>
    </chartFormat>
    <chartFormat chart="0" format="6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19"/>
          </reference>
        </references>
      </pivotArea>
    </chartFormat>
    <chartFormat chart="0" format="6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2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DC9FB8-D64D-465C-A561-4E7233ED00D3}">
  <sheetPr codeName="Sheet7"/>
  <dimension ref="A1:B1"/>
  <sheetViews>
    <sheetView workbookViewId="0"/>
  </sheetViews>
  <sheetFormatPr defaultRowHeight="14.4" x14ac:dyDescent="0.3"/>
  <cols>
    <col min="1" max="1" width="14.6640625" bestFit="1" customWidth="1"/>
    <col min="2" max="2" width="9.21875" bestFit="1" customWidth="1"/>
  </cols>
  <sheetData>
    <row r="1" spans="1:2" x14ac:dyDescent="0.3">
      <c r="A1" s="10" t="s">
        <v>8358</v>
      </c>
      <c r="B1" t="s">
        <v>8315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DA5083-8012-4170-A9A3-D4886480941C}">
  <sheetPr codeName="Sheet1"/>
  <dimension ref="A2:O10"/>
  <sheetViews>
    <sheetView workbookViewId="0">
      <selection activeCell="L34" sqref="L34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4.5546875" bestFit="1" customWidth="1"/>
    <col min="4" max="4" width="4.33203125" bestFit="1" customWidth="1"/>
    <col min="5" max="6" width="4.44140625" bestFit="1" customWidth="1"/>
    <col min="7" max="8" width="4.5546875" bestFit="1" customWidth="1"/>
    <col min="9" max="9" width="5.21875" bestFit="1" customWidth="1"/>
    <col min="10" max="10" width="4.88671875" bestFit="1" customWidth="1"/>
    <col min="11" max="11" width="4.5546875" bestFit="1" customWidth="1"/>
    <col min="12" max="12" width="4.109375" bestFit="1" customWidth="1"/>
    <col min="13" max="13" width="4.5546875" bestFit="1" customWidth="1"/>
    <col min="14" max="14" width="5" bestFit="1" customWidth="1"/>
    <col min="15" max="15" width="11" bestFit="1" customWidth="1"/>
  </cols>
  <sheetData>
    <row r="2" spans="1:15" x14ac:dyDescent="0.3">
      <c r="A2" s="10" t="s">
        <v>8222</v>
      </c>
      <c r="B2" t="s">
        <v>8363</v>
      </c>
    </row>
    <row r="4" spans="1:15" x14ac:dyDescent="0.3">
      <c r="A4" s="10" t="s">
        <v>8364</v>
      </c>
      <c r="B4" s="10" t="s">
        <v>8362</v>
      </c>
    </row>
    <row r="5" spans="1:15" x14ac:dyDescent="0.3">
      <c r="A5" s="10" t="s">
        <v>8360</v>
      </c>
      <c r="B5" t="s">
        <v>8247</v>
      </c>
      <c r="C5" t="s">
        <v>8250</v>
      </c>
      <c r="D5" t="s">
        <v>8256</v>
      </c>
      <c r="E5" t="s">
        <v>8252</v>
      </c>
      <c r="F5" t="s">
        <v>8248</v>
      </c>
      <c r="G5" t="s">
        <v>8246</v>
      </c>
      <c r="H5" t="s">
        <v>8251</v>
      </c>
      <c r="I5" t="s">
        <v>8255</v>
      </c>
      <c r="J5" t="s">
        <v>8253</v>
      </c>
      <c r="K5" t="s">
        <v>8249</v>
      </c>
      <c r="L5" t="s">
        <v>8254</v>
      </c>
      <c r="M5" t="s">
        <v>8257</v>
      </c>
      <c r="N5" t="s">
        <v>8245</v>
      </c>
      <c r="O5" t="s">
        <v>8361</v>
      </c>
    </row>
    <row r="6" spans="1:15" x14ac:dyDescent="0.3">
      <c r="A6" s="11" t="s">
        <v>8219</v>
      </c>
      <c r="B6" s="12">
        <v>14</v>
      </c>
      <c r="C6" s="12">
        <v>17</v>
      </c>
      <c r="D6" s="12">
        <v>3</v>
      </c>
      <c r="E6" s="12">
        <v>4</v>
      </c>
      <c r="F6" s="12">
        <v>18</v>
      </c>
      <c r="G6" s="12">
        <v>25</v>
      </c>
      <c r="H6" s="12">
        <v>1</v>
      </c>
      <c r="I6" s="12">
        <v>1</v>
      </c>
      <c r="J6" s="12"/>
      <c r="K6" s="12">
        <v>4</v>
      </c>
      <c r="L6" s="12">
        <v>5</v>
      </c>
      <c r="M6" s="12"/>
      <c r="N6" s="12">
        <v>257</v>
      </c>
      <c r="O6" s="12">
        <v>349</v>
      </c>
    </row>
    <row r="7" spans="1:15" x14ac:dyDescent="0.3">
      <c r="A7" s="11" t="s">
        <v>8220</v>
      </c>
      <c r="B7" s="12">
        <v>41</v>
      </c>
      <c r="C7" s="12">
        <v>64</v>
      </c>
      <c r="D7" s="12">
        <v>2</v>
      </c>
      <c r="E7" s="12">
        <v>6</v>
      </c>
      <c r="F7" s="12">
        <v>86</v>
      </c>
      <c r="G7" s="12">
        <v>205</v>
      </c>
      <c r="H7" s="12">
        <v>2</v>
      </c>
      <c r="I7" s="12">
        <v>8</v>
      </c>
      <c r="J7" s="12">
        <v>5</v>
      </c>
      <c r="K7" s="12">
        <v>5</v>
      </c>
      <c r="L7" s="12">
        <v>9</v>
      </c>
      <c r="M7" s="12"/>
      <c r="N7" s="12">
        <v>1097</v>
      </c>
      <c r="O7" s="12">
        <v>1530</v>
      </c>
    </row>
    <row r="8" spans="1:15" x14ac:dyDescent="0.3">
      <c r="A8" s="11" t="s">
        <v>8221</v>
      </c>
      <c r="B8" s="12"/>
      <c r="C8" s="12">
        <v>1</v>
      </c>
      <c r="D8" s="12"/>
      <c r="E8" s="12"/>
      <c r="F8" s="12">
        <v>5</v>
      </c>
      <c r="G8" s="12">
        <v>8</v>
      </c>
      <c r="H8" s="12"/>
      <c r="I8" s="12">
        <v>3</v>
      </c>
      <c r="J8" s="12"/>
      <c r="K8" s="12"/>
      <c r="L8" s="12"/>
      <c r="M8" s="12"/>
      <c r="N8" s="12">
        <v>33</v>
      </c>
      <c r="O8" s="12">
        <v>50</v>
      </c>
    </row>
    <row r="9" spans="1:15" x14ac:dyDescent="0.3">
      <c r="A9" s="11" t="s">
        <v>8218</v>
      </c>
      <c r="B9" s="12">
        <v>19</v>
      </c>
      <c r="C9" s="12">
        <v>64</v>
      </c>
      <c r="D9" s="12">
        <v>1</v>
      </c>
      <c r="E9" s="12">
        <v>4</v>
      </c>
      <c r="F9" s="12">
        <v>67</v>
      </c>
      <c r="G9" s="12">
        <v>366</v>
      </c>
      <c r="H9" s="12"/>
      <c r="I9" s="12"/>
      <c r="J9" s="12">
        <v>2</v>
      </c>
      <c r="K9" s="12">
        <v>3</v>
      </c>
      <c r="L9" s="12">
        <v>7</v>
      </c>
      <c r="M9" s="12">
        <v>1</v>
      </c>
      <c r="N9" s="12">
        <v>1651</v>
      </c>
      <c r="O9" s="12">
        <v>2185</v>
      </c>
    </row>
    <row r="10" spans="1:15" x14ac:dyDescent="0.3">
      <c r="A10" s="11" t="s">
        <v>8361</v>
      </c>
      <c r="B10" s="12">
        <v>74</v>
      </c>
      <c r="C10" s="12">
        <v>146</v>
      </c>
      <c r="D10" s="12">
        <v>6</v>
      </c>
      <c r="E10" s="12">
        <v>14</v>
      </c>
      <c r="F10" s="12">
        <v>176</v>
      </c>
      <c r="G10" s="12">
        <v>604</v>
      </c>
      <c r="H10" s="12">
        <v>3</v>
      </c>
      <c r="I10" s="12">
        <v>12</v>
      </c>
      <c r="J10" s="12">
        <v>7</v>
      </c>
      <c r="K10" s="12">
        <v>12</v>
      </c>
      <c r="L10" s="12">
        <v>21</v>
      </c>
      <c r="M10" s="12">
        <v>1</v>
      </c>
      <c r="N10" s="12">
        <v>3038</v>
      </c>
      <c r="O10" s="12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2" filterMode="1"/>
  <dimension ref="A1:U4115"/>
  <sheetViews>
    <sheetView tabSelected="1" topLeftCell="C1" zoomScale="95" zoomScaleNormal="95" workbookViewId="0">
      <pane ySplit="1" topLeftCell="A2783" activePane="bottomLeft" state="frozen"/>
      <selection activeCell="G1" sqref="G1"/>
      <selection pane="bottomLeft" activeCell="D617" sqref="D6:D617"/>
    </sheetView>
  </sheetViews>
  <sheetFormatPr defaultColWidth="8.77734375" defaultRowHeight="14.4" x14ac:dyDescent="0.3"/>
  <cols>
    <col min="2" max="2" width="38.44140625" style="3" customWidth="1"/>
    <col min="3" max="3" width="40.33203125" style="3" customWidth="1"/>
    <col min="4" max="4" width="15.6640625" style="6" bestFit="1" customWidth="1"/>
    <col min="5" max="5" width="16.44140625" style="8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17.88671875" customWidth="1"/>
    <col min="16" max="16" width="17" bestFit="1" customWidth="1"/>
    <col min="17" max="17" width="41.109375" customWidth="1"/>
    <col min="18" max="18" width="15.6640625" bestFit="1" customWidth="1"/>
    <col min="19" max="19" width="22.44140625" style="16" bestFit="1" customWidth="1"/>
    <col min="20" max="20" width="20.109375" style="16" bestFit="1" customWidth="1"/>
  </cols>
  <sheetData>
    <row r="1" spans="1:21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3" t="s">
        <v>8358</v>
      </c>
      <c r="R1" s="14" t="s">
        <v>8359</v>
      </c>
      <c r="S1" s="15" t="s">
        <v>8365</v>
      </c>
      <c r="T1" s="16" t="s">
        <v>8366</v>
      </c>
      <c r="U1" t="s">
        <v>8386</v>
      </c>
    </row>
    <row r="2" spans="1:21" ht="43.2" hidden="1" x14ac:dyDescent="0.3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 cm="1">
        <f t="array" ref="P2">IFERROR(ROUND(E2/L2,2), no backers)</f>
        <v>63.92</v>
      </c>
      <c r="Q2" s="9" t="s">
        <v>8308</v>
      </c>
      <c r="R2" t="s">
        <v>8309</v>
      </c>
      <c r="S2" s="16">
        <f>(((J2/60)/60)/24)+DATE(1970,1,1)</f>
        <v>42177.007071759261</v>
      </c>
      <c r="T2" s="16">
        <f>(((I2/60)/60)/24)+DATE(1970,1,1)</f>
        <v>42208.125</v>
      </c>
      <c r="U2">
        <f>YEAR(S:S)</f>
        <v>2015</v>
      </c>
    </row>
    <row r="3" spans="1:21" ht="28.8" hidden="1" x14ac:dyDescent="0.3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>ROUND(E3/D3*100,0)</f>
        <v>143</v>
      </c>
      <c r="P3" cm="1">
        <f t="array" ref="P3">IFERROR(ROUND(E3/L3,2), no backers)</f>
        <v>185.48</v>
      </c>
      <c r="Q3" s="9" t="s">
        <v>8308</v>
      </c>
      <c r="R3" t="s">
        <v>8309</v>
      </c>
      <c r="S3" s="16">
        <f t="shared" ref="S3:S66" si="0">(((J3/60)/60)/24)+DATE(1970,1,1)</f>
        <v>42766.600497685184</v>
      </c>
      <c r="T3" s="16">
        <f t="shared" ref="T3:T66" si="1">(((I3/60)/60)/24)+DATE(1970,1,1)</f>
        <v>42796.600497685184</v>
      </c>
      <c r="U3">
        <f t="shared" ref="U3:U66" si="2">YEAR(S:S)</f>
        <v>2017</v>
      </c>
    </row>
    <row r="4" spans="1:21" ht="43.2" hidden="1" x14ac:dyDescent="0.3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>ROUND(E4/D4*100,0)</f>
        <v>105</v>
      </c>
      <c r="P4" cm="1">
        <f t="array" ref="P4">IFERROR(ROUND(E4/L4,2), no backers)</f>
        <v>15</v>
      </c>
      <c r="Q4" s="9" t="s">
        <v>8308</v>
      </c>
      <c r="R4" t="s">
        <v>8309</v>
      </c>
      <c r="S4" s="16">
        <f t="shared" si="0"/>
        <v>42405.702349537038</v>
      </c>
      <c r="T4" s="16">
        <f t="shared" si="1"/>
        <v>42415.702349537038</v>
      </c>
      <c r="U4">
        <f t="shared" si="2"/>
        <v>2016</v>
      </c>
    </row>
    <row r="5" spans="1:21" ht="28.8" hidden="1" x14ac:dyDescent="0.3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ref="O5:O68" si="3">ROUND(E5/D5*100,0)</f>
        <v>104</v>
      </c>
      <c r="P5" cm="1">
        <f t="array" ref="P5">IFERROR(ROUND(E5/L5,2), no backers)</f>
        <v>69.27</v>
      </c>
      <c r="Q5" s="9" t="s">
        <v>8308</v>
      </c>
      <c r="R5" t="s">
        <v>8309</v>
      </c>
      <c r="S5" s="16">
        <f t="shared" si="0"/>
        <v>41828.515127314815</v>
      </c>
      <c r="T5" s="16">
        <f t="shared" si="1"/>
        <v>41858.515127314815</v>
      </c>
      <c r="U5">
        <f t="shared" si="2"/>
        <v>2014</v>
      </c>
    </row>
    <row r="6" spans="1:21" ht="57.6" hidden="1" x14ac:dyDescent="0.3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3"/>
        <v>123</v>
      </c>
      <c r="P6" cm="1">
        <f t="array" ref="P6">IFERROR(ROUND(E6/L6,2), no backers)</f>
        <v>190.55</v>
      </c>
      <c r="Q6" s="9" t="s">
        <v>8308</v>
      </c>
      <c r="R6" t="s">
        <v>8309</v>
      </c>
      <c r="S6" s="16">
        <f t="shared" si="0"/>
        <v>42327.834247685183</v>
      </c>
      <c r="T6" s="16">
        <f t="shared" si="1"/>
        <v>42357.834247685183</v>
      </c>
      <c r="U6">
        <f t="shared" si="2"/>
        <v>2015</v>
      </c>
    </row>
    <row r="7" spans="1:21" ht="43.2" hidden="1" x14ac:dyDescent="0.3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3"/>
        <v>110</v>
      </c>
      <c r="P7" cm="1">
        <f t="array" ref="P7">IFERROR(ROUND(E7/L7,2), no backers)</f>
        <v>93.4</v>
      </c>
      <c r="Q7" s="9" t="s">
        <v>8308</v>
      </c>
      <c r="R7" t="s">
        <v>8309</v>
      </c>
      <c r="S7" s="16">
        <f t="shared" si="0"/>
        <v>42563.932951388888</v>
      </c>
      <c r="T7" s="16">
        <f t="shared" si="1"/>
        <v>42580.232638888891</v>
      </c>
      <c r="U7">
        <f t="shared" si="2"/>
        <v>2016</v>
      </c>
    </row>
    <row r="8" spans="1:21" ht="43.2" hidden="1" x14ac:dyDescent="0.3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3"/>
        <v>106</v>
      </c>
      <c r="P8" cm="1">
        <f t="array" ref="P8">IFERROR(ROUND(E8/L8,2), no backers)</f>
        <v>146.88</v>
      </c>
      <c r="Q8" s="9" t="s">
        <v>8308</v>
      </c>
      <c r="R8" t="s">
        <v>8309</v>
      </c>
      <c r="S8" s="16">
        <f t="shared" si="0"/>
        <v>41794.072337962964</v>
      </c>
      <c r="T8" s="16">
        <f t="shared" si="1"/>
        <v>41804.072337962964</v>
      </c>
      <c r="U8">
        <f t="shared" si="2"/>
        <v>2014</v>
      </c>
    </row>
    <row r="9" spans="1:21" ht="57.6" hidden="1" x14ac:dyDescent="0.3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3"/>
        <v>101</v>
      </c>
      <c r="P9" cm="1">
        <f t="array" ref="P9">IFERROR(ROUND(E9/L9,2), no backers)</f>
        <v>159.82</v>
      </c>
      <c r="Q9" s="9" t="s">
        <v>8308</v>
      </c>
      <c r="R9" t="s">
        <v>8309</v>
      </c>
      <c r="S9" s="16">
        <f t="shared" si="0"/>
        <v>42516.047071759262</v>
      </c>
      <c r="T9" s="16">
        <f t="shared" si="1"/>
        <v>42556.047071759262</v>
      </c>
      <c r="U9">
        <f t="shared" si="2"/>
        <v>2016</v>
      </c>
    </row>
    <row r="10" spans="1:21" ht="28.8" hidden="1" x14ac:dyDescent="0.3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3"/>
        <v>100</v>
      </c>
      <c r="P10" cm="1">
        <f t="array" ref="P10">IFERROR(ROUND(E10/L10,2), no backers)</f>
        <v>291.79000000000002</v>
      </c>
      <c r="Q10" s="9" t="s">
        <v>8308</v>
      </c>
      <c r="R10" t="s">
        <v>8309</v>
      </c>
      <c r="S10" s="16">
        <f t="shared" si="0"/>
        <v>42468.94458333333</v>
      </c>
      <c r="T10" s="16">
        <f t="shared" si="1"/>
        <v>42475.875</v>
      </c>
      <c r="U10">
        <f t="shared" si="2"/>
        <v>2016</v>
      </c>
    </row>
    <row r="11" spans="1:21" ht="43.2" hidden="1" x14ac:dyDescent="0.3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3"/>
        <v>126</v>
      </c>
      <c r="P11" cm="1">
        <f t="array" ref="P11">IFERROR(ROUND(E11/L11,2), no backers)</f>
        <v>31.5</v>
      </c>
      <c r="Q11" s="9" t="s">
        <v>8308</v>
      </c>
      <c r="R11" t="s">
        <v>8309</v>
      </c>
      <c r="S11" s="16">
        <f t="shared" si="0"/>
        <v>42447.103518518517</v>
      </c>
      <c r="T11" s="16">
        <f t="shared" si="1"/>
        <v>42477.103518518517</v>
      </c>
      <c r="U11">
        <f t="shared" si="2"/>
        <v>2016</v>
      </c>
    </row>
    <row r="12" spans="1:21" ht="43.2" hidden="1" x14ac:dyDescent="0.3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3"/>
        <v>101</v>
      </c>
      <c r="P12" cm="1">
        <f t="array" ref="P12">IFERROR(ROUND(E12/L12,2), no backers)</f>
        <v>158.68</v>
      </c>
      <c r="Q12" s="9" t="s">
        <v>8308</v>
      </c>
      <c r="R12" t="s">
        <v>8309</v>
      </c>
      <c r="S12" s="16">
        <f t="shared" si="0"/>
        <v>41780.068043981482</v>
      </c>
      <c r="T12" s="16">
        <f t="shared" si="1"/>
        <v>41815.068043981482</v>
      </c>
      <c r="U12">
        <f t="shared" si="2"/>
        <v>2014</v>
      </c>
    </row>
    <row r="13" spans="1:21" ht="57.6" hidden="1" x14ac:dyDescent="0.3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3"/>
        <v>121</v>
      </c>
      <c r="P13" cm="1">
        <f t="array" ref="P13">IFERROR(ROUND(E13/L13,2), no backers)</f>
        <v>80.33</v>
      </c>
      <c r="Q13" s="9" t="s">
        <v>8308</v>
      </c>
      <c r="R13" t="s">
        <v>8309</v>
      </c>
      <c r="S13" s="16">
        <f t="shared" si="0"/>
        <v>42572.778495370367</v>
      </c>
      <c r="T13" s="16">
        <f t="shared" si="1"/>
        <v>42604.125</v>
      </c>
      <c r="U13">
        <f t="shared" si="2"/>
        <v>2016</v>
      </c>
    </row>
    <row r="14" spans="1:21" ht="57.6" hidden="1" x14ac:dyDescent="0.3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3"/>
        <v>165</v>
      </c>
      <c r="P14" cm="1">
        <f t="array" ref="P14">IFERROR(ROUND(E14/L14,2), no backers)</f>
        <v>59.96</v>
      </c>
      <c r="Q14" s="9" t="s">
        <v>8308</v>
      </c>
      <c r="R14" t="s">
        <v>8309</v>
      </c>
      <c r="S14" s="16">
        <f t="shared" si="0"/>
        <v>41791.713252314818</v>
      </c>
      <c r="T14" s="16">
        <f t="shared" si="1"/>
        <v>41836.125</v>
      </c>
      <c r="U14">
        <f t="shared" si="2"/>
        <v>2014</v>
      </c>
    </row>
    <row r="15" spans="1:21" ht="43.2" hidden="1" x14ac:dyDescent="0.3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3"/>
        <v>160</v>
      </c>
      <c r="P15" cm="1">
        <f t="array" ref="P15">IFERROR(ROUND(E15/L15,2), no backers)</f>
        <v>109.78</v>
      </c>
      <c r="Q15" s="9" t="s">
        <v>8308</v>
      </c>
      <c r="R15" t="s">
        <v>8309</v>
      </c>
      <c r="S15" s="16">
        <f t="shared" si="0"/>
        <v>42508.677187499998</v>
      </c>
      <c r="T15" s="16">
        <f t="shared" si="1"/>
        <v>42544.852083333331</v>
      </c>
      <c r="U15">
        <f t="shared" si="2"/>
        <v>2016</v>
      </c>
    </row>
    <row r="16" spans="1:21" ht="28.8" hidden="1" x14ac:dyDescent="0.3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3"/>
        <v>101</v>
      </c>
      <c r="P16" cm="1">
        <f t="array" ref="P16">IFERROR(ROUND(E16/L16,2), no backers)</f>
        <v>147.71</v>
      </c>
      <c r="Q16" s="9" t="s">
        <v>8308</v>
      </c>
      <c r="R16" t="s">
        <v>8309</v>
      </c>
      <c r="S16" s="16">
        <f t="shared" si="0"/>
        <v>41808.02648148148</v>
      </c>
      <c r="T16" s="16">
        <f t="shared" si="1"/>
        <v>41833.582638888889</v>
      </c>
      <c r="U16">
        <f t="shared" si="2"/>
        <v>2014</v>
      </c>
    </row>
    <row r="17" spans="1:21" ht="43.2" hidden="1" x14ac:dyDescent="0.3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3"/>
        <v>107</v>
      </c>
      <c r="P17" cm="1">
        <f t="array" ref="P17">IFERROR(ROUND(E17/L17,2), no backers)</f>
        <v>21.76</v>
      </c>
      <c r="Q17" s="9" t="s">
        <v>8308</v>
      </c>
      <c r="R17" t="s">
        <v>8309</v>
      </c>
      <c r="S17" s="16">
        <f t="shared" si="0"/>
        <v>42256.391875000001</v>
      </c>
      <c r="T17" s="16">
        <f t="shared" si="1"/>
        <v>42274.843055555553</v>
      </c>
      <c r="U17">
        <f t="shared" si="2"/>
        <v>2015</v>
      </c>
    </row>
    <row r="18" spans="1:21" ht="43.2" hidden="1" x14ac:dyDescent="0.3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3"/>
        <v>100</v>
      </c>
      <c r="P18" cm="1">
        <f t="array" ref="P18">IFERROR(ROUND(E18/L18,2), no backers)</f>
        <v>171.84</v>
      </c>
      <c r="Q18" s="9" t="s">
        <v>8308</v>
      </c>
      <c r="R18" t="s">
        <v>8309</v>
      </c>
      <c r="S18" s="16">
        <f t="shared" si="0"/>
        <v>41760.796423611115</v>
      </c>
      <c r="T18" s="16">
        <f t="shared" si="1"/>
        <v>41806.229166666664</v>
      </c>
      <c r="U18">
        <f t="shared" si="2"/>
        <v>2014</v>
      </c>
    </row>
    <row r="19" spans="1:21" ht="43.2" hidden="1" x14ac:dyDescent="0.3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3"/>
        <v>101</v>
      </c>
      <c r="P19" cm="1">
        <f t="array" ref="P19">IFERROR(ROUND(E19/L19,2), no backers)</f>
        <v>41.94</v>
      </c>
      <c r="Q19" s="9" t="s">
        <v>8308</v>
      </c>
      <c r="R19" t="s">
        <v>8309</v>
      </c>
      <c r="S19" s="16">
        <f t="shared" si="0"/>
        <v>41917.731736111113</v>
      </c>
      <c r="T19" s="16">
        <f t="shared" si="1"/>
        <v>41947.773402777777</v>
      </c>
      <c r="U19">
        <f t="shared" si="2"/>
        <v>2014</v>
      </c>
    </row>
    <row r="20" spans="1:21" ht="43.2" hidden="1" x14ac:dyDescent="0.3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3"/>
        <v>106</v>
      </c>
      <c r="P20" cm="1">
        <f t="array" ref="P20">IFERROR(ROUND(E20/L20,2), no backers)</f>
        <v>93.26</v>
      </c>
      <c r="Q20" s="9" t="s">
        <v>8308</v>
      </c>
      <c r="R20" t="s">
        <v>8309</v>
      </c>
      <c r="S20" s="16">
        <f t="shared" si="0"/>
        <v>41869.542314814818</v>
      </c>
      <c r="T20" s="16">
        <f t="shared" si="1"/>
        <v>41899.542314814818</v>
      </c>
      <c r="U20">
        <f t="shared" si="2"/>
        <v>2014</v>
      </c>
    </row>
    <row r="21" spans="1:21" ht="43.2" hidden="1" x14ac:dyDescent="0.3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3"/>
        <v>145</v>
      </c>
      <c r="P21" cm="1">
        <f t="array" ref="P21">IFERROR(ROUND(E21/L21,2), no backers)</f>
        <v>56.14</v>
      </c>
      <c r="Q21" s="9" t="s">
        <v>8308</v>
      </c>
      <c r="R21" t="s">
        <v>8309</v>
      </c>
      <c r="S21" s="16">
        <f t="shared" si="0"/>
        <v>42175.816365740742</v>
      </c>
      <c r="T21" s="16">
        <f t="shared" si="1"/>
        <v>42205.816365740742</v>
      </c>
      <c r="U21">
        <f t="shared" si="2"/>
        <v>2015</v>
      </c>
    </row>
    <row r="22" spans="1:21" ht="43.2" hidden="1" x14ac:dyDescent="0.3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3"/>
        <v>100</v>
      </c>
      <c r="P22" cm="1">
        <f t="array" ref="P22">IFERROR(ROUND(E22/L22,2), no backers)</f>
        <v>80.16</v>
      </c>
      <c r="Q22" s="9" t="s">
        <v>8308</v>
      </c>
      <c r="R22" t="s">
        <v>8309</v>
      </c>
      <c r="S22" s="16">
        <f t="shared" si="0"/>
        <v>42200.758240740746</v>
      </c>
      <c r="T22" s="16">
        <f t="shared" si="1"/>
        <v>42260.758240740746</v>
      </c>
      <c r="U22">
        <f t="shared" si="2"/>
        <v>2015</v>
      </c>
    </row>
    <row r="23" spans="1:21" ht="43.2" hidden="1" x14ac:dyDescent="0.3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3"/>
        <v>109</v>
      </c>
      <c r="P23" cm="1">
        <f t="array" ref="P23">IFERROR(ROUND(E23/L23,2), no backers)</f>
        <v>199.9</v>
      </c>
      <c r="Q23" s="9" t="s">
        <v>8308</v>
      </c>
      <c r="R23" t="s">
        <v>8309</v>
      </c>
      <c r="S23" s="16">
        <f t="shared" si="0"/>
        <v>41878.627187500002</v>
      </c>
      <c r="T23" s="16">
        <f t="shared" si="1"/>
        <v>41908.627187500002</v>
      </c>
      <c r="U23">
        <f t="shared" si="2"/>
        <v>2014</v>
      </c>
    </row>
    <row r="24" spans="1:21" ht="28.8" hidden="1" x14ac:dyDescent="0.3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3"/>
        <v>117</v>
      </c>
      <c r="P24" cm="1">
        <f t="array" ref="P24">IFERROR(ROUND(E24/L24,2), no backers)</f>
        <v>51.25</v>
      </c>
      <c r="Q24" s="9" t="s">
        <v>8308</v>
      </c>
      <c r="R24" t="s">
        <v>8309</v>
      </c>
      <c r="S24" s="16">
        <f t="shared" si="0"/>
        <v>41989.91134259259</v>
      </c>
      <c r="T24" s="16">
        <f t="shared" si="1"/>
        <v>42005.332638888889</v>
      </c>
      <c r="U24">
        <f t="shared" si="2"/>
        <v>2014</v>
      </c>
    </row>
    <row r="25" spans="1:21" ht="43.2" hidden="1" x14ac:dyDescent="0.3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3"/>
        <v>119</v>
      </c>
      <c r="P25" cm="1">
        <f t="array" ref="P25">IFERROR(ROUND(E25/L25,2), no backers)</f>
        <v>103.04</v>
      </c>
      <c r="Q25" s="9" t="s">
        <v>8308</v>
      </c>
      <c r="R25" t="s">
        <v>8309</v>
      </c>
      <c r="S25" s="16">
        <f t="shared" si="0"/>
        <v>42097.778946759259</v>
      </c>
      <c r="T25" s="16">
        <f t="shared" si="1"/>
        <v>42124.638888888891</v>
      </c>
      <c r="U25">
        <f t="shared" si="2"/>
        <v>2015</v>
      </c>
    </row>
    <row r="26" spans="1:21" ht="28.8" hidden="1" x14ac:dyDescent="0.3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3"/>
        <v>109</v>
      </c>
      <c r="P26" cm="1">
        <f t="array" ref="P26">IFERROR(ROUND(E26/L26,2), no backers)</f>
        <v>66.349999999999994</v>
      </c>
      <c r="Q26" s="9" t="s">
        <v>8308</v>
      </c>
      <c r="R26" t="s">
        <v>8309</v>
      </c>
      <c r="S26" s="16">
        <f t="shared" si="0"/>
        <v>42229.820173611108</v>
      </c>
      <c r="T26" s="16">
        <f t="shared" si="1"/>
        <v>42262.818750000006</v>
      </c>
      <c r="U26">
        <f t="shared" si="2"/>
        <v>2015</v>
      </c>
    </row>
    <row r="27" spans="1:21" ht="43.2" hidden="1" x14ac:dyDescent="0.3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3"/>
        <v>133</v>
      </c>
      <c r="P27" cm="1">
        <f t="array" ref="P27">IFERROR(ROUND(E27/L27,2), no backers)</f>
        <v>57.14</v>
      </c>
      <c r="Q27" s="9" t="s">
        <v>8308</v>
      </c>
      <c r="R27" t="s">
        <v>8309</v>
      </c>
      <c r="S27" s="16">
        <f t="shared" si="0"/>
        <v>42318.025011574078</v>
      </c>
      <c r="T27" s="16">
        <f t="shared" si="1"/>
        <v>42378.025011574078</v>
      </c>
      <c r="U27">
        <f t="shared" si="2"/>
        <v>2015</v>
      </c>
    </row>
    <row r="28" spans="1:21" ht="43.2" hidden="1" x14ac:dyDescent="0.3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3"/>
        <v>155</v>
      </c>
      <c r="P28" cm="1">
        <f t="array" ref="P28">IFERROR(ROUND(E28/L28,2), no backers)</f>
        <v>102.11</v>
      </c>
      <c r="Q28" s="9" t="s">
        <v>8308</v>
      </c>
      <c r="R28" t="s">
        <v>8309</v>
      </c>
      <c r="S28" s="16">
        <f t="shared" si="0"/>
        <v>41828.515555555554</v>
      </c>
      <c r="T28" s="16">
        <f t="shared" si="1"/>
        <v>41868.515555555554</v>
      </c>
      <c r="U28">
        <f t="shared" si="2"/>
        <v>2014</v>
      </c>
    </row>
    <row r="29" spans="1:21" ht="43.2" hidden="1" x14ac:dyDescent="0.3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3"/>
        <v>112</v>
      </c>
      <c r="P29" cm="1">
        <f t="array" ref="P29">IFERROR(ROUND(E29/L29,2), no backers)</f>
        <v>148.97</v>
      </c>
      <c r="Q29" s="9" t="s">
        <v>8308</v>
      </c>
      <c r="R29" t="s">
        <v>8309</v>
      </c>
      <c r="S29" s="16">
        <f t="shared" si="0"/>
        <v>41929.164733796293</v>
      </c>
      <c r="T29" s="16">
        <f t="shared" si="1"/>
        <v>41959.206400462965</v>
      </c>
      <c r="U29">
        <f t="shared" si="2"/>
        <v>2014</v>
      </c>
    </row>
    <row r="30" spans="1:21" ht="28.8" hidden="1" x14ac:dyDescent="0.3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3"/>
        <v>100</v>
      </c>
      <c r="P30" cm="1">
        <f t="array" ref="P30">IFERROR(ROUND(E30/L30,2), no backers)</f>
        <v>169.61</v>
      </c>
      <c r="Q30" s="9" t="s">
        <v>8308</v>
      </c>
      <c r="R30" t="s">
        <v>8309</v>
      </c>
      <c r="S30" s="16">
        <f t="shared" si="0"/>
        <v>42324.96393518518</v>
      </c>
      <c r="T30" s="16">
        <f t="shared" si="1"/>
        <v>42354.96393518518</v>
      </c>
      <c r="U30">
        <f t="shared" si="2"/>
        <v>2015</v>
      </c>
    </row>
    <row r="31" spans="1:21" ht="43.2" hidden="1" x14ac:dyDescent="0.3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3"/>
        <v>123</v>
      </c>
      <c r="P31" cm="1">
        <f t="array" ref="P31">IFERROR(ROUND(E31/L31,2), no backers)</f>
        <v>31.62</v>
      </c>
      <c r="Q31" s="9" t="s">
        <v>8308</v>
      </c>
      <c r="R31" t="s">
        <v>8309</v>
      </c>
      <c r="S31" s="16">
        <f t="shared" si="0"/>
        <v>41812.67324074074</v>
      </c>
      <c r="T31" s="16">
        <f t="shared" si="1"/>
        <v>41842.67324074074</v>
      </c>
      <c r="U31">
        <f t="shared" si="2"/>
        <v>2014</v>
      </c>
    </row>
    <row r="32" spans="1:21" ht="43.2" hidden="1" x14ac:dyDescent="0.3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3"/>
        <v>101</v>
      </c>
      <c r="P32" cm="1">
        <f t="array" ref="P32">IFERROR(ROUND(E32/L32,2), no backers)</f>
        <v>76.45</v>
      </c>
      <c r="Q32" s="9" t="s">
        <v>8308</v>
      </c>
      <c r="R32" t="s">
        <v>8309</v>
      </c>
      <c r="S32" s="16">
        <f t="shared" si="0"/>
        <v>41842.292997685188</v>
      </c>
      <c r="T32" s="16">
        <f t="shared" si="1"/>
        <v>41872.292997685188</v>
      </c>
      <c r="U32">
        <f t="shared" si="2"/>
        <v>2014</v>
      </c>
    </row>
    <row r="33" spans="1:21" ht="43.2" hidden="1" x14ac:dyDescent="0.3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3"/>
        <v>100</v>
      </c>
      <c r="P33" cm="1">
        <f t="array" ref="P33">IFERROR(ROUND(E33/L33,2), no backers)</f>
        <v>13</v>
      </c>
      <c r="Q33" s="9" t="s">
        <v>8308</v>
      </c>
      <c r="R33" t="s">
        <v>8309</v>
      </c>
      <c r="S33" s="16">
        <f t="shared" si="0"/>
        <v>42376.79206018518</v>
      </c>
      <c r="T33" s="16">
        <f t="shared" si="1"/>
        <v>42394.79206018518</v>
      </c>
      <c r="U33">
        <f t="shared" si="2"/>
        <v>2016</v>
      </c>
    </row>
    <row r="34" spans="1:21" ht="57.6" hidden="1" x14ac:dyDescent="0.3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3"/>
        <v>100</v>
      </c>
      <c r="P34" cm="1">
        <f t="array" ref="P34">IFERROR(ROUND(E34/L34,2), no backers)</f>
        <v>320.45</v>
      </c>
      <c r="Q34" s="9" t="s">
        <v>8308</v>
      </c>
      <c r="R34" t="s">
        <v>8309</v>
      </c>
      <c r="S34" s="16">
        <f t="shared" si="0"/>
        <v>42461.627511574072</v>
      </c>
      <c r="T34" s="16">
        <f t="shared" si="1"/>
        <v>42503.165972222225</v>
      </c>
      <c r="U34">
        <f t="shared" si="2"/>
        <v>2016</v>
      </c>
    </row>
    <row r="35" spans="1:21" ht="43.2" hidden="1" x14ac:dyDescent="0.3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3"/>
        <v>102</v>
      </c>
      <c r="P35" cm="1">
        <f t="array" ref="P35">IFERROR(ROUND(E35/L35,2), no backers)</f>
        <v>83.75</v>
      </c>
      <c r="Q35" s="9" t="s">
        <v>8308</v>
      </c>
      <c r="R35" t="s">
        <v>8309</v>
      </c>
      <c r="S35" s="16">
        <f t="shared" si="0"/>
        <v>42286.660891203705</v>
      </c>
      <c r="T35" s="16">
        <f t="shared" si="1"/>
        <v>42316.702557870376</v>
      </c>
      <c r="U35">
        <f t="shared" si="2"/>
        <v>2015</v>
      </c>
    </row>
    <row r="36" spans="1:21" ht="43.2" hidden="1" x14ac:dyDescent="0.3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3"/>
        <v>130</v>
      </c>
      <c r="P36" cm="1">
        <f t="array" ref="P36">IFERROR(ROUND(E36/L36,2), no backers)</f>
        <v>49.88</v>
      </c>
      <c r="Q36" s="9" t="s">
        <v>8308</v>
      </c>
      <c r="R36" t="s">
        <v>8309</v>
      </c>
      <c r="S36" s="16">
        <f t="shared" si="0"/>
        <v>41841.321770833332</v>
      </c>
      <c r="T36" s="16">
        <f t="shared" si="1"/>
        <v>41856.321770833332</v>
      </c>
      <c r="U36">
        <f t="shared" si="2"/>
        <v>2014</v>
      </c>
    </row>
    <row r="37" spans="1:21" ht="43.2" hidden="1" x14ac:dyDescent="0.3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3"/>
        <v>167</v>
      </c>
      <c r="P37" cm="1">
        <f t="array" ref="P37">IFERROR(ROUND(E37/L37,2), no backers)</f>
        <v>59.46</v>
      </c>
      <c r="Q37" s="9" t="s">
        <v>8308</v>
      </c>
      <c r="R37" t="s">
        <v>8309</v>
      </c>
      <c r="S37" s="16">
        <f t="shared" si="0"/>
        <v>42098.291828703703</v>
      </c>
      <c r="T37" s="16">
        <f t="shared" si="1"/>
        <v>42122</v>
      </c>
      <c r="U37">
        <f t="shared" si="2"/>
        <v>2015</v>
      </c>
    </row>
    <row r="38" spans="1:21" ht="28.8" hidden="1" x14ac:dyDescent="0.3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3"/>
        <v>142</v>
      </c>
      <c r="P38" cm="1">
        <f t="array" ref="P38">IFERROR(ROUND(E38/L38,2), no backers)</f>
        <v>193.84</v>
      </c>
      <c r="Q38" s="9" t="s">
        <v>8308</v>
      </c>
      <c r="R38" t="s">
        <v>8309</v>
      </c>
      <c r="S38" s="16">
        <f t="shared" si="0"/>
        <v>42068.307002314818</v>
      </c>
      <c r="T38" s="16">
        <f t="shared" si="1"/>
        <v>42098.265335648146</v>
      </c>
      <c r="U38">
        <f t="shared" si="2"/>
        <v>2015</v>
      </c>
    </row>
    <row r="39" spans="1:21" ht="43.2" hidden="1" x14ac:dyDescent="0.3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3"/>
        <v>183</v>
      </c>
      <c r="P39" cm="1">
        <f t="array" ref="P39">IFERROR(ROUND(E39/L39,2), no backers)</f>
        <v>159.51</v>
      </c>
      <c r="Q39" s="9" t="s">
        <v>8308</v>
      </c>
      <c r="R39" t="s">
        <v>8309</v>
      </c>
      <c r="S39" s="16">
        <f t="shared" si="0"/>
        <v>42032.693043981482</v>
      </c>
      <c r="T39" s="16">
        <f t="shared" si="1"/>
        <v>42062.693043981482</v>
      </c>
      <c r="U39">
        <f t="shared" si="2"/>
        <v>2015</v>
      </c>
    </row>
    <row r="40" spans="1:21" ht="43.2" hidden="1" x14ac:dyDescent="0.3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3"/>
        <v>110</v>
      </c>
      <c r="P40" cm="1">
        <f t="array" ref="P40">IFERROR(ROUND(E40/L40,2), no backers)</f>
        <v>41.68</v>
      </c>
      <c r="Q40" s="9" t="s">
        <v>8308</v>
      </c>
      <c r="R40" t="s">
        <v>8309</v>
      </c>
      <c r="S40" s="16">
        <f t="shared" si="0"/>
        <v>41375.057222222218</v>
      </c>
      <c r="T40" s="16">
        <f t="shared" si="1"/>
        <v>41405.057222222218</v>
      </c>
      <c r="U40">
        <f t="shared" si="2"/>
        <v>2013</v>
      </c>
    </row>
    <row r="41" spans="1:21" ht="57.6" hidden="1" x14ac:dyDescent="0.3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3"/>
        <v>131</v>
      </c>
      <c r="P41" cm="1">
        <f t="array" ref="P41">IFERROR(ROUND(E41/L41,2), no backers)</f>
        <v>150.9</v>
      </c>
      <c r="Q41" s="9" t="s">
        <v>8308</v>
      </c>
      <c r="R41" t="s">
        <v>8309</v>
      </c>
      <c r="S41" s="16">
        <f t="shared" si="0"/>
        <v>41754.047083333331</v>
      </c>
      <c r="T41" s="16">
        <f t="shared" si="1"/>
        <v>41784.957638888889</v>
      </c>
      <c r="U41">
        <f t="shared" si="2"/>
        <v>2014</v>
      </c>
    </row>
    <row r="42" spans="1:21" ht="43.2" hidden="1" x14ac:dyDescent="0.3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3"/>
        <v>101</v>
      </c>
      <c r="P42" cm="1">
        <f t="array" ref="P42">IFERROR(ROUND(E42/L42,2), no backers)</f>
        <v>126.69</v>
      </c>
      <c r="Q42" s="9" t="s">
        <v>8308</v>
      </c>
      <c r="R42" t="s">
        <v>8309</v>
      </c>
      <c r="S42" s="16">
        <f t="shared" si="0"/>
        <v>41789.21398148148</v>
      </c>
      <c r="T42" s="16">
        <f t="shared" si="1"/>
        <v>41809.166666666664</v>
      </c>
      <c r="U42">
        <f t="shared" si="2"/>
        <v>2014</v>
      </c>
    </row>
    <row r="43" spans="1:21" ht="43.2" hidden="1" x14ac:dyDescent="0.3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3"/>
        <v>100</v>
      </c>
      <c r="P43" cm="1">
        <f t="array" ref="P43">IFERROR(ROUND(E43/L43,2), no backers)</f>
        <v>105.26</v>
      </c>
      <c r="Q43" s="9" t="s">
        <v>8308</v>
      </c>
      <c r="R43" t="s">
        <v>8309</v>
      </c>
      <c r="S43" s="16">
        <f t="shared" si="0"/>
        <v>41887.568912037037</v>
      </c>
      <c r="T43" s="16">
        <f t="shared" si="1"/>
        <v>41917.568912037037</v>
      </c>
      <c r="U43">
        <f t="shared" si="2"/>
        <v>2014</v>
      </c>
    </row>
    <row r="44" spans="1:21" ht="43.2" hidden="1" x14ac:dyDescent="0.3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3"/>
        <v>142</v>
      </c>
      <c r="P44" cm="1">
        <f t="array" ref="P44">IFERROR(ROUND(E44/L44,2), no backers)</f>
        <v>117.51</v>
      </c>
      <c r="Q44" s="9" t="s">
        <v>8308</v>
      </c>
      <c r="R44" t="s">
        <v>8309</v>
      </c>
      <c r="S44" s="16">
        <f t="shared" si="0"/>
        <v>41971.639189814814</v>
      </c>
      <c r="T44" s="16">
        <f t="shared" si="1"/>
        <v>42001.639189814814</v>
      </c>
      <c r="U44">
        <f t="shared" si="2"/>
        <v>2014</v>
      </c>
    </row>
    <row r="45" spans="1:21" ht="43.2" hidden="1" x14ac:dyDescent="0.3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3"/>
        <v>309</v>
      </c>
      <c r="P45" cm="1">
        <f t="array" ref="P45">IFERROR(ROUND(E45/L45,2), no backers)</f>
        <v>117.36</v>
      </c>
      <c r="Q45" s="9" t="s">
        <v>8308</v>
      </c>
      <c r="R45" t="s">
        <v>8309</v>
      </c>
      <c r="S45" s="16">
        <f t="shared" si="0"/>
        <v>41802.790347222224</v>
      </c>
      <c r="T45" s="16">
        <f t="shared" si="1"/>
        <v>41833</v>
      </c>
      <c r="U45">
        <f t="shared" si="2"/>
        <v>2014</v>
      </c>
    </row>
    <row r="46" spans="1:21" ht="57.6" hidden="1" x14ac:dyDescent="0.3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3"/>
        <v>100</v>
      </c>
      <c r="P46" cm="1">
        <f t="array" ref="P46">IFERROR(ROUND(E46/L46,2), no backers)</f>
        <v>133.33000000000001</v>
      </c>
      <c r="Q46" s="9" t="s">
        <v>8308</v>
      </c>
      <c r="R46" t="s">
        <v>8309</v>
      </c>
      <c r="S46" s="16">
        <f t="shared" si="0"/>
        <v>41874.098807870374</v>
      </c>
      <c r="T46" s="16">
        <f t="shared" si="1"/>
        <v>41919.098807870374</v>
      </c>
      <c r="U46">
        <f t="shared" si="2"/>
        <v>2014</v>
      </c>
    </row>
    <row r="47" spans="1:21" ht="43.2" hidden="1" x14ac:dyDescent="0.3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3"/>
        <v>120</v>
      </c>
      <c r="P47" cm="1">
        <f t="array" ref="P47">IFERROR(ROUND(E47/L47,2), no backers)</f>
        <v>98.36</v>
      </c>
      <c r="Q47" s="9" t="s">
        <v>8308</v>
      </c>
      <c r="R47" t="s">
        <v>8309</v>
      </c>
      <c r="S47" s="16">
        <f t="shared" si="0"/>
        <v>42457.623923611114</v>
      </c>
      <c r="T47" s="16">
        <f t="shared" si="1"/>
        <v>42487.623923611114</v>
      </c>
      <c r="U47">
        <f t="shared" si="2"/>
        <v>2016</v>
      </c>
    </row>
    <row r="48" spans="1:21" ht="43.2" hidden="1" x14ac:dyDescent="0.3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3"/>
        <v>104</v>
      </c>
      <c r="P48" cm="1">
        <f t="array" ref="P48">IFERROR(ROUND(E48/L48,2), no backers)</f>
        <v>194.44</v>
      </c>
      <c r="Q48" s="9" t="s">
        <v>8308</v>
      </c>
      <c r="R48" t="s">
        <v>8309</v>
      </c>
      <c r="S48" s="16">
        <f t="shared" si="0"/>
        <v>42323.964976851858</v>
      </c>
      <c r="T48" s="16">
        <f t="shared" si="1"/>
        <v>42353.964976851858</v>
      </c>
      <c r="U48">
        <f t="shared" si="2"/>
        <v>2015</v>
      </c>
    </row>
    <row r="49" spans="1:21" ht="57.6" hidden="1" x14ac:dyDescent="0.3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3"/>
        <v>108</v>
      </c>
      <c r="P49" cm="1">
        <f t="array" ref="P49">IFERROR(ROUND(E49/L49,2), no backers)</f>
        <v>76.87</v>
      </c>
      <c r="Q49" s="9" t="s">
        <v>8308</v>
      </c>
      <c r="R49" t="s">
        <v>8309</v>
      </c>
      <c r="S49" s="16">
        <f t="shared" si="0"/>
        <v>41932.819525462961</v>
      </c>
      <c r="T49" s="16">
        <f t="shared" si="1"/>
        <v>41992.861192129625</v>
      </c>
      <c r="U49">
        <f t="shared" si="2"/>
        <v>2014</v>
      </c>
    </row>
    <row r="50" spans="1:21" ht="43.2" hidden="1" x14ac:dyDescent="0.3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3"/>
        <v>108</v>
      </c>
      <c r="P50" cm="1">
        <f t="array" ref="P50">IFERROR(ROUND(E50/L50,2), no backers)</f>
        <v>56.82</v>
      </c>
      <c r="Q50" s="9" t="s">
        <v>8308</v>
      </c>
      <c r="R50" t="s">
        <v>8309</v>
      </c>
      <c r="S50" s="16">
        <f t="shared" si="0"/>
        <v>42033.516898148147</v>
      </c>
      <c r="T50" s="16">
        <f t="shared" si="1"/>
        <v>42064.5</v>
      </c>
      <c r="U50">
        <f t="shared" si="2"/>
        <v>2015</v>
      </c>
    </row>
    <row r="51" spans="1:21" hidden="1" x14ac:dyDescent="0.3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3"/>
        <v>100</v>
      </c>
      <c r="P51" cm="1">
        <f t="array" ref="P51">IFERROR(ROUND(E51/L51,2), no backers)</f>
        <v>137.93</v>
      </c>
      <c r="Q51" s="9" t="s">
        <v>8308</v>
      </c>
      <c r="R51" t="s">
        <v>8309</v>
      </c>
      <c r="S51" s="16">
        <f t="shared" si="0"/>
        <v>42271.176446759258</v>
      </c>
      <c r="T51" s="16">
        <f t="shared" si="1"/>
        <v>42301.176446759258</v>
      </c>
      <c r="U51">
        <f t="shared" si="2"/>
        <v>2015</v>
      </c>
    </row>
    <row r="52" spans="1:21" ht="43.2" hidden="1" x14ac:dyDescent="0.3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3"/>
        <v>100</v>
      </c>
      <c r="P52" cm="1">
        <f t="array" ref="P52">IFERROR(ROUND(E52/L52,2), no backers)</f>
        <v>27.27</v>
      </c>
      <c r="Q52" s="9" t="s">
        <v>8308</v>
      </c>
      <c r="R52" t="s">
        <v>8309</v>
      </c>
      <c r="S52" s="16">
        <f t="shared" si="0"/>
        <v>41995.752986111111</v>
      </c>
      <c r="T52" s="16">
        <f t="shared" si="1"/>
        <v>42034.708333333328</v>
      </c>
      <c r="U52">
        <f t="shared" si="2"/>
        <v>2014</v>
      </c>
    </row>
    <row r="53" spans="1:21" ht="43.2" hidden="1" x14ac:dyDescent="0.3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3"/>
        <v>128</v>
      </c>
      <c r="P53" cm="1">
        <f t="array" ref="P53">IFERROR(ROUND(E53/L53,2), no backers)</f>
        <v>118.34</v>
      </c>
      <c r="Q53" s="9" t="s">
        <v>8308</v>
      </c>
      <c r="R53" t="s">
        <v>8309</v>
      </c>
      <c r="S53" s="16">
        <f t="shared" si="0"/>
        <v>42196.928668981483</v>
      </c>
      <c r="T53" s="16">
        <f t="shared" si="1"/>
        <v>42226.928668981483</v>
      </c>
      <c r="U53">
        <f t="shared" si="2"/>
        <v>2015</v>
      </c>
    </row>
    <row r="54" spans="1:21" ht="43.2" hidden="1" x14ac:dyDescent="0.3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3"/>
        <v>116</v>
      </c>
      <c r="P54" cm="1">
        <f t="array" ref="P54">IFERROR(ROUND(E54/L54,2), no backers)</f>
        <v>223.48</v>
      </c>
      <c r="Q54" s="9" t="s">
        <v>8308</v>
      </c>
      <c r="R54" t="s">
        <v>8309</v>
      </c>
      <c r="S54" s="16">
        <f t="shared" si="0"/>
        <v>41807.701921296299</v>
      </c>
      <c r="T54" s="16">
        <f t="shared" si="1"/>
        <v>41837.701921296299</v>
      </c>
      <c r="U54">
        <f t="shared" si="2"/>
        <v>2014</v>
      </c>
    </row>
    <row r="55" spans="1:21" ht="28.8" hidden="1" x14ac:dyDescent="0.3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3"/>
        <v>110</v>
      </c>
      <c r="P55" cm="1">
        <f t="array" ref="P55">IFERROR(ROUND(E55/L55,2), no backers)</f>
        <v>28.11</v>
      </c>
      <c r="Q55" s="9" t="s">
        <v>8308</v>
      </c>
      <c r="R55" t="s">
        <v>8309</v>
      </c>
      <c r="S55" s="16">
        <f t="shared" si="0"/>
        <v>41719.549131944441</v>
      </c>
      <c r="T55" s="16">
        <f t="shared" si="1"/>
        <v>41733.916666666664</v>
      </c>
      <c r="U55">
        <f t="shared" si="2"/>
        <v>2014</v>
      </c>
    </row>
    <row r="56" spans="1:21" ht="57.6" hidden="1" x14ac:dyDescent="0.3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3"/>
        <v>101</v>
      </c>
      <c r="P56" cm="1">
        <f t="array" ref="P56">IFERROR(ROUND(E56/L56,2), no backers)</f>
        <v>194.23</v>
      </c>
      <c r="Q56" s="9" t="s">
        <v>8308</v>
      </c>
      <c r="R56" t="s">
        <v>8309</v>
      </c>
      <c r="S56" s="16">
        <f t="shared" si="0"/>
        <v>42333.713206018518</v>
      </c>
      <c r="T56" s="16">
        <f t="shared" si="1"/>
        <v>42363.713206018518</v>
      </c>
      <c r="U56">
        <f t="shared" si="2"/>
        <v>2015</v>
      </c>
    </row>
    <row r="57" spans="1:21" ht="43.2" hidden="1" x14ac:dyDescent="0.3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3"/>
        <v>129</v>
      </c>
      <c r="P57" cm="1">
        <f t="array" ref="P57">IFERROR(ROUND(E57/L57,2), no backers)</f>
        <v>128.94999999999999</v>
      </c>
      <c r="Q57" s="9" t="s">
        <v>8308</v>
      </c>
      <c r="R57" t="s">
        <v>8309</v>
      </c>
      <c r="S57" s="16">
        <f t="shared" si="0"/>
        <v>42496.968935185185</v>
      </c>
      <c r="T57" s="16">
        <f t="shared" si="1"/>
        <v>42517.968935185185</v>
      </c>
      <c r="U57">
        <f t="shared" si="2"/>
        <v>2016</v>
      </c>
    </row>
    <row r="58" spans="1:21" ht="28.8" hidden="1" x14ac:dyDescent="0.3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3"/>
        <v>107</v>
      </c>
      <c r="P58" cm="1">
        <f t="array" ref="P58">IFERROR(ROUND(E58/L58,2), no backers)</f>
        <v>49.32</v>
      </c>
      <c r="Q58" s="9" t="s">
        <v>8308</v>
      </c>
      <c r="R58" t="s">
        <v>8309</v>
      </c>
      <c r="S58" s="16">
        <f t="shared" si="0"/>
        <v>42149.548888888887</v>
      </c>
      <c r="T58" s="16">
        <f t="shared" si="1"/>
        <v>42163.666666666672</v>
      </c>
      <c r="U58">
        <f t="shared" si="2"/>
        <v>2015</v>
      </c>
    </row>
    <row r="59" spans="1:21" ht="43.2" hidden="1" x14ac:dyDescent="0.3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3"/>
        <v>102</v>
      </c>
      <c r="P59" cm="1">
        <f t="array" ref="P59">IFERROR(ROUND(E59/L59,2), no backers)</f>
        <v>221.52</v>
      </c>
      <c r="Q59" s="9" t="s">
        <v>8308</v>
      </c>
      <c r="R59" t="s">
        <v>8309</v>
      </c>
      <c r="S59" s="16">
        <f t="shared" si="0"/>
        <v>42089.83289351852</v>
      </c>
      <c r="T59" s="16">
        <f t="shared" si="1"/>
        <v>42119.83289351852</v>
      </c>
      <c r="U59">
        <f t="shared" si="2"/>
        <v>2015</v>
      </c>
    </row>
    <row r="60" spans="1:21" ht="43.2" hidden="1" x14ac:dyDescent="0.3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3"/>
        <v>103</v>
      </c>
      <c r="P60" cm="1">
        <f t="array" ref="P60">IFERROR(ROUND(E60/L60,2), no backers)</f>
        <v>137.21</v>
      </c>
      <c r="Q60" s="9" t="s">
        <v>8308</v>
      </c>
      <c r="R60" t="s">
        <v>8309</v>
      </c>
      <c r="S60" s="16">
        <f t="shared" si="0"/>
        <v>41932.745046296295</v>
      </c>
      <c r="T60" s="16">
        <f t="shared" si="1"/>
        <v>41962.786712962959</v>
      </c>
      <c r="U60">
        <f t="shared" si="2"/>
        <v>2014</v>
      </c>
    </row>
    <row r="61" spans="1:21" ht="43.2" hidden="1" x14ac:dyDescent="0.3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3"/>
        <v>100</v>
      </c>
      <c r="P61" cm="1">
        <f t="array" ref="P61">IFERROR(ROUND(E61/L61,2), no backers)</f>
        <v>606.82000000000005</v>
      </c>
      <c r="Q61" s="9" t="s">
        <v>8308</v>
      </c>
      <c r="R61" t="s">
        <v>8309</v>
      </c>
      <c r="S61" s="16">
        <f t="shared" si="0"/>
        <v>42230.23583333334</v>
      </c>
      <c r="T61" s="16">
        <f t="shared" si="1"/>
        <v>42261.875</v>
      </c>
      <c r="U61">
        <f t="shared" si="2"/>
        <v>2015</v>
      </c>
    </row>
    <row r="62" spans="1:21" ht="43.2" hidden="1" x14ac:dyDescent="0.3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3"/>
        <v>103</v>
      </c>
      <c r="P62" cm="1">
        <f t="array" ref="P62">IFERROR(ROUND(E62/L62,2), no backers)</f>
        <v>43.04</v>
      </c>
      <c r="Q62" s="9" t="s">
        <v>8308</v>
      </c>
      <c r="R62" t="s">
        <v>8310</v>
      </c>
      <c r="S62" s="16">
        <f t="shared" si="0"/>
        <v>41701.901817129627</v>
      </c>
      <c r="T62" s="16">
        <f t="shared" si="1"/>
        <v>41721</v>
      </c>
      <c r="U62">
        <f t="shared" si="2"/>
        <v>2014</v>
      </c>
    </row>
    <row r="63" spans="1:21" ht="43.2" hidden="1" x14ac:dyDescent="0.3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3"/>
        <v>148</v>
      </c>
      <c r="P63" cm="1">
        <f t="array" ref="P63">IFERROR(ROUND(E63/L63,2), no backers)</f>
        <v>322.39</v>
      </c>
      <c r="Q63" s="9" t="s">
        <v>8308</v>
      </c>
      <c r="R63" t="s">
        <v>8310</v>
      </c>
      <c r="S63" s="16">
        <f t="shared" si="0"/>
        <v>41409.814317129632</v>
      </c>
      <c r="T63" s="16">
        <f t="shared" si="1"/>
        <v>41431.814317129632</v>
      </c>
      <c r="U63">
        <f t="shared" si="2"/>
        <v>2013</v>
      </c>
    </row>
    <row r="64" spans="1:21" ht="43.2" hidden="1" x14ac:dyDescent="0.3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3"/>
        <v>155</v>
      </c>
      <c r="P64" cm="1">
        <f t="array" ref="P64">IFERROR(ROUND(E64/L64,2), no backers)</f>
        <v>96.71</v>
      </c>
      <c r="Q64" s="9" t="s">
        <v>8308</v>
      </c>
      <c r="R64" t="s">
        <v>8310</v>
      </c>
      <c r="S64" s="16">
        <f t="shared" si="0"/>
        <v>41311.799513888887</v>
      </c>
      <c r="T64" s="16">
        <f t="shared" si="1"/>
        <v>41336.799513888887</v>
      </c>
      <c r="U64">
        <f t="shared" si="2"/>
        <v>2013</v>
      </c>
    </row>
    <row r="65" spans="1:21" ht="43.2" hidden="1" x14ac:dyDescent="0.3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3"/>
        <v>114</v>
      </c>
      <c r="P65" cm="1">
        <f t="array" ref="P65">IFERROR(ROUND(E65/L65,2), no backers)</f>
        <v>35.47</v>
      </c>
      <c r="Q65" s="9" t="s">
        <v>8308</v>
      </c>
      <c r="R65" t="s">
        <v>8310</v>
      </c>
      <c r="S65" s="16">
        <f t="shared" si="0"/>
        <v>41612.912187499998</v>
      </c>
      <c r="T65" s="16">
        <f t="shared" si="1"/>
        <v>41636.207638888889</v>
      </c>
      <c r="U65">
        <f t="shared" si="2"/>
        <v>2013</v>
      </c>
    </row>
    <row r="66" spans="1:21" ht="43.2" hidden="1" x14ac:dyDescent="0.3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3"/>
        <v>173</v>
      </c>
      <c r="P66" cm="1">
        <f t="array" ref="P66">IFERROR(ROUND(E66/L66,2), no backers)</f>
        <v>86.67</v>
      </c>
      <c r="Q66" s="9" t="s">
        <v>8308</v>
      </c>
      <c r="R66" t="s">
        <v>8310</v>
      </c>
      <c r="S66" s="16">
        <f t="shared" si="0"/>
        <v>41433.01829861111</v>
      </c>
      <c r="T66" s="16">
        <f t="shared" si="1"/>
        <v>41463.01829861111</v>
      </c>
      <c r="U66">
        <f t="shared" si="2"/>
        <v>2013</v>
      </c>
    </row>
    <row r="67" spans="1:21" ht="43.2" hidden="1" x14ac:dyDescent="0.3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3"/>
        <v>108</v>
      </c>
      <c r="P67" cm="1">
        <f t="array" ref="P67">IFERROR(ROUND(E67/L67,2), no backers)</f>
        <v>132.05000000000001</v>
      </c>
      <c r="Q67" s="9" t="s">
        <v>8308</v>
      </c>
      <c r="R67" t="s">
        <v>8310</v>
      </c>
      <c r="S67" s="16">
        <f t="shared" ref="S67:S130" si="4">(((J67/60)/60)/24)+DATE(1970,1,1)</f>
        <v>41835.821226851855</v>
      </c>
      <c r="T67" s="16">
        <f t="shared" ref="T67:T130" si="5">(((I67/60)/60)/24)+DATE(1970,1,1)</f>
        <v>41862.249305555553</v>
      </c>
      <c r="U67">
        <f t="shared" ref="U67:U130" si="6">YEAR(S:S)</f>
        <v>2014</v>
      </c>
    </row>
    <row r="68" spans="1:21" ht="28.8" hidden="1" x14ac:dyDescent="0.3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3"/>
        <v>119</v>
      </c>
      <c r="P68" cm="1">
        <f t="array" ref="P68">IFERROR(ROUND(E68/L68,2), no backers)</f>
        <v>91.23</v>
      </c>
      <c r="Q68" s="9" t="s">
        <v>8308</v>
      </c>
      <c r="R68" t="s">
        <v>8310</v>
      </c>
      <c r="S68" s="16">
        <f t="shared" si="4"/>
        <v>42539.849768518514</v>
      </c>
      <c r="T68" s="16">
        <f t="shared" si="5"/>
        <v>42569.849768518514</v>
      </c>
      <c r="U68">
        <f t="shared" si="6"/>
        <v>2016</v>
      </c>
    </row>
    <row r="69" spans="1:21" ht="43.2" hidden="1" x14ac:dyDescent="0.3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ref="O69:O132" si="7">ROUND(E69/D69*100,0)</f>
        <v>116</v>
      </c>
      <c r="P69" cm="1">
        <f t="array" ref="P69">IFERROR(ROUND(E69/L69,2), no backers)</f>
        <v>116.25</v>
      </c>
      <c r="Q69" s="9" t="s">
        <v>8308</v>
      </c>
      <c r="R69" t="s">
        <v>8310</v>
      </c>
      <c r="S69" s="16">
        <f t="shared" si="4"/>
        <v>41075.583379629628</v>
      </c>
      <c r="T69" s="16">
        <f t="shared" si="5"/>
        <v>41105.583379629628</v>
      </c>
      <c r="U69">
        <f t="shared" si="6"/>
        <v>2012</v>
      </c>
    </row>
    <row r="70" spans="1:21" ht="57.6" hidden="1" x14ac:dyDescent="0.3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7"/>
        <v>127</v>
      </c>
      <c r="P70" cm="1">
        <f t="array" ref="P70">IFERROR(ROUND(E70/L70,2), no backers)</f>
        <v>21.19</v>
      </c>
      <c r="Q70" s="9" t="s">
        <v>8308</v>
      </c>
      <c r="R70" t="s">
        <v>8310</v>
      </c>
      <c r="S70" s="16">
        <f t="shared" si="4"/>
        <v>41663.569340277776</v>
      </c>
      <c r="T70" s="16">
        <f t="shared" si="5"/>
        <v>41693.569340277776</v>
      </c>
      <c r="U70">
        <f t="shared" si="6"/>
        <v>2014</v>
      </c>
    </row>
    <row r="71" spans="1:21" ht="43.2" hidden="1" x14ac:dyDescent="0.3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7"/>
        <v>111</v>
      </c>
      <c r="P71" cm="1">
        <f t="array" ref="P71">IFERROR(ROUND(E71/L71,2), no backers)</f>
        <v>62.33</v>
      </c>
      <c r="Q71" s="9" t="s">
        <v>8308</v>
      </c>
      <c r="R71" t="s">
        <v>8310</v>
      </c>
      <c r="S71" s="16">
        <f t="shared" si="4"/>
        <v>40786.187789351854</v>
      </c>
      <c r="T71" s="16">
        <f t="shared" si="5"/>
        <v>40818.290972222225</v>
      </c>
      <c r="U71">
        <f t="shared" si="6"/>
        <v>2011</v>
      </c>
    </row>
    <row r="72" spans="1:21" ht="43.2" hidden="1" x14ac:dyDescent="0.3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7"/>
        <v>127</v>
      </c>
      <c r="P72" cm="1">
        <f t="array" ref="P72">IFERROR(ROUND(E72/L72,2), no backers)</f>
        <v>37.409999999999997</v>
      </c>
      <c r="Q72" s="9" t="s">
        <v>8308</v>
      </c>
      <c r="R72" t="s">
        <v>8310</v>
      </c>
      <c r="S72" s="16">
        <f t="shared" si="4"/>
        <v>40730.896354166667</v>
      </c>
      <c r="T72" s="16">
        <f t="shared" si="5"/>
        <v>40790.896354166667</v>
      </c>
      <c r="U72">
        <f t="shared" si="6"/>
        <v>2011</v>
      </c>
    </row>
    <row r="73" spans="1:21" ht="43.2" hidden="1" x14ac:dyDescent="0.3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7"/>
        <v>124</v>
      </c>
      <c r="P73" cm="1">
        <f t="array" ref="P73">IFERROR(ROUND(E73/L73,2), no backers)</f>
        <v>69.72</v>
      </c>
      <c r="Q73" s="9" t="s">
        <v>8308</v>
      </c>
      <c r="R73" t="s">
        <v>8310</v>
      </c>
      <c r="S73" s="16">
        <f t="shared" si="4"/>
        <v>40997.271493055552</v>
      </c>
      <c r="T73" s="16">
        <f t="shared" si="5"/>
        <v>41057.271493055552</v>
      </c>
      <c r="U73">
        <f t="shared" si="6"/>
        <v>2012</v>
      </c>
    </row>
    <row r="74" spans="1:21" ht="43.2" hidden="1" x14ac:dyDescent="0.3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7"/>
        <v>108</v>
      </c>
      <c r="P74" cm="1">
        <f t="array" ref="P74">IFERROR(ROUND(E74/L74,2), no backers)</f>
        <v>58.17</v>
      </c>
      <c r="Q74" s="9" t="s">
        <v>8308</v>
      </c>
      <c r="R74" t="s">
        <v>8310</v>
      </c>
      <c r="S74" s="16">
        <f t="shared" si="4"/>
        <v>41208.010196759256</v>
      </c>
      <c r="T74" s="16">
        <f t="shared" si="5"/>
        <v>41228</v>
      </c>
      <c r="U74">
        <f t="shared" si="6"/>
        <v>2012</v>
      </c>
    </row>
    <row r="75" spans="1:21" ht="43.2" hidden="1" x14ac:dyDescent="0.3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7"/>
        <v>100</v>
      </c>
      <c r="P75" cm="1">
        <f t="array" ref="P75">IFERROR(ROUND(E75/L75,2), no backers)</f>
        <v>50</v>
      </c>
      <c r="Q75" s="9" t="s">
        <v>8308</v>
      </c>
      <c r="R75" t="s">
        <v>8310</v>
      </c>
      <c r="S75" s="16">
        <f t="shared" si="4"/>
        <v>40587.75675925926</v>
      </c>
      <c r="T75" s="16">
        <f t="shared" si="5"/>
        <v>40666.165972222225</v>
      </c>
      <c r="U75">
        <f t="shared" si="6"/>
        <v>2011</v>
      </c>
    </row>
    <row r="76" spans="1:21" ht="43.2" hidden="1" x14ac:dyDescent="0.3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7"/>
        <v>113</v>
      </c>
      <c r="P76" cm="1">
        <f t="array" ref="P76">IFERROR(ROUND(E76/L76,2), no backers)</f>
        <v>19.47</v>
      </c>
      <c r="Q76" s="9" t="s">
        <v>8308</v>
      </c>
      <c r="R76" t="s">
        <v>8310</v>
      </c>
      <c r="S76" s="16">
        <f t="shared" si="4"/>
        <v>42360.487210648149</v>
      </c>
      <c r="T76" s="16">
        <f t="shared" si="5"/>
        <v>42390.487210648149</v>
      </c>
      <c r="U76">
        <f t="shared" si="6"/>
        <v>2015</v>
      </c>
    </row>
    <row r="77" spans="1:21" ht="43.2" hidden="1" x14ac:dyDescent="0.3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7"/>
        <v>115</v>
      </c>
      <c r="P77" cm="1">
        <f t="array" ref="P77">IFERROR(ROUND(E77/L77,2), no backers)</f>
        <v>85.96</v>
      </c>
      <c r="Q77" s="9" t="s">
        <v>8308</v>
      </c>
      <c r="R77" t="s">
        <v>8310</v>
      </c>
      <c r="S77" s="16">
        <f t="shared" si="4"/>
        <v>41357.209166666667</v>
      </c>
      <c r="T77" s="16">
        <f t="shared" si="5"/>
        <v>41387.209166666667</v>
      </c>
      <c r="U77">
        <f t="shared" si="6"/>
        <v>2013</v>
      </c>
    </row>
    <row r="78" spans="1:21" ht="43.2" hidden="1" x14ac:dyDescent="0.3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7"/>
        <v>153</v>
      </c>
      <c r="P78" cm="1">
        <f t="array" ref="P78">IFERROR(ROUND(E78/L78,2), no backers)</f>
        <v>30.67</v>
      </c>
      <c r="Q78" s="9" t="s">
        <v>8308</v>
      </c>
      <c r="R78" t="s">
        <v>8310</v>
      </c>
      <c r="S78" s="16">
        <f t="shared" si="4"/>
        <v>40844.691643518519</v>
      </c>
      <c r="T78" s="16">
        <f t="shared" si="5"/>
        <v>40904.733310185184</v>
      </c>
      <c r="U78">
        <f t="shared" si="6"/>
        <v>2011</v>
      </c>
    </row>
    <row r="79" spans="1:21" ht="43.2" hidden="1" x14ac:dyDescent="0.3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7"/>
        <v>393</v>
      </c>
      <c r="P79" cm="1">
        <f t="array" ref="P79">IFERROR(ROUND(E79/L79,2), no backers)</f>
        <v>60.38</v>
      </c>
      <c r="Q79" s="9" t="s">
        <v>8308</v>
      </c>
      <c r="R79" t="s">
        <v>8310</v>
      </c>
      <c r="S79" s="16">
        <f t="shared" si="4"/>
        <v>40997.144872685189</v>
      </c>
      <c r="T79" s="16">
        <f t="shared" si="5"/>
        <v>41050.124305555553</v>
      </c>
      <c r="U79">
        <f t="shared" si="6"/>
        <v>2012</v>
      </c>
    </row>
    <row r="80" spans="1:21" ht="86.4" hidden="1" x14ac:dyDescent="0.3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7"/>
        <v>2702</v>
      </c>
      <c r="P80" cm="1">
        <f t="array" ref="P80">IFERROR(ROUND(E80/L80,2), no backers)</f>
        <v>38.6</v>
      </c>
      <c r="Q80" s="9" t="s">
        <v>8308</v>
      </c>
      <c r="R80" t="s">
        <v>8310</v>
      </c>
      <c r="S80" s="16">
        <f t="shared" si="4"/>
        <v>42604.730567129634</v>
      </c>
      <c r="T80" s="16">
        <f t="shared" si="5"/>
        <v>42614.730567129634</v>
      </c>
      <c r="U80">
        <f t="shared" si="6"/>
        <v>2016</v>
      </c>
    </row>
    <row r="81" spans="1:21" ht="43.2" hidden="1" x14ac:dyDescent="0.3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7"/>
        <v>127</v>
      </c>
      <c r="P81" cm="1">
        <f t="array" ref="P81">IFERROR(ROUND(E81/L81,2), no backers)</f>
        <v>40.270000000000003</v>
      </c>
      <c r="Q81" s="9" t="s">
        <v>8308</v>
      </c>
      <c r="R81" t="s">
        <v>8310</v>
      </c>
      <c r="S81" s="16">
        <f t="shared" si="4"/>
        <v>41724.776539351849</v>
      </c>
      <c r="T81" s="16">
        <f t="shared" si="5"/>
        <v>41754.776539351849</v>
      </c>
      <c r="U81">
        <f t="shared" si="6"/>
        <v>2014</v>
      </c>
    </row>
    <row r="82" spans="1:21" ht="43.2" hidden="1" x14ac:dyDescent="0.3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7"/>
        <v>107</v>
      </c>
      <c r="P82" cm="1">
        <f t="array" ref="P82">IFERROR(ROUND(E82/L82,2), no backers)</f>
        <v>273.83</v>
      </c>
      <c r="Q82" s="9" t="s">
        <v>8308</v>
      </c>
      <c r="R82" t="s">
        <v>8310</v>
      </c>
      <c r="S82" s="16">
        <f t="shared" si="4"/>
        <v>41583.083981481483</v>
      </c>
      <c r="T82" s="16">
        <f t="shared" si="5"/>
        <v>41618.083981481483</v>
      </c>
      <c r="U82">
        <f t="shared" si="6"/>
        <v>2013</v>
      </c>
    </row>
    <row r="83" spans="1:21" ht="43.2" hidden="1" x14ac:dyDescent="0.3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7"/>
        <v>198</v>
      </c>
      <c r="P83" cm="1">
        <f t="array" ref="P83">IFERROR(ROUND(E83/L83,2), no backers)</f>
        <v>53.04</v>
      </c>
      <c r="Q83" s="9" t="s">
        <v>8308</v>
      </c>
      <c r="R83" t="s">
        <v>8310</v>
      </c>
      <c r="S83" s="16">
        <f t="shared" si="4"/>
        <v>41100.158877314818</v>
      </c>
      <c r="T83" s="16">
        <f t="shared" si="5"/>
        <v>41104.126388888886</v>
      </c>
      <c r="U83">
        <f t="shared" si="6"/>
        <v>2012</v>
      </c>
    </row>
    <row r="84" spans="1:21" ht="43.2" hidden="1" x14ac:dyDescent="0.3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7"/>
        <v>100</v>
      </c>
      <c r="P84" cm="1">
        <f t="array" ref="P84">IFERROR(ROUND(E84/L84,2), no backers)</f>
        <v>40.01</v>
      </c>
      <c r="Q84" s="9" t="s">
        <v>8308</v>
      </c>
      <c r="R84" t="s">
        <v>8310</v>
      </c>
      <c r="S84" s="16">
        <f t="shared" si="4"/>
        <v>40795.820150462961</v>
      </c>
      <c r="T84" s="16">
        <f t="shared" si="5"/>
        <v>40825.820150462961</v>
      </c>
      <c r="U84">
        <f t="shared" si="6"/>
        <v>2011</v>
      </c>
    </row>
    <row r="85" spans="1:21" ht="43.2" hidden="1" x14ac:dyDescent="0.3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7"/>
        <v>103</v>
      </c>
      <c r="P85" cm="1">
        <f t="array" ref="P85">IFERROR(ROUND(E85/L85,2), no backers)</f>
        <v>15.77</v>
      </c>
      <c r="Q85" s="9" t="s">
        <v>8308</v>
      </c>
      <c r="R85" t="s">
        <v>8310</v>
      </c>
      <c r="S85" s="16">
        <f t="shared" si="4"/>
        <v>42042.615613425922</v>
      </c>
      <c r="T85" s="16">
        <f t="shared" si="5"/>
        <v>42057.479166666672</v>
      </c>
      <c r="U85">
        <f t="shared" si="6"/>
        <v>2015</v>
      </c>
    </row>
    <row r="86" spans="1:21" ht="43.2" hidden="1" x14ac:dyDescent="0.3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7"/>
        <v>100</v>
      </c>
      <c r="P86" cm="1">
        <f t="array" ref="P86">IFERROR(ROUND(E86/L86,2), no backers)</f>
        <v>71.430000000000007</v>
      </c>
      <c r="Q86" s="9" t="s">
        <v>8308</v>
      </c>
      <c r="R86" t="s">
        <v>8310</v>
      </c>
      <c r="S86" s="16">
        <f t="shared" si="4"/>
        <v>40648.757939814815</v>
      </c>
      <c r="T86" s="16">
        <f t="shared" si="5"/>
        <v>40678.757939814815</v>
      </c>
      <c r="U86">
        <f t="shared" si="6"/>
        <v>2011</v>
      </c>
    </row>
    <row r="87" spans="1:21" ht="43.2" hidden="1" x14ac:dyDescent="0.3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7"/>
        <v>126</v>
      </c>
      <c r="P87" cm="1">
        <f t="array" ref="P87">IFERROR(ROUND(E87/L87,2), no backers)</f>
        <v>71.709999999999994</v>
      </c>
      <c r="Q87" s="9" t="s">
        <v>8308</v>
      </c>
      <c r="R87" t="s">
        <v>8310</v>
      </c>
      <c r="S87" s="16">
        <f t="shared" si="4"/>
        <v>40779.125428240739</v>
      </c>
      <c r="T87" s="16">
        <f t="shared" si="5"/>
        <v>40809.125428240739</v>
      </c>
      <c r="U87">
        <f t="shared" si="6"/>
        <v>2011</v>
      </c>
    </row>
    <row r="88" spans="1:21" ht="57.6" hidden="1" x14ac:dyDescent="0.3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7"/>
        <v>106</v>
      </c>
      <c r="P88" cm="1">
        <f t="array" ref="P88">IFERROR(ROUND(E88/L88,2), no backers)</f>
        <v>375.76</v>
      </c>
      <c r="Q88" s="9" t="s">
        <v>8308</v>
      </c>
      <c r="R88" t="s">
        <v>8310</v>
      </c>
      <c r="S88" s="16">
        <f t="shared" si="4"/>
        <v>42291.556076388893</v>
      </c>
      <c r="T88" s="16">
        <f t="shared" si="5"/>
        <v>42365.59774305555</v>
      </c>
      <c r="U88">
        <f t="shared" si="6"/>
        <v>2015</v>
      </c>
    </row>
    <row r="89" spans="1:21" ht="43.2" hidden="1" x14ac:dyDescent="0.3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7"/>
        <v>105</v>
      </c>
      <c r="P89" cm="1">
        <f t="array" ref="P89">IFERROR(ROUND(E89/L89,2), no backers)</f>
        <v>104.6</v>
      </c>
      <c r="Q89" s="9" t="s">
        <v>8308</v>
      </c>
      <c r="R89" t="s">
        <v>8310</v>
      </c>
      <c r="S89" s="16">
        <f t="shared" si="4"/>
        <v>40322.53938657407</v>
      </c>
      <c r="T89" s="16">
        <f t="shared" si="5"/>
        <v>40332.070138888892</v>
      </c>
      <c r="U89">
        <f t="shared" si="6"/>
        <v>2010</v>
      </c>
    </row>
    <row r="90" spans="1:21" ht="43.2" hidden="1" x14ac:dyDescent="0.3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7"/>
        <v>103</v>
      </c>
      <c r="P90" cm="1">
        <f t="array" ref="P90">IFERROR(ROUND(E90/L90,2), no backers)</f>
        <v>60</v>
      </c>
      <c r="Q90" s="9" t="s">
        <v>8308</v>
      </c>
      <c r="R90" t="s">
        <v>8310</v>
      </c>
      <c r="S90" s="16">
        <f t="shared" si="4"/>
        <v>41786.65892361111</v>
      </c>
      <c r="T90" s="16">
        <f t="shared" si="5"/>
        <v>41812.65892361111</v>
      </c>
      <c r="U90">
        <f t="shared" si="6"/>
        <v>2014</v>
      </c>
    </row>
    <row r="91" spans="1:21" ht="43.2" hidden="1" x14ac:dyDescent="0.3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7"/>
        <v>115</v>
      </c>
      <c r="P91" cm="1">
        <f t="array" ref="P91">IFERROR(ROUND(E91/L91,2), no backers)</f>
        <v>123.29</v>
      </c>
      <c r="Q91" s="9" t="s">
        <v>8308</v>
      </c>
      <c r="R91" t="s">
        <v>8310</v>
      </c>
      <c r="S91" s="16">
        <f t="shared" si="4"/>
        <v>41402.752222222225</v>
      </c>
      <c r="T91" s="16">
        <f t="shared" si="5"/>
        <v>41427.752222222225</v>
      </c>
      <c r="U91">
        <f t="shared" si="6"/>
        <v>2013</v>
      </c>
    </row>
    <row r="92" spans="1:21" ht="28.8" hidden="1" x14ac:dyDescent="0.3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7"/>
        <v>100</v>
      </c>
      <c r="P92" cm="1">
        <f t="array" ref="P92">IFERROR(ROUND(E92/L92,2), no backers)</f>
        <v>31.38</v>
      </c>
      <c r="Q92" s="9" t="s">
        <v>8308</v>
      </c>
      <c r="R92" t="s">
        <v>8310</v>
      </c>
      <c r="S92" s="16">
        <f t="shared" si="4"/>
        <v>40706.297442129631</v>
      </c>
      <c r="T92" s="16">
        <f t="shared" si="5"/>
        <v>40736.297442129631</v>
      </c>
      <c r="U92">
        <f t="shared" si="6"/>
        <v>2011</v>
      </c>
    </row>
    <row r="93" spans="1:21" ht="43.2" hidden="1" x14ac:dyDescent="0.3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7"/>
        <v>120</v>
      </c>
      <c r="P93" cm="1">
        <f t="array" ref="P93">IFERROR(ROUND(E93/L93,2), no backers)</f>
        <v>78.260000000000005</v>
      </c>
      <c r="Q93" s="9" t="s">
        <v>8308</v>
      </c>
      <c r="R93" t="s">
        <v>8310</v>
      </c>
      <c r="S93" s="16">
        <f t="shared" si="4"/>
        <v>40619.402361111112</v>
      </c>
      <c r="T93" s="16">
        <f t="shared" si="5"/>
        <v>40680.402361111112</v>
      </c>
      <c r="U93">
        <f t="shared" si="6"/>
        <v>2011</v>
      </c>
    </row>
    <row r="94" spans="1:21" ht="43.2" hidden="1" x14ac:dyDescent="0.3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7"/>
        <v>105</v>
      </c>
      <c r="P94" cm="1">
        <f t="array" ref="P94">IFERROR(ROUND(E94/L94,2), no backers)</f>
        <v>122.33</v>
      </c>
      <c r="Q94" s="9" t="s">
        <v>8308</v>
      </c>
      <c r="R94" t="s">
        <v>8310</v>
      </c>
      <c r="S94" s="16">
        <f t="shared" si="4"/>
        <v>42721.198877314819</v>
      </c>
      <c r="T94" s="16">
        <f t="shared" si="5"/>
        <v>42767.333333333328</v>
      </c>
      <c r="U94">
        <f t="shared" si="6"/>
        <v>2016</v>
      </c>
    </row>
    <row r="95" spans="1:21" ht="57.6" hidden="1" x14ac:dyDescent="0.3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7"/>
        <v>111</v>
      </c>
      <c r="P95" cm="1">
        <f t="array" ref="P95">IFERROR(ROUND(E95/L95,2), no backers)</f>
        <v>73.73</v>
      </c>
      <c r="Q95" s="9" t="s">
        <v>8308</v>
      </c>
      <c r="R95" t="s">
        <v>8310</v>
      </c>
      <c r="S95" s="16">
        <f t="shared" si="4"/>
        <v>41065.858067129629</v>
      </c>
      <c r="T95" s="16">
        <f t="shared" si="5"/>
        <v>41093.875</v>
      </c>
      <c r="U95">
        <f t="shared" si="6"/>
        <v>2012</v>
      </c>
    </row>
    <row r="96" spans="1:21" ht="43.2" hidden="1" x14ac:dyDescent="0.3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7"/>
        <v>104</v>
      </c>
      <c r="P96" cm="1">
        <f t="array" ref="P96">IFERROR(ROUND(E96/L96,2), no backers)</f>
        <v>21.67</v>
      </c>
      <c r="Q96" s="9" t="s">
        <v>8308</v>
      </c>
      <c r="R96" t="s">
        <v>8310</v>
      </c>
      <c r="S96" s="16">
        <f t="shared" si="4"/>
        <v>41716.717847222222</v>
      </c>
      <c r="T96" s="16">
        <f t="shared" si="5"/>
        <v>41736.717847222222</v>
      </c>
      <c r="U96">
        <f t="shared" si="6"/>
        <v>2014</v>
      </c>
    </row>
    <row r="97" spans="1:21" ht="43.2" hidden="1" x14ac:dyDescent="0.3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7"/>
        <v>131</v>
      </c>
      <c r="P97" cm="1">
        <f t="array" ref="P97">IFERROR(ROUND(E97/L97,2), no backers)</f>
        <v>21.9</v>
      </c>
      <c r="Q97" s="9" t="s">
        <v>8308</v>
      </c>
      <c r="R97" t="s">
        <v>8310</v>
      </c>
      <c r="S97" s="16">
        <f t="shared" si="4"/>
        <v>40935.005104166667</v>
      </c>
      <c r="T97" s="16">
        <f t="shared" si="5"/>
        <v>40965.005104166667</v>
      </c>
      <c r="U97">
        <f t="shared" si="6"/>
        <v>2012</v>
      </c>
    </row>
    <row r="98" spans="1:21" ht="57.6" hidden="1" x14ac:dyDescent="0.3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7"/>
        <v>115</v>
      </c>
      <c r="P98" cm="1">
        <f t="array" ref="P98">IFERROR(ROUND(E98/L98,2), no backers)</f>
        <v>50.59</v>
      </c>
      <c r="Q98" s="9" t="s">
        <v>8308</v>
      </c>
      <c r="R98" t="s">
        <v>8310</v>
      </c>
      <c r="S98" s="16">
        <f t="shared" si="4"/>
        <v>40324.662511574075</v>
      </c>
      <c r="T98" s="16">
        <f t="shared" si="5"/>
        <v>40391.125</v>
      </c>
      <c r="U98">
        <f t="shared" si="6"/>
        <v>2010</v>
      </c>
    </row>
    <row r="99" spans="1:21" ht="43.2" hidden="1" x14ac:dyDescent="0.3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7"/>
        <v>106</v>
      </c>
      <c r="P99" cm="1">
        <f t="array" ref="P99">IFERROR(ROUND(E99/L99,2), no backers)</f>
        <v>53.13</v>
      </c>
      <c r="Q99" s="9" t="s">
        <v>8308</v>
      </c>
      <c r="R99" t="s">
        <v>8310</v>
      </c>
      <c r="S99" s="16">
        <f t="shared" si="4"/>
        <v>40706.135208333333</v>
      </c>
      <c r="T99" s="16">
        <f t="shared" si="5"/>
        <v>40736.135208333333</v>
      </c>
      <c r="U99">
        <f t="shared" si="6"/>
        <v>2011</v>
      </c>
    </row>
    <row r="100" spans="1:21" ht="43.2" hidden="1" x14ac:dyDescent="0.3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7"/>
        <v>106</v>
      </c>
      <c r="P100" cm="1">
        <f t="array" ref="P100">IFERROR(ROUND(E100/L100,2), no backers)</f>
        <v>56.67</v>
      </c>
      <c r="Q100" s="9" t="s">
        <v>8308</v>
      </c>
      <c r="R100" t="s">
        <v>8310</v>
      </c>
      <c r="S100" s="16">
        <f t="shared" si="4"/>
        <v>41214.79483796296</v>
      </c>
      <c r="T100" s="16">
        <f t="shared" si="5"/>
        <v>41250.979166666664</v>
      </c>
      <c r="U100">
        <f t="shared" si="6"/>
        <v>2012</v>
      </c>
    </row>
    <row r="101" spans="1:21" ht="28.8" hidden="1" x14ac:dyDescent="0.3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7"/>
        <v>106</v>
      </c>
      <c r="P101" cm="1">
        <f t="array" ref="P101">IFERROR(ROUND(E101/L101,2), no backers)</f>
        <v>40.78</v>
      </c>
      <c r="Q101" s="9" t="s">
        <v>8308</v>
      </c>
      <c r="R101" t="s">
        <v>8310</v>
      </c>
      <c r="S101" s="16">
        <f t="shared" si="4"/>
        <v>41631.902766203704</v>
      </c>
      <c r="T101" s="16">
        <f t="shared" si="5"/>
        <v>41661.902766203704</v>
      </c>
      <c r="U101">
        <f t="shared" si="6"/>
        <v>2013</v>
      </c>
    </row>
    <row r="102" spans="1:21" ht="43.2" hidden="1" x14ac:dyDescent="0.3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7"/>
        <v>100</v>
      </c>
      <c r="P102" cm="1">
        <f t="array" ref="P102">IFERROR(ROUND(E102/L102,2), no backers)</f>
        <v>192.31</v>
      </c>
      <c r="Q102" s="9" t="s">
        <v>8308</v>
      </c>
      <c r="R102" t="s">
        <v>8310</v>
      </c>
      <c r="S102" s="16">
        <f t="shared" si="4"/>
        <v>41197.753310185188</v>
      </c>
      <c r="T102" s="16">
        <f t="shared" si="5"/>
        <v>41217.794976851852</v>
      </c>
      <c r="U102">
        <f t="shared" si="6"/>
        <v>2012</v>
      </c>
    </row>
    <row r="103" spans="1:21" ht="43.2" hidden="1" x14ac:dyDescent="0.3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7"/>
        <v>100</v>
      </c>
      <c r="P103" cm="1">
        <f t="array" ref="P103">IFERROR(ROUND(E103/L103,2), no backers)</f>
        <v>100</v>
      </c>
      <c r="Q103" s="9" t="s">
        <v>8308</v>
      </c>
      <c r="R103" t="s">
        <v>8310</v>
      </c>
      <c r="S103" s="16">
        <f t="shared" si="4"/>
        <v>41274.776736111111</v>
      </c>
      <c r="T103" s="16">
        <f t="shared" si="5"/>
        <v>41298.776736111111</v>
      </c>
      <c r="U103">
        <f t="shared" si="6"/>
        <v>2012</v>
      </c>
    </row>
    <row r="104" spans="1:21" ht="43.2" hidden="1" x14ac:dyDescent="0.3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7"/>
        <v>128</v>
      </c>
      <c r="P104" cm="1">
        <f t="array" ref="P104">IFERROR(ROUND(E104/L104,2), no backers)</f>
        <v>117.92</v>
      </c>
      <c r="Q104" s="9" t="s">
        <v>8308</v>
      </c>
      <c r="R104" t="s">
        <v>8310</v>
      </c>
      <c r="S104" s="16">
        <f t="shared" si="4"/>
        <v>40505.131168981483</v>
      </c>
      <c r="T104" s="16">
        <f t="shared" si="5"/>
        <v>40535.131168981483</v>
      </c>
      <c r="U104">
        <f t="shared" si="6"/>
        <v>2010</v>
      </c>
    </row>
    <row r="105" spans="1:21" ht="43.2" hidden="1" x14ac:dyDescent="0.3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7"/>
        <v>105</v>
      </c>
      <c r="P105" cm="1">
        <f t="array" ref="P105">IFERROR(ROUND(E105/L105,2), no backers)</f>
        <v>27.9</v>
      </c>
      <c r="Q105" s="9" t="s">
        <v>8308</v>
      </c>
      <c r="R105" t="s">
        <v>8310</v>
      </c>
      <c r="S105" s="16">
        <f t="shared" si="4"/>
        <v>41682.805902777778</v>
      </c>
      <c r="T105" s="16">
        <f t="shared" si="5"/>
        <v>41705.805902777778</v>
      </c>
      <c r="U105">
        <f t="shared" si="6"/>
        <v>2014</v>
      </c>
    </row>
    <row r="106" spans="1:21" ht="28.8" hidden="1" x14ac:dyDescent="0.3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7"/>
        <v>120</v>
      </c>
      <c r="P106" cm="1">
        <f t="array" ref="P106">IFERROR(ROUND(E106/L106,2), no backers)</f>
        <v>60</v>
      </c>
      <c r="Q106" s="9" t="s">
        <v>8308</v>
      </c>
      <c r="R106" t="s">
        <v>8310</v>
      </c>
      <c r="S106" s="16">
        <f t="shared" si="4"/>
        <v>40612.695208333331</v>
      </c>
      <c r="T106" s="16">
        <f t="shared" si="5"/>
        <v>40636.041666666664</v>
      </c>
      <c r="U106">
        <f t="shared" si="6"/>
        <v>2011</v>
      </c>
    </row>
    <row r="107" spans="1:21" ht="43.2" hidden="1" x14ac:dyDescent="0.3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7"/>
        <v>107</v>
      </c>
      <c r="P107" cm="1">
        <f t="array" ref="P107">IFERROR(ROUND(E107/L107,2), no backers)</f>
        <v>39.380000000000003</v>
      </c>
      <c r="Q107" s="9" t="s">
        <v>8308</v>
      </c>
      <c r="R107" t="s">
        <v>8310</v>
      </c>
      <c r="S107" s="16">
        <f t="shared" si="4"/>
        <v>42485.724768518514</v>
      </c>
      <c r="T107" s="16">
        <f t="shared" si="5"/>
        <v>42504</v>
      </c>
      <c r="U107">
        <f t="shared" si="6"/>
        <v>2016</v>
      </c>
    </row>
    <row r="108" spans="1:21" hidden="1" x14ac:dyDescent="0.3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7"/>
        <v>101</v>
      </c>
      <c r="P108" cm="1">
        <f t="array" ref="P108">IFERROR(ROUND(E108/L108,2), no backers)</f>
        <v>186.11</v>
      </c>
      <c r="Q108" s="9" t="s">
        <v>8308</v>
      </c>
      <c r="R108" t="s">
        <v>8310</v>
      </c>
      <c r="S108" s="16">
        <f t="shared" si="4"/>
        <v>40987.776631944449</v>
      </c>
      <c r="T108" s="16">
        <f t="shared" si="5"/>
        <v>41001.776631944449</v>
      </c>
      <c r="U108">
        <f t="shared" si="6"/>
        <v>2012</v>
      </c>
    </row>
    <row r="109" spans="1:21" ht="43.2" hidden="1" x14ac:dyDescent="0.3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7"/>
        <v>102</v>
      </c>
      <c r="P109" cm="1">
        <f t="array" ref="P109">IFERROR(ROUND(E109/L109,2), no backers)</f>
        <v>111.38</v>
      </c>
      <c r="Q109" s="9" t="s">
        <v>8308</v>
      </c>
      <c r="R109" t="s">
        <v>8310</v>
      </c>
      <c r="S109" s="16">
        <f t="shared" si="4"/>
        <v>40635.982488425929</v>
      </c>
      <c r="T109" s="16">
        <f t="shared" si="5"/>
        <v>40657.982488425929</v>
      </c>
      <c r="U109">
        <f t="shared" si="6"/>
        <v>2011</v>
      </c>
    </row>
    <row r="110" spans="1:21" ht="43.2" hidden="1" x14ac:dyDescent="0.3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7"/>
        <v>247</v>
      </c>
      <c r="P110" cm="1">
        <f t="array" ref="P110">IFERROR(ROUND(E110/L110,2), no backers)</f>
        <v>78.72</v>
      </c>
      <c r="Q110" s="9" t="s">
        <v>8308</v>
      </c>
      <c r="R110" t="s">
        <v>8310</v>
      </c>
      <c r="S110" s="16">
        <f t="shared" si="4"/>
        <v>41365.613078703704</v>
      </c>
      <c r="T110" s="16">
        <f t="shared" si="5"/>
        <v>41425.613078703704</v>
      </c>
      <c r="U110">
        <f t="shared" si="6"/>
        <v>2013</v>
      </c>
    </row>
    <row r="111" spans="1:21" ht="43.2" hidden="1" x14ac:dyDescent="0.3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7"/>
        <v>220</v>
      </c>
      <c r="P111" cm="1">
        <f t="array" ref="P111">IFERROR(ROUND(E111/L111,2), no backers)</f>
        <v>46.7</v>
      </c>
      <c r="Q111" s="9" t="s">
        <v>8308</v>
      </c>
      <c r="R111" t="s">
        <v>8310</v>
      </c>
      <c r="S111" s="16">
        <f t="shared" si="4"/>
        <v>40570.025810185187</v>
      </c>
      <c r="T111" s="16">
        <f t="shared" si="5"/>
        <v>40600.025810185187</v>
      </c>
      <c r="U111">
        <f t="shared" si="6"/>
        <v>2011</v>
      </c>
    </row>
    <row r="112" spans="1:21" ht="43.2" hidden="1" x14ac:dyDescent="0.3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7"/>
        <v>131</v>
      </c>
      <c r="P112" cm="1">
        <f t="array" ref="P112">IFERROR(ROUND(E112/L112,2), no backers)</f>
        <v>65.38</v>
      </c>
      <c r="Q112" s="9" t="s">
        <v>8308</v>
      </c>
      <c r="R112" t="s">
        <v>8310</v>
      </c>
      <c r="S112" s="16">
        <f t="shared" si="4"/>
        <v>41557.949687500004</v>
      </c>
      <c r="T112" s="16">
        <f t="shared" si="5"/>
        <v>41592.249305555553</v>
      </c>
      <c r="U112">
        <f t="shared" si="6"/>
        <v>2013</v>
      </c>
    </row>
    <row r="113" spans="1:21" ht="43.2" hidden="1" x14ac:dyDescent="0.3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7"/>
        <v>155</v>
      </c>
      <c r="P113" cm="1">
        <f t="array" ref="P113">IFERROR(ROUND(E113/L113,2), no backers)</f>
        <v>102.08</v>
      </c>
      <c r="Q113" s="9" t="s">
        <v>8308</v>
      </c>
      <c r="R113" t="s">
        <v>8310</v>
      </c>
      <c r="S113" s="16">
        <f t="shared" si="4"/>
        <v>42125.333182870367</v>
      </c>
      <c r="T113" s="16">
        <f t="shared" si="5"/>
        <v>42155.333182870367</v>
      </c>
      <c r="U113">
        <f t="shared" si="6"/>
        <v>2015</v>
      </c>
    </row>
    <row r="114" spans="1:21" ht="43.2" hidden="1" x14ac:dyDescent="0.3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7"/>
        <v>104</v>
      </c>
      <c r="P114" cm="1">
        <f t="array" ref="P114">IFERROR(ROUND(E114/L114,2), no backers)</f>
        <v>64.2</v>
      </c>
      <c r="Q114" s="9" t="s">
        <v>8308</v>
      </c>
      <c r="R114" t="s">
        <v>8310</v>
      </c>
      <c r="S114" s="16">
        <f t="shared" si="4"/>
        <v>41718.043032407404</v>
      </c>
      <c r="T114" s="16">
        <f t="shared" si="5"/>
        <v>41742.083333333336</v>
      </c>
      <c r="U114">
        <f t="shared" si="6"/>
        <v>2014</v>
      </c>
    </row>
    <row r="115" spans="1:21" ht="28.8" hidden="1" x14ac:dyDescent="0.3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7"/>
        <v>141</v>
      </c>
      <c r="P115" cm="1">
        <f t="array" ref="P115">IFERROR(ROUND(E115/L115,2), no backers)</f>
        <v>90.38</v>
      </c>
      <c r="Q115" s="9" t="s">
        <v>8308</v>
      </c>
      <c r="R115" t="s">
        <v>8310</v>
      </c>
      <c r="S115" s="16">
        <f t="shared" si="4"/>
        <v>40753.758425925924</v>
      </c>
      <c r="T115" s="16">
        <f t="shared" si="5"/>
        <v>40761.625</v>
      </c>
      <c r="U115">
        <f t="shared" si="6"/>
        <v>2011</v>
      </c>
    </row>
    <row r="116" spans="1:21" ht="43.2" hidden="1" x14ac:dyDescent="0.3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7"/>
        <v>103</v>
      </c>
      <c r="P116" cm="1">
        <f t="array" ref="P116">IFERROR(ROUND(E116/L116,2), no backers)</f>
        <v>88.57</v>
      </c>
      <c r="Q116" s="9" t="s">
        <v>8308</v>
      </c>
      <c r="R116" t="s">
        <v>8310</v>
      </c>
      <c r="S116" s="16">
        <f t="shared" si="4"/>
        <v>40861.27416666667</v>
      </c>
      <c r="T116" s="16">
        <f t="shared" si="5"/>
        <v>40921.27416666667</v>
      </c>
      <c r="U116">
        <f t="shared" si="6"/>
        <v>2011</v>
      </c>
    </row>
    <row r="117" spans="1:21" hidden="1" x14ac:dyDescent="0.3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7"/>
        <v>140</v>
      </c>
      <c r="P117" cm="1">
        <f t="array" ref="P117">IFERROR(ROUND(E117/L117,2), no backers)</f>
        <v>28.73</v>
      </c>
      <c r="Q117" s="9" t="s">
        <v>8308</v>
      </c>
      <c r="R117" t="s">
        <v>8310</v>
      </c>
      <c r="S117" s="16">
        <f t="shared" si="4"/>
        <v>40918.738935185182</v>
      </c>
      <c r="T117" s="16">
        <f t="shared" si="5"/>
        <v>40943.738935185182</v>
      </c>
      <c r="U117">
        <f t="shared" si="6"/>
        <v>2012</v>
      </c>
    </row>
    <row r="118" spans="1:21" ht="43.2" hidden="1" x14ac:dyDescent="0.3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7"/>
        <v>114</v>
      </c>
      <c r="P118" cm="1">
        <f t="array" ref="P118">IFERROR(ROUND(E118/L118,2), no backers)</f>
        <v>69.790000000000006</v>
      </c>
      <c r="Q118" s="9" t="s">
        <v>8308</v>
      </c>
      <c r="R118" t="s">
        <v>8310</v>
      </c>
      <c r="S118" s="16">
        <f t="shared" si="4"/>
        <v>40595.497164351851</v>
      </c>
      <c r="T118" s="16">
        <f t="shared" si="5"/>
        <v>40641.455497685187</v>
      </c>
      <c r="U118">
        <f t="shared" si="6"/>
        <v>2011</v>
      </c>
    </row>
    <row r="119" spans="1:21" ht="57.6" hidden="1" x14ac:dyDescent="0.3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7"/>
        <v>100</v>
      </c>
      <c r="P119" cm="1">
        <f t="array" ref="P119">IFERROR(ROUND(E119/L119,2), no backers)</f>
        <v>167.49</v>
      </c>
      <c r="Q119" s="9" t="s">
        <v>8308</v>
      </c>
      <c r="R119" t="s">
        <v>8310</v>
      </c>
      <c r="S119" s="16">
        <f t="shared" si="4"/>
        <v>40248.834999999999</v>
      </c>
      <c r="T119" s="16">
        <f t="shared" si="5"/>
        <v>40338.791666666664</v>
      </c>
      <c r="U119">
        <f t="shared" si="6"/>
        <v>2010</v>
      </c>
    </row>
    <row r="120" spans="1:21" ht="28.8" hidden="1" x14ac:dyDescent="0.3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7"/>
        <v>113</v>
      </c>
      <c r="P120" cm="1">
        <f t="array" ref="P120">IFERROR(ROUND(E120/L120,2), no backers)</f>
        <v>144.91</v>
      </c>
      <c r="Q120" s="9" t="s">
        <v>8308</v>
      </c>
      <c r="R120" t="s">
        <v>8310</v>
      </c>
      <c r="S120" s="16">
        <f t="shared" si="4"/>
        <v>40723.053657407407</v>
      </c>
      <c r="T120" s="16">
        <f t="shared" si="5"/>
        <v>40753.053657407407</v>
      </c>
      <c r="U120">
        <f t="shared" si="6"/>
        <v>2011</v>
      </c>
    </row>
    <row r="121" spans="1:21" ht="43.2" hidden="1" x14ac:dyDescent="0.3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7"/>
        <v>105</v>
      </c>
      <c r="P121" cm="1">
        <f t="array" ref="P121">IFERROR(ROUND(E121/L121,2), no backers)</f>
        <v>91.84</v>
      </c>
      <c r="Q121" s="9" t="s">
        <v>8308</v>
      </c>
      <c r="R121" t="s">
        <v>8310</v>
      </c>
      <c r="S121" s="16">
        <f t="shared" si="4"/>
        <v>40739.069282407407</v>
      </c>
      <c r="T121" s="16">
        <f t="shared" si="5"/>
        <v>40768.958333333336</v>
      </c>
      <c r="U121">
        <f t="shared" si="6"/>
        <v>2011</v>
      </c>
    </row>
    <row r="122" spans="1:21" ht="57.6" hidden="1" x14ac:dyDescent="0.3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7"/>
        <v>0</v>
      </c>
      <c r="P122" cm="1">
        <f t="array" ref="P122">IFERROR(ROUND(E122/L122,2), no backers)</f>
        <v>10</v>
      </c>
      <c r="Q122" s="9" t="s">
        <v>8308</v>
      </c>
      <c r="R122" t="s">
        <v>8311</v>
      </c>
      <c r="S122" s="16">
        <f t="shared" si="4"/>
        <v>42616.049849537041</v>
      </c>
      <c r="T122" s="16">
        <f t="shared" si="5"/>
        <v>42646.049849537041</v>
      </c>
      <c r="U122">
        <f t="shared" si="6"/>
        <v>2016</v>
      </c>
    </row>
    <row r="123" spans="1:21" ht="57.6" hidden="1" x14ac:dyDescent="0.3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7"/>
        <v>0</v>
      </c>
      <c r="P123" cm="1">
        <f t="array" ref="P123">IFERROR(ROUND(E123/L123,2), no backers)</f>
        <v>1</v>
      </c>
      <c r="Q123" s="9" t="s">
        <v>8308</v>
      </c>
      <c r="R123" t="s">
        <v>8311</v>
      </c>
      <c r="S123" s="16">
        <f t="shared" si="4"/>
        <v>42096.704976851848</v>
      </c>
      <c r="T123" s="16">
        <f t="shared" si="5"/>
        <v>42112.427777777775</v>
      </c>
      <c r="U123">
        <f t="shared" si="6"/>
        <v>2015</v>
      </c>
    </row>
    <row r="124" spans="1:21" ht="28.8" hidden="1" x14ac:dyDescent="0.3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7"/>
        <v>0</v>
      </c>
      <c r="P124" t="str">
        <f>IFERROR(ROUND(E124/L124,2), "no backers")</f>
        <v>no backers</v>
      </c>
      <c r="Q124" s="9" t="s">
        <v>8308</v>
      </c>
      <c r="R124" t="s">
        <v>8311</v>
      </c>
      <c r="S124" s="16">
        <f t="shared" si="4"/>
        <v>42593.431793981479</v>
      </c>
      <c r="T124" s="16">
        <f t="shared" si="5"/>
        <v>42653.431793981479</v>
      </c>
      <c r="U124">
        <f t="shared" si="6"/>
        <v>2016</v>
      </c>
    </row>
    <row r="125" spans="1:21" ht="43.2" hidden="1" x14ac:dyDescent="0.3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7"/>
        <v>0</v>
      </c>
      <c r="P125" cm="1">
        <f t="array" ref="P125">IFERROR(ROUND(E125/L125,2), no backers)</f>
        <v>25.17</v>
      </c>
      <c r="Q125" s="9" t="s">
        <v>8308</v>
      </c>
      <c r="R125" t="s">
        <v>8311</v>
      </c>
      <c r="S125" s="16">
        <f t="shared" si="4"/>
        <v>41904.781990740739</v>
      </c>
      <c r="T125" s="16">
        <f t="shared" si="5"/>
        <v>41940.916666666664</v>
      </c>
      <c r="U125">
        <f t="shared" si="6"/>
        <v>2014</v>
      </c>
    </row>
    <row r="126" spans="1:21" ht="43.2" hidden="1" x14ac:dyDescent="0.3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7"/>
        <v>0</v>
      </c>
      <c r="P126" t="str">
        <f>IFERROR(ROUND(E126/L126,2), "N/A")</f>
        <v>N/A</v>
      </c>
      <c r="Q126" s="9" t="s">
        <v>8308</v>
      </c>
      <c r="R126" t="s">
        <v>8311</v>
      </c>
      <c r="S126" s="16">
        <f t="shared" si="4"/>
        <v>42114.928726851853</v>
      </c>
      <c r="T126" s="16">
        <f t="shared" si="5"/>
        <v>42139.928726851853</v>
      </c>
      <c r="U126">
        <f t="shared" si="6"/>
        <v>2015</v>
      </c>
    </row>
    <row r="127" spans="1:21" ht="43.2" hidden="1" x14ac:dyDescent="0.3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7"/>
        <v>14</v>
      </c>
      <c r="P127" cm="1">
        <f t="array" ref="P127">IFERROR(ROUND(E127/L127,2), no backers)</f>
        <v>11.67</v>
      </c>
      <c r="Q127" s="9" t="s">
        <v>8308</v>
      </c>
      <c r="R127" t="s">
        <v>8311</v>
      </c>
      <c r="S127" s="16">
        <f t="shared" si="4"/>
        <v>42709.993981481486</v>
      </c>
      <c r="T127" s="16">
        <f t="shared" si="5"/>
        <v>42769.993981481486</v>
      </c>
      <c r="U127">
        <f t="shared" si="6"/>
        <v>2016</v>
      </c>
    </row>
    <row r="128" spans="1:21" ht="43.2" hidden="1" x14ac:dyDescent="0.3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7"/>
        <v>6</v>
      </c>
      <c r="P128">
        <f>IFERROR(ROUND(E128/L128,2), "no backers")</f>
        <v>106.69</v>
      </c>
      <c r="Q128" s="9" t="s">
        <v>8308</v>
      </c>
      <c r="R128" t="s">
        <v>8311</v>
      </c>
      <c r="S128" s="16">
        <f t="shared" si="4"/>
        <v>42135.589548611111</v>
      </c>
      <c r="T128" s="16">
        <f t="shared" si="5"/>
        <v>42166.083333333328</v>
      </c>
      <c r="U128">
        <f t="shared" si="6"/>
        <v>2015</v>
      </c>
    </row>
    <row r="129" spans="1:21" ht="43.2" hidden="1" x14ac:dyDescent="0.3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7"/>
        <v>2</v>
      </c>
      <c r="P129" cm="1">
        <f t="array" ref="P129">IFERROR(ROUND(E129/L129,2), no backers)</f>
        <v>47.5</v>
      </c>
      <c r="Q129" s="9" t="s">
        <v>8308</v>
      </c>
      <c r="R129" t="s">
        <v>8311</v>
      </c>
      <c r="S129" s="16">
        <f t="shared" si="4"/>
        <v>42067.62431712963</v>
      </c>
      <c r="T129" s="16">
        <f t="shared" si="5"/>
        <v>42097.582650462966</v>
      </c>
      <c r="U129">
        <f t="shared" si="6"/>
        <v>2015</v>
      </c>
    </row>
    <row r="130" spans="1:21" ht="28.8" hidden="1" x14ac:dyDescent="0.3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7"/>
        <v>2</v>
      </c>
      <c r="P130" cm="1">
        <f t="array" ref="P130">IFERROR(ROUND(E130/L130,2), no backers)</f>
        <v>311.17</v>
      </c>
      <c r="Q130" s="9" t="s">
        <v>8308</v>
      </c>
      <c r="R130" t="s">
        <v>8311</v>
      </c>
      <c r="S130" s="16">
        <f t="shared" si="4"/>
        <v>42628.22792824074</v>
      </c>
      <c r="T130" s="16">
        <f t="shared" si="5"/>
        <v>42663.22792824074</v>
      </c>
      <c r="U130">
        <f t="shared" si="6"/>
        <v>2016</v>
      </c>
    </row>
    <row r="131" spans="1:21" ht="57.6" hidden="1" x14ac:dyDescent="0.3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7"/>
        <v>0</v>
      </c>
      <c r="P131" t="str">
        <f>IFERROR(ROUND(E131/L131,2), "N/A")</f>
        <v>N/A</v>
      </c>
      <c r="Q131" s="9" t="s">
        <v>8308</v>
      </c>
      <c r="R131" t="s">
        <v>8311</v>
      </c>
      <c r="S131" s="16">
        <f t="shared" ref="S131:S194" si="8">(((J131/60)/60)/24)+DATE(1970,1,1)</f>
        <v>41882.937303240738</v>
      </c>
      <c r="T131" s="16">
        <f t="shared" ref="T131:T194" si="9">(((I131/60)/60)/24)+DATE(1970,1,1)</f>
        <v>41942.937303240738</v>
      </c>
      <c r="U131">
        <f t="shared" ref="U131:U194" si="10">YEAR(S:S)</f>
        <v>2014</v>
      </c>
    </row>
    <row r="132" spans="1:21" ht="43.2" hidden="1" x14ac:dyDescent="0.3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7"/>
        <v>0</v>
      </c>
      <c r="P132" t="str">
        <f t="shared" ref="P132:P195" si="11">IFERROR(ROUND(E132/L132,2), "N/A")</f>
        <v>N/A</v>
      </c>
      <c r="Q132" s="9" t="s">
        <v>8308</v>
      </c>
      <c r="R132" t="s">
        <v>8311</v>
      </c>
      <c r="S132" s="16">
        <f t="shared" si="8"/>
        <v>41778.915416666663</v>
      </c>
      <c r="T132" s="16">
        <f t="shared" si="9"/>
        <v>41806.844444444447</v>
      </c>
      <c r="U132">
        <f t="shared" si="10"/>
        <v>2014</v>
      </c>
    </row>
    <row r="133" spans="1:21" hidden="1" x14ac:dyDescent="0.3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ref="O133:O196" si="12">ROUND(E133/D133*100,0)</f>
        <v>0</v>
      </c>
      <c r="P133" t="str">
        <f t="shared" si="11"/>
        <v>N/A</v>
      </c>
      <c r="Q133" s="9" t="s">
        <v>8308</v>
      </c>
      <c r="R133" t="s">
        <v>8311</v>
      </c>
      <c r="S133" s="16">
        <f t="shared" si="8"/>
        <v>42541.837511574078</v>
      </c>
      <c r="T133" s="16">
        <f t="shared" si="9"/>
        <v>42557</v>
      </c>
      <c r="U133">
        <f t="shared" si="10"/>
        <v>2016</v>
      </c>
    </row>
    <row r="134" spans="1:21" ht="43.2" hidden="1" x14ac:dyDescent="0.3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2"/>
        <v>10</v>
      </c>
      <c r="P134">
        <f t="shared" si="11"/>
        <v>94.51</v>
      </c>
      <c r="Q134" s="9" t="s">
        <v>8308</v>
      </c>
      <c r="R134" t="s">
        <v>8311</v>
      </c>
      <c r="S134" s="16">
        <f t="shared" si="8"/>
        <v>41905.812581018516</v>
      </c>
      <c r="T134" s="16">
        <f t="shared" si="9"/>
        <v>41950.854247685187</v>
      </c>
      <c r="U134">
        <f t="shared" si="10"/>
        <v>2014</v>
      </c>
    </row>
    <row r="135" spans="1:21" ht="28.8" hidden="1" x14ac:dyDescent="0.3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2"/>
        <v>0</v>
      </c>
      <c r="P135" t="str">
        <f t="shared" si="11"/>
        <v>N/A</v>
      </c>
      <c r="Q135" s="9" t="s">
        <v>8308</v>
      </c>
      <c r="R135" t="s">
        <v>8311</v>
      </c>
      <c r="S135" s="16">
        <f t="shared" si="8"/>
        <v>42491.80768518518</v>
      </c>
      <c r="T135" s="16">
        <f t="shared" si="9"/>
        <v>42521.729861111111</v>
      </c>
      <c r="U135">
        <f t="shared" si="10"/>
        <v>2016</v>
      </c>
    </row>
    <row r="136" spans="1:21" ht="28.8" hidden="1" x14ac:dyDescent="0.3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2"/>
        <v>0</v>
      </c>
      <c r="P136" t="str">
        <f t="shared" si="11"/>
        <v>N/A</v>
      </c>
      <c r="Q136" s="9" t="s">
        <v>8308</v>
      </c>
      <c r="R136" t="s">
        <v>8311</v>
      </c>
      <c r="S136" s="16">
        <f t="shared" si="8"/>
        <v>42221.909930555557</v>
      </c>
      <c r="T136" s="16">
        <f t="shared" si="9"/>
        <v>42251.708333333328</v>
      </c>
      <c r="U136">
        <f t="shared" si="10"/>
        <v>2015</v>
      </c>
    </row>
    <row r="137" spans="1:21" ht="43.2" hidden="1" x14ac:dyDescent="0.3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2"/>
        <v>13</v>
      </c>
      <c r="P137">
        <f t="shared" si="11"/>
        <v>80.599999999999994</v>
      </c>
      <c r="Q137" s="9" t="s">
        <v>8308</v>
      </c>
      <c r="R137" t="s">
        <v>8311</v>
      </c>
      <c r="S137" s="16">
        <f t="shared" si="8"/>
        <v>41788.381909722222</v>
      </c>
      <c r="T137" s="16">
        <f t="shared" si="9"/>
        <v>41821.791666666664</v>
      </c>
      <c r="U137">
        <f t="shared" si="10"/>
        <v>2014</v>
      </c>
    </row>
    <row r="138" spans="1:21" ht="57.6" hidden="1" x14ac:dyDescent="0.3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2"/>
        <v>0</v>
      </c>
      <c r="P138" t="str">
        <f t="shared" si="11"/>
        <v>N/A</v>
      </c>
      <c r="Q138" s="9" t="s">
        <v>8308</v>
      </c>
      <c r="R138" t="s">
        <v>8311</v>
      </c>
      <c r="S138" s="16">
        <f t="shared" si="8"/>
        <v>42096.410115740742</v>
      </c>
      <c r="T138" s="16">
        <f t="shared" si="9"/>
        <v>42140.427777777775</v>
      </c>
      <c r="U138">
        <f t="shared" si="10"/>
        <v>2015</v>
      </c>
    </row>
    <row r="139" spans="1:21" ht="43.2" hidden="1" x14ac:dyDescent="0.3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2"/>
        <v>0</v>
      </c>
      <c r="P139" t="str">
        <f t="shared" si="11"/>
        <v>N/A</v>
      </c>
      <c r="Q139" s="9" t="s">
        <v>8308</v>
      </c>
      <c r="R139" t="s">
        <v>8311</v>
      </c>
      <c r="S139" s="16">
        <f t="shared" si="8"/>
        <v>42239.573993055557</v>
      </c>
      <c r="T139" s="16">
        <f t="shared" si="9"/>
        <v>42289.573993055557</v>
      </c>
      <c r="U139">
        <f t="shared" si="10"/>
        <v>2015</v>
      </c>
    </row>
    <row r="140" spans="1:21" ht="43.2" hidden="1" x14ac:dyDescent="0.3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2"/>
        <v>3</v>
      </c>
      <c r="P140">
        <f t="shared" si="11"/>
        <v>81.239999999999995</v>
      </c>
      <c r="Q140" s="9" t="s">
        <v>8308</v>
      </c>
      <c r="R140" t="s">
        <v>8311</v>
      </c>
      <c r="S140" s="16">
        <f t="shared" si="8"/>
        <v>42186.257418981477</v>
      </c>
      <c r="T140" s="16">
        <f t="shared" si="9"/>
        <v>42217.207638888889</v>
      </c>
      <c r="U140">
        <f t="shared" si="10"/>
        <v>2015</v>
      </c>
    </row>
    <row r="141" spans="1:21" ht="43.2" hidden="1" x14ac:dyDescent="0.3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2"/>
        <v>100</v>
      </c>
      <c r="P141">
        <f t="shared" si="11"/>
        <v>500</v>
      </c>
      <c r="Q141" s="9" t="s">
        <v>8308</v>
      </c>
      <c r="R141" t="s">
        <v>8311</v>
      </c>
      <c r="S141" s="16">
        <f t="shared" si="8"/>
        <v>42187.920972222222</v>
      </c>
      <c r="T141" s="16">
        <f t="shared" si="9"/>
        <v>42197.920972222222</v>
      </c>
      <c r="U141">
        <f t="shared" si="10"/>
        <v>2015</v>
      </c>
    </row>
    <row r="142" spans="1:21" ht="43.2" hidden="1" x14ac:dyDescent="0.3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2"/>
        <v>0</v>
      </c>
      <c r="P142" t="str">
        <f t="shared" si="11"/>
        <v>N/A</v>
      </c>
      <c r="Q142" s="9" t="s">
        <v>8308</v>
      </c>
      <c r="R142" t="s">
        <v>8311</v>
      </c>
      <c r="S142" s="16">
        <f t="shared" si="8"/>
        <v>42053.198287037041</v>
      </c>
      <c r="T142" s="16">
        <f t="shared" si="9"/>
        <v>42083.15662037037</v>
      </c>
      <c r="U142">
        <f t="shared" si="10"/>
        <v>2015</v>
      </c>
    </row>
    <row r="143" spans="1:21" ht="43.2" hidden="1" x14ac:dyDescent="0.3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2"/>
        <v>11</v>
      </c>
      <c r="P143">
        <f t="shared" si="11"/>
        <v>46.18</v>
      </c>
      <c r="Q143" s="9" t="s">
        <v>8308</v>
      </c>
      <c r="R143" t="s">
        <v>8311</v>
      </c>
      <c r="S143" s="16">
        <f t="shared" si="8"/>
        <v>42110.153043981481</v>
      </c>
      <c r="T143" s="16">
        <f t="shared" si="9"/>
        <v>42155.153043981481</v>
      </c>
      <c r="U143">
        <f t="shared" si="10"/>
        <v>2015</v>
      </c>
    </row>
    <row r="144" spans="1:21" ht="43.2" hidden="1" x14ac:dyDescent="0.3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2"/>
        <v>0</v>
      </c>
      <c r="P144">
        <f t="shared" si="11"/>
        <v>10</v>
      </c>
      <c r="Q144" s="9" t="s">
        <v>8308</v>
      </c>
      <c r="R144" t="s">
        <v>8311</v>
      </c>
      <c r="S144" s="16">
        <f t="shared" si="8"/>
        <v>41938.893263888887</v>
      </c>
      <c r="T144" s="16">
        <f t="shared" si="9"/>
        <v>41959.934930555552</v>
      </c>
      <c r="U144">
        <f t="shared" si="10"/>
        <v>2014</v>
      </c>
    </row>
    <row r="145" spans="1:21" ht="43.2" hidden="1" x14ac:dyDescent="0.3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2"/>
        <v>0</v>
      </c>
      <c r="P145" t="str">
        <f t="shared" si="11"/>
        <v>N/A</v>
      </c>
      <c r="Q145" s="9" t="s">
        <v>8308</v>
      </c>
      <c r="R145" t="s">
        <v>8311</v>
      </c>
      <c r="S145" s="16">
        <f t="shared" si="8"/>
        <v>42559.064143518524</v>
      </c>
      <c r="T145" s="16">
        <f t="shared" si="9"/>
        <v>42616.246527777781</v>
      </c>
      <c r="U145">
        <f t="shared" si="10"/>
        <v>2016</v>
      </c>
    </row>
    <row r="146" spans="1:21" ht="43.2" hidden="1" x14ac:dyDescent="0.3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2"/>
        <v>28</v>
      </c>
      <c r="P146">
        <f t="shared" si="11"/>
        <v>55.95</v>
      </c>
      <c r="Q146" s="9" t="s">
        <v>8308</v>
      </c>
      <c r="R146" t="s">
        <v>8311</v>
      </c>
      <c r="S146" s="16">
        <f t="shared" si="8"/>
        <v>42047.762407407412</v>
      </c>
      <c r="T146" s="16">
        <f t="shared" si="9"/>
        <v>42107.72074074074</v>
      </c>
      <c r="U146">
        <f t="shared" si="10"/>
        <v>2015</v>
      </c>
    </row>
    <row r="147" spans="1:21" ht="43.2" hidden="1" x14ac:dyDescent="0.3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2"/>
        <v>8</v>
      </c>
      <c r="P147">
        <f t="shared" si="11"/>
        <v>37.56</v>
      </c>
      <c r="Q147" s="9" t="s">
        <v>8308</v>
      </c>
      <c r="R147" t="s">
        <v>8311</v>
      </c>
      <c r="S147" s="16">
        <f t="shared" si="8"/>
        <v>42200.542268518519</v>
      </c>
      <c r="T147" s="16">
        <f t="shared" si="9"/>
        <v>42227.542268518519</v>
      </c>
      <c r="U147">
        <f t="shared" si="10"/>
        <v>2015</v>
      </c>
    </row>
    <row r="148" spans="1:21" ht="43.2" hidden="1" x14ac:dyDescent="0.3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2"/>
        <v>1</v>
      </c>
      <c r="P148">
        <f t="shared" si="11"/>
        <v>38.33</v>
      </c>
      <c r="Q148" s="9" t="s">
        <v>8308</v>
      </c>
      <c r="R148" t="s">
        <v>8311</v>
      </c>
      <c r="S148" s="16">
        <f t="shared" si="8"/>
        <v>42693.016180555554</v>
      </c>
      <c r="T148" s="16">
        <f t="shared" si="9"/>
        <v>42753.016180555554</v>
      </c>
      <c r="U148">
        <f t="shared" si="10"/>
        <v>2016</v>
      </c>
    </row>
    <row r="149" spans="1:21" ht="28.8" hidden="1" x14ac:dyDescent="0.3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2"/>
        <v>0</v>
      </c>
      <c r="P149" t="str">
        <f t="shared" si="11"/>
        <v>N/A</v>
      </c>
      <c r="Q149" s="9" t="s">
        <v>8308</v>
      </c>
      <c r="R149" t="s">
        <v>8311</v>
      </c>
      <c r="S149" s="16">
        <f t="shared" si="8"/>
        <v>41969.767824074079</v>
      </c>
      <c r="T149" s="16">
        <f t="shared" si="9"/>
        <v>42012.762499999997</v>
      </c>
      <c r="U149">
        <f t="shared" si="10"/>
        <v>2014</v>
      </c>
    </row>
    <row r="150" spans="1:21" ht="43.2" hidden="1" x14ac:dyDescent="0.3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2"/>
        <v>0</v>
      </c>
      <c r="P150">
        <f t="shared" si="11"/>
        <v>20</v>
      </c>
      <c r="Q150" s="9" t="s">
        <v>8308</v>
      </c>
      <c r="R150" t="s">
        <v>8311</v>
      </c>
      <c r="S150" s="16">
        <f t="shared" si="8"/>
        <v>42397.281666666662</v>
      </c>
      <c r="T150" s="16">
        <f t="shared" si="9"/>
        <v>42427.281666666662</v>
      </c>
      <c r="U150">
        <f t="shared" si="10"/>
        <v>2016</v>
      </c>
    </row>
    <row r="151" spans="1:21" ht="43.2" hidden="1" x14ac:dyDescent="0.3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2"/>
        <v>1</v>
      </c>
      <c r="P151">
        <f t="shared" si="11"/>
        <v>15.33</v>
      </c>
      <c r="Q151" s="9" t="s">
        <v>8308</v>
      </c>
      <c r="R151" t="s">
        <v>8311</v>
      </c>
      <c r="S151" s="16">
        <f t="shared" si="8"/>
        <v>41968.172106481477</v>
      </c>
      <c r="T151" s="16">
        <f t="shared" si="9"/>
        <v>41998.333333333328</v>
      </c>
      <c r="U151">
        <f t="shared" si="10"/>
        <v>2014</v>
      </c>
    </row>
    <row r="152" spans="1:21" ht="43.2" hidden="1" x14ac:dyDescent="0.3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2"/>
        <v>23</v>
      </c>
      <c r="P152">
        <f t="shared" si="11"/>
        <v>449.43</v>
      </c>
      <c r="Q152" s="9" t="s">
        <v>8308</v>
      </c>
      <c r="R152" t="s">
        <v>8311</v>
      </c>
      <c r="S152" s="16">
        <f t="shared" si="8"/>
        <v>42090.161828703705</v>
      </c>
      <c r="T152" s="16">
        <f t="shared" si="9"/>
        <v>42150.161828703705</v>
      </c>
      <c r="U152">
        <f t="shared" si="10"/>
        <v>2015</v>
      </c>
    </row>
    <row r="153" spans="1:21" ht="43.2" hidden="1" x14ac:dyDescent="0.3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2"/>
        <v>0</v>
      </c>
      <c r="P153">
        <f t="shared" si="11"/>
        <v>28</v>
      </c>
      <c r="Q153" s="9" t="s">
        <v>8308</v>
      </c>
      <c r="R153" t="s">
        <v>8311</v>
      </c>
      <c r="S153" s="16">
        <f t="shared" si="8"/>
        <v>42113.550821759258</v>
      </c>
      <c r="T153" s="16">
        <f t="shared" si="9"/>
        <v>42173.550821759258</v>
      </c>
      <c r="U153">
        <f t="shared" si="10"/>
        <v>2015</v>
      </c>
    </row>
    <row r="154" spans="1:21" ht="28.8" hidden="1" x14ac:dyDescent="0.3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2"/>
        <v>0</v>
      </c>
      <c r="P154">
        <f t="shared" si="11"/>
        <v>15</v>
      </c>
      <c r="Q154" s="9" t="s">
        <v>8308</v>
      </c>
      <c r="R154" t="s">
        <v>8311</v>
      </c>
      <c r="S154" s="16">
        <f t="shared" si="8"/>
        <v>41875.077546296299</v>
      </c>
      <c r="T154" s="16">
        <f t="shared" si="9"/>
        <v>41905.077546296299</v>
      </c>
      <c r="U154">
        <f t="shared" si="10"/>
        <v>2014</v>
      </c>
    </row>
    <row r="155" spans="1:21" ht="43.2" hidden="1" x14ac:dyDescent="0.3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2"/>
        <v>1</v>
      </c>
      <c r="P155">
        <f t="shared" si="11"/>
        <v>35.9</v>
      </c>
      <c r="Q155" s="9" t="s">
        <v>8308</v>
      </c>
      <c r="R155" t="s">
        <v>8311</v>
      </c>
      <c r="S155" s="16">
        <f t="shared" si="8"/>
        <v>41933.586157407408</v>
      </c>
      <c r="T155" s="16">
        <f t="shared" si="9"/>
        <v>41975.627824074079</v>
      </c>
      <c r="U155">
        <f t="shared" si="10"/>
        <v>2014</v>
      </c>
    </row>
    <row r="156" spans="1:21" ht="43.2" hidden="1" x14ac:dyDescent="0.3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2"/>
        <v>3</v>
      </c>
      <c r="P156">
        <f t="shared" si="11"/>
        <v>13.33</v>
      </c>
      <c r="Q156" s="9" t="s">
        <v>8308</v>
      </c>
      <c r="R156" t="s">
        <v>8311</v>
      </c>
      <c r="S156" s="16">
        <f t="shared" si="8"/>
        <v>42115.547395833331</v>
      </c>
      <c r="T156" s="16">
        <f t="shared" si="9"/>
        <v>42158.547395833331</v>
      </c>
      <c r="U156">
        <f t="shared" si="10"/>
        <v>2015</v>
      </c>
    </row>
    <row r="157" spans="1:21" ht="57.6" hidden="1" x14ac:dyDescent="0.3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2"/>
        <v>0</v>
      </c>
      <c r="P157">
        <f t="shared" si="11"/>
        <v>20.25</v>
      </c>
      <c r="Q157" s="9" t="s">
        <v>8308</v>
      </c>
      <c r="R157" t="s">
        <v>8311</v>
      </c>
      <c r="S157" s="16">
        <f t="shared" si="8"/>
        <v>42168.559432870374</v>
      </c>
      <c r="T157" s="16">
        <f t="shared" si="9"/>
        <v>42208.559432870374</v>
      </c>
      <c r="U157">
        <f t="shared" si="10"/>
        <v>2015</v>
      </c>
    </row>
    <row r="158" spans="1:21" ht="57.6" hidden="1" x14ac:dyDescent="0.3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2"/>
        <v>5</v>
      </c>
      <c r="P158">
        <f t="shared" si="11"/>
        <v>119</v>
      </c>
      <c r="Q158" s="9" t="s">
        <v>8308</v>
      </c>
      <c r="R158" t="s">
        <v>8311</v>
      </c>
      <c r="S158" s="16">
        <f t="shared" si="8"/>
        <v>41794.124953703707</v>
      </c>
      <c r="T158" s="16">
        <f t="shared" si="9"/>
        <v>41854.124953703707</v>
      </c>
      <c r="U158">
        <f t="shared" si="10"/>
        <v>2014</v>
      </c>
    </row>
    <row r="159" spans="1:21" ht="43.2" hidden="1" x14ac:dyDescent="0.3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2"/>
        <v>0</v>
      </c>
      <c r="P159">
        <f t="shared" si="11"/>
        <v>4</v>
      </c>
      <c r="Q159" s="9" t="s">
        <v>8308</v>
      </c>
      <c r="R159" t="s">
        <v>8311</v>
      </c>
      <c r="S159" s="16">
        <f t="shared" si="8"/>
        <v>42396.911712962959</v>
      </c>
      <c r="T159" s="16">
        <f t="shared" si="9"/>
        <v>42426.911712962959</v>
      </c>
      <c r="U159">
        <f t="shared" si="10"/>
        <v>2016</v>
      </c>
    </row>
    <row r="160" spans="1:21" ht="43.2" hidden="1" x14ac:dyDescent="0.3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2"/>
        <v>0</v>
      </c>
      <c r="P160" t="str">
        <f t="shared" si="11"/>
        <v>N/A</v>
      </c>
      <c r="Q160" s="9" t="s">
        <v>8308</v>
      </c>
      <c r="R160" t="s">
        <v>8311</v>
      </c>
      <c r="S160" s="16">
        <f t="shared" si="8"/>
        <v>41904.07671296296</v>
      </c>
      <c r="T160" s="16">
        <f t="shared" si="9"/>
        <v>41934.07671296296</v>
      </c>
      <c r="U160">
        <f t="shared" si="10"/>
        <v>2014</v>
      </c>
    </row>
    <row r="161" spans="1:21" ht="43.2" hidden="1" x14ac:dyDescent="0.3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2"/>
        <v>0</v>
      </c>
      <c r="P161">
        <f t="shared" si="11"/>
        <v>10</v>
      </c>
      <c r="Q161" s="9" t="s">
        <v>8308</v>
      </c>
      <c r="R161" t="s">
        <v>8311</v>
      </c>
      <c r="S161" s="16">
        <f t="shared" si="8"/>
        <v>42514.434548611112</v>
      </c>
      <c r="T161" s="16">
        <f t="shared" si="9"/>
        <v>42554.434548611112</v>
      </c>
      <c r="U161">
        <f t="shared" si="10"/>
        <v>2016</v>
      </c>
    </row>
    <row r="162" spans="1:21" ht="43.2" hidden="1" x14ac:dyDescent="0.3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2"/>
        <v>0</v>
      </c>
      <c r="P162" t="str">
        <f t="shared" si="11"/>
        <v>N/A</v>
      </c>
      <c r="Q162" s="9" t="s">
        <v>8308</v>
      </c>
      <c r="R162" t="s">
        <v>8312</v>
      </c>
      <c r="S162" s="16">
        <f t="shared" si="8"/>
        <v>42171.913090277783</v>
      </c>
      <c r="T162" s="16">
        <f t="shared" si="9"/>
        <v>42231.913090277783</v>
      </c>
      <c r="U162">
        <f t="shared" si="10"/>
        <v>2015</v>
      </c>
    </row>
    <row r="163" spans="1:21" ht="43.2" hidden="1" x14ac:dyDescent="0.3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2"/>
        <v>0</v>
      </c>
      <c r="P163">
        <f t="shared" si="11"/>
        <v>5</v>
      </c>
      <c r="Q163" s="9" t="s">
        <v>8308</v>
      </c>
      <c r="R163" t="s">
        <v>8312</v>
      </c>
      <c r="S163" s="16">
        <f t="shared" si="8"/>
        <v>41792.687442129631</v>
      </c>
      <c r="T163" s="16">
        <f t="shared" si="9"/>
        <v>41822.687442129631</v>
      </c>
      <c r="U163">
        <f t="shared" si="10"/>
        <v>2014</v>
      </c>
    </row>
    <row r="164" spans="1:21" ht="43.2" hidden="1" x14ac:dyDescent="0.3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2"/>
        <v>16</v>
      </c>
      <c r="P164">
        <f t="shared" si="11"/>
        <v>43.5</v>
      </c>
      <c r="Q164" s="9" t="s">
        <v>8308</v>
      </c>
      <c r="R164" t="s">
        <v>8312</v>
      </c>
      <c r="S164" s="16">
        <f t="shared" si="8"/>
        <v>41835.126805555556</v>
      </c>
      <c r="T164" s="16">
        <f t="shared" si="9"/>
        <v>41867.987500000003</v>
      </c>
      <c r="U164">
        <f t="shared" si="10"/>
        <v>2014</v>
      </c>
    </row>
    <row r="165" spans="1:21" ht="57.6" hidden="1" x14ac:dyDescent="0.3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2"/>
        <v>0</v>
      </c>
      <c r="P165" t="str">
        <f t="shared" si="11"/>
        <v>N/A</v>
      </c>
      <c r="Q165" s="9" t="s">
        <v>8308</v>
      </c>
      <c r="R165" t="s">
        <v>8312</v>
      </c>
      <c r="S165" s="16">
        <f t="shared" si="8"/>
        <v>42243.961273148147</v>
      </c>
      <c r="T165" s="16">
        <f t="shared" si="9"/>
        <v>42278</v>
      </c>
      <c r="U165">
        <f t="shared" si="10"/>
        <v>2015</v>
      </c>
    </row>
    <row r="166" spans="1:21" ht="43.2" hidden="1" x14ac:dyDescent="0.3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2"/>
        <v>1</v>
      </c>
      <c r="P166">
        <f t="shared" si="11"/>
        <v>91.43</v>
      </c>
      <c r="Q166" s="9" t="s">
        <v>8308</v>
      </c>
      <c r="R166" t="s">
        <v>8312</v>
      </c>
      <c r="S166" s="16">
        <f t="shared" si="8"/>
        <v>41841.762743055559</v>
      </c>
      <c r="T166" s="16">
        <f t="shared" si="9"/>
        <v>41901.762743055559</v>
      </c>
      <c r="U166">
        <f t="shared" si="10"/>
        <v>2014</v>
      </c>
    </row>
    <row r="167" spans="1:21" ht="28.8" hidden="1" x14ac:dyDescent="0.3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2"/>
        <v>0</v>
      </c>
      <c r="P167" t="str">
        <f t="shared" si="11"/>
        <v>N/A</v>
      </c>
      <c r="Q167" s="9" t="s">
        <v>8308</v>
      </c>
      <c r="R167" t="s">
        <v>8312</v>
      </c>
      <c r="S167" s="16">
        <f t="shared" si="8"/>
        <v>42351.658842592587</v>
      </c>
      <c r="T167" s="16">
        <f t="shared" si="9"/>
        <v>42381.658842592587</v>
      </c>
      <c r="U167">
        <f t="shared" si="10"/>
        <v>2015</v>
      </c>
    </row>
    <row r="168" spans="1:21" ht="43.2" hidden="1" x14ac:dyDescent="0.3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2"/>
        <v>60</v>
      </c>
      <c r="P168">
        <f t="shared" si="11"/>
        <v>3000</v>
      </c>
      <c r="Q168" s="9" t="s">
        <v>8308</v>
      </c>
      <c r="R168" t="s">
        <v>8312</v>
      </c>
      <c r="S168" s="16">
        <f t="shared" si="8"/>
        <v>42721.075949074075</v>
      </c>
      <c r="T168" s="16">
        <f t="shared" si="9"/>
        <v>42751.075949074075</v>
      </c>
      <c r="U168">
        <f t="shared" si="10"/>
        <v>2016</v>
      </c>
    </row>
    <row r="169" spans="1:21" ht="43.2" hidden="1" x14ac:dyDescent="0.3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2"/>
        <v>0</v>
      </c>
      <c r="P169">
        <f t="shared" si="11"/>
        <v>5.5</v>
      </c>
      <c r="Q169" s="9" t="s">
        <v>8308</v>
      </c>
      <c r="R169" t="s">
        <v>8312</v>
      </c>
      <c r="S169" s="16">
        <f t="shared" si="8"/>
        <v>42160.927488425921</v>
      </c>
      <c r="T169" s="16">
        <f t="shared" si="9"/>
        <v>42220.927488425921</v>
      </c>
      <c r="U169">
        <f t="shared" si="10"/>
        <v>2015</v>
      </c>
    </row>
    <row r="170" spans="1:21" ht="43.2" hidden="1" x14ac:dyDescent="0.3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2"/>
        <v>4</v>
      </c>
      <c r="P170">
        <f t="shared" si="11"/>
        <v>108.33</v>
      </c>
      <c r="Q170" s="9" t="s">
        <v>8308</v>
      </c>
      <c r="R170" t="s">
        <v>8312</v>
      </c>
      <c r="S170" s="16">
        <f t="shared" si="8"/>
        <v>42052.83530092593</v>
      </c>
      <c r="T170" s="16">
        <f t="shared" si="9"/>
        <v>42082.793634259258</v>
      </c>
      <c r="U170">
        <f t="shared" si="10"/>
        <v>2015</v>
      </c>
    </row>
    <row r="171" spans="1:21" ht="43.2" hidden="1" x14ac:dyDescent="0.3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2"/>
        <v>22</v>
      </c>
      <c r="P171">
        <f t="shared" si="11"/>
        <v>56</v>
      </c>
      <c r="Q171" s="9" t="s">
        <v>8308</v>
      </c>
      <c r="R171" t="s">
        <v>8312</v>
      </c>
      <c r="S171" s="16">
        <f t="shared" si="8"/>
        <v>41900.505312499998</v>
      </c>
      <c r="T171" s="16">
        <f t="shared" si="9"/>
        <v>41930.505312499998</v>
      </c>
      <c r="U171">
        <f t="shared" si="10"/>
        <v>2014</v>
      </c>
    </row>
    <row r="172" spans="1:21" ht="43.2" hidden="1" x14ac:dyDescent="0.3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2"/>
        <v>3</v>
      </c>
      <c r="P172">
        <f t="shared" si="11"/>
        <v>32.5</v>
      </c>
      <c r="Q172" s="9" t="s">
        <v>8308</v>
      </c>
      <c r="R172" t="s">
        <v>8312</v>
      </c>
      <c r="S172" s="16">
        <f t="shared" si="8"/>
        <v>42216.977812500001</v>
      </c>
      <c r="T172" s="16">
        <f t="shared" si="9"/>
        <v>42246.227777777778</v>
      </c>
      <c r="U172">
        <f t="shared" si="10"/>
        <v>2015</v>
      </c>
    </row>
    <row r="173" spans="1:21" ht="43.2" hidden="1" x14ac:dyDescent="0.3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2"/>
        <v>0</v>
      </c>
      <c r="P173">
        <f t="shared" si="11"/>
        <v>1</v>
      </c>
      <c r="Q173" s="9" t="s">
        <v>8308</v>
      </c>
      <c r="R173" t="s">
        <v>8312</v>
      </c>
      <c r="S173" s="16">
        <f t="shared" si="8"/>
        <v>42534.180717592593</v>
      </c>
      <c r="T173" s="16">
        <f t="shared" si="9"/>
        <v>42594.180717592593</v>
      </c>
      <c r="U173">
        <f t="shared" si="10"/>
        <v>2016</v>
      </c>
    </row>
    <row r="174" spans="1:21" ht="43.2" hidden="1" x14ac:dyDescent="0.3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2"/>
        <v>0</v>
      </c>
      <c r="P174" t="str">
        <f t="shared" si="11"/>
        <v>N/A</v>
      </c>
      <c r="Q174" s="9" t="s">
        <v>8308</v>
      </c>
      <c r="R174" t="s">
        <v>8312</v>
      </c>
      <c r="S174" s="16">
        <f t="shared" si="8"/>
        <v>42047.394942129627</v>
      </c>
      <c r="T174" s="16">
        <f t="shared" si="9"/>
        <v>42082.353275462956</v>
      </c>
      <c r="U174">
        <f t="shared" si="10"/>
        <v>2015</v>
      </c>
    </row>
    <row r="175" spans="1:21" ht="43.2" hidden="1" x14ac:dyDescent="0.3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2"/>
        <v>0</v>
      </c>
      <c r="P175" t="str">
        <f t="shared" si="11"/>
        <v>N/A</v>
      </c>
      <c r="Q175" s="9" t="s">
        <v>8308</v>
      </c>
      <c r="R175" t="s">
        <v>8312</v>
      </c>
      <c r="S175" s="16">
        <f t="shared" si="8"/>
        <v>42033.573009259257</v>
      </c>
      <c r="T175" s="16">
        <f t="shared" si="9"/>
        <v>42063.573009259257</v>
      </c>
      <c r="U175">
        <f t="shared" si="10"/>
        <v>2015</v>
      </c>
    </row>
    <row r="176" spans="1:21" ht="43.2" hidden="1" x14ac:dyDescent="0.3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2"/>
        <v>0</v>
      </c>
      <c r="P176" t="str">
        <f t="shared" si="11"/>
        <v>N/A</v>
      </c>
      <c r="Q176" s="9" t="s">
        <v>8308</v>
      </c>
      <c r="R176" t="s">
        <v>8312</v>
      </c>
      <c r="S176" s="16">
        <f t="shared" si="8"/>
        <v>42072.758981481486</v>
      </c>
      <c r="T176" s="16">
        <f t="shared" si="9"/>
        <v>42132.758981481486</v>
      </c>
      <c r="U176">
        <f t="shared" si="10"/>
        <v>2015</v>
      </c>
    </row>
    <row r="177" spans="1:21" ht="43.2" hidden="1" x14ac:dyDescent="0.3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2"/>
        <v>6</v>
      </c>
      <c r="P177">
        <f t="shared" si="11"/>
        <v>49.88</v>
      </c>
      <c r="Q177" s="9" t="s">
        <v>8308</v>
      </c>
      <c r="R177" t="s">
        <v>8312</v>
      </c>
      <c r="S177" s="16">
        <f t="shared" si="8"/>
        <v>41855.777905092589</v>
      </c>
      <c r="T177" s="16">
        <f t="shared" si="9"/>
        <v>41880.777905092589</v>
      </c>
      <c r="U177">
        <f t="shared" si="10"/>
        <v>2014</v>
      </c>
    </row>
    <row r="178" spans="1:21" ht="43.2" hidden="1" x14ac:dyDescent="0.3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2"/>
        <v>0</v>
      </c>
      <c r="P178" t="str">
        <f t="shared" si="11"/>
        <v>N/A</v>
      </c>
      <c r="Q178" s="9" t="s">
        <v>8308</v>
      </c>
      <c r="R178" t="s">
        <v>8312</v>
      </c>
      <c r="S178" s="16">
        <f t="shared" si="8"/>
        <v>42191.824062500003</v>
      </c>
      <c r="T178" s="16">
        <f t="shared" si="9"/>
        <v>42221.824062500003</v>
      </c>
      <c r="U178">
        <f t="shared" si="10"/>
        <v>2015</v>
      </c>
    </row>
    <row r="179" spans="1:21" ht="28.8" hidden="1" x14ac:dyDescent="0.3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2"/>
        <v>40</v>
      </c>
      <c r="P179">
        <f t="shared" si="11"/>
        <v>25.71</v>
      </c>
      <c r="Q179" s="9" t="s">
        <v>8308</v>
      </c>
      <c r="R179" t="s">
        <v>8312</v>
      </c>
      <c r="S179" s="16">
        <f t="shared" si="8"/>
        <v>42070.047754629632</v>
      </c>
      <c r="T179" s="16">
        <f t="shared" si="9"/>
        <v>42087.00608796296</v>
      </c>
      <c r="U179">
        <f t="shared" si="10"/>
        <v>2015</v>
      </c>
    </row>
    <row r="180" spans="1:21" ht="28.8" hidden="1" x14ac:dyDescent="0.3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2"/>
        <v>0</v>
      </c>
      <c r="P180" t="str">
        <f t="shared" si="11"/>
        <v>N/A</v>
      </c>
      <c r="Q180" s="9" t="s">
        <v>8308</v>
      </c>
      <c r="R180" t="s">
        <v>8312</v>
      </c>
      <c r="S180" s="16">
        <f t="shared" si="8"/>
        <v>42304.955381944441</v>
      </c>
      <c r="T180" s="16">
        <f t="shared" si="9"/>
        <v>42334.997048611112</v>
      </c>
      <c r="U180">
        <f t="shared" si="10"/>
        <v>2015</v>
      </c>
    </row>
    <row r="181" spans="1:21" ht="28.8" hidden="1" x14ac:dyDescent="0.3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2"/>
        <v>20</v>
      </c>
      <c r="P181">
        <f t="shared" si="11"/>
        <v>100</v>
      </c>
      <c r="Q181" s="9" t="s">
        <v>8308</v>
      </c>
      <c r="R181" t="s">
        <v>8312</v>
      </c>
      <c r="S181" s="16">
        <f t="shared" si="8"/>
        <v>42403.080497685187</v>
      </c>
      <c r="T181" s="16">
        <f t="shared" si="9"/>
        <v>42433.080497685187</v>
      </c>
      <c r="U181">
        <f t="shared" si="10"/>
        <v>2016</v>
      </c>
    </row>
    <row r="182" spans="1:21" ht="43.2" hidden="1" x14ac:dyDescent="0.3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2"/>
        <v>33</v>
      </c>
      <c r="P182">
        <f t="shared" si="11"/>
        <v>30.85</v>
      </c>
      <c r="Q182" s="9" t="s">
        <v>8308</v>
      </c>
      <c r="R182" t="s">
        <v>8312</v>
      </c>
      <c r="S182" s="16">
        <f t="shared" si="8"/>
        <v>42067.991238425922</v>
      </c>
      <c r="T182" s="16">
        <f t="shared" si="9"/>
        <v>42107.791666666672</v>
      </c>
      <c r="U182">
        <f t="shared" si="10"/>
        <v>2015</v>
      </c>
    </row>
    <row r="183" spans="1:21" ht="43.2" hidden="1" x14ac:dyDescent="0.3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2"/>
        <v>21</v>
      </c>
      <c r="P183">
        <f t="shared" si="11"/>
        <v>180.5</v>
      </c>
      <c r="Q183" s="9" t="s">
        <v>8308</v>
      </c>
      <c r="R183" t="s">
        <v>8312</v>
      </c>
      <c r="S183" s="16">
        <f t="shared" si="8"/>
        <v>42147.741840277777</v>
      </c>
      <c r="T183" s="16">
        <f t="shared" si="9"/>
        <v>42177.741840277777</v>
      </c>
      <c r="U183">
        <f t="shared" si="10"/>
        <v>2015</v>
      </c>
    </row>
    <row r="184" spans="1:21" ht="43.2" hidden="1" x14ac:dyDescent="0.3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2"/>
        <v>0</v>
      </c>
      <c r="P184" t="str">
        <f t="shared" si="11"/>
        <v>N/A</v>
      </c>
      <c r="Q184" s="9" t="s">
        <v>8308</v>
      </c>
      <c r="R184" t="s">
        <v>8312</v>
      </c>
      <c r="S184" s="16">
        <f t="shared" si="8"/>
        <v>42712.011944444443</v>
      </c>
      <c r="T184" s="16">
        <f t="shared" si="9"/>
        <v>42742.011944444443</v>
      </c>
      <c r="U184">
        <f t="shared" si="10"/>
        <v>2016</v>
      </c>
    </row>
    <row r="185" spans="1:21" hidden="1" x14ac:dyDescent="0.3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2"/>
        <v>36</v>
      </c>
      <c r="P185">
        <f t="shared" si="11"/>
        <v>373.5</v>
      </c>
      <c r="Q185" s="9" t="s">
        <v>8308</v>
      </c>
      <c r="R185" t="s">
        <v>8312</v>
      </c>
      <c r="S185" s="16">
        <f t="shared" si="8"/>
        <v>41939.810300925928</v>
      </c>
      <c r="T185" s="16">
        <f t="shared" si="9"/>
        <v>41969.851967592593</v>
      </c>
      <c r="U185">
        <f t="shared" si="10"/>
        <v>2014</v>
      </c>
    </row>
    <row r="186" spans="1:21" ht="43.2" hidden="1" x14ac:dyDescent="0.3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2"/>
        <v>3</v>
      </c>
      <c r="P186">
        <f t="shared" si="11"/>
        <v>25.5</v>
      </c>
      <c r="Q186" s="9" t="s">
        <v>8308</v>
      </c>
      <c r="R186" t="s">
        <v>8312</v>
      </c>
      <c r="S186" s="16">
        <f t="shared" si="8"/>
        <v>41825.791226851856</v>
      </c>
      <c r="T186" s="16">
        <f t="shared" si="9"/>
        <v>41883.165972222225</v>
      </c>
      <c r="U186">
        <f t="shared" si="10"/>
        <v>2014</v>
      </c>
    </row>
    <row r="187" spans="1:21" hidden="1" x14ac:dyDescent="0.3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2"/>
        <v>6</v>
      </c>
      <c r="P187">
        <f t="shared" si="11"/>
        <v>220</v>
      </c>
      <c r="Q187" s="9" t="s">
        <v>8308</v>
      </c>
      <c r="R187" t="s">
        <v>8312</v>
      </c>
      <c r="S187" s="16">
        <f t="shared" si="8"/>
        <v>42570.91133101852</v>
      </c>
      <c r="T187" s="16">
        <f t="shared" si="9"/>
        <v>42600.91133101852</v>
      </c>
      <c r="U187">
        <f t="shared" si="10"/>
        <v>2016</v>
      </c>
    </row>
    <row r="188" spans="1:21" ht="43.2" hidden="1" x14ac:dyDescent="0.3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2"/>
        <v>0</v>
      </c>
      <c r="P188" t="str">
        <f t="shared" si="11"/>
        <v>N/A</v>
      </c>
      <c r="Q188" s="9" t="s">
        <v>8308</v>
      </c>
      <c r="R188" t="s">
        <v>8312</v>
      </c>
      <c r="S188" s="16">
        <f t="shared" si="8"/>
        <v>42767.812893518523</v>
      </c>
      <c r="T188" s="16">
        <f t="shared" si="9"/>
        <v>42797.833333333328</v>
      </c>
      <c r="U188">
        <f t="shared" si="10"/>
        <v>2017</v>
      </c>
    </row>
    <row r="189" spans="1:21" ht="43.2" hidden="1" x14ac:dyDescent="0.3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2"/>
        <v>16</v>
      </c>
      <c r="P189">
        <f t="shared" si="11"/>
        <v>160</v>
      </c>
      <c r="Q189" s="9" t="s">
        <v>8308</v>
      </c>
      <c r="R189" t="s">
        <v>8312</v>
      </c>
      <c r="S189" s="16">
        <f t="shared" si="8"/>
        <v>42182.234456018516</v>
      </c>
      <c r="T189" s="16">
        <f t="shared" si="9"/>
        <v>42206.290972222225</v>
      </c>
      <c r="U189">
        <f t="shared" si="10"/>
        <v>2015</v>
      </c>
    </row>
    <row r="190" spans="1:21" ht="43.2" hidden="1" x14ac:dyDescent="0.3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2"/>
        <v>0</v>
      </c>
      <c r="P190" t="str">
        <f t="shared" si="11"/>
        <v>N/A</v>
      </c>
      <c r="Q190" s="9" t="s">
        <v>8308</v>
      </c>
      <c r="R190" t="s">
        <v>8312</v>
      </c>
      <c r="S190" s="16">
        <f t="shared" si="8"/>
        <v>41857.18304398148</v>
      </c>
      <c r="T190" s="16">
        <f t="shared" si="9"/>
        <v>41887.18304398148</v>
      </c>
      <c r="U190">
        <f t="shared" si="10"/>
        <v>2014</v>
      </c>
    </row>
    <row r="191" spans="1:21" ht="43.2" hidden="1" x14ac:dyDescent="0.3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2"/>
        <v>0</v>
      </c>
      <c r="P191">
        <f t="shared" si="11"/>
        <v>69</v>
      </c>
      <c r="Q191" s="9" t="s">
        <v>8308</v>
      </c>
      <c r="R191" t="s">
        <v>8312</v>
      </c>
      <c r="S191" s="16">
        <f t="shared" si="8"/>
        <v>42556.690706018519</v>
      </c>
      <c r="T191" s="16">
        <f t="shared" si="9"/>
        <v>42616.690706018519</v>
      </c>
      <c r="U191">
        <f t="shared" si="10"/>
        <v>2016</v>
      </c>
    </row>
    <row r="192" spans="1:21" hidden="1" x14ac:dyDescent="0.3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2"/>
        <v>0</v>
      </c>
      <c r="P192">
        <f t="shared" si="11"/>
        <v>50</v>
      </c>
      <c r="Q192" s="9" t="s">
        <v>8308</v>
      </c>
      <c r="R192" t="s">
        <v>8312</v>
      </c>
      <c r="S192" s="16">
        <f t="shared" si="8"/>
        <v>42527.650995370372</v>
      </c>
      <c r="T192" s="16">
        <f t="shared" si="9"/>
        <v>42537.650995370372</v>
      </c>
      <c r="U192">
        <f t="shared" si="10"/>
        <v>2016</v>
      </c>
    </row>
    <row r="193" spans="1:21" ht="43.2" hidden="1" x14ac:dyDescent="0.3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2"/>
        <v>5</v>
      </c>
      <c r="P193">
        <f t="shared" si="11"/>
        <v>83.33</v>
      </c>
      <c r="Q193" s="9" t="s">
        <v>8308</v>
      </c>
      <c r="R193" t="s">
        <v>8312</v>
      </c>
      <c r="S193" s="16">
        <f t="shared" si="8"/>
        <v>42239.441412037035</v>
      </c>
      <c r="T193" s="16">
        <f t="shared" si="9"/>
        <v>42279.441412037035</v>
      </c>
      <c r="U193">
        <f t="shared" si="10"/>
        <v>2015</v>
      </c>
    </row>
    <row r="194" spans="1:21" ht="57.6" hidden="1" x14ac:dyDescent="0.3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2"/>
        <v>0</v>
      </c>
      <c r="P194">
        <f t="shared" si="11"/>
        <v>5.67</v>
      </c>
      <c r="Q194" s="9" t="s">
        <v>8308</v>
      </c>
      <c r="R194" t="s">
        <v>8312</v>
      </c>
      <c r="S194" s="16">
        <f t="shared" si="8"/>
        <v>41899.792037037041</v>
      </c>
      <c r="T194" s="16">
        <f t="shared" si="9"/>
        <v>41929.792037037041</v>
      </c>
      <c r="U194">
        <f t="shared" si="10"/>
        <v>2014</v>
      </c>
    </row>
    <row r="195" spans="1:21" ht="57.6" hidden="1" x14ac:dyDescent="0.3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2"/>
        <v>0</v>
      </c>
      <c r="P195" t="str">
        <f t="shared" si="11"/>
        <v>N/A</v>
      </c>
      <c r="Q195" s="9" t="s">
        <v>8308</v>
      </c>
      <c r="R195" t="s">
        <v>8312</v>
      </c>
      <c r="S195" s="16">
        <f t="shared" ref="S195:S258" si="13">(((J195/60)/60)/24)+DATE(1970,1,1)</f>
        <v>41911.934791666667</v>
      </c>
      <c r="T195" s="16">
        <f t="shared" ref="T195:T258" si="14">(((I195/60)/60)/24)+DATE(1970,1,1)</f>
        <v>41971.976458333331</v>
      </c>
      <c r="U195">
        <f t="shared" ref="U195:U258" si="15">YEAR(S:S)</f>
        <v>2014</v>
      </c>
    </row>
    <row r="196" spans="1:21" ht="43.2" hidden="1" x14ac:dyDescent="0.3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ref="P196:P259" si="16">IFERROR(ROUND(E196/L196,2), "N/A")</f>
        <v>1</v>
      </c>
      <c r="Q196" s="9" t="s">
        <v>8308</v>
      </c>
      <c r="R196" t="s">
        <v>8312</v>
      </c>
      <c r="S196" s="16">
        <f t="shared" si="13"/>
        <v>42375.996886574074</v>
      </c>
      <c r="T196" s="16">
        <f t="shared" si="14"/>
        <v>42435.996886574074</v>
      </c>
      <c r="U196">
        <f t="shared" si="15"/>
        <v>2016</v>
      </c>
    </row>
    <row r="197" spans="1:21" ht="43.2" hidden="1" x14ac:dyDescent="0.3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ref="O197:O260" si="17">ROUND(E197/D197*100,0)</f>
        <v>0</v>
      </c>
      <c r="P197" t="str">
        <f t="shared" si="16"/>
        <v>N/A</v>
      </c>
      <c r="Q197" s="9" t="s">
        <v>8308</v>
      </c>
      <c r="R197" t="s">
        <v>8312</v>
      </c>
      <c r="S197" s="16">
        <f t="shared" si="13"/>
        <v>42135.67050925926</v>
      </c>
      <c r="T197" s="16">
        <f t="shared" si="14"/>
        <v>42195.67050925926</v>
      </c>
      <c r="U197">
        <f t="shared" si="15"/>
        <v>2015</v>
      </c>
    </row>
    <row r="198" spans="1:21" ht="43.2" hidden="1" x14ac:dyDescent="0.3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7"/>
        <v>42</v>
      </c>
      <c r="P198">
        <f t="shared" si="16"/>
        <v>77.11</v>
      </c>
      <c r="Q198" s="9" t="s">
        <v>8308</v>
      </c>
      <c r="R198" t="s">
        <v>8312</v>
      </c>
      <c r="S198" s="16">
        <f t="shared" si="13"/>
        <v>42259.542800925927</v>
      </c>
      <c r="T198" s="16">
        <f t="shared" si="14"/>
        <v>42287.875</v>
      </c>
      <c r="U198">
        <f t="shared" si="15"/>
        <v>2015</v>
      </c>
    </row>
    <row r="199" spans="1:21" ht="43.2" hidden="1" x14ac:dyDescent="0.3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7"/>
        <v>10</v>
      </c>
      <c r="P199">
        <f t="shared" si="16"/>
        <v>32.75</v>
      </c>
      <c r="Q199" s="9" t="s">
        <v>8308</v>
      </c>
      <c r="R199" t="s">
        <v>8312</v>
      </c>
      <c r="S199" s="16">
        <f t="shared" si="13"/>
        <v>42741.848379629635</v>
      </c>
      <c r="T199" s="16">
        <f t="shared" si="14"/>
        <v>42783.875</v>
      </c>
      <c r="U199">
        <f t="shared" si="15"/>
        <v>2017</v>
      </c>
    </row>
    <row r="200" spans="1:21" ht="43.2" hidden="1" x14ac:dyDescent="0.3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7"/>
        <v>1</v>
      </c>
      <c r="P200">
        <f t="shared" si="16"/>
        <v>46.5</v>
      </c>
      <c r="Q200" s="9" t="s">
        <v>8308</v>
      </c>
      <c r="R200" t="s">
        <v>8312</v>
      </c>
      <c r="S200" s="16">
        <f t="shared" si="13"/>
        <v>41887.383356481485</v>
      </c>
      <c r="T200" s="16">
        <f t="shared" si="14"/>
        <v>41917.383356481485</v>
      </c>
      <c r="U200">
        <f t="shared" si="15"/>
        <v>2014</v>
      </c>
    </row>
    <row r="201" spans="1:21" ht="43.2" hidden="1" x14ac:dyDescent="0.3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7"/>
        <v>0</v>
      </c>
      <c r="P201" t="str">
        <f t="shared" si="16"/>
        <v>N/A</v>
      </c>
      <c r="Q201" s="9" t="s">
        <v>8308</v>
      </c>
      <c r="R201" t="s">
        <v>8312</v>
      </c>
      <c r="S201" s="16">
        <f t="shared" si="13"/>
        <v>42584.123865740738</v>
      </c>
      <c r="T201" s="16">
        <f t="shared" si="14"/>
        <v>42614.123865740738</v>
      </c>
      <c r="U201">
        <f t="shared" si="15"/>
        <v>2016</v>
      </c>
    </row>
    <row r="202" spans="1:21" ht="28.8" hidden="1" x14ac:dyDescent="0.3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7"/>
        <v>26</v>
      </c>
      <c r="P202">
        <f t="shared" si="16"/>
        <v>87.31</v>
      </c>
      <c r="Q202" s="9" t="s">
        <v>8308</v>
      </c>
      <c r="R202" t="s">
        <v>8312</v>
      </c>
      <c r="S202" s="16">
        <f t="shared" si="13"/>
        <v>41867.083368055559</v>
      </c>
      <c r="T202" s="16">
        <f t="shared" si="14"/>
        <v>41897.083368055559</v>
      </c>
      <c r="U202">
        <f t="shared" si="15"/>
        <v>2014</v>
      </c>
    </row>
    <row r="203" spans="1:21" ht="43.2" hidden="1" x14ac:dyDescent="0.3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7"/>
        <v>58</v>
      </c>
      <c r="P203">
        <f t="shared" si="16"/>
        <v>54.29</v>
      </c>
      <c r="Q203" s="9" t="s">
        <v>8308</v>
      </c>
      <c r="R203" t="s">
        <v>8312</v>
      </c>
      <c r="S203" s="16">
        <f t="shared" si="13"/>
        <v>42023.818622685183</v>
      </c>
      <c r="T203" s="16">
        <f t="shared" si="14"/>
        <v>42043.818622685183</v>
      </c>
      <c r="U203">
        <f t="shared" si="15"/>
        <v>2015</v>
      </c>
    </row>
    <row r="204" spans="1:21" hidden="1" x14ac:dyDescent="0.3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7"/>
        <v>0</v>
      </c>
      <c r="P204" t="str">
        <f t="shared" si="16"/>
        <v>N/A</v>
      </c>
      <c r="Q204" s="9" t="s">
        <v>8308</v>
      </c>
      <c r="R204" t="s">
        <v>8312</v>
      </c>
      <c r="S204" s="16">
        <f t="shared" si="13"/>
        <v>42255.927824074075</v>
      </c>
      <c r="T204" s="16">
        <f t="shared" si="14"/>
        <v>42285.874305555553</v>
      </c>
      <c r="U204">
        <f t="shared" si="15"/>
        <v>2015</v>
      </c>
    </row>
    <row r="205" spans="1:21" ht="43.2" hidden="1" x14ac:dyDescent="0.3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7"/>
        <v>30</v>
      </c>
      <c r="P205">
        <f t="shared" si="16"/>
        <v>93.25</v>
      </c>
      <c r="Q205" s="9" t="s">
        <v>8308</v>
      </c>
      <c r="R205" t="s">
        <v>8312</v>
      </c>
      <c r="S205" s="16">
        <f t="shared" si="13"/>
        <v>41973.847962962958</v>
      </c>
      <c r="T205" s="16">
        <f t="shared" si="14"/>
        <v>42033.847962962958</v>
      </c>
      <c r="U205">
        <f t="shared" si="15"/>
        <v>2014</v>
      </c>
    </row>
    <row r="206" spans="1:21" ht="43.2" hidden="1" x14ac:dyDescent="0.3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7"/>
        <v>51</v>
      </c>
      <c r="P206">
        <f t="shared" si="16"/>
        <v>117.68</v>
      </c>
      <c r="Q206" s="9" t="s">
        <v>8308</v>
      </c>
      <c r="R206" t="s">
        <v>8312</v>
      </c>
      <c r="S206" s="16">
        <f t="shared" si="13"/>
        <v>42556.583368055552</v>
      </c>
      <c r="T206" s="16">
        <f t="shared" si="14"/>
        <v>42586.583368055552</v>
      </c>
      <c r="U206">
        <f t="shared" si="15"/>
        <v>2016</v>
      </c>
    </row>
    <row r="207" spans="1:21" ht="43.2" hidden="1" x14ac:dyDescent="0.3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7"/>
        <v>16</v>
      </c>
      <c r="P207">
        <f t="shared" si="16"/>
        <v>76.47</v>
      </c>
      <c r="Q207" s="9" t="s">
        <v>8308</v>
      </c>
      <c r="R207" t="s">
        <v>8312</v>
      </c>
      <c r="S207" s="16">
        <f t="shared" si="13"/>
        <v>42248.632199074069</v>
      </c>
      <c r="T207" s="16">
        <f t="shared" si="14"/>
        <v>42283.632199074069</v>
      </c>
      <c r="U207">
        <f t="shared" si="15"/>
        <v>2015</v>
      </c>
    </row>
    <row r="208" spans="1:21" ht="43.2" hidden="1" x14ac:dyDescent="0.3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7"/>
        <v>0</v>
      </c>
      <c r="P208" t="str">
        <f t="shared" si="16"/>
        <v>N/A</v>
      </c>
      <c r="Q208" s="9" t="s">
        <v>8308</v>
      </c>
      <c r="R208" t="s">
        <v>8312</v>
      </c>
      <c r="S208" s="16">
        <f t="shared" si="13"/>
        <v>42567.004432870366</v>
      </c>
      <c r="T208" s="16">
        <f t="shared" si="14"/>
        <v>42588.004432870366</v>
      </c>
      <c r="U208">
        <f t="shared" si="15"/>
        <v>2016</v>
      </c>
    </row>
    <row r="209" spans="1:21" ht="43.2" hidden="1" x14ac:dyDescent="0.3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7"/>
        <v>15</v>
      </c>
      <c r="P209">
        <f t="shared" si="16"/>
        <v>163.85</v>
      </c>
      <c r="Q209" s="9" t="s">
        <v>8308</v>
      </c>
      <c r="R209" t="s">
        <v>8312</v>
      </c>
      <c r="S209" s="16">
        <f t="shared" si="13"/>
        <v>41978.197199074071</v>
      </c>
      <c r="T209" s="16">
        <f t="shared" si="14"/>
        <v>42008.197199074071</v>
      </c>
      <c r="U209">
        <f t="shared" si="15"/>
        <v>2014</v>
      </c>
    </row>
    <row r="210" spans="1:21" ht="43.2" hidden="1" x14ac:dyDescent="0.3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7"/>
        <v>0</v>
      </c>
      <c r="P210" t="str">
        <f t="shared" si="16"/>
        <v>N/A</v>
      </c>
      <c r="Q210" s="9" t="s">
        <v>8308</v>
      </c>
      <c r="R210" t="s">
        <v>8312</v>
      </c>
      <c r="S210" s="16">
        <f t="shared" si="13"/>
        <v>41959.369988425926</v>
      </c>
      <c r="T210" s="16">
        <f t="shared" si="14"/>
        <v>41989.369988425926</v>
      </c>
      <c r="U210">
        <f t="shared" si="15"/>
        <v>2014</v>
      </c>
    </row>
    <row r="211" spans="1:21" ht="43.2" hidden="1" x14ac:dyDescent="0.3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7"/>
        <v>0</v>
      </c>
      <c r="P211" t="str">
        <f t="shared" si="16"/>
        <v>N/A</v>
      </c>
      <c r="Q211" s="9" t="s">
        <v>8308</v>
      </c>
      <c r="R211" t="s">
        <v>8312</v>
      </c>
      <c r="S211" s="16">
        <f t="shared" si="13"/>
        <v>42165.922858796301</v>
      </c>
      <c r="T211" s="16">
        <f t="shared" si="14"/>
        <v>42195.922858796301</v>
      </c>
      <c r="U211">
        <f t="shared" si="15"/>
        <v>2015</v>
      </c>
    </row>
    <row r="212" spans="1:21" ht="43.2" hidden="1" x14ac:dyDescent="0.3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7"/>
        <v>25</v>
      </c>
      <c r="P212">
        <f t="shared" si="16"/>
        <v>91.82</v>
      </c>
      <c r="Q212" s="9" t="s">
        <v>8308</v>
      </c>
      <c r="R212" t="s">
        <v>8312</v>
      </c>
      <c r="S212" s="16">
        <f t="shared" si="13"/>
        <v>42249.064722222218</v>
      </c>
      <c r="T212" s="16">
        <f t="shared" si="14"/>
        <v>42278.208333333328</v>
      </c>
      <c r="U212">
        <f t="shared" si="15"/>
        <v>2015</v>
      </c>
    </row>
    <row r="213" spans="1:21" ht="43.2" hidden="1" x14ac:dyDescent="0.3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7"/>
        <v>45</v>
      </c>
      <c r="P213">
        <f t="shared" si="16"/>
        <v>185.83</v>
      </c>
      <c r="Q213" s="9" t="s">
        <v>8308</v>
      </c>
      <c r="R213" t="s">
        <v>8312</v>
      </c>
      <c r="S213" s="16">
        <f t="shared" si="13"/>
        <v>42236.159918981488</v>
      </c>
      <c r="T213" s="16">
        <f t="shared" si="14"/>
        <v>42266.159918981488</v>
      </c>
      <c r="U213">
        <f t="shared" si="15"/>
        <v>2015</v>
      </c>
    </row>
    <row r="214" spans="1:21" ht="28.8" hidden="1" x14ac:dyDescent="0.3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7"/>
        <v>0</v>
      </c>
      <c r="P214">
        <f t="shared" si="16"/>
        <v>1</v>
      </c>
      <c r="Q214" s="9" t="s">
        <v>8308</v>
      </c>
      <c r="R214" t="s">
        <v>8312</v>
      </c>
      <c r="S214" s="16">
        <f t="shared" si="13"/>
        <v>42416.881018518514</v>
      </c>
      <c r="T214" s="16">
        <f t="shared" si="14"/>
        <v>42476.839351851857</v>
      </c>
      <c r="U214">
        <f t="shared" si="15"/>
        <v>2016</v>
      </c>
    </row>
    <row r="215" spans="1:21" ht="43.2" hidden="1" x14ac:dyDescent="0.3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7"/>
        <v>0</v>
      </c>
      <c r="P215">
        <f t="shared" si="16"/>
        <v>20</v>
      </c>
      <c r="Q215" s="9" t="s">
        <v>8308</v>
      </c>
      <c r="R215" t="s">
        <v>8312</v>
      </c>
      <c r="S215" s="16">
        <f t="shared" si="13"/>
        <v>42202.594293981485</v>
      </c>
      <c r="T215" s="16">
        <f t="shared" si="14"/>
        <v>42232.587974537033</v>
      </c>
      <c r="U215">
        <f t="shared" si="15"/>
        <v>2015</v>
      </c>
    </row>
    <row r="216" spans="1:21" ht="43.2" hidden="1" x14ac:dyDescent="0.3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7"/>
        <v>0</v>
      </c>
      <c r="P216">
        <f t="shared" si="16"/>
        <v>1</v>
      </c>
      <c r="Q216" s="9" t="s">
        <v>8308</v>
      </c>
      <c r="R216" t="s">
        <v>8312</v>
      </c>
      <c r="S216" s="16">
        <f t="shared" si="13"/>
        <v>42009.64061342593</v>
      </c>
      <c r="T216" s="16">
        <f t="shared" si="14"/>
        <v>42069.64061342593</v>
      </c>
      <c r="U216">
        <f t="shared" si="15"/>
        <v>2015</v>
      </c>
    </row>
    <row r="217" spans="1:21" ht="43.2" hidden="1" x14ac:dyDescent="0.3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7"/>
        <v>0</v>
      </c>
      <c r="P217">
        <f t="shared" si="16"/>
        <v>10</v>
      </c>
      <c r="Q217" s="9" t="s">
        <v>8308</v>
      </c>
      <c r="R217" t="s">
        <v>8312</v>
      </c>
      <c r="S217" s="16">
        <f t="shared" si="13"/>
        <v>42375.230115740742</v>
      </c>
      <c r="T217" s="16">
        <f t="shared" si="14"/>
        <v>42417.999305555553</v>
      </c>
      <c r="U217">
        <f t="shared" si="15"/>
        <v>2016</v>
      </c>
    </row>
    <row r="218" spans="1:21" ht="43.2" hidden="1" x14ac:dyDescent="0.3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7"/>
        <v>56</v>
      </c>
      <c r="P218">
        <f t="shared" si="16"/>
        <v>331.54</v>
      </c>
      <c r="Q218" s="9" t="s">
        <v>8308</v>
      </c>
      <c r="R218" t="s">
        <v>8312</v>
      </c>
      <c r="S218" s="16">
        <f t="shared" si="13"/>
        <v>42066.958761574075</v>
      </c>
      <c r="T218" s="16">
        <f t="shared" si="14"/>
        <v>42116.917094907403</v>
      </c>
      <c r="U218">
        <f t="shared" si="15"/>
        <v>2015</v>
      </c>
    </row>
    <row r="219" spans="1:21" hidden="1" x14ac:dyDescent="0.3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7"/>
        <v>12</v>
      </c>
      <c r="P219">
        <f t="shared" si="16"/>
        <v>314.29000000000002</v>
      </c>
      <c r="Q219" s="9" t="s">
        <v>8308</v>
      </c>
      <c r="R219" t="s">
        <v>8312</v>
      </c>
      <c r="S219" s="16">
        <f t="shared" si="13"/>
        <v>41970.64061342593</v>
      </c>
      <c r="T219" s="16">
        <f t="shared" si="14"/>
        <v>42001.64061342593</v>
      </c>
      <c r="U219">
        <f t="shared" si="15"/>
        <v>2014</v>
      </c>
    </row>
    <row r="220" spans="1:21" ht="43.2" hidden="1" x14ac:dyDescent="0.3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7"/>
        <v>2</v>
      </c>
      <c r="P220">
        <f t="shared" si="16"/>
        <v>100</v>
      </c>
      <c r="Q220" s="9" t="s">
        <v>8308</v>
      </c>
      <c r="R220" t="s">
        <v>8312</v>
      </c>
      <c r="S220" s="16">
        <f t="shared" si="13"/>
        <v>42079.628344907411</v>
      </c>
      <c r="T220" s="16">
        <f t="shared" si="14"/>
        <v>42139.628344907411</v>
      </c>
      <c r="U220">
        <f t="shared" si="15"/>
        <v>2015</v>
      </c>
    </row>
    <row r="221" spans="1:21" ht="28.8" hidden="1" x14ac:dyDescent="0.3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7"/>
        <v>18</v>
      </c>
      <c r="P221">
        <f t="shared" si="16"/>
        <v>115.99</v>
      </c>
      <c r="Q221" s="9" t="s">
        <v>8308</v>
      </c>
      <c r="R221" t="s">
        <v>8312</v>
      </c>
      <c r="S221" s="16">
        <f t="shared" si="13"/>
        <v>42429.326678240745</v>
      </c>
      <c r="T221" s="16">
        <f t="shared" si="14"/>
        <v>42461.290972222225</v>
      </c>
      <c r="U221">
        <f t="shared" si="15"/>
        <v>2016</v>
      </c>
    </row>
    <row r="222" spans="1:21" ht="43.2" hidden="1" x14ac:dyDescent="0.3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7"/>
        <v>1</v>
      </c>
      <c r="P222">
        <f t="shared" si="16"/>
        <v>120</v>
      </c>
      <c r="Q222" s="9" t="s">
        <v>8308</v>
      </c>
      <c r="R222" t="s">
        <v>8312</v>
      </c>
      <c r="S222" s="16">
        <f t="shared" si="13"/>
        <v>42195.643865740742</v>
      </c>
      <c r="T222" s="16">
        <f t="shared" si="14"/>
        <v>42236.837499999994</v>
      </c>
      <c r="U222">
        <f t="shared" si="15"/>
        <v>2015</v>
      </c>
    </row>
    <row r="223" spans="1:21" hidden="1" x14ac:dyDescent="0.3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7"/>
        <v>0</v>
      </c>
      <c r="P223" t="str">
        <f t="shared" si="16"/>
        <v>N/A</v>
      </c>
      <c r="Q223" s="9" t="s">
        <v>8308</v>
      </c>
      <c r="R223" t="s">
        <v>8312</v>
      </c>
      <c r="S223" s="16">
        <f t="shared" si="13"/>
        <v>42031.837546296301</v>
      </c>
      <c r="T223" s="16">
        <f t="shared" si="14"/>
        <v>42091.79587962963</v>
      </c>
      <c r="U223">
        <f t="shared" si="15"/>
        <v>2015</v>
      </c>
    </row>
    <row r="224" spans="1:21" ht="43.2" hidden="1" x14ac:dyDescent="0.3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7"/>
        <v>13</v>
      </c>
      <c r="P224">
        <f t="shared" si="16"/>
        <v>65</v>
      </c>
      <c r="Q224" s="9" t="s">
        <v>8308</v>
      </c>
      <c r="R224" t="s">
        <v>8312</v>
      </c>
      <c r="S224" s="16">
        <f t="shared" si="13"/>
        <v>42031.769884259258</v>
      </c>
      <c r="T224" s="16">
        <f t="shared" si="14"/>
        <v>42090.110416666663</v>
      </c>
      <c r="U224">
        <f t="shared" si="15"/>
        <v>2015</v>
      </c>
    </row>
    <row r="225" spans="1:21" ht="43.2" hidden="1" x14ac:dyDescent="0.3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7"/>
        <v>0</v>
      </c>
      <c r="P225" t="str">
        <f t="shared" si="16"/>
        <v>N/A</v>
      </c>
      <c r="Q225" s="9" t="s">
        <v>8308</v>
      </c>
      <c r="R225" t="s">
        <v>8312</v>
      </c>
      <c r="S225" s="16">
        <f t="shared" si="13"/>
        <v>42482.048032407409</v>
      </c>
      <c r="T225" s="16">
        <f t="shared" si="14"/>
        <v>42512.045138888891</v>
      </c>
      <c r="U225">
        <f t="shared" si="15"/>
        <v>2016</v>
      </c>
    </row>
    <row r="226" spans="1:21" ht="43.2" hidden="1" x14ac:dyDescent="0.3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7"/>
        <v>0</v>
      </c>
      <c r="P226" t="str">
        <f t="shared" si="16"/>
        <v>N/A</v>
      </c>
      <c r="Q226" s="9" t="s">
        <v>8308</v>
      </c>
      <c r="R226" t="s">
        <v>8312</v>
      </c>
      <c r="S226" s="16">
        <f t="shared" si="13"/>
        <v>42135.235254629632</v>
      </c>
      <c r="T226" s="16">
        <f t="shared" si="14"/>
        <v>42195.235254629632</v>
      </c>
      <c r="U226">
        <f t="shared" si="15"/>
        <v>2015</v>
      </c>
    </row>
    <row r="227" spans="1:21" ht="43.2" hidden="1" x14ac:dyDescent="0.3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7"/>
        <v>0</v>
      </c>
      <c r="P227" t="str">
        <f t="shared" si="16"/>
        <v>N/A</v>
      </c>
      <c r="Q227" s="9" t="s">
        <v>8308</v>
      </c>
      <c r="R227" t="s">
        <v>8312</v>
      </c>
      <c r="S227" s="16">
        <f t="shared" si="13"/>
        <v>42438.961273148147</v>
      </c>
      <c r="T227" s="16">
        <f t="shared" si="14"/>
        <v>42468.919606481482</v>
      </c>
      <c r="U227">
        <f t="shared" si="15"/>
        <v>2016</v>
      </c>
    </row>
    <row r="228" spans="1:21" ht="43.2" hidden="1" x14ac:dyDescent="0.3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7"/>
        <v>1</v>
      </c>
      <c r="P228">
        <f t="shared" si="16"/>
        <v>125</v>
      </c>
      <c r="Q228" s="9" t="s">
        <v>8308</v>
      </c>
      <c r="R228" t="s">
        <v>8312</v>
      </c>
      <c r="S228" s="16">
        <f t="shared" si="13"/>
        <v>42106.666018518517</v>
      </c>
      <c r="T228" s="16">
        <f t="shared" si="14"/>
        <v>42155.395138888889</v>
      </c>
      <c r="U228">
        <f t="shared" si="15"/>
        <v>2015</v>
      </c>
    </row>
    <row r="229" spans="1:21" ht="43.2" hidden="1" x14ac:dyDescent="0.3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7"/>
        <v>0</v>
      </c>
      <c r="P229" t="str">
        <f t="shared" si="16"/>
        <v>N/A</v>
      </c>
      <c r="Q229" s="9" t="s">
        <v>8308</v>
      </c>
      <c r="R229" t="s">
        <v>8312</v>
      </c>
      <c r="S229" s="16">
        <f t="shared" si="13"/>
        <v>42164.893993055557</v>
      </c>
      <c r="T229" s="16">
        <f t="shared" si="14"/>
        <v>42194.893993055557</v>
      </c>
      <c r="U229">
        <f t="shared" si="15"/>
        <v>2015</v>
      </c>
    </row>
    <row r="230" spans="1:21" ht="28.8" hidden="1" x14ac:dyDescent="0.3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7"/>
        <v>0</v>
      </c>
      <c r="P230" t="str">
        <f t="shared" si="16"/>
        <v>N/A</v>
      </c>
      <c r="Q230" s="9" t="s">
        <v>8308</v>
      </c>
      <c r="R230" t="s">
        <v>8312</v>
      </c>
      <c r="S230" s="16">
        <f t="shared" si="13"/>
        <v>42096.686400462961</v>
      </c>
      <c r="T230" s="16">
        <f t="shared" si="14"/>
        <v>42156.686400462961</v>
      </c>
      <c r="U230">
        <f t="shared" si="15"/>
        <v>2015</v>
      </c>
    </row>
    <row r="231" spans="1:21" ht="43.2" hidden="1" x14ac:dyDescent="0.3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7"/>
        <v>0</v>
      </c>
      <c r="P231" t="str">
        <f t="shared" si="16"/>
        <v>N/A</v>
      </c>
      <c r="Q231" s="9" t="s">
        <v>8308</v>
      </c>
      <c r="R231" t="s">
        <v>8312</v>
      </c>
      <c r="S231" s="16">
        <f t="shared" si="13"/>
        <v>42383.933993055558</v>
      </c>
      <c r="T231" s="16">
        <f t="shared" si="14"/>
        <v>42413.933993055558</v>
      </c>
      <c r="U231">
        <f t="shared" si="15"/>
        <v>2016</v>
      </c>
    </row>
    <row r="232" spans="1:21" ht="43.2" hidden="1" x14ac:dyDescent="0.3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7"/>
        <v>0</v>
      </c>
      <c r="P232">
        <f t="shared" si="16"/>
        <v>30</v>
      </c>
      <c r="Q232" s="9" t="s">
        <v>8308</v>
      </c>
      <c r="R232" t="s">
        <v>8312</v>
      </c>
      <c r="S232" s="16">
        <f t="shared" si="13"/>
        <v>42129.777210648142</v>
      </c>
      <c r="T232" s="16">
        <f t="shared" si="14"/>
        <v>42159.777210648142</v>
      </c>
      <c r="U232">
        <f t="shared" si="15"/>
        <v>2015</v>
      </c>
    </row>
    <row r="233" spans="1:21" ht="43.2" hidden="1" x14ac:dyDescent="0.3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7"/>
        <v>0</v>
      </c>
      <c r="P233" t="str">
        <f t="shared" si="16"/>
        <v>N/A</v>
      </c>
      <c r="Q233" s="9" t="s">
        <v>8308</v>
      </c>
      <c r="R233" t="s">
        <v>8312</v>
      </c>
      <c r="S233" s="16">
        <f t="shared" si="13"/>
        <v>42341.958923611113</v>
      </c>
      <c r="T233" s="16">
        <f t="shared" si="14"/>
        <v>42371.958923611113</v>
      </c>
      <c r="U233">
        <f t="shared" si="15"/>
        <v>2015</v>
      </c>
    </row>
    <row r="234" spans="1:21" ht="43.2" hidden="1" x14ac:dyDescent="0.3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7"/>
        <v>3</v>
      </c>
      <c r="P234">
        <f t="shared" si="16"/>
        <v>15.71</v>
      </c>
      <c r="Q234" s="9" t="s">
        <v>8308</v>
      </c>
      <c r="R234" t="s">
        <v>8312</v>
      </c>
      <c r="S234" s="16">
        <f t="shared" si="13"/>
        <v>42032.82576388889</v>
      </c>
      <c r="T234" s="16">
        <f t="shared" si="14"/>
        <v>42062.82576388889</v>
      </c>
      <c r="U234">
        <f t="shared" si="15"/>
        <v>2015</v>
      </c>
    </row>
    <row r="235" spans="1:21" ht="43.2" hidden="1" x14ac:dyDescent="0.3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7"/>
        <v>0</v>
      </c>
      <c r="P235" t="str">
        <f t="shared" si="16"/>
        <v>N/A</v>
      </c>
      <c r="Q235" s="9" t="s">
        <v>8308</v>
      </c>
      <c r="R235" t="s">
        <v>8312</v>
      </c>
      <c r="S235" s="16">
        <f t="shared" si="13"/>
        <v>42612.911712962959</v>
      </c>
      <c r="T235" s="16">
        <f t="shared" si="14"/>
        <v>42642.911712962959</v>
      </c>
      <c r="U235">
        <f t="shared" si="15"/>
        <v>2016</v>
      </c>
    </row>
    <row r="236" spans="1:21" ht="43.2" hidden="1" x14ac:dyDescent="0.3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7"/>
        <v>40</v>
      </c>
      <c r="P236">
        <f t="shared" si="16"/>
        <v>80.2</v>
      </c>
      <c r="Q236" s="9" t="s">
        <v>8308</v>
      </c>
      <c r="R236" t="s">
        <v>8312</v>
      </c>
      <c r="S236" s="16">
        <f t="shared" si="13"/>
        <v>42136.035405092596</v>
      </c>
      <c r="T236" s="16">
        <f t="shared" si="14"/>
        <v>42176.035405092596</v>
      </c>
      <c r="U236">
        <f t="shared" si="15"/>
        <v>2015</v>
      </c>
    </row>
    <row r="237" spans="1:21" ht="43.2" hidden="1" x14ac:dyDescent="0.3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7"/>
        <v>0</v>
      </c>
      <c r="P237" t="str">
        <f t="shared" si="16"/>
        <v>N/A</v>
      </c>
      <c r="Q237" s="9" t="s">
        <v>8308</v>
      </c>
      <c r="R237" t="s">
        <v>8312</v>
      </c>
      <c r="S237" s="16">
        <f t="shared" si="13"/>
        <v>42164.908530092594</v>
      </c>
      <c r="T237" s="16">
        <f t="shared" si="14"/>
        <v>42194.908530092594</v>
      </c>
      <c r="U237">
        <f t="shared" si="15"/>
        <v>2015</v>
      </c>
    </row>
    <row r="238" spans="1:21" ht="43.2" hidden="1" x14ac:dyDescent="0.3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7"/>
        <v>0</v>
      </c>
      <c r="P238" t="str">
        <f t="shared" si="16"/>
        <v>N/A</v>
      </c>
      <c r="Q238" s="9" t="s">
        <v>8308</v>
      </c>
      <c r="R238" t="s">
        <v>8312</v>
      </c>
      <c r="S238" s="16">
        <f t="shared" si="13"/>
        <v>42321.08447916666</v>
      </c>
      <c r="T238" s="16">
        <f t="shared" si="14"/>
        <v>42374</v>
      </c>
      <c r="U238">
        <f t="shared" si="15"/>
        <v>2015</v>
      </c>
    </row>
    <row r="239" spans="1:21" ht="28.8" hidden="1" x14ac:dyDescent="0.3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7"/>
        <v>0</v>
      </c>
      <c r="P239">
        <f t="shared" si="16"/>
        <v>50</v>
      </c>
      <c r="Q239" s="9" t="s">
        <v>8308</v>
      </c>
      <c r="R239" t="s">
        <v>8312</v>
      </c>
      <c r="S239" s="16">
        <f t="shared" si="13"/>
        <v>42377.577187499999</v>
      </c>
      <c r="T239" s="16">
        <f t="shared" si="14"/>
        <v>42437.577187499999</v>
      </c>
      <c r="U239">
        <f t="shared" si="15"/>
        <v>2016</v>
      </c>
    </row>
    <row r="240" spans="1:21" ht="43.2" hidden="1" x14ac:dyDescent="0.3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7"/>
        <v>0</v>
      </c>
      <c r="P240" t="str">
        <f t="shared" si="16"/>
        <v>N/A</v>
      </c>
      <c r="Q240" s="9" t="s">
        <v>8308</v>
      </c>
      <c r="R240" t="s">
        <v>8312</v>
      </c>
      <c r="S240" s="16">
        <f t="shared" si="13"/>
        <v>42713.962499999994</v>
      </c>
      <c r="T240" s="16">
        <f t="shared" si="14"/>
        <v>42734.375</v>
      </c>
      <c r="U240">
        <f t="shared" si="15"/>
        <v>2016</v>
      </c>
    </row>
    <row r="241" spans="1:21" ht="43.2" hidden="1" x14ac:dyDescent="0.3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7"/>
        <v>25</v>
      </c>
      <c r="P241">
        <f t="shared" si="16"/>
        <v>50</v>
      </c>
      <c r="Q241" s="9" t="s">
        <v>8308</v>
      </c>
      <c r="R241" t="s">
        <v>8312</v>
      </c>
      <c r="S241" s="16">
        <f t="shared" si="13"/>
        <v>42297.110300925924</v>
      </c>
      <c r="T241" s="16">
        <f t="shared" si="14"/>
        <v>42316.5</v>
      </c>
      <c r="U241">
        <f t="shared" si="15"/>
        <v>2015</v>
      </c>
    </row>
    <row r="242" spans="1:21" ht="57.6" hidden="1" x14ac:dyDescent="0.3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7"/>
        <v>108</v>
      </c>
      <c r="P242">
        <f t="shared" si="16"/>
        <v>117.85</v>
      </c>
      <c r="Q242" s="9" t="s">
        <v>8308</v>
      </c>
      <c r="R242" t="s">
        <v>8313</v>
      </c>
      <c r="S242" s="16">
        <f t="shared" si="13"/>
        <v>41354.708460648151</v>
      </c>
      <c r="T242" s="16">
        <f t="shared" si="14"/>
        <v>41399.708460648151</v>
      </c>
      <c r="U242">
        <f t="shared" si="15"/>
        <v>2013</v>
      </c>
    </row>
    <row r="243" spans="1:21" ht="43.2" hidden="1" x14ac:dyDescent="0.3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7"/>
        <v>113</v>
      </c>
      <c r="P243">
        <f t="shared" si="16"/>
        <v>109.04</v>
      </c>
      <c r="Q243" s="9" t="s">
        <v>8308</v>
      </c>
      <c r="R243" t="s">
        <v>8313</v>
      </c>
      <c r="S243" s="16">
        <f t="shared" si="13"/>
        <v>41949.697962962964</v>
      </c>
      <c r="T243" s="16">
        <f t="shared" si="14"/>
        <v>41994.697962962964</v>
      </c>
      <c r="U243">
        <f t="shared" si="15"/>
        <v>2014</v>
      </c>
    </row>
    <row r="244" spans="1:21" ht="43.2" hidden="1" x14ac:dyDescent="0.3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7"/>
        <v>113</v>
      </c>
      <c r="P244">
        <f t="shared" si="16"/>
        <v>73.02</v>
      </c>
      <c r="Q244" s="9" t="s">
        <v>8308</v>
      </c>
      <c r="R244" t="s">
        <v>8313</v>
      </c>
      <c r="S244" s="16">
        <f t="shared" si="13"/>
        <v>40862.492939814816</v>
      </c>
      <c r="T244" s="16">
        <f t="shared" si="14"/>
        <v>40897.492939814816</v>
      </c>
      <c r="U244">
        <f t="shared" si="15"/>
        <v>2011</v>
      </c>
    </row>
    <row r="245" spans="1:21" ht="43.2" hidden="1" x14ac:dyDescent="0.3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7"/>
        <v>103</v>
      </c>
      <c r="P245">
        <f t="shared" si="16"/>
        <v>78.2</v>
      </c>
      <c r="Q245" s="9" t="s">
        <v>8308</v>
      </c>
      <c r="R245" t="s">
        <v>8313</v>
      </c>
      <c r="S245" s="16">
        <f t="shared" si="13"/>
        <v>41662.047500000001</v>
      </c>
      <c r="T245" s="16">
        <f t="shared" si="14"/>
        <v>41692.047500000001</v>
      </c>
      <c r="U245">
        <f t="shared" si="15"/>
        <v>2014</v>
      </c>
    </row>
    <row r="246" spans="1:21" ht="57.6" hidden="1" x14ac:dyDescent="0.3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7"/>
        <v>114</v>
      </c>
      <c r="P246">
        <f t="shared" si="16"/>
        <v>47.4</v>
      </c>
      <c r="Q246" s="9" t="s">
        <v>8308</v>
      </c>
      <c r="R246" t="s">
        <v>8313</v>
      </c>
      <c r="S246" s="16">
        <f t="shared" si="13"/>
        <v>40213.323599537034</v>
      </c>
      <c r="T246" s="16">
        <f t="shared" si="14"/>
        <v>40253.29583333333</v>
      </c>
      <c r="U246">
        <f t="shared" si="15"/>
        <v>2010</v>
      </c>
    </row>
    <row r="247" spans="1:21" ht="43.2" hidden="1" x14ac:dyDescent="0.3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7"/>
        <v>104</v>
      </c>
      <c r="P247">
        <f t="shared" si="16"/>
        <v>54.02</v>
      </c>
      <c r="Q247" s="9" t="s">
        <v>8308</v>
      </c>
      <c r="R247" t="s">
        <v>8313</v>
      </c>
      <c r="S247" s="16">
        <f t="shared" si="13"/>
        <v>41107.053067129629</v>
      </c>
      <c r="T247" s="16">
        <f t="shared" si="14"/>
        <v>41137.053067129629</v>
      </c>
      <c r="U247">
        <f t="shared" si="15"/>
        <v>2012</v>
      </c>
    </row>
    <row r="248" spans="1:21" ht="43.2" hidden="1" x14ac:dyDescent="0.3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7"/>
        <v>305</v>
      </c>
      <c r="P248">
        <f t="shared" si="16"/>
        <v>68.489999999999995</v>
      </c>
      <c r="Q248" s="9" t="s">
        <v>8308</v>
      </c>
      <c r="R248" t="s">
        <v>8313</v>
      </c>
      <c r="S248" s="16">
        <f t="shared" si="13"/>
        <v>40480.363483796296</v>
      </c>
      <c r="T248" s="16">
        <f t="shared" si="14"/>
        <v>40530.405150462961</v>
      </c>
      <c r="U248">
        <f t="shared" si="15"/>
        <v>2010</v>
      </c>
    </row>
    <row r="249" spans="1:21" ht="57.6" hidden="1" x14ac:dyDescent="0.3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7"/>
        <v>134</v>
      </c>
      <c r="P249">
        <f t="shared" si="16"/>
        <v>108.15</v>
      </c>
      <c r="Q249" s="9" t="s">
        <v>8308</v>
      </c>
      <c r="R249" t="s">
        <v>8313</v>
      </c>
      <c r="S249" s="16">
        <f t="shared" si="13"/>
        <v>40430.604328703703</v>
      </c>
      <c r="T249" s="16">
        <f t="shared" si="14"/>
        <v>40467.152083333334</v>
      </c>
      <c r="U249">
        <f t="shared" si="15"/>
        <v>2010</v>
      </c>
    </row>
    <row r="250" spans="1:21" ht="43.2" hidden="1" x14ac:dyDescent="0.3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7"/>
        <v>101</v>
      </c>
      <c r="P250">
        <f t="shared" si="16"/>
        <v>589.95000000000005</v>
      </c>
      <c r="Q250" s="9" t="s">
        <v>8308</v>
      </c>
      <c r="R250" t="s">
        <v>8313</v>
      </c>
      <c r="S250" s="16">
        <f t="shared" si="13"/>
        <v>40870.774409722224</v>
      </c>
      <c r="T250" s="16">
        <f t="shared" si="14"/>
        <v>40915.774409722224</v>
      </c>
      <c r="U250">
        <f t="shared" si="15"/>
        <v>2011</v>
      </c>
    </row>
    <row r="251" spans="1:21" ht="57.6" hidden="1" x14ac:dyDescent="0.3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7"/>
        <v>113</v>
      </c>
      <c r="P251">
        <f t="shared" si="16"/>
        <v>48.05</v>
      </c>
      <c r="Q251" s="9" t="s">
        <v>8308</v>
      </c>
      <c r="R251" t="s">
        <v>8313</v>
      </c>
      <c r="S251" s="16">
        <f t="shared" si="13"/>
        <v>40332.923842592594</v>
      </c>
      <c r="T251" s="16">
        <f t="shared" si="14"/>
        <v>40412.736111111109</v>
      </c>
      <c r="U251">
        <f t="shared" si="15"/>
        <v>2010</v>
      </c>
    </row>
    <row r="252" spans="1:21" ht="43.2" hidden="1" x14ac:dyDescent="0.3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7"/>
        <v>106</v>
      </c>
      <c r="P252">
        <f t="shared" si="16"/>
        <v>72.48</v>
      </c>
      <c r="Q252" s="9" t="s">
        <v>8308</v>
      </c>
      <c r="R252" t="s">
        <v>8313</v>
      </c>
      <c r="S252" s="16">
        <f t="shared" si="13"/>
        <v>41401.565868055557</v>
      </c>
      <c r="T252" s="16">
        <f t="shared" si="14"/>
        <v>41431.565868055557</v>
      </c>
      <c r="U252">
        <f t="shared" si="15"/>
        <v>2013</v>
      </c>
    </row>
    <row r="253" spans="1:21" ht="43.2" hidden="1" x14ac:dyDescent="0.3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7"/>
        <v>126</v>
      </c>
      <c r="P253">
        <f t="shared" si="16"/>
        <v>57.08</v>
      </c>
      <c r="Q253" s="9" t="s">
        <v>8308</v>
      </c>
      <c r="R253" t="s">
        <v>8313</v>
      </c>
      <c r="S253" s="16">
        <f t="shared" si="13"/>
        <v>41013.787569444445</v>
      </c>
      <c r="T253" s="16">
        <f t="shared" si="14"/>
        <v>41045.791666666664</v>
      </c>
      <c r="U253">
        <f t="shared" si="15"/>
        <v>2012</v>
      </c>
    </row>
    <row r="254" spans="1:21" ht="43.2" hidden="1" x14ac:dyDescent="0.3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7"/>
        <v>185</v>
      </c>
      <c r="P254">
        <f t="shared" si="16"/>
        <v>85.44</v>
      </c>
      <c r="Q254" s="9" t="s">
        <v>8308</v>
      </c>
      <c r="R254" t="s">
        <v>8313</v>
      </c>
      <c r="S254" s="16">
        <f t="shared" si="13"/>
        <v>40266.662708333337</v>
      </c>
      <c r="T254" s="16">
        <f t="shared" si="14"/>
        <v>40330.165972222225</v>
      </c>
      <c r="U254">
        <f t="shared" si="15"/>
        <v>2010</v>
      </c>
    </row>
    <row r="255" spans="1:21" ht="57.6" hidden="1" x14ac:dyDescent="0.3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7"/>
        <v>101</v>
      </c>
      <c r="P255">
        <f t="shared" si="16"/>
        <v>215.86</v>
      </c>
      <c r="Q255" s="9" t="s">
        <v>8308</v>
      </c>
      <c r="R255" t="s">
        <v>8313</v>
      </c>
      <c r="S255" s="16">
        <f t="shared" si="13"/>
        <v>40924.650868055556</v>
      </c>
      <c r="T255" s="16">
        <f t="shared" si="14"/>
        <v>40954.650868055556</v>
      </c>
      <c r="U255">
        <f t="shared" si="15"/>
        <v>2012</v>
      </c>
    </row>
    <row r="256" spans="1:21" ht="43.2" hidden="1" x14ac:dyDescent="0.3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7"/>
        <v>117</v>
      </c>
      <c r="P256">
        <f t="shared" si="16"/>
        <v>89.39</v>
      </c>
      <c r="Q256" s="9" t="s">
        <v>8308</v>
      </c>
      <c r="R256" t="s">
        <v>8313</v>
      </c>
      <c r="S256" s="16">
        <f t="shared" si="13"/>
        <v>42263.952662037031</v>
      </c>
      <c r="T256" s="16">
        <f t="shared" si="14"/>
        <v>42294.083333333328</v>
      </c>
      <c r="U256">
        <f t="shared" si="15"/>
        <v>2015</v>
      </c>
    </row>
    <row r="257" spans="1:21" ht="28.8" hidden="1" x14ac:dyDescent="0.3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7"/>
        <v>107</v>
      </c>
      <c r="P257">
        <f t="shared" si="16"/>
        <v>45.42</v>
      </c>
      <c r="Q257" s="9" t="s">
        <v>8308</v>
      </c>
      <c r="R257" t="s">
        <v>8313</v>
      </c>
      <c r="S257" s="16">
        <f t="shared" si="13"/>
        <v>40588.526412037041</v>
      </c>
      <c r="T257" s="16">
        <f t="shared" si="14"/>
        <v>40618.48474537037</v>
      </c>
      <c r="U257">
        <f t="shared" si="15"/>
        <v>2011</v>
      </c>
    </row>
    <row r="258" spans="1:21" ht="43.2" hidden="1" x14ac:dyDescent="0.3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7"/>
        <v>139</v>
      </c>
      <c r="P258">
        <f t="shared" si="16"/>
        <v>65.760000000000005</v>
      </c>
      <c r="Q258" s="9" t="s">
        <v>8308</v>
      </c>
      <c r="R258" t="s">
        <v>8313</v>
      </c>
      <c r="S258" s="16">
        <f t="shared" si="13"/>
        <v>41319.769293981481</v>
      </c>
      <c r="T258" s="16">
        <f t="shared" si="14"/>
        <v>41349.769293981481</v>
      </c>
      <c r="U258">
        <f t="shared" si="15"/>
        <v>2013</v>
      </c>
    </row>
    <row r="259" spans="1:21" ht="43.2" hidden="1" x14ac:dyDescent="0.3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17"/>
        <v>107</v>
      </c>
      <c r="P259">
        <f t="shared" si="16"/>
        <v>66.7</v>
      </c>
      <c r="Q259" s="9" t="s">
        <v>8308</v>
      </c>
      <c r="R259" t="s">
        <v>8313</v>
      </c>
      <c r="S259" s="16">
        <f t="shared" ref="S259:S322" si="18">(((J259/60)/60)/24)+DATE(1970,1,1)</f>
        <v>42479.626875000002</v>
      </c>
      <c r="T259" s="16">
        <f t="shared" ref="T259:T322" si="19">(((I259/60)/60)/24)+DATE(1970,1,1)</f>
        <v>42509.626875000002</v>
      </c>
      <c r="U259">
        <f t="shared" ref="U259:U322" si="20">YEAR(S:S)</f>
        <v>2016</v>
      </c>
    </row>
    <row r="260" spans="1:21" ht="43.2" hidden="1" x14ac:dyDescent="0.3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7"/>
        <v>191</v>
      </c>
      <c r="P260">
        <f t="shared" ref="P260:P323" si="21">IFERROR(ROUND(E260/L260,2), "N/A")</f>
        <v>83.35</v>
      </c>
      <c r="Q260" s="9" t="s">
        <v>8308</v>
      </c>
      <c r="R260" t="s">
        <v>8313</v>
      </c>
      <c r="S260" s="16">
        <f t="shared" si="18"/>
        <v>40682.051689814813</v>
      </c>
      <c r="T260" s="16">
        <f t="shared" si="19"/>
        <v>40712.051689814813</v>
      </c>
      <c r="U260">
        <f t="shared" si="20"/>
        <v>2011</v>
      </c>
    </row>
    <row r="261" spans="1:21" ht="57.6" hidden="1" x14ac:dyDescent="0.3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ref="O261:O324" si="22">ROUND(E261/D261*100,0)</f>
        <v>132</v>
      </c>
      <c r="P261">
        <f t="shared" si="21"/>
        <v>105.05</v>
      </c>
      <c r="Q261" s="9" t="s">
        <v>8308</v>
      </c>
      <c r="R261" t="s">
        <v>8313</v>
      </c>
      <c r="S261" s="16">
        <f t="shared" si="18"/>
        <v>42072.738067129627</v>
      </c>
      <c r="T261" s="16">
        <f t="shared" si="19"/>
        <v>42102.738067129627</v>
      </c>
      <c r="U261">
        <f t="shared" si="20"/>
        <v>2015</v>
      </c>
    </row>
    <row r="262" spans="1:21" ht="43.2" hidden="1" x14ac:dyDescent="0.3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2"/>
        <v>106</v>
      </c>
      <c r="P262">
        <f t="shared" si="21"/>
        <v>120.91</v>
      </c>
      <c r="Q262" s="9" t="s">
        <v>8308</v>
      </c>
      <c r="R262" t="s">
        <v>8313</v>
      </c>
      <c r="S262" s="16">
        <f t="shared" si="18"/>
        <v>40330.755543981482</v>
      </c>
      <c r="T262" s="16">
        <f t="shared" si="19"/>
        <v>40376.415972222225</v>
      </c>
      <c r="U262">
        <f t="shared" si="20"/>
        <v>2010</v>
      </c>
    </row>
    <row r="263" spans="1:21" ht="28.8" hidden="1" x14ac:dyDescent="0.3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2"/>
        <v>107</v>
      </c>
      <c r="P263">
        <f t="shared" si="21"/>
        <v>97.64</v>
      </c>
      <c r="Q263" s="9" t="s">
        <v>8308</v>
      </c>
      <c r="R263" t="s">
        <v>8313</v>
      </c>
      <c r="S263" s="16">
        <f t="shared" si="18"/>
        <v>41017.885462962964</v>
      </c>
      <c r="T263" s="16">
        <f t="shared" si="19"/>
        <v>41067.621527777781</v>
      </c>
      <c r="U263">
        <f t="shared" si="20"/>
        <v>2012</v>
      </c>
    </row>
    <row r="264" spans="1:21" ht="28.8" hidden="1" x14ac:dyDescent="0.3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2"/>
        <v>240</v>
      </c>
      <c r="P264">
        <f t="shared" si="21"/>
        <v>41.38</v>
      </c>
      <c r="Q264" s="9" t="s">
        <v>8308</v>
      </c>
      <c r="R264" t="s">
        <v>8313</v>
      </c>
      <c r="S264" s="16">
        <f t="shared" si="18"/>
        <v>40555.24800925926</v>
      </c>
      <c r="T264" s="16">
        <f t="shared" si="19"/>
        <v>40600.24800925926</v>
      </c>
      <c r="U264">
        <f t="shared" si="20"/>
        <v>2011</v>
      </c>
    </row>
    <row r="265" spans="1:21" ht="57.6" hidden="1" x14ac:dyDescent="0.3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2"/>
        <v>118</v>
      </c>
      <c r="P265">
        <f t="shared" si="21"/>
        <v>30.65</v>
      </c>
      <c r="Q265" s="9" t="s">
        <v>8308</v>
      </c>
      <c r="R265" t="s">
        <v>8313</v>
      </c>
      <c r="S265" s="16">
        <f t="shared" si="18"/>
        <v>41149.954791666663</v>
      </c>
      <c r="T265" s="16">
        <f t="shared" si="19"/>
        <v>41179.954791666663</v>
      </c>
      <c r="U265">
        <f t="shared" si="20"/>
        <v>2012</v>
      </c>
    </row>
    <row r="266" spans="1:21" ht="57.6" hidden="1" x14ac:dyDescent="0.3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2"/>
        <v>118</v>
      </c>
      <c r="P266">
        <f t="shared" si="21"/>
        <v>64.95</v>
      </c>
      <c r="Q266" s="9" t="s">
        <v>8308</v>
      </c>
      <c r="R266" t="s">
        <v>8313</v>
      </c>
      <c r="S266" s="16">
        <f t="shared" si="18"/>
        <v>41010.620312500003</v>
      </c>
      <c r="T266" s="16">
        <f t="shared" si="19"/>
        <v>41040.620312500003</v>
      </c>
      <c r="U266">
        <f t="shared" si="20"/>
        <v>2012</v>
      </c>
    </row>
    <row r="267" spans="1:21" ht="57.6" hidden="1" x14ac:dyDescent="0.3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2"/>
        <v>111</v>
      </c>
      <c r="P267">
        <f t="shared" si="21"/>
        <v>95.78</v>
      </c>
      <c r="Q267" s="9" t="s">
        <v>8308</v>
      </c>
      <c r="R267" t="s">
        <v>8313</v>
      </c>
      <c r="S267" s="16">
        <f t="shared" si="18"/>
        <v>40267.245717592588</v>
      </c>
      <c r="T267" s="16">
        <f t="shared" si="19"/>
        <v>40308.844444444447</v>
      </c>
      <c r="U267">
        <f t="shared" si="20"/>
        <v>2010</v>
      </c>
    </row>
    <row r="268" spans="1:21" ht="57.6" hidden="1" x14ac:dyDescent="0.3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2"/>
        <v>146</v>
      </c>
      <c r="P268">
        <f t="shared" si="21"/>
        <v>40.42</v>
      </c>
      <c r="Q268" s="9" t="s">
        <v>8308</v>
      </c>
      <c r="R268" t="s">
        <v>8313</v>
      </c>
      <c r="S268" s="16">
        <f t="shared" si="18"/>
        <v>40205.174849537041</v>
      </c>
      <c r="T268" s="16">
        <f t="shared" si="19"/>
        <v>40291.160416666666</v>
      </c>
      <c r="U268">
        <f t="shared" si="20"/>
        <v>2010</v>
      </c>
    </row>
    <row r="269" spans="1:21" ht="43.2" hidden="1" x14ac:dyDescent="0.3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2"/>
        <v>132</v>
      </c>
      <c r="P269">
        <f t="shared" si="21"/>
        <v>78.58</v>
      </c>
      <c r="Q269" s="9" t="s">
        <v>8308</v>
      </c>
      <c r="R269" t="s">
        <v>8313</v>
      </c>
      <c r="S269" s="16">
        <f t="shared" si="18"/>
        <v>41785.452534722222</v>
      </c>
      <c r="T269" s="16">
        <f t="shared" si="19"/>
        <v>41815.452534722222</v>
      </c>
      <c r="U269">
        <f t="shared" si="20"/>
        <v>2014</v>
      </c>
    </row>
    <row r="270" spans="1:21" ht="43.2" hidden="1" x14ac:dyDescent="0.3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2"/>
        <v>111</v>
      </c>
      <c r="P270">
        <f t="shared" si="21"/>
        <v>50.18</v>
      </c>
      <c r="Q270" s="9" t="s">
        <v>8308</v>
      </c>
      <c r="R270" t="s">
        <v>8313</v>
      </c>
      <c r="S270" s="16">
        <f t="shared" si="18"/>
        <v>40809.15252314815</v>
      </c>
      <c r="T270" s="16">
        <f t="shared" si="19"/>
        <v>40854.194189814814</v>
      </c>
      <c r="U270">
        <f t="shared" si="20"/>
        <v>2011</v>
      </c>
    </row>
    <row r="271" spans="1:21" ht="43.2" hidden="1" x14ac:dyDescent="0.3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2"/>
        <v>147</v>
      </c>
      <c r="P271">
        <f t="shared" si="21"/>
        <v>92.25</v>
      </c>
      <c r="Q271" s="9" t="s">
        <v>8308</v>
      </c>
      <c r="R271" t="s">
        <v>8313</v>
      </c>
      <c r="S271" s="16">
        <f t="shared" si="18"/>
        <v>42758.197013888886</v>
      </c>
      <c r="T271" s="16">
        <f t="shared" si="19"/>
        <v>42788.197013888886</v>
      </c>
      <c r="U271">
        <f t="shared" si="20"/>
        <v>2017</v>
      </c>
    </row>
    <row r="272" spans="1:21" ht="43.2" hidden="1" x14ac:dyDescent="0.3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2"/>
        <v>153</v>
      </c>
      <c r="P272">
        <f t="shared" si="21"/>
        <v>57.54</v>
      </c>
      <c r="Q272" s="9" t="s">
        <v>8308</v>
      </c>
      <c r="R272" t="s">
        <v>8313</v>
      </c>
      <c r="S272" s="16">
        <f t="shared" si="18"/>
        <v>40637.866550925923</v>
      </c>
      <c r="T272" s="16">
        <f t="shared" si="19"/>
        <v>40688.166666666664</v>
      </c>
      <c r="U272">
        <f t="shared" si="20"/>
        <v>2011</v>
      </c>
    </row>
    <row r="273" spans="1:21" ht="43.2" hidden="1" x14ac:dyDescent="0.3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2"/>
        <v>105</v>
      </c>
      <c r="P273">
        <f t="shared" si="21"/>
        <v>109.42</v>
      </c>
      <c r="Q273" s="9" t="s">
        <v>8308</v>
      </c>
      <c r="R273" t="s">
        <v>8313</v>
      </c>
      <c r="S273" s="16">
        <f t="shared" si="18"/>
        <v>41612.10024305556</v>
      </c>
      <c r="T273" s="16">
        <f t="shared" si="19"/>
        <v>41641.333333333336</v>
      </c>
      <c r="U273">
        <f t="shared" si="20"/>
        <v>2013</v>
      </c>
    </row>
    <row r="274" spans="1:21" ht="43.2" hidden="1" x14ac:dyDescent="0.3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2"/>
        <v>177</v>
      </c>
      <c r="P274">
        <f t="shared" si="21"/>
        <v>81.89</v>
      </c>
      <c r="Q274" s="9" t="s">
        <v>8308</v>
      </c>
      <c r="R274" t="s">
        <v>8313</v>
      </c>
      <c r="S274" s="16">
        <f t="shared" si="18"/>
        <v>40235.900358796294</v>
      </c>
      <c r="T274" s="16">
        <f t="shared" si="19"/>
        <v>40296.78402777778</v>
      </c>
      <c r="U274">
        <f t="shared" si="20"/>
        <v>2010</v>
      </c>
    </row>
    <row r="275" spans="1:21" ht="43.2" hidden="1" x14ac:dyDescent="0.3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2"/>
        <v>108</v>
      </c>
      <c r="P275">
        <f t="shared" si="21"/>
        <v>45.67</v>
      </c>
      <c r="Q275" s="9" t="s">
        <v>8308</v>
      </c>
      <c r="R275" t="s">
        <v>8313</v>
      </c>
      <c r="S275" s="16">
        <f t="shared" si="18"/>
        <v>40697.498449074075</v>
      </c>
      <c r="T275" s="16">
        <f t="shared" si="19"/>
        <v>40727.498449074075</v>
      </c>
      <c r="U275">
        <f t="shared" si="20"/>
        <v>2011</v>
      </c>
    </row>
    <row r="276" spans="1:21" ht="43.2" hidden="1" x14ac:dyDescent="0.3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2"/>
        <v>156</v>
      </c>
      <c r="P276">
        <f t="shared" si="21"/>
        <v>55.22</v>
      </c>
      <c r="Q276" s="9" t="s">
        <v>8308</v>
      </c>
      <c r="R276" t="s">
        <v>8313</v>
      </c>
      <c r="S276" s="16">
        <f t="shared" si="18"/>
        <v>40969.912372685183</v>
      </c>
      <c r="T276" s="16">
        <f t="shared" si="19"/>
        <v>41004.290972222225</v>
      </c>
      <c r="U276">
        <f t="shared" si="20"/>
        <v>2012</v>
      </c>
    </row>
    <row r="277" spans="1:21" ht="43.2" hidden="1" x14ac:dyDescent="0.3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2"/>
        <v>108</v>
      </c>
      <c r="P277">
        <f t="shared" si="21"/>
        <v>65.3</v>
      </c>
      <c r="Q277" s="9" t="s">
        <v>8308</v>
      </c>
      <c r="R277" t="s">
        <v>8313</v>
      </c>
      <c r="S277" s="16">
        <f t="shared" si="18"/>
        <v>41193.032013888893</v>
      </c>
      <c r="T277" s="16">
        <f t="shared" si="19"/>
        <v>41223.073680555557</v>
      </c>
      <c r="U277">
        <f t="shared" si="20"/>
        <v>2012</v>
      </c>
    </row>
    <row r="278" spans="1:21" ht="43.2" hidden="1" x14ac:dyDescent="0.3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2"/>
        <v>148</v>
      </c>
      <c r="P278">
        <f t="shared" si="21"/>
        <v>95.23</v>
      </c>
      <c r="Q278" s="9" t="s">
        <v>8308</v>
      </c>
      <c r="R278" t="s">
        <v>8313</v>
      </c>
      <c r="S278" s="16">
        <f t="shared" si="18"/>
        <v>40967.081874999996</v>
      </c>
      <c r="T278" s="16">
        <f t="shared" si="19"/>
        <v>41027.040208333332</v>
      </c>
      <c r="U278">
        <f t="shared" si="20"/>
        <v>2012</v>
      </c>
    </row>
    <row r="279" spans="1:21" ht="43.2" hidden="1" x14ac:dyDescent="0.3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2"/>
        <v>110</v>
      </c>
      <c r="P279">
        <f t="shared" si="21"/>
        <v>75.44</v>
      </c>
      <c r="Q279" s="9" t="s">
        <v>8308</v>
      </c>
      <c r="R279" t="s">
        <v>8313</v>
      </c>
      <c r="S279" s="16">
        <f t="shared" si="18"/>
        <v>42117.891423611116</v>
      </c>
      <c r="T279" s="16">
        <f t="shared" si="19"/>
        <v>42147.891423611116</v>
      </c>
      <c r="U279">
        <f t="shared" si="20"/>
        <v>2015</v>
      </c>
    </row>
    <row r="280" spans="1:21" ht="28.8" hidden="1" x14ac:dyDescent="0.3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2"/>
        <v>150</v>
      </c>
      <c r="P280">
        <f t="shared" si="21"/>
        <v>97.82</v>
      </c>
      <c r="Q280" s="9" t="s">
        <v>8308</v>
      </c>
      <c r="R280" t="s">
        <v>8313</v>
      </c>
      <c r="S280" s="16">
        <f t="shared" si="18"/>
        <v>41164.040960648148</v>
      </c>
      <c r="T280" s="16">
        <f t="shared" si="19"/>
        <v>41194.040960648148</v>
      </c>
      <c r="U280">
        <f t="shared" si="20"/>
        <v>2012</v>
      </c>
    </row>
    <row r="281" spans="1:21" ht="43.2" hidden="1" x14ac:dyDescent="0.3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2"/>
        <v>157</v>
      </c>
      <c r="P281">
        <f t="shared" si="21"/>
        <v>87.69</v>
      </c>
      <c r="Q281" s="9" t="s">
        <v>8308</v>
      </c>
      <c r="R281" t="s">
        <v>8313</v>
      </c>
      <c r="S281" s="16">
        <f t="shared" si="18"/>
        <v>42759.244166666671</v>
      </c>
      <c r="T281" s="16">
        <f t="shared" si="19"/>
        <v>42793.084027777775</v>
      </c>
      <c r="U281">
        <f t="shared" si="20"/>
        <v>2017</v>
      </c>
    </row>
    <row r="282" spans="1:21" ht="43.2" hidden="1" x14ac:dyDescent="0.3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2"/>
        <v>156</v>
      </c>
      <c r="P282">
        <f t="shared" si="21"/>
        <v>54.75</v>
      </c>
      <c r="Q282" s="9" t="s">
        <v>8308</v>
      </c>
      <c r="R282" t="s">
        <v>8313</v>
      </c>
      <c r="S282" s="16">
        <f t="shared" si="18"/>
        <v>41744.590682870366</v>
      </c>
      <c r="T282" s="16">
        <f t="shared" si="19"/>
        <v>41789.590682870366</v>
      </c>
      <c r="U282">
        <f t="shared" si="20"/>
        <v>2014</v>
      </c>
    </row>
    <row r="283" spans="1:21" ht="43.2" hidden="1" x14ac:dyDescent="0.3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2"/>
        <v>121</v>
      </c>
      <c r="P283">
        <f t="shared" si="21"/>
        <v>83.95</v>
      </c>
      <c r="Q283" s="9" t="s">
        <v>8308</v>
      </c>
      <c r="R283" t="s">
        <v>8313</v>
      </c>
      <c r="S283" s="16">
        <f t="shared" si="18"/>
        <v>39950.163344907407</v>
      </c>
      <c r="T283" s="16">
        <f t="shared" si="19"/>
        <v>40035.80972222222</v>
      </c>
      <c r="U283">
        <f t="shared" si="20"/>
        <v>2009</v>
      </c>
    </row>
    <row r="284" spans="1:21" ht="43.2" hidden="1" x14ac:dyDescent="0.3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2"/>
        <v>101</v>
      </c>
      <c r="P284">
        <f t="shared" si="21"/>
        <v>254.39</v>
      </c>
      <c r="Q284" s="9" t="s">
        <v>8308</v>
      </c>
      <c r="R284" t="s">
        <v>8313</v>
      </c>
      <c r="S284" s="16">
        <f t="shared" si="18"/>
        <v>40194.920046296298</v>
      </c>
      <c r="T284" s="16">
        <f t="shared" si="19"/>
        <v>40231.916666666664</v>
      </c>
      <c r="U284">
        <f t="shared" si="20"/>
        <v>2010</v>
      </c>
    </row>
    <row r="285" spans="1:21" ht="28.8" hidden="1" x14ac:dyDescent="0.3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2"/>
        <v>114</v>
      </c>
      <c r="P285">
        <f t="shared" si="21"/>
        <v>101.83</v>
      </c>
      <c r="Q285" s="9" t="s">
        <v>8308</v>
      </c>
      <c r="R285" t="s">
        <v>8313</v>
      </c>
      <c r="S285" s="16">
        <f t="shared" si="18"/>
        <v>40675.71</v>
      </c>
      <c r="T285" s="16">
        <f t="shared" si="19"/>
        <v>40695.207638888889</v>
      </c>
      <c r="U285">
        <f t="shared" si="20"/>
        <v>2011</v>
      </c>
    </row>
    <row r="286" spans="1:21" ht="43.2" hidden="1" x14ac:dyDescent="0.3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2"/>
        <v>105</v>
      </c>
      <c r="P286">
        <f t="shared" si="21"/>
        <v>55.07</v>
      </c>
      <c r="Q286" s="9" t="s">
        <v>8308</v>
      </c>
      <c r="R286" t="s">
        <v>8313</v>
      </c>
      <c r="S286" s="16">
        <f t="shared" si="18"/>
        <v>40904.738194444442</v>
      </c>
      <c r="T286" s="16">
        <f t="shared" si="19"/>
        <v>40929.738194444442</v>
      </c>
      <c r="U286">
        <f t="shared" si="20"/>
        <v>2011</v>
      </c>
    </row>
    <row r="287" spans="1:21" ht="43.2" hidden="1" x14ac:dyDescent="0.3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2"/>
        <v>229</v>
      </c>
      <c r="P287">
        <f t="shared" si="21"/>
        <v>56.9</v>
      </c>
      <c r="Q287" s="9" t="s">
        <v>8308</v>
      </c>
      <c r="R287" t="s">
        <v>8313</v>
      </c>
      <c r="S287" s="16">
        <f t="shared" si="18"/>
        <v>41506.756111111114</v>
      </c>
      <c r="T287" s="16">
        <f t="shared" si="19"/>
        <v>41536.756111111114</v>
      </c>
      <c r="U287">
        <f t="shared" si="20"/>
        <v>2013</v>
      </c>
    </row>
    <row r="288" spans="1:21" ht="43.2" hidden="1" x14ac:dyDescent="0.3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2"/>
        <v>109</v>
      </c>
      <c r="P288">
        <f t="shared" si="21"/>
        <v>121.28</v>
      </c>
      <c r="Q288" s="9" t="s">
        <v>8308</v>
      </c>
      <c r="R288" t="s">
        <v>8313</v>
      </c>
      <c r="S288" s="16">
        <f t="shared" si="18"/>
        <v>41313.816249999996</v>
      </c>
      <c r="T288" s="16">
        <f t="shared" si="19"/>
        <v>41358.774583333332</v>
      </c>
      <c r="U288">
        <f t="shared" si="20"/>
        <v>2013</v>
      </c>
    </row>
    <row r="289" spans="1:21" ht="28.8" hidden="1" x14ac:dyDescent="0.3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2"/>
        <v>176</v>
      </c>
      <c r="P289">
        <f t="shared" si="21"/>
        <v>91.19</v>
      </c>
      <c r="Q289" s="9" t="s">
        <v>8308</v>
      </c>
      <c r="R289" t="s">
        <v>8313</v>
      </c>
      <c r="S289" s="16">
        <f t="shared" si="18"/>
        <v>41184.277986111112</v>
      </c>
      <c r="T289" s="16">
        <f t="shared" si="19"/>
        <v>41215.166666666664</v>
      </c>
      <c r="U289">
        <f t="shared" si="20"/>
        <v>2012</v>
      </c>
    </row>
    <row r="290" spans="1:21" ht="57.6" hidden="1" x14ac:dyDescent="0.3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2"/>
        <v>103</v>
      </c>
      <c r="P290">
        <f t="shared" si="21"/>
        <v>115.45</v>
      </c>
      <c r="Q290" s="9" t="s">
        <v>8308</v>
      </c>
      <c r="R290" t="s">
        <v>8313</v>
      </c>
      <c r="S290" s="16">
        <f t="shared" si="18"/>
        <v>41051.168900462959</v>
      </c>
      <c r="T290" s="16">
        <f t="shared" si="19"/>
        <v>41086.168900462959</v>
      </c>
      <c r="U290">
        <f t="shared" si="20"/>
        <v>2012</v>
      </c>
    </row>
    <row r="291" spans="1:21" ht="43.2" hidden="1" x14ac:dyDescent="0.3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2"/>
        <v>105</v>
      </c>
      <c r="P291">
        <f t="shared" si="21"/>
        <v>67.77</v>
      </c>
      <c r="Q291" s="9" t="s">
        <v>8308</v>
      </c>
      <c r="R291" t="s">
        <v>8313</v>
      </c>
      <c r="S291" s="16">
        <f t="shared" si="18"/>
        <v>41550.456412037034</v>
      </c>
      <c r="T291" s="16">
        <f t="shared" si="19"/>
        <v>41580.456412037034</v>
      </c>
      <c r="U291">
        <f t="shared" si="20"/>
        <v>2013</v>
      </c>
    </row>
    <row r="292" spans="1:21" ht="28.8" hidden="1" x14ac:dyDescent="0.3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2"/>
        <v>107</v>
      </c>
      <c r="P292">
        <f t="shared" si="21"/>
        <v>28.58</v>
      </c>
      <c r="Q292" s="9" t="s">
        <v>8308</v>
      </c>
      <c r="R292" t="s">
        <v>8313</v>
      </c>
      <c r="S292" s="16">
        <f t="shared" si="18"/>
        <v>40526.36917824074</v>
      </c>
      <c r="T292" s="16">
        <f t="shared" si="19"/>
        <v>40576.332638888889</v>
      </c>
      <c r="U292">
        <f t="shared" si="20"/>
        <v>2010</v>
      </c>
    </row>
    <row r="293" spans="1:21" ht="43.2" hidden="1" x14ac:dyDescent="0.3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2"/>
        <v>120</v>
      </c>
      <c r="P293">
        <f t="shared" si="21"/>
        <v>46.88</v>
      </c>
      <c r="Q293" s="9" t="s">
        <v>8308</v>
      </c>
      <c r="R293" t="s">
        <v>8313</v>
      </c>
      <c r="S293" s="16">
        <f t="shared" si="18"/>
        <v>41376.769050925926</v>
      </c>
      <c r="T293" s="16">
        <f t="shared" si="19"/>
        <v>41395.000694444447</v>
      </c>
      <c r="U293">
        <f t="shared" si="20"/>
        <v>2013</v>
      </c>
    </row>
    <row r="294" spans="1:21" ht="57.6" hidden="1" x14ac:dyDescent="0.3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2"/>
        <v>102</v>
      </c>
      <c r="P294">
        <f t="shared" si="21"/>
        <v>154.41999999999999</v>
      </c>
      <c r="Q294" s="9" t="s">
        <v>8308</v>
      </c>
      <c r="R294" t="s">
        <v>8313</v>
      </c>
      <c r="S294" s="16">
        <f t="shared" si="18"/>
        <v>40812.803229166668</v>
      </c>
      <c r="T294" s="16">
        <f t="shared" si="19"/>
        <v>40845.165972222225</v>
      </c>
      <c r="U294">
        <f t="shared" si="20"/>
        <v>2011</v>
      </c>
    </row>
    <row r="295" spans="1:21" ht="43.2" hidden="1" x14ac:dyDescent="0.3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2"/>
        <v>101</v>
      </c>
      <c r="P295">
        <f t="shared" si="21"/>
        <v>201.22</v>
      </c>
      <c r="Q295" s="9" t="s">
        <v>8308</v>
      </c>
      <c r="R295" t="s">
        <v>8313</v>
      </c>
      <c r="S295" s="16">
        <f t="shared" si="18"/>
        <v>41719.667986111112</v>
      </c>
      <c r="T295" s="16">
        <f t="shared" si="19"/>
        <v>41749.667986111112</v>
      </c>
      <c r="U295">
        <f t="shared" si="20"/>
        <v>2014</v>
      </c>
    </row>
    <row r="296" spans="1:21" ht="72" hidden="1" x14ac:dyDescent="0.3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2"/>
        <v>100</v>
      </c>
      <c r="P296">
        <f t="shared" si="21"/>
        <v>100</v>
      </c>
      <c r="Q296" s="9" t="s">
        <v>8308</v>
      </c>
      <c r="R296" t="s">
        <v>8313</v>
      </c>
      <c r="S296" s="16">
        <f t="shared" si="18"/>
        <v>40343.084421296298</v>
      </c>
      <c r="T296" s="16">
        <f t="shared" si="19"/>
        <v>40378.666666666664</v>
      </c>
      <c r="U296">
        <f t="shared" si="20"/>
        <v>2010</v>
      </c>
    </row>
    <row r="297" spans="1:21" ht="43.2" hidden="1" x14ac:dyDescent="0.3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2"/>
        <v>133</v>
      </c>
      <c r="P297">
        <f t="shared" si="21"/>
        <v>100.08</v>
      </c>
      <c r="Q297" s="9" t="s">
        <v>8308</v>
      </c>
      <c r="R297" t="s">
        <v>8313</v>
      </c>
      <c r="S297" s="16">
        <f t="shared" si="18"/>
        <v>41519.004733796297</v>
      </c>
      <c r="T297" s="16">
        <f t="shared" si="19"/>
        <v>41579</v>
      </c>
      <c r="U297">
        <f t="shared" si="20"/>
        <v>2013</v>
      </c>
    </row>
    <row r="298" spans="1:21" ht="43.2" hidden="1" x14ac:dyDescent="0.3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2"/>
        <v>119</v>
      </c>
      <c r="P298">
        <f t="shared" si="21"/>
        <v>230.09</v>
      </c>
      <c r="Q298" s="9" t="s">
        <v>8308</v>
      </c>
      <c r="R298" t="s">
        <v>8313</v>
      </c>
      <c r="S298" s="16">
        <f t="shared" si="18"/>
        <v>41134.475497685184</v>
      </c>
      <c r="T298" s="16">
        <f t="shared" si="19"/>
        <v>41159.475497685184</v>
      </c>
      <c r="U298">
        <f t="shared" si="20"/>
        <v>2012</v>
      </c>
    </row>
    <row r="299" spans="1:21" ht="43.2" hidden="1" x14ac:dyDescent="0.3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2"/>
        <v>101</v>
      </c>
      <c r="P299">
        <f t="shared" si="21"/>
        <v>141.75</v>
      </c>
      <c r="Q299" s="9" t="s">
        <v>8308</v>
      </c>
      <c r="R299" t="s">
        <v>8313</v>
      </c>
      <c r="S299" s="16">
        <f t="shared" si="18"/>
        <v>42089.72802083334</v>
      </c>
      <c r="T299" s="16">
        <f t="shared" si="19"/>
        <v>42125.165972222225</v>
      </c>
      <c r="U299">
        <f t="shared" si="20"/>
        <v>2015</v>
      </c>
    </row>
    <row r="300" spans="1:21" ht="28.8" hidden="1" x14ac:dyDescent="0.3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2"/>
        <v>109</v>
      </c>
      <c r="P300">
        <f t="shared" si="21"/>
        <v>56.34</v>
      </c>
      <c r="Q300" s="9" t="s">
        <v>8308</v>
      </c>
      <c r="R300" t="s">
        <v>8313</v>
      </c>
      <c r="S300" s="16">
        <f t="shared" si="18"/>
        <v>41709.463518518518</v>
      </c>
      <c r="T300" s="16">
        <f t="shared" si="19"/>
        <v>41768.875</v>
      </c>
      <c r="U300">
        <f t="shared" si="20"/>
        <v>2014</v>
      </c>
    </row>
    <row r="301" spans="1:21" ht="57.6" hidden="1" x14ac:dyDescent="0.3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2"/>
        <v>179</v>
      </c>
      <c r="P301">
        <f t="shared" si="21"/>
        <v>73.34</v>
      </c>
      <c r="Q301" s="9" t="s">
        <v>8308</v>
      </c>
      <c r="R301" t="s">
        <v>8313</v>
      </c>
      <c r="S301" s="16">
        <f t="shared" si="18"/>
        <v>40469.225231481483</v>
      </c>
      <c r="T301" s="16">
        <f t="shared" si="19"/>
        <v>40499.266898148147</v>
      </c>
      <c r="U301">
        <f t="shared" si="20"/>
        <v>2010</v>
      </c>
    </row>
    <row r="302" spans="1:21" ht="43.2" hidden="1" x14ac:dyDescent="0.3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2"/>
        <v>102</v>
      </c>
      <c r="P302">
        <f t="shared" si="21"/>
        <v>85.34</v>
      </c>
      <c r="Q302" s="9" t="s">
        <v>8308</v>
      </c>
      <c r="R302" t="s">
        <v>8313</v>
      </c>
      <c r="S302" s="16">
        <f t="shared" si="18"/>
        <v>40626.959930555553</v>
      </c>
      <c r="T302" s="16">
        <f t="shared" si="19"/>
        <v>40657.959930555553</v>
      </c>
      <c r="U302">
        <f t="shared" si="20"/>
        <v>2011</v>
      </c>
    </row>
    <row r="303" spans="1:21" ht="43.2" hidden="1" x14ac:dyDescent="0.3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2"/>
        <v>119</v>
      </c>
      <c r="P303">
        <f t="shared" si="21"/>
        <v>61.5</v>
      </c>
      <c r="Q303" s="9" t="s">
        <v>8308</v>
      </c>
      <c r="R303" t="s">
        <v>8313</v>
      </c>
      <c r="S303" s="16">
        <f t="shared" si="18"/>
        <v>41312.737673611111</v>
      </c>
      <c r="T303" s="16">
        <f t="shared" si="19"/>
        <v>41352.696006944447</v>
      </c>
      <c r="U303">
        <f t="shared" si="20"/>
        <v>2013</v>
      </c>
    </row>
    <row r="304" spans="1:21" ht="57.6" hidden="1" x14ac:dyDescent="0.3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2"/>
        <v>100</v>
      </c>
      <c r="P304">
        <f t="shared" si="21"/>
        <v>93.02</v>
      </c>
      <c r="Q304" s="9" t="s">
        <v>8308</v>
      </c>
      <c r="R304" t="s">
        <v>8313</v>
      </c>
      <c r="S304" s="16">
        <f t="shared" si="18"/>
        <v>40933.856921296298</v>
      </c>
      <c r="T304" s="16">
        <f t="shared" si="19"/>
        <v>40963.856921296298</v>
      </c>
      <c r="U304">
        <f t="shared" si="20"/>
        <v>2012</v>
      </c>
    </row>
    <row r="305" spans="1:21" ht="43.2" hidden="1" x14ac:dyDescent="0.3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2"/>
        <v>137</v>
      </c>
      <c r="P305">
        <f t="shared" si="21"/>
        <v>50.29</v>
      </c>
      <c r="Q305" s="9" t="s">
        <v>8308</v>
      </c>
      <c r="R305" t="s">
        <v>8313</v>
      </c>
      <c r="S305" s="16">
        <f t="shared" si="18"/>
        <v>41032.071134259262</v>
      </c>
      <c r="T305" s="16">
        <f t="shared" si="19"/>
        <v>41062.071134259262</v>
      </c>
      <c r="U305">
        <f t="shared" si="20"/>
        <v>2012</v>
      </c>
    </row>
    <row r="306" spans="1:21" ht="28.8" hidden="1" x14ac:dyDescent="0.3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2"/>
        <v>232</v>
      </c>
      <c r="P306">
        <f t="shared" si="21"/>
        <v>106.43</v>
      </c>
      <c r="Q306" s="9" t="s">
        <v>8308</v>
      </c>
      <c r="R306" t="s">
        <v>8313</v>
      </c>
      <c r="S306" s="16">
        <f t="shared" si="18"/>
        <v>41114.094872685186</v>
      </c>
      <c r="T306" s="16">
        <f t="shared" si="19"/>
        <v>41153.083333333336</v>
      </c>
      <c r="U306">
        <f t="shared" si="20"/>
        <v>2012</v>
      </c>
    </row>
    <row r="307" spans="1:21" ht="43.2" hidden="1" x14ac:dyDescent="0.3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2"/>
        <v>130</v>
      </c>
      <c r="P307">
        <f t="shared" si="21"/>
        <v>51.72</v>
      </c>
      <c r="Q307" s="9" t="s">
        <v>8308</v>
      </c>
      <c r="R307" t="s">
        <v>8313</v>
      </c>
      <c r="S307" s="16">
        <f t="shared" si="18"/>
        <v>40948.630196759259</v>
      </c>
      <c r="T307" s="16">
        <f t="shared" si="19"/>
        <v>40978.630196759259</v>
      </c>
      <c r="U307">
        <f t="shared" si="20"/>
        <v>2012</v>
      </c>
    </row>
    <row r="308" spans="1:21" ht="28.8" hidden="1" x14ac:dyDescent="0.3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2"/>
        <v>293</v>
      </c>
      <c r="P308">
        <f t="shared" si="21"/>
        <v>36.61</v>
      </c>
      <c r="Q308" s="9" t="s">
        <v>8308</v>
      </c>
      <c r="R308" t="s">
        <v>8313</v>
      </c>
      <c r="S308" s="16">
        <f t="shared" si="18"/>
        <v>41333.837187500001</v>
      </c>
      <c r="T308" s="16">
        <f t="shared" si="19"/>
        <v>41353.795520833337</v>
      </c>
      <c r="U308">
        <f t="shared" si="20"/>
        <v>2013</v>
      </c>
    </row>
    <row r="309" spans="1:21" hidden="1" x14ac:dyDescent="0.3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2"/>
        <v>111</v>
      </c>
      <c r="P309">
        <f t="shared" si="21"/>
        <v>42.52</v>
      </c>
      <c r="Q309" s="9" t="s">
        <v>8308</v>
      </c>
      <c r="R309" t="s">
        <v>8313</v>
      </c>
      <c r="S309" s="16">
        <f t="shared" si="18"/>
        <v>41282.944456018515</v>
      </c>
      <c r="T309" s="16">
        <f t="shared" si="19"/>
        <v>41312.944456018515</v>
      </c>
      <c r="U309">
        <f t="shared" si="20"/>
        <v>2013</v>
      </c>
    </row>
    <row r="310" spans="1:21" ht="43.2" hidden="1" x14ac:dyDescent="0.3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2"/>
        <v>106</v>
      </c>
      <c r="P310">
        <f t="shared" si="21"/>
        <v>62.71</v>
      </c>
      <c r="Q310" s="9" t="s">
        <v>8308</v>
      </c>
      <c r="R310" t="s">
        <v>8313</v>
      </c>
      <c r="S310" s="16">
        <f t="shared" si="18"/>
        <v>40567.694560185184</v>
      </c>
      <c r="T310" s="16">
        <f t="shared" si="19"/>
        <v>40612.694560185184</v>
      </c>
      <c r="U310">
        <f t="shared" si="20"/>
        <v>2011</v>
      </c>
    </row>
    <row r="311" spans="1:21" ht="43.2" hidden="1" x14ac:dyDescent="0.3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2"/>
        <v>119</v>
      </c>
      <c r="P311">
        <f t="shared" si="21"/>
        <v>89.96</v>
      </c>
      <c r="Q311" s="9" t="s">
        <v>8308</v>
      </c>
      <c r="R311" t="s">
        <v>8313</v>
      </c>
      <c r="S311" s="16">
        <f t="shared" si="18"/>
        <v>41134.751550925925</v>
      </c>
      <c r="T311" s="16">
        <f t="shared" si="19"/>
        <v>41155.751550925925</v>
      </c>
      <c r="U311">
        <f t="shared" si="20"/>
        <v>2012</v>
      </c>
    </row>
    <row r="312" spans="1:21" ht="43.2" hidden="1" x14ac:dyDescent="0.3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2"/>
        <v>104</v>
      </c>
      <c r="P312">
        <f t="shared" si="21"/>
        <v>28.92</v>
      </c>
      <c r="Q312" s="9" t="s">
        <v>8308</v>
      </c>
      <c r="R312" t="s">
        <v>8313</v>
      </c>
      <c r="S312" s="16">
        <f t="shared" si="18"/>
        <v>40821.183136574073</v>
      </c>
      <c r="T312" s="16">
        <f t="shared" si="19"/>
        <v>40836.083333333336</v>
      </c>
      <c r="U312">
        <f t="shared" si="20"/>
        <v>2011</v>
      </c>
    </row>
    <row r="313" spans="1:21" ht="43.2" hidden="1" x14ac:dyDescent="0.3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2"/>
        <v>104</v>
      </c>
      <c r="P313">
        <f t="shared" si="21"/>
        <v>138.80000000000001</v>
      </c>
      <c r="Q313" s="9" t="s">
        <v>8308</v>
      </c>
      <c r="R313" t="s">
        <v>8313</v>
      </c>
      <c r="S313" s="16">
        <f t="shared" si="18"/>
        <v>40868.219814814816</v>
      </c>
      <c r="T313" s="16">
        <f t="shared" si="19"/>
        <v>40909.332638888889</v>
      </c>
      <c r="U313">
        <f t="shared" si="20"/>
        <v>2011</v>
      </c>
    </row>
    <row r="314" spans="1:21" ht="57.6" hidden="1" x14ac:dyDescent="0.3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2"/>
        <v>112</v>
      </c>
      <c r="P314">
        <f t="shared" si="21"/>
        <v>61.3</v>
      </c>
      <c r="Q314" s="9" t="s">
        <v>8308</v>
      </c>
      <c r="R314" t="s">
        <v>8313</v>
      </c>
      <c r="S314" s="16">
        <f t="shared" si="18"/>
        <v>41348.877685185187</v>
      </c>
      <c r="T314" s="16">
        <f t="shared" si="19"/>
        <v>41378.877685185187</v>
      </c>
      <c r="U314">
        <f t="shared" si="20"/>
        <v>2013</v>
      </c>
    </row>
    <row r="315" spans="1:21" ht="57.6" hidden="1" x14ac:dyDescent="0.3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2"/>
        <v>105</v>
      </c>
      <c r="P315">
        <f t="shared" si="21"/>
        <v>80.2</v>
      </c>
      <c r="Q315" s="9" t="s">
        <v>8308</v>
      </c>
      <c r="R315" t="s">
        <v>8313</v>
      </c>
      <c r="S315" s="16">
        <f t="shared" si="18"/>
        <v>40357.227939814817</v>
      </c>
      <c r="T315" s="16">
        <f t="shared" si="19"/>
        <v>40401.665972222225</v>
      </c>
      <c r="U315">
        <f t="shared" si="20"/>
        <v>2010</v>
      </c>
    </row>
    <row r="316" spans="1:21" ht="43.2" hidden="1" x14ac:dyDescent="0.3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2"/>
        <v>385</v>
      </c>
      <c r="P316">
        <f t="shared" si="21"/>
        <v>32.1</v>
      </c>
      <c r="Q316" s="9" t="s">
        <v>8308</v>
      </c>
      <c r="R316" t="s">
        <v>8313</v>
      </c>
      <c r="S316" s="16">
        <f t="shared" si="18"/>
        <v>41304.833194444444</v>
      </c>
      <c r="T316" s="16">
        <f t="shared" si="19"/>
        <v>41334.833194444444</v>
      </c>
      <c r="U316">
        <f t="shared" si="20"/>
        <v>2013</v>
      </c>
    </row>
    <row r="317" spans="1:21" ht="43.2" hidden="1" x14ac:dyDescent="0.3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2"/>
        <v>101</v>
      </c>
      <c r="P317">
        <f t="shared" si="21"/>
        <v>200.89</v>
      </c>
      <c r="Q317" s="9" t="s">
        <v>8308</v>
      </c>
      <c r="R317" t="s">
        <v>8313</v>
      </c>
      <c r="S317" s="16">
        <f t="shared" si="18"/>
        <v>41113.77238425926</v>
      </c>
      <c r="T317" s="16">
        <f t="shared" si="19"/>
        <v>41143.77238425926</v>
      </c>
      <c r="U317">
        <f t="shared" si="20"/>
        <v>2012</v>
      </c>
    </row>
    <row r="318" spans="1:21" ht="28.8" hidden="1" x14ac:dyDescent="0.3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2"/>
        <v>114</v>
      </c>
      <c r="P318">
        <f t="shared" si="21"/>
        <v>108.01</v>
      </c>
      <c r="Q318" s="9" t="s">
        <v>8308</v>
      </c>
      <c r="R318" t="s">
        <v>8313</v>
      </c>
      <c r="S318" s="16">
        <f t="shared" si="18"/>
        <v>41950.923576388886</v>
      </c>
      <c r="T318" s="16">
        <f t="shared" si="19"/>
        <v>41984.207638888889</v>
      </c>
      <c r="U318">
        <f t="shared" si="20"/>
        <v>2014</v>
      </c>
    </row>
    <row r="319" spans="1:21" ht="43.2" hidden="1" x14ac:dyDescent="0.3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2"/>
        <v>101</v>
      </c>
      <c r="P319">
        <f t="shared" si="21"/>
        <v>95.7</v>
      </c>
      <c r="Q319" s="9" t="s">
        <v>8308</v>
      </c>
      <c r="R319" t="s">
        <v>8313</v>
      </c>
      <c r="S319" s="16">
        <f t="shared" si="18"/>
        <v>41589.676886574074</v>
      </c>
      <c r="T319" s="16">
        <f t="shared" si="19"/>
        <v>41619.676886574074</v>
      </c>
      <c r="U319">
        <f t="shared" si="20"/>
        <v>2013</v>
      </c>
    </row>
    <row r="320" spans="1:21" ht="43.2" hidden="1" x14ac:dyDescent="0.3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2"/>
        <v>283</v>
      </c>
      <c r="P320">
        <f t="shared" si="21"/>
        <v>49.88</v>
      </c>
      <c r="Q320" s="9" t="s">
        <v>8308</v>
      </c>
      <c r="R320" t="s">
        <v>8313</v>
      </c>
      <c r="S320" s="16">
        <f t="shared" si="18"/>
        <v>41330.038784722223</v>
      </c>
      <c r="T320" s="16">
        <f t="shared" si="19"/>
        <v>41359.997118055559</v>
      </c>
      <c r="U320">
        <f t="shared" si="20"/>
        <v>2013</v>
      </c>
    </row>
    <row r="321" spans="1:21" ht="57.6" hidden="1" x14ac:dyDescent="0.3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2"/>
        <v>113</v>
      </c>
      <c r="P321">
        <f t="shared" si="21"/>
        <v>110.47</v>
      </c>
      <c r="Q321" s="9" t="s">
        <v>8308</v>
      </c>
      <c r="R321" t="s">
        <v>8313</v>
      </c>
      <c r="S321" s="16">
        <f t="shared" si="18"/>
        <v>40123.83829861111</v>
      </c>
      <c r="T321" s="16">
        <f t="shared" si="19"/>
        <v>40211.332638888889</v>
      </c>
      <c r="U321">
        <f t="shared" si="20"/>
        <v>2009</v>
      </c>
    </row>
    <row r="322" spans="1:21" ht="43.2" hidden="1" x14ac:dyDescent="0.3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2"/>
        <v>107</v>
      </c>
      <c r="P322">
        <f t="shared" si="21"/>
        <v>134.91</v>
      </c>
      <c r="Q322" s="9" t="s">
        <v>8308</v>
      </c>
      <c r="R322" t="s">
        <v>8313</v>
      </c>
      <c r="S322" s="16">
        <f t="shared" si="18"/>
        <v>42331.551307870366</v>
      </c>
      <c r="T322" s="16">
        <f t="shared" si="19"/>
        <v>42360.958333333328</v>
      </c>
      <c r="U322">
        <f t="shared" si="20"/>
        <v>2015</v>
      </c>
    </row>
    <row r="323" spans="1:21" ht="43.2" hidden="1" x14ac:dyDescent="0.3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2"/>
        <v>103</v>
      </c>
      <c r="P323">
        <f t="shared" si="21"/>
        <v>106.62</v>
      </c>
      <c r="Q323" s="9" t="s">
        <v>8308</v>
      </c>
      <c r="R323" t="s">
        <v>8313</v>
      </c>
      <c r="S323" s="16">
        <f t="shared" ref="S323:S386" si="23">(((J323/60)/60)/24)+DATE(1970,1,1)</f>
        <v>42647.446597222224</v>
      </c>
      <c r="T323" s="16">
        <f t="shared" ref="T323:T386" si="24">(((I323/60)/60)/24)+DATE(1970,1,1)</f>
        <v>42682.488263888896</v>
      </c>
      <c r="U323">
        <f t="shared" ref="U323:U386" si="25">YEAR(S:S)</f>
        <v>2016</v>
      </c>
    </row>
    <row r="324" spans="1:21" ht="43.2" hidden="1" x14ac:dyDescent="0.3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2"/>
        <v>108</v>
      </c>
      <c r="P324">
        <f t="shared" ref="P324:P387" si="26">IFERROR(ROUND(E324/L324,2), "N/A")</f>
        <v>145.04</v>
      </c>
      <c r="Q324" s="9" t="s">
        <v>8308</v>
      </c>
      <c r="R324" t="s">
        <v>8313</v>
      </c>
      <c r="S324" s="16">
        <f t="shared" si="23"/>
        <v>42473.57</v>
      </c>
      <c r="T324" s="16">
        <f t="shared" si="24"/>
        <v>42503.57</v>
      </c>
      <c r="U324">
        <f t="shared" si="25"/>
        <v>2016</v>
      </c>
    </row>
    <row r="325" spans="1:21" ht="43.2" hidden="1" x14ac:dyDescent="0.3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ref="O325:O388" si="27">ROUND(E325/D325*100,0)</f>
        <v>123</v>
      </c>
      <c r="P325">
        <f t="shared" si="26"/>
        <v>114.59</v>
      </c>
      <c r="Q325" s="9" t="s">
        <v>8308</v>
      </c>
      <c r="R325" t="s">
        <v>8313</v>
      </c>
      <c r="S325" s="16">
        <f t="shared" si="23"/>
        <v>42697.32136574074</v>
      </c>
      <c r="T325" s="16">
        <f t="shared" si="24"/>
        <v>42725.332638888889</v>
      </c>
      <c r="U325">
        <f t="shared" si="25"/>
        <v>2016</v>
      </c>
    </row>
    <row r="326" spans="1:21" ht="43.2" hidden="1" x14ac:dyDescent="0.3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7"/>
        <v>102</v>
      </c>
      <c r="P326">
        <f t="shared" si="26"/>
        <v>105.32</v>
      </c>
      <c r="Q326" s="9" t="s">
        <v>8308</v>
      </c>
      <c r="R326" t="s">
        <v>8313</v>
      </c>
      <c r="S326" s="16">
        <f t="shared" si="23"/>
        <v>42184.626250000001</v>
      </c>
      <c r="T326" s="16">
        <f t="shared" si="24"/>
        <v>42217.626250000001</v>
      </c>
      <c r="U326">
        <f t="shared" si="25"/>
        <v>2015</v>
      </c>
    </row>
    <row r="327" spans="1:21" ht="43.2" hidden="1" x14ac:dyDescent="0.3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7"/>
        <v>104</v>
      </c>
      <c r="P327">
        <f t="shared" si="26"/>
        <v>70.92</v>
      </c>
      <c r="Q327" s="9" t="s">
        <v>8308</v>
      </c>
      <c r="R327" t="s">
        <v>8313</v>
      </c>
      <c r="S327" s="16">
        <f t="shared" si="23"/>
        <v>42689.187881944439</v>
      </c>
      <c r="T327" s="16">
        <f t="shared" si="24"/>
        <v>42724.187881944439</v>
      </c>
      <c r="U327">
        <f t="shared" si="25"/>
        <v>2016</v>
      </c>
    </row>
    <row r="328" spans="1:21" ht="43.2" hidden="1" x14ac:dyDescent="0.3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7"/>
        <v>113</v>
      </c>
      <c r="P328">
        <f t="shared" si="26"/>
        <v>147.16999999999999</v>
      </c>
      <c r="Q328" s="9" t="s">
        <v>8308</v>
      </c>
      <c r="R328" t="s">
        <v>8313</v>
      </c>
      <c r="S328" s="16">
        <f t="shared" si="23"/>
        <v>42775.314884259264</v>
      </c>
      <c r="T328" s="16">
        <f t="shared" si="24"/>
        <v>42808.956250000003</v>
      </c>
      <c r="U328">
        <f t="shared" si="25"/>
        <v>2017</v>
      </c>
    </row>
    <row r="329" spans="1:21" ht="43.2" hidden="1" x14ac:dyDescent="0.3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7"/>
        <v>136</v>
      </c>
      <c r="P329">
        <f t="shared" si="26"/>
        <v>160.47</v>
      </c>
      <c r="Q329" s="9" t="s">
        <v>8308</v>
      </c>
      <c r="R329" t="s">
        <v>8313</v>
      </c>
      <c r="S329" s="16">
        <f t="shared" si="23"/>
        <v>42058.235289351855</v>
      </c>
      <c r="T329" s="16">
        <f t="shared" si="24"/>
        <v>42085.333333333328</v>
      </c>
      <c r="U329">
        <f t="shared" si="25"/>
        <v>2015</v>
      </c>
    </row>
    <row r="330" spans="1:21" ht="43.2" hidden="1" x14ac:dyDescent="0.3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7"/>
        <v>104</v>
      </c>
      <c r="P330">
        <f t="shared" si="26"/>
        <v>156.05000000000001</v>
      </c>
      <c r="Q330" s="9" t="s">
        <v>8308</v>
      </c>
      <c r="R330" t="s">
        <v>8313</v>
      </c>
      <c r="S330" s="16">
        <f t="shared" si="23"/>
        <v>42278.946620370371</v>
      </c>
      <c r="T330" s="16">
        <f t="shared" si="24"/>
        <v>42309.166666666672</v>
      </c>
      <c r="U330">
        <f t="shared" si="25"/>
        <v>2015</v>
      </c>
    </row>
    <row r="331" spans="1:21" ht="43.2" hidden="1" x14ac:dyDescent="0.3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7"/>
        <v>106</v>
      </c>
      <c r="P331">
        <f t="shared" si="26"/>
        <v>63.17</v>
      </c>
      <c r="Q331" s="9" t="s">
        <v>8308</v>
      </c>
      <c r="R331" t="s">
        <v>8313</v>
      </c>
      <c r="S331" s="16">
        <f t="shared" si="23"/>
        <v>42291.46674768519</v>
      </c>
      <c r="T331" s="16">
        <f t="shared" si="24"/>
        <v>42315.166666666672</v>
      </c>
      <c r="U331">
        <f t="shared" si="25"/>
        <v>2015</v>
      </c>
    </row>
    <row r="332" spans="1:21" ht="43.2" hidden="1" x14ac:dyDescent="0.3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7"/>
        <v>102</v>
      </c>
      <c r="P332">
        <f t="shared" si="26"/>
        <v>104.82</v>
      </c>
      <c r="Q332" s="9" t="s">
        <v>8308</v>
      </c>
      <c r="R332" t="s">
        <v>8313</v>
      </c>
      <c r="S332" s="16">
        <f t="shared" si="23"/>
        <v>41379.515775462962</v>
      </c>
      <c r="T332" s="16">
        <f t="shared" si="24"/>
        <v>41411.165972222225</v>
      </c>
      <c r="U332">
        <f t="shared" si="25"/>
        <v>2013</v>
      </c>
    </row>
    <row r="333" spans="1:21" ht="43.2" hidden="1" x14ac:dyDescent="0.3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7"/>
        <v>107</v>
      </c>
      <c r="P333">
        <f t="shared" si="26"/>
        <v>97.36</v>
      </c>
      <c r="Q333" s="9" t="s">
        <v>8308</v>
      </c>
      <c r="R333" t="s">
        <v>8313</v>
      </c>
      <c r="S333" s="16">
        <f t="shared" si="23"/>
        <v>42507.581412037034</v>
      </c>
      <c r="T333" s="16">
        <f t="shared" si="24"/>
        <v>42538.581412037034</v>
      </c>
      <c r="U333">
        <f t="shared" si="25"/>
        <v>2016</v>
      </c>
    </row>
    <row r="334" spans="1:21" ht="43.2" hidden="1" x14ac:dyDescent="0.3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7"/>
        <v>113</v>
      </c>
      <c r="P334">
        <f t="shared" si="26"/>
        <v>203.63</v>
      </c>
      <c r="Q334" s="9" t="s">
        <v>8308</v>
      </c>
      <c r="R334" t="s">
        <v>8313</v>
      </c>
      <c r="S334" s="16">
        <f t="shared" si="23"/>
        <v>42263.680289351847</v>
      </c>
      <c r="T334" s="16">
        <f t="shared" si="24"/>
        <v>42305.333333333328</v>
      </c>
      <c r="U334">
        <f t="shared" si="25"/>
        <v>2015</v>
      </c>
    </row>
    <row r="335" spans="1:21" ht="43.2" hidden="1" x14ac:dyDescent="0.3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7"/>
        <v>125</v>
      </c>
      <c r="P335">
        <f t="shared" si="26"/>
        <v>188.31</v>
      </c>
      <c r="Q335" s="9" t="s">
        <v>8308</v>
      </c>
      <c r="R335" t="s">
        <v>8313</v>
      </c>
      <c r="S335" s="16">
        <f t="shared" si="23"/>
        <v>42437.636469907404</v>
      </c>
      <c r="T335" s="16">
        <f t="shared" si="24"/>
        <v>42467.59480324074</v>
      </c>
      <c r="U335">
        <f t="shared" si="25"/>
        <v>2016</v>
      </c>
    </row>
    <row r="336" spans="1:21" ht="57.6" hidden="1" x14ac:dyDescent="0.3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7"/>
        <v>101</v>
      </c>
      <c r="P336">
        <f t="shared" si="26"/>
        <v>146.65</v>
      </c>
      <c r="Q336" s="9" t="s">
        <v>8308</v>
      </c>
      <c r="R336" t="s">
        <v>8313</v>
      </c>
      <c r="S336" s="16">
        <f t="shared" si="23"/>
        <v>42101.682372685187</v>
      </c>
      <c r="T336" s="16">
        <f t="shared" si="24"/>
        <v>42139.791666666672</v>
      </c>
      <c r="U336">
        <f t="shared" si="25"/>
        <v>2015</v>
      </c>
    </row>
    <row r="337" spans="1:21" ht="43.2" hidden="1" x14ac:dyDescent="0.3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7"/>
        <v>103</v>
      </c>
      <c r="P337">
        <f t="shared" si="26"/>
        <v>109.19</v>
      </c>
      <c r="Q337" s="9" t="s">
        <v>8308</v>
      </c>
      <c r="R337" t="s">
        <v>8313</v>
      </c>
      <c r="S337" s="16">
        <f t="shared" si="23"/>
        <v>42101.737442129626</v>
      </c>
      <c r="T337" s="16">
        <f t="shared" si="24"/>
        <v>42132.916666666672</v>
      </c>
      <c r="U337">
        <f t="shared" si="25"/>
        <v>2015</v>
      </c>
    </row>
    <row r="338" spans="1:21" ht="43.2" hidden="1" x14ac:dyDescent="0.3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7"/>
        <v>117</v>
      </c>
      <c r="P338">
        <f t="shared" si="26"/>
        <v>59.25</v>
      </c>
      <c r="Q338" s="9" t="s">
        <v>8308</v>
      </c>
      <c r="R338" t="s">
        <v>8313</v>
      </c>
      <c r="S338" s="16">
        <f t="shared" si="23"/>
        <v>42291.596273148149</v>
      </c>
      <c r="T338" s="16">
        <f t="shared" si="24"/>
        <v>42321.637939814813</v>
      </c>
      <c r="U338">
        <f t="shared" si="25"/>
        <v>2015</v>
      </c>
    </row>
    <row r="339" spans="1:21" ht="43.2" hidden="1" x14ac:dyDescent="0.3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7"/>
        <v>101</v>
      </c>
      <c r="P339">
        <f t="shared" si="26"/>
        <v>97.9</v>
      </c>
      <c r="Q339" s="9" t="s">
        <v>8308</v>
      </c>
      <c r="R339" t="s">
        <v>8313</v>
      </c>
      <c r="S339" s="16">
        <f t="shared" si="23"/>
        <v>42047.128564814819</v>
      </c>
      <c r="T339" s="16">
        <f t="shared" si="24"/>
        <v>42077.086898148147</v>
      </c>
      <c r="U339">
        <f t="shared" si="25"/>
        <v>2015</v>
      </c>
    </row>
    <row r="340" spans="1:21" ht="43.2" hidden="1" x14ac:dyDescent="0.3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7"/>
        <v>110</v>
      </c>
      <c r="P340">
        <f t="shared" si="26"/>
        <v>70</v>
      </c>
      <c r="Q340" s="9" t="s">
        <v>8308</v>
      </c>
      <c r="R340" t="s">
        <v>8313</v>
      </c>
      <c r="S340" s="16">
        <f t="shared" si="23"/>
        <v>42559.755671296298</v>
      </c>
      <c r="T340" s="16">
        <f t="shared" si="24"/>
        <v>42616.041666666672</v>
      </c>
      <c r="U340">
        <f t="shared" si="25"/>
        <v>2016</v>
      </c>
    </row>
    <row r="341" spans="1:21" ht="43.2" hidden="1" x14ac:dyDescent="0.3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7"/>
        <v>108</v>
      </c>
      <c r="P341">
        <f t="shared" si="26"/>
        <v>72.87</v>
      </c>
      <c r="Q341" s="9" t="s">
        <v>8308</v>
      </c>
      <c r="R341" t="s">
        <v>8313</v>
      </c>
      <c r="S341" s="16">
        <f t="shared" si="23"/>
        <v>42093.760046296295</v>
      </c>
      <c r="T341" s="16">
        <f t="shared" si="24"/>
        <v>42123.760046296295</v>
      </c>
      <c r="U341">
        <f t="shared" si="25"/>
        <v>2015</v>
      </c>
    </row>
    <row r="342" spans="1:21" ht="43.2" hidden="1" x14ac:dyDescent="0.3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7"/>
        <v>125</v>
      </c>
      <c r="P342">
        <f t="shared" si="26"/>
        <v>146.35</v>
      </c>
      <c r="Q342" s="9" t="s">
        <v>8308</v>
      </c>
      <c r="R342" t="s">
        <v>8313</v>
      </c>
      <c r="S342" s="16">
        <f t="shared" si="23"/>
        <v>42772.669062500005</v>
      </c>
      <c r="T342" s="16">
        <f t="shared" si="24"/>
        <v>42802.875</v>
      </c>
      <c r="U342">
        <f t="shared" si="25"/>
        <v>2017</v>
      </c>
    </row>
    <row r="343" spans="1:21" ht="43.2" hidden="1" x14ac:dyDescent="0.3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7"/>
        <v>107</v>
      </c>
      <c r="P343">
        <f t="shared" si="26"/>
        <v>67.91</v>
      </c>
      <c r="Q343" s="9" t="s">
        <v>8308</v>
      </c>
      <c r="R343" t="s">
        <v>8313</v>
      </c>
      <c r="S343" s="16">
        <f t="shared" si="23"/>
        <v>41894.879606481481</v>
      </c>
      <c r="T343" s="16">
        <f t="shared" si="24"/>
        <v>41913.165972222225</v>
      </c>
      <c r="U343">
        <f t="shared" si="25"/>
        <v>2014</v>
      </c>
    </row>
    <row r="344" spans="1:21" ht="28.8" hidden="1" x14ac:dyDescent="0.3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7"/>
        <v>100</v>
      </c>
      <c r="P344">
        <f t="shared" si="26"/>
        <v>169.85</v>
      </c>
      <c r="Q344" s="9" t="s">
        <v>8308</v>
      </c>
      <c r="R344" t="s">
        <v>8313</v>
      </c>
      <c r="S344" s="16">
        <f t="shared" si="23"/>
        <v>42459.780844907407</v>
      </c>
      <c r="T344" s="16">
        <f t="shared" si="24"/>
        <v>42489.780844907407</v>
      </c>
      <c r="U344">
        <f t="shared" si="25"/>
        <v>2016</v>
      </c>
    </row>
    <row r="345" spans="1:21" ht="43.2" hidden="1" x14ac:dyDescent="0.3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7"/>
        <v>102</v>
      </c>
      <c r="P345">
        <f t="shared" si="26"/>
        <v>58.41</v>
      </c>
      <c r="Q345" s="9" t="s">
        <v>8308</v>
      </c>
      <c r="R345" t="s">
        <v>8313</v>
      </c>
      <c r="S345" s="16">
        <f t="shared" si="23"/>
        <v>41926.73778935185</v>
      </c>
      <c r="T345" s="16">
        <f t="shared" si="24"/>
        <v>41957.125</v>
      </c>
      <c r="U345">
        <f t="shared" si="25"/>
        <v>2014</v>
      </c>
    </row>
    <row r="346" spans="1:21" ht="43.2" hidden="1" x14ac:dyDescent="0.3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7"/>
        <v>102</v>
      </c>
      <c r="P346">
        <f t="shared" si="26"/>
        <v>119.99</v>
      </c>
      <c r="Q346" s="9" t="s">
        <v>8308</v>
      </c>
      <c r="R346" t="s">
        <v>8313</v>
      </c>
      <c r="S346" s="16">
        <f t="shared" si="23"/>
        <v>42111.970995370371</v>
      </c>
      <c r="T346" s="16">
        <f t="shared" si="24"/>
        <v>42156.097222222219</v>
      </c>
      <c r="U346">
        <f t="shared" si="25"/>
        <v>2015</v>
      </c>
    </row>
    <row r="347" spans="1:21" ht="43.2" hidden="1" x14ac:dyDescent="0.3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7"/>
        <v>123</v>
      </c>
      <c r="P347">
        <f t="shared" si="26"/>
        <v>99.86</v>
      </c>
      <c r="Q347" s="9" t="s">
        <v>8308</v>
      </c>
      <c r="R347" t="s">
        <v>8313</v>
      </c>
      <c r="S347" s="16">
        <f t="shared" si="23"/>
        <v>42114.944328703699</v>
      </c>
      <c r="T347" s="16">
        <f t="shared" si="24"/>
        <v>42144.944328703699</v>
      </c>
      <c r="U347">
        <f t="shared" si="25"/>
        <v>2015</v>
      </c>
    </row>
    <row r="348" spans="1:21" ht="43.2" hidden="1" x14ac:dyDescent="0.3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7"/>
        <v>170</v>
      </c>
      <c r="P348">
        <f t="shared" si="26"/>
        <v>90.58</v>
      </c>
      <c r="Q348" s="9" t="s">
        <v>8308</v>
      </c>
      <c r="R348" t="s">
        <v>8313</v>
      </c>
      <c r="S348" s="16">
        <f t="shared" si="23"/>
        <v>42261.500243055561</v>
      </c>
      <c r="T348" s="16">
        <f t="shared" si="24"/>
        <v>42291.500243055561</v>
      </c>
      <c r="U348">
        <f t="shared" si="25"/>
        <v>2015</v>
      </c>
    </row>
    <row r="349" spans="1:21" ht="43.2" hidden="1" x14ac:dyDescent="0.3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7"/>
        <v>112</v>
      </c>
      <c r="P349">
        <f t="shared" si="26"/>
        <v>117.77</v>
      </c>
      <c r="Q349" s="9" t="s">
        <v>8308</v>
      </c>
      <c r="R349" t="s">
        <v>8313</v>
      </c>
      <c r="S349" s="16">
        <f t="shared" si="23"/>
        <v>42292.495474537034</v>
      </c>
      <c r="T349" s="16">
        <f t="shared" si="24"/>
        <v>42322.537141203706</v>
      </c>
      <c r="U349">
        <f t="shared" si="25"/>
        <v>2015</v>
      </c>
    </row>
    <row r="350" spans="1:21" ht="43.2" hidden="1" x14ac:dyDescent="0.3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7"/>
        <v>103</v>
      </c>
      <c r="P350">
        <f t="shared" si="26"/>
        <v>86.55</v>
      </c>
      <c r="Q350" s="9" t="s">
        <v>8308</v>
      </c>
      <c r="R350" t="s">
        <v>8313</v>
      </c>
      <c r="S350" s="16">
        <f t="shared" si="23"/>
        <v>42207.58699074074</v>
      </c>
      <c r="T350" s="16">
        <f t="shared" si="24"/>
        <v>42237.58699074074</v>
      </c>
      <c r="U350">
        <f t="shared" si="25"/>
        <v>2015</v>
      </c>
    </row>
    <row r="351" spans="1:21" ht="43.2" hidden="1" x14ac:dyDescent="0.3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7"/>
        <v>107</v>
      </c>
      <c r="P351">
        <f t="shared" si="26"/>
        <v>71.900000000000006</v>
      </c>
      <c r="Q351" s="9" t="s">
        <v>8308</v>
      </c>
      <c r="R351" t="s">
        <v>8313</v>
      </c>
      <c r="S351" s="16">
        <f t="shared" si="23"/>
        <v>42760.498935185184</v>
      </c>
      <c r="T351" s="16">
        <f t="shared" si="24"/>
        <v>42790.498935185184</v>
      </c>
      <c r="U351">
        <f t="shared" si="25"/>
        <v>2017</v>
      </c>
    </row>
    <row r="352" spans="1:21" ht="43.2" hidden="1" x14ac:dyDescent="0.3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7"/>
        <v>115</v>
      </c>
      <c r="P352">
        <f t="shared" si="26"/>
        <v>129.82</v>
      </c>
      <c r="Q352" s="9" t="s">
        <v>8308</v>
      </c>
      <c r="R352" t="s">
        <v>8313</v>
      </c>
      <c r="S352" s="16">
        <f t="shared" si="23"/>
        <v>42586.066076388888</v>
      </c>
      <c r="T352" s="16">
        <f t="shared" si="24"/>
        <v>42624.165972222225</v>
      </c>
      <c r="U352">
        <f t="shared" si="25"/>
        <v>2016</v>
      </c>
    </row>
    <row r="353" spans="1:21" ht="43.2" hidden="1" x14ac:dyDescent="0.3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7"/>
        <v>127</v>
      </c>
      <c r="P353">
        <f t="shared" si="26"/>
        <v>44.91</v>
      </c>
      <c r="Q353" s="9" t="s">
        <v>8308</v>
      </c>
      <c r="R353" t="s">
        <v>8313</v>
      </c>
      <c r="S353" s="16">
        <f t="shared" si="23"/>
        <v>42427.964745370366</v>
      </c>
      <c r="T353" s="16">
        <f t="shared" si="24"/>
        <v>42467.923078703709</v>
      </c>
      <c r="U353">
        <f t="shared" si="25"/>
        <v>2016</v>
      </c>
    </row>
    <row r="354" spans="1:21" ht="43.2" hidden="1" x14ac:dyDescent="0.3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7"/>
        <v>117</v>
      </c>
      <c r="P354">
        <f t="shared" si="26"/>
        <v>40.76</v>
      </c>
      <c r="Q354" s="9" t="s">
        <v>8308</v>
      </c>
      <c r="R354" t="s">
        <v>8313</v>
      </c>
      <c r="S354" s="16">
        <f t="shared" si="23"/>
        <v>41890.167453703703</v>
      </c>
      <c r="T354" s="16">
        <f t="shared" si="24"/>
        <v>41920.167453703703</v>
      </c>
      <c r="U354">
        <f t="shared" si="25"/>
        <v>2014</v>
      </c>
    </row>
    <row r="355" spans="1:21" ht="43.2" hidden="1" x14ac:dyDescent="0.3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7"/>
        <v>109</v>
      </c>
      <c r="P355">
        <f t="shared" si="26"/>
        <v>103.52</v>
      </c>
      <c r="Q355" s="9" t="s">
        <v>8308</v>
      </c>
      <c r="R355" t="s">
        <v>8313</v>
      </c>
      <c r="S355" s="16">
        <f t="shared" si="23"/>
        <v>42297.791886574079</v>
      </c>
      <c r="T355" s="16">
        <f t="shared" si="24"/>
        <v>42327.833553240736</v>
      </c>
      <c r="U355">
        <f t="shared" si="25"/>
        <v>2015</v>
      </c>
    </row>
    <row r="356" spans="1:21" ht="43.2" hidden="1" x14ac:dyDescent="0.3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7"/>
        <v>104</v>
      </c>
      <c r="P356">
        <f t="shared" si="26"/>
        <v>125.45</v>
      </c>
      <c r="Q356" s="9" t="s">
        <v>8308</v>
      </c>
      <c r="R356" t="s">
        <v>8313</v>
      </c>
      <c r="S356" s="16">
        <f t="shared" si="23"/>
        <v>42438.827789351853</v>
      </c>
      <c r="T356" s="16">
        <f t="shared" si="24"/>
        <v>42468.786122685182</v>
      </c>
      <c r="U356">
        <f t="shared" si="25"/>
        <v>2016</v>
      </c>
    </row>
    <row r="357" spans="1:21" ht="43.2" hidden="1" x14ac:dyDescent="0.3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7"/>
        <v>116</v>
      </c>
      <c r="P357">
        <f t="shared" si="26"/>
        <v>246.61</v>
      </c>
      <c r="Q357" s="9" t="s">
        <v>8308</v>
      </c>
      <c r="R357" t="s">
        <v>8313</v>
      </c>
      <c r="S357" s="16">
        <f t="shared" si="23"/>
        <v>41943.293912037036</v>
      </c>
      <c r="T357" s="16">
        <f t="shared" si="24"/>
        <v>41974.3355787037</v>
      </c>
      <c r="U357">
        <f t="shared" si="25"/>
        <v>2014</v>
      </c>
    </row>
    <row r="358" spans="1:21" ht="43.2" hidden="1" x14ac:dyDescent="0.3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7"/>
        <v>103</v>
      </c>
      <c r="P358">
        <f t="shared" si="26"/>
        <v>79.400000000000006</v>
      </c>
      <c r="Q358" s="9" t="s">
        <v>8308</v>
      </c>
      <c r="R358" t="s">
        <v>8313</v>
      </c>
      <c r="S358" s="16">
        <f t="shared" si="23"/>
        <v>42415.803159722222</v>
      </c>
      <c r="T358" s="16">
        <f t="shared" si="24"/>
        <v>42445.761493055557</v>
      </c>
      <c r="U358">
        <f t="shared" si="25"/>
        <v>2016</v>
      </c>
    </row>
    <row r="359" spans="1:21" ht="43.2" hidden="1" x14ac:dyDescent="0.3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7"/>
        <v>174</v>
      </c>
      <c r="P359">
        <f t="shared" si="26"/>
        <v>86.14</v>
      </c>
      <c r="Q359" s="9" t="s">
        <v>8308</v>
      </c>
      <c r="R359" t="s">
        <v>8313</v>
      </c>
      <c r="S359" s="16">
        <f t="shared" si="23"/>
        <v>42078.222187499996</v>
      </c>
      <c r="T359" s="16">
        <f t="shared" si="24"/>
        <v>42118.222187499996</v>
      </c>
      <c r="U359">
        <f t="shared" si="25"/>
        <v>2015</v>
      </c>
    </row>
    <row r="360" spans="1:21" ht="43.2" hidden="1" x14ac:dyDescent="0.3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7"/>
        <v>103</v>
      </c>
      <c r="P360">
        <f t="shared" si="26"/>
        <v>193.05</v>
      </c>
      <c r="Q360" s="9" t="s">
        <v>8308</v>
      </c>
      <c r="R360" t="s">
        <v>8313</v>
      </c>
      <c r="S360" s="16">
        <f t="shared" si="23"/>
        <v>42507.860196759255</v>
      </c>
      <c r="T360" s="16">
        <f t="shared" si="24"/>
        <v>42536.625</v>
      </c>
      <c r="U360">
        <f t="shared" si="25"/>
        <v>2016</v>
      </c>
    </row>
    <row r="361" spans="1:21" ht="43.2" hidden="1" x14ac:dyDescent="0.3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7"/>
        <v>105</v>
      </c>
      <c r="P361">
        <f t="shared" si="26"/>
        <v>84.02</v>
      </c>
      <c r="Q361" s="9" t="s">
        <v>8308</v>
      </c>
      <c r="R361" t="s">
        <v>8313</v>
      </c>
      <c r="S361" s="16">
        <f t="shared" si="23"/>
        <v>41935.070486111108</v>
      </c>
      <c r="T361" s="16">
        <f t="shared" si="24"/>
        <v>41957.216666666667</v>
      </c>
      <c r="U361">
        <f t="shared" si="25"/>
        <v>2014</v>
      </c>
    </row>
    <row r="362" spans="1:21" ht="43.2" hidden="1" x14ac:dyDescent="0.3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7"/>
        <v>101</v>
      </c>
      <c r="P362">
        <f t="shared" si="26"/>
        <v>139.83000000000001</v>
      </c>
      <c r="Q362" s="9" t="s">
        <v>8308</v>
      </c>
      <c r="R362" t="s">
        <v>8313</v>
      </c>
      <c r="S362" s="16">
        <f t="shared" si="23"/>
        <v>42163.897916666669</v>
      </c>
      <c r="T362" s="16">
        <f t="shared" si="24"/>
        <v>42208.132638888885</v>
      </c>
      <c r="U362">
        <f t="shared" si="25"/>
        <v>2015</v>
      </c>
    </row>
    <row r="363" spans="1:21" ht="43.2" hidden="1" x14ac:dyDescent="0.3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7"/>
        <v>111</v>
      </c>
      <c r="P363">
        <f t="shared" si="26"/>
        <v>109.82</v>
      </c>
      <c r="Q363" s="9" t="s">
        <v>8308</v>
      </c>
      <c r="R363" t="s">
        <v>8313</v>
      </c>
      <c r="S363" s="16">
        <f t="shared" si="23"/>
        <v>41936.001226851848</v>
      </c>
      <c r="T363" s="16">
        <f t="shared" si="24"/>
        <v>41966.042893518519</v>
      </c>
      <c r="U363">
        <f t="shared" si="25"/>
        <v>2014</v>
      </c>
    </row>
    <row r="364" spans="1:21" ht="57.6" hidden="1" x14ac:dyDescent="0.3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7"/>
        <v>124</v>
      </c>
      <c r="P364">
        <f t="shared" si="26"/>
        <v>139.53</v>
      </c>
      <c r="Q364" s="9" t="s">
        <v>8308</v>
      </c>
      <c r="R364" t="s">
        <v>8313</v>
      </c>
      <c r="S364" s="16">
        <f t="shared" si="23"/>
        <v>41837.210543981484</v>
      </c>
      <c r="T364" s="16">
        <f t="shared" si="24"/>
        <v>41859</v>
      </c>
      <c r="U364">
        <f t="shared" si="25"/>
        <v>2014</v>
      </c>
    </row>
    <row r="365" spans="1:21" ht="57.6" hidden="1" x14ac:dyDescent="0.3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7"/>
        <v>101</v>
      </c>
      <c r="P365">
        <f t="shared" si="26"/>
        <v>347.85</v>
      </c>
      <c r="Q365" s="9" t="s">
        <v>8308</v>
      </c>
      <c r="R365" t="s">
        <v>8313</v>
      </c>
      <c r="S365" s="16">
        <f t="shared" si="23"/>
        <v>40255.744629629626</v>
      </c>
      <c r="T365" s="16">
        <f t="shared" si="24"/>
        <v>40300.806944444441</v>
      </c>
      <c r="U365">
        <f t="shared" si="25"/>
        <v>2010</v>
      </c>
    </row>
    <row r="366" spans="1:21" ht="43.2" hidden="1" x14ac:dyDescent="0.3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7"/>
        <v>110</v>
      </c>
      <c r="P366">
        <f t="shared" si="26"/>
        <v>68.239999999999995</v>
      </c>
      <c r="Q366" s="9" t="s">
        <v>8308</v>
      </c>
      <c r="R366" t="s">
        <v>8313</v>
      </c>
      <c r="S366" s="16">
        <f t="shared" si="23"/>
        <v>41780.859629629631</v>
      </c>
      <c r="T366" s="16">
        <f t="shared" si="24"/>
        <v>41811.165972222225</v>
      </c>
      <c r="U366">
        <f t="shared" si="25"/>
        <v>2014</v>
      </c>
    </row>
    <row r="367" spans="1:21" ht="43.2" hidden="1" x14ac:dyDescent="0.3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7"/>
        <v>104</v>
      </c>
      <c r="P367">
        <f t="shared" si="26"/>
        <v>239.94</v>
      </c>
      <c r="Q367" s="9" t="s">
        <v>8308</v>
      </c>
      <c r="R367" t="s">
        <v>8313</v>
      </c>
      <c r="S367" s="16">
        <f t="shared" si="23"/>
        <v>41668.606469907405</v>
      </c>
      <c r="T367" s="16">
        <f t="shared" si="24"/>
        <v>41698.606469907405</v>
      </c>
      <c r="U367">
        <f t="shared" si="25"/>
        <v>2014</v>
      </c>
    </row>
    <row r="368" spans="1:21" ht="43.2" hidden="1" x14ac:dyDescent="0.3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7"/>
        <v>101</v>
      </c>
      <c r="P368">
        <f t="shared" si="26"/>
        <v>287.31</v>
      </c>
      <c r="Q368" s="9" t="s">
        <v>8308</v>
      </c>
      <c r="R368" t="s">
        <v>8313</v>
      </c>
      <c r="S368" s="16">
        <f t="shared" si="23"/>
        <v>41019.793032407404</v>
      </c>
      <c r="T368" s="16">
        <f t="shared" si="24"/>
        <v>41049.793032407404</v>
      </c>
      <c r="U368">
        <f t="shared" si="25"/>
        <v>2012</v>
      </c>
    </row>
    <row r="369" spans="1:21" ht="43.2" hidden="1" x14ac:dyDescent="0.3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7"/>
        <v>103</v>
      </c>
      <c r="P369">
        <f t="shared" si="26"/>
        <v>86.85</v>
      </c>
      <c r="Q369" s="9" t="s">
        <v>8308</v>
      </c>
      <c r="R369" t="s">
        <v>8313</v>
      </c>
      <c r="S369" s="16">
        <f t="shared" si="23"/>
        <v>41355.577291666668</v>
      </c>
      <c r="T369" s="16">
        <f t="shared" si="24"/>
        <v>41395.207638888889</v>
      </c>
      <c r="U369">
        <f t="shared" si="25"/>
        <v>2013</v>
      </c>
    </row>
    <row r="370" spans="1:21" ht="43.2" hidden="1" x14ac:dyDescent="0.3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7"/>
        <v>104</v>
      </c>
      <c r="P370">
        <f t="shared" si="26"/>
        <v>81.849999999999994</v>
      </c>
      <c r="Q370" s="9" t="s">
        <v>8308</v>
      </c>
      <c r="R370" t="s">
        <v>8313</v>
      </c>
      <c r="S370" s="16">
        <f t="shared" si="23"/>
        <v>42043.605578703704</v>
      </c>
      <c r="T370" s="16">
        <f t="shared" si="24"/>
        <v>42078.563912037032</v>
      </c>
      <c r="U370">
        <f t="shared" si="25"/>
        <v>2015</v>
      </c>
    </row>
    <row r="371" spans="1:21" ht="43.2" hidden="1" x14ac:dyDescent="0.3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7"/>
        <v>110</v>
      </c>
      <c r="P371">
        <f t="shared" si="26"/>
        <v>42.87</v>
      </c>
      <c r="Q371" s="9" t="s">
        <v>8308</v>
      </c>
      <c r="R371" t="s">
        <v>8313</v>
      </c>
      <c r="S371" s="16">
        <f t="shared" si="23"/>
        <v>40893.551724537036</v>
      </c>
      <c r="T371" s="16">
        <f t="shared" si="24"/>
        <v>40923.551724537036</v>
      </c>
      <c r="U371">
        <f t="shared" si="25"/>
        <v>2011</v>
      </c>
    </row>
    <row r="372" spans="1:21" ht="43.2" hidden="1" x14ac:dyDescent="0.3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7"/>
        <v>122</v>
      </c>
      <c r="P372">
        <f t="shared" si="26"/>
        <v>709.42</v>
      </c>
      <c r="Q372" s="9" t="s">
        <v>8308</v>
      </c>
      <c r="R372" t="s">
        <v>8313</v>
      </c>
      <c r="S372" s="16">
        <f t="shared" si="23"/>
        <v>42711.795138888891</v>
      </c>
      <c r="T372" s="16">
        <f t="shared" si="24"/>
        <v>42741.795138888891</v>
      </c>
      <c r="U372">
        <f t="shared" si="25"/>
        <v>2016</v>
      </c>
    </row>
    <row r="373" spans="1:21" ht="43.2" hidden="1" x14ac:dyDescent="0.3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7"/>
        <v>114</v>
      </c>
      <c r="P373">
        <f t="shared" si="26"/>
        <v>161.26</v>
      </c>
      <c r="Q373" s="9" t="s">
        <v>8308</v>
      </c>
      <c r="R373" t="s">
        <v>8313</v>
      </c>
      <c r="S373" s="16">
        <f t="shared" si="23"/>
        <v>41261.767812500002</v>
      </c>
      <c r="T373" s="16">
        <f t="shared" si="24"/>
        <v>41306.767812500002</v>
      </c>
      <c r="U373">
        <f t="shared" si="25"/>
        <v>2012</v>
      </c>
    </row>
    <row r="374" spans="1:21" ht="28.8" hidden="1" x14ac:dyDescent="0.3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7"/>
        <v>125</v>
      </c>
      <c r="P374">
        <f t="shared" si="26"/>
        <v>41.78</v>
      </c>
      <c r="Q374" s="9" t="s">
        <v>8308</v>
      </c>
      <c r="R374" t="s">
        <v>8313</v>
      </c>
      <c r="S374" s="16">
        <f t="shared" si="23"/>
        <v>42425.576898148152</v>
      </c>
      <c r="T374" s="16">
        <f t="shared" si="24"/>
        <v>42465.666666666672</v>
      </c>
      <c r="U374">
        <f t="shared" si="25"/>
        <v>2016</v>
      </c>
    </row>
    <row r="375" spans="1:21" ht="43.2" hidden="1" x14ac:dyDescent="0.3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7"/>
        <v>107</v>
      </c>
      <c r="P375">
        <f t="shared" si="26"/>
        <v>89.89</v>
      </c>
      <c r="Q375" s="9" t="s">
        <v>8308</v>
      </c>
      <c r="R375" t="s">
        <v>8313</v>
      </c>
      <c r="S375" s="16">
        <f t="shared" si="23"/>
        <v>41078.91201388889</v>
      </c>
      <c r="T375" s="16">
        <f t="shared" si="24"/>
        <v>41108.91201388889</v>
      </c>
      <c r="U375">
        <f t="shared" si="25"/>
        <v>2012</v>
      </c>
    </row>
    <row r="376" spans="1:21" ht="43.2" hidden="1" x14ac:dyDescent="0.3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7"/>
        <v>131</v>
      </c>
      <c r="P376">
        <f t="shared" si="26"/>
        <v>45.05</v>
      </c>
      <c r="Q376" s="9" t="s">
        <v>8308</v>
      </c>
      <c r="R376" t="s">
        <v>8313</v>
      </c>
      <c r="S376" s="16">
        <f t="shared" si="23"/>
        <v>40757.889247685183</v>
      </c>
      <c r="T376" s="16">
        <f t="shared" si="24"/>
        <v>40802.889247685183</v>
      </c>
      <c r="U376">
        <f t="shared" si="25"/>
        <v>2011</v>
      </c>
    </row>
    <row r="377" spans="1:21" ht="43.2" hidden="1" x14ac:dyDescent="0.3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7"/>
        <v>120</v>
      </c>
      <c r="P377">
        <f t="shared" si="26"/>
        <v>42.86</v>
      </c>
      <c r="Q377" s="9" t="s">
        <v>8308</v>
      </c>
      <c r="R377" t="s">
        <v>8313</v>
      </c>
      <c r="S377" s="16">
        <f t="shared" si="23"/>
        <v>41657.985081018516</v>
      </c>
      <c r="T377" s="16">
        <f t="shared" si="24"/>
        <v>41699.720833333333</v>
      </c>
      <c r="U377">
        <f t="shared" si="25"/>
        <v>2014</v>
      </c>
    </row>
    <row r="378" spans="1:21" ht="43.2" hidden="1" x14ac:dyDescent="0.3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7"/>
        <v>106</v>
      </c>
      <c r="P378">
        <f t="shared" si="26"/>
        <v>54.08</v>
      </c>
      <c r="Q378" s="9" t="s">
        <v>8308</v>
      </c>
      <c r="R378" t="s">
        <v>8313</v>
      </c>
      <c r="S378" s="16">
        <f t="shared" si="23"/>
        <v>42576.452731481477</v>
      </c>
      <c r="T378" s="16">
        <f t="shared" si="24"/>
        <v>42607.452731481477</v>
      </c>
      <c r="U378">
        <f t="shared" si="25"/>
        <v>2016</v>
      </c>
    </row>
    <row r="379" spans="1:21" ht="43.2" hidden="1" x14ac:dyDescent="0.3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7"/>
        <v>114</v>
      </c>
      <c r="P379">
        <f t="shared" si="26"/>
        <v>103.22</v>
      </c>
      <c r="Q379" s="9" t="s">
        <v>8308</v>
      </c>
      <c r="R379" t="s">
        <v>8313</v>
      </c>
      <c r="S379" s="16">
        <f t="shared" si="23"/>
        <v>42292.250787037032</v>
      </c>
      <c r="T379" s="16">
        <f t="shared" si="24"/>
        <v>42322.292361111111</v>
      </c>
      <c r="U379">
        <f t="shared" si="25"/>
        <v>2015</v>
      </c>
    </row>
    <row r="380" spans="1:21" ht="57.6" hidden="1" x14ac:dyDescent="0.3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7"/>
        <v>112</v>
      </c>
      <c r="P380">
        <f t="shared" si="26"/>
        <v>40.4</v>
      </c>
      <c r="Q380" s="9" t="s">
        <v>8308</v>
      </c>
      <c r="R380" t="s">
        <v>8313</v>
      </c>
      <c r="S380" s="16">
        <f t="shared" si="23"/>
        <v>42370.571851851855</v>
      </c>
      <c r="T380" s="16">
        <f t="shared" si="24"/>
        <v>42394.994444444441</v>
      </c>
      <c r="U380">
        <f t="shared" si="25"/>
        <v>2016</v>
      </c>
    </row>
    <row r="381" spans="1:21" ht="43.2" hidden="1" x14ac:dyDescent="0.3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7"/>
        <v>116</v>
      </c>
      <c r="P381">
        <f t="shared" si="26"/>
        <v>116.86</v>
      </c>
      <c r="Q381" s="9" t="s">
        <v>8308</v>
      </c>
      <c r="R381" t="s">
        <v>8313</v>
      </c>
      <c r="S381" s="16">
        <f t="shared" si="23"/>
        <v>40987.688333333332</v>
      </c>
      <c r="T381" s="16">
        <f t="shared" si="24"/>
        <v>41032.688333333332</v>
      </c>
      <c r="U381">
        <f t="shared" si="25"/>
        <v>2012</v>
      </c>
    </row>
    <row r="382" spans="1:21" ht="57.6" hidden="1" x14ac:dyDescent="0.3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7"/>
        <v>142</v>
      </c>
      <c r="P382">
        <f t="shared" si="26"/>
        <v>115.51</v>
      </c>
      <c r="Q382" s="9" t="s">
        <v>8308</v>
      </c>
      <c r="R382" t="s">
        <v>8313</v>
      </c>
      <c r="S382" s="16">
        <f t="shared" si="23"/>
        <v>42367.719814814816</v>
      </c>
      <c r="T382" s="16">
        <f t="shared" si="24"/>
        <v>42392.719814814816</v>
      </c>
      <c r="U382">
        <f t="shared" si="25"/>
        <v>2015</v>
      </c>
    </row>
    <row r="383" spans="1:21" ht="43.2" hidden="1" x14ac:dyDescent="0.3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7"/>
        <v>105</v>
      </c>
      <c r="P383">
        <f t="shared" si="26"/>
        <v>104.31</v>
      </c>
      <c r="Q383" s="9" t="s">
        <v>8308</v>
      </c>
      <c r="R383" t="s">
        <v>8313</v>
      </c>
      <c r="S383" s="16">
        <f t="shared" si="23"/>
        <v>41085.698113425926</v>
      </c>
      <c r="T383" s="16">
        <f t="shared" si="24"/>
        <v>41120.208333333336</v>
      </c>
      <c r="U383">
        <f t="shared" si="25"/>
        <v>2012</v>
      </c>
    </row>
    <row r="384" spans="1:21" ht="57.6" hidden="1" x14ac:dyDescent="0.3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7"/>
        <v>256</v>
      </c>
      <c r="P384">
        <f t="shared" si="26"/>
        <v>69.77</v>
      </c>
      <c r="Q384" s="9" t="s">
        <v>8308</v>
      </c>
      <c r="R384" t="s">
        <v>8313</v>
      </c>
      <c r="S384" s="16">
        <f t="shared" si="23"/>
        <v>41144.709490740745</v>
      </c>
      <c r="T384" s="16">
        <f t="shared" si="24"/>
        <v>41158.709490740745</v>
      </c>
      <c r="U384">
        <f t="shared" si="25"/>
        <v>2012</v>
      </c>
    </row>
    <row r="385" spans="1:21" ht="43.2" hidden="1" x14ac:dyDescent="0.3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7"/>
        <v>207</v>
      </c>
      <c r="P385">
        <f t="shared" si="26"/>
        <v>43.02</v>
      </c>
      <c r="Q385" s="9" t="s">
        <v>8308</v>
      </c>
      <c r="R385" t="s">
        <v>8313</v>
      </c>
      <c r="S385" s="16">
        <f t="shared" si="23"/>
        <v>41755.117581018516</v>
      </c>
      <c r="T385" s="16">
        <f t="shared" si="24"/>
        <v>41778.117581018516</v>
      </c>
      <c r="U385">
        <f t="shared" si="25"/>
        <v>2014</v>
      </c>
    </row>
    <row r="386" spans="1:21" ht="43.2" hidden="1" x14ac:dyDescent="0.3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7"/>
        <v>112</v>
      </c>
      <c r="P386">
        <f t="shared" si="26"/>
        <v>58.54</v>
      </c>
      <c r="Q386" s="9" t="s">
        <v>8308</v>
      </c>
      <c r="R386" t="s">
        <v>8313</v>
      </c>
      <c r="S386" s="16">
        <f t="shared" si="23"/>
        <v>41980.781793981485</v>
      </c>
      <c r="T386" s="16">
        <f t="shared" si="24"/>
        <v>42010.781793981485</v>
      </c>
      <c r="U386">
        <f t="shared" si="25"/>
        <v>2014</v>
      </c>
    </row>
    <row r="387" spans="1:21" ht="43.2" hidden="1" x14ac:dyDescent="0.3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27"/>
        <v>106</v>
      </c>
      <c r="P387">
        <f t="shared" si="26"/>
        <v>111.8</v>
      </c>
      <c r="Q387" s="9" t="s">
        <v>8308</v>
      </c>
      <c r="R387" t="s">
        <v>8313</v>
      </c>
      <c r="S387" s="16">
        <f t="shared" ref="S387:S450" si="28">(((J387/60)/60)/24)+DATE(1970,1,1)</f>
        <v>41934.584502314814</v>
      </c>
      <c r="T387" s="16">
        <f t="shared" ref="T387:T450" si="29">(((I387/60)/60)/24)+DATE(1970,1,1)</f>
        <v>41964.626168981486</v>
      </c>
      <c r="U387">
        <f t="shared" ref="U387:U450" si="30">YEAR(S:S)</f>
        <v>2014</v>
      </c>
    </row>
    <row r="388" spans="1:21" ht="43.2" hidden="1" x14ac:dyDescent="0.3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7"/>
        <v>100</v>
      </c>
      <c r="P388">
        <f t="shared" ref="P388:P451" si="31">IFERROR(ROUND(E388/L388,2), "N/A")</f>
        <v>46.23</v>
      </c>
      <c r="Q388" s="9" t="s">
        <v>8308</v>
      </c>
      <c r="R388" t="s">
        <v>8313</v>
      </c>
      <c r="S388" s="16">
        <f t="shared" si="28"/>
        <v>42211.951284722221</v>
      </c>
      <c r="T388" s="16">
        <f t="shared" si="29"/>
        <v>42226.951284722221</v>
      </c>
      <c r="U388">
        <f t="shared" si="30"/>
        <v>2015</v>
      </c>
    </row>
    <row r="389" spans="1:21" ht="57.6" hidden="1" x14ac:dyDescent="0.3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ref="O389:O452" si="32">ROUND(E389/D389*100,0)</f>
        <v>214</v>
      </c>
      <c r="P389">
        <f t="shared" si="31"/>
        <v>144.69</v>
      </c>
      <c r="Q389" s="9" t="s">
        <v>8308</v>
      </c>
      <c r="R389" t="s">
        <v>8313</v>
      </c>
      <c r="S389" s="16">
        <f t="shared" si="28"/>
        <v>42200.67659722222</v>
      </c>
      <c r="T389" s="16">
        <f t="shared" si="29"/>
        <v>42231.25</v>
      </c>
      <c r="U389">
        <f t="shared" si="30"/>
        <v>2015</v>
      </c>
    </row>
    <row r="390" spans="1:21" ht="43.2" hidden="1" x14ac:dyDescent="0.3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2"/>
        <v>126</v>
      </c>
      <c r="P390">
        <f t="shared" si="31"/>
        <v>88.85</v>
      </c>
      <c r="Q390" s="9" t="s">
        <v>8308</v>
      </c>
      <c r="R390" t="s">
        <v>8313</v>
      </c>
      <c r="S390" s="16">
        <f t="shared" si="28"/>
        <v>42549.076157407413</v>
      </c>
      <c r="T390" s="16">
        <f t="shared" si="29"/>
        <v>42579.076157407413</v>
      </c>
      <c r="U390">
        <f t="shared" si="30"/>
        <v>2016</v>
      </c>
    </row>
    <row r="391" spans="1:21" ht="57.6" hidden="1" x14ac:dyDescent="0.3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2"/>
        <v>182</v>
      </c>
      <c r="P391">
        <f t="shared" si="31"/>
        <v>81.75</v>
      </c>
      <c r="Q391" s="9" t="s">
        <v>8308</v>
      </c>
      <c r="R391" t="s">
        <v>8313</v>
      </c>
      <c r="S391" s="16">
        <f t="shared" si="28"/>
        <v>41674.063078703701</v>
      </c>
      <c r="T391" s="16">
        <f t="shared" si="29"/>
        <v>41705.957638888889</v>
      </c>
      <c r="U391">
        <f t="shared" si="30"/>
        <v>2014</v>
      </c>
    </row>
    <row r="392" spans="1:21" ht="43.2" hidden="1" x14ac:dyDescent="0.3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2"/>
        <v>100</v>
      </c>
      <c r="P392">
        <f t="shared" si="31"/>
        <v>71.430000000000007</v>
      </c>
      <c r="Q392" s="9" t="s">
        <v>8308</v>
      </c>
      <c r="R392" t="s">
        <v>8313</v>
      </c>
      <c r="S392" s="16">
        <f t="shared" si="28"/>
        <v>42112.036712962959</v>
      </c>
      <c r="T392" s="16">
        <f t="shared" si="29"/>
        <v>42132.036712962959</v>
      </c>
      <c r="U392">
        <f t="shared" si="30"/>
        <v>2015</v>
      </c>
    </row>
    <row r="393" spans="1:21" ht="43.2" hidden="1" x14ac:dyDescent="0.3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2"/>
        <v>101</v>
      </c>
      <c r="P393">
        <f t="shared" si="31"/>
        <v>104.26</v>
      </c>
      <c r="Q393" s="9" t="s">
        <v>8308</v>
      </c>
      <c r="R393" t="s">
        <v>8313</v>
      </c>
      <c r="S393" s="16">
        <f t="shared" si="28"/>
        <v>40865.042256944449</v>
      </c>
      <c r="T393" s="16">
        <f t="shared" si="29"/>
        <v>40895.040972222225</v>
      </c>
      <c r="U393">
        <f t="shared" si="30"/>
        <v>2011</v>
      </c>
    </row>
    <row r="394" spans="1:21" ht="43.2" hidden="1" x14ac:dyDescent="0.3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2"/>
        <v>101</v>
      </c>
      <c r="P394">
        <f t="shared" si="31"/>
        <v>90.62</v>
      </c>
      <c r="Q394" s="9" t="s">
        <v>8308</v>
      </c>
      <c r="R394" t="s">
        <v>8313</v>
      </c>
      <c r="S394" s="16">
        <f t="shared" si="28"/>
        <v>40763.717256944445</v>
      </c>
      <c r="T394" s="16">
        <f t="shared" si="29"/>
        <v>40794.125</v>
      </c>
      <c r="U394">
        <f t="shared" si="30"/>
        <v>2011</v>
      </c>
    </row>
    <row r="395" spans="1:21" ht="43.2" hidden="1" x14ac:dyDescent="0.3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2"/>
        <v>110</v>
      </c>
      <c r="P395">
        <f t="shared" si="31"/>
        <v>157.33000000000001</v>
      </c>
      <c r="Q395" s="9" t="s">
        <v>8308</v>
      </c>
      <c r="R395" t="s">
        <v>8313</v>
      </c>
      <c r="S395" s="16">
        <f t="shared" si="28"/>
        <v>41526.708935185183</v>
      </c>
      <c r="T395" s="16">
        <f t="shared" si="29"/>
        <v>41557.708935185183</v>
      </c>
      <c r="U395">
        <f t="shared" si="30"/>
        <v>2013</v>
      </c>
    </row>
    <row r="396" spans="1:21" ht="43.2" hidden="1" x14ac:dyDescent="0.3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2"/>
        <v>112</v>
      </c>
      <c r="P396">
        <f t="shared" si="31"/>
        <v>105.18</v>
      </c>
      <c r="Q396" s="9" t="s">
        <v>8308</v>
      </c>
      <c r="R396" t="s">
        <v>8313</v>
      </c>
      <c r="S396" s="16">
        <f t="shared" si="28"/>
        <v>42417.818078703705</v>
      </c>
      <c r="T396" s="16">
        <f t="shared" si="29"/>
        <v>42477.776412037041</v>
      </c>
      <c r="U396">
        <f t="shared" si="30"/>
        <v>2016</v>
      </c>
    </row>
    <row r="397" spans="1:21" ht="43.2" hidden="1" x14ac:dyDescent="0.3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2"/>
        <v>108</v>
      </c>
      <c r="P397">
        <f t="shared" si="31"/>
        <v>58.72</v>
      </c>
      <c r="Q397" s="9" t="s">
        <v>8308</v>
      </c>
      <c r="R397" t="s">
        <v>8313</v>
      </c>
      <c r="S397" s="16">
        <f t="shared" si="28"/>
        <v>40990.909259259257</v>
      </c>
      <c r="T397" s="16">
        <f t="shared" si="29"/>
        <v>41026.897222222222</v>
      </c>
      <c r="U397">
        <f t="shared" si="30"/>
        <v>2012</v>
      </c>
    </row>
    <row r="398" spans="1:21" ht="43.2" hidden="1" x14ac:dyDescent="0.3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2"/>
        <v>107</v>
      </c>
      <c r="P398">
        <f t="shared" si="31"/>
        <v>81.63</v>
      </c>
      <c r="Q398" s="9" t="s">
        <v>8308</v>
      </c>
      <c r="R398" t="s">
        <v>8313</v>
      </c>
      <c r="S398" s="16">
        <f t="shared" si="28"/>
        <v>41082.564884259256</v>
      </c>
      <c r="T398" s="16">
        <f t="shared" si="29"/>
        <v>41097.564884259256</v>
      </c>
      <c r="U398">
        <f t="shared" si="30"/>
        <v>2012</v>
      </c>
    </row>
    <row r="399" spans="1:21" ht="57.6" hidden="1" x14ac:dyDescent="0.3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2"/>
        <v>104</v>
      </c>
      <c r="P399">
        <f t="shared" si="31"/>
        <v>56.46</v>
      </c>
      <c r="Q399" s="9" t="s">
        <v>8308</v>
      </c>
      <c r="R399" t="s">
        <v>8313</v>
      </c>
      <c r="S399" s="16">
        <f t="shared" si="28"/>
        <v>40379.776435185187</v>
      </c>
      <c r="T399" s="16">
        <f t="shared" si="29"/>
        <v>40422.155555555553</v>
      </c>
      <c r="U399">
        <f t="shared" si="30"/>
        <v>2010</v>
      </c>
    </row>
    <row r="400" spans="1:21" ht="43.2" hidden="1" x14ac:dyDescent="0.3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2"/>
        <v>125</v>
      </c>
      <c r="P400">
        <f t="shared" si="31"/>
        <v>140.1</v>
      </c>
      <c r="Q400" s="9" t="s">
        <v>8308</v>
      </c>
      <c r="R400" t="s">
        <v>8313</v>
      </c>
      <c r="S400" s="16">
        <f t="shared" si="28"/>
        <v>42078.793124999997</v>
      </c>
      <c r="T400" s="16">
        <f t="shared" si="29"/>
        <v>42123.793124999997</v>
      </c>
      <c r="U400">
        <f t="shared" si="30"/>
        <v>2015</v>
      </c>
    </row>
    <row r="401" spans="1:21" ht="43.2" hidden="1" x14ac:dyDescent="0.3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2"/>
        <v>107</v>
      </c>
      <c r="P401">
        <f t="shared" si="31"/>
        <v>224.85</v>
      </c>
      <c r="Q401" s="9" t="s">
        <v>8308</v>
      </c>
      <c r="R401" t="s">
        <v>8313</v>
      </c>
      <c r="S401" s="16">
        <f t="shared" si="28"/>
        <v>42687.875775462962</v>
      </c>
      <c r="T401" s="16">
        <f t="shared" si="29"/>
        <v>42718.5</v>
      </c>
      <c r="U401">
        <f t="shared" si="30"/>
        <v>2016</v>
      </c>
    </row>
    <row r="402" spans="1:21" ht="43.2" hidden="1" x14ac:dyDescent="0.3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2"/>
        <v>112</v>
      </c>
      <c r="P402">
        <f t="shared" si="31"/>
        <v>181.13</v>
      </c>
      <c r="Q402" s="9" t="s">
        <v>8308</v>
      </c>
      <c r="R402" t="s">
        <v>8313</v>
      </c>
      <c r="S402" s="16">
        <f t="shared" si="28"/>
        <v>41745.635960648149</v>
      </c>
      <c r="T402" s="16">
        <f t="shared" si="29"/>
        <v>41776.145833333336</v>
      </c>
      <c r="U402">
        <f t="shared" si="30"/>
        <v>2014</v>
      </c>
    </row>
    <row r="403" spans="1:21" ht="43.2" hidden="1" x14ac:dyDescent="0.3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2"/>
        <v>104</v>
      </c>
      <c r="P403">
        <f t="shared" si="31"/>
        <v>711.04</v>
      </c>
      <c r="Q403" s="9" t="s">
        <v>8308</v>
      </c>
      <c r="R403" t="s">
        <v>8313</v>
      </c>
      <c r="S403" s="16">
        <f t="shared" si="28"/>
        <v>40732.842245370368</v>
      </c>
      <c r="T403" s="16">
        <f t="shared" si="29"/>
        <v>40762.842245370368</v>
      </c>
      <c r="U403">
        <f t="shared" si="30"/>
        <v>2011</v>
      </c>
    </row>
    <row r="404" spans="1:21" ht="43.2" hidden="1" x14ac:dyDescent="0.3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2"/>
        <v>142</v>
      </c>
      <c r="P404">
        <f t="shared" si="31"/>
        <v>65.88</v>
      </c>
      <c r="Q404" s="9" t="s">
        <v>8308</v>
      </c>
      <c r="R404" t="s">
        <v>8313</v>
      </c>
      <c r="S404" s="16">
        <f t="shared" si="28"/>
        <v>42292.539548611108</v>
      </c>
      <c r="T404" s="16">
        <f t="shared" si="29"/>
        <v>42313.58121527778</v>
      </c>
      <c r="U404">
        <f t="shared" si="30"/>
        <v>2015</v>
      </c>
    </row>
    <row r="405" spans="1:21" ht="43.2" hidden="1" x14ac:dyDescent="0.3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2"/>
        <v>105</v>
      </c>
      <c r="P405">
        <f t="shared" si="31"/>
        <v>75.19</v>
      </c>
      <c r="Q405" s="9" t="s">
        <v>8308</v>
      </c>
      <c r="R405" t="s">
        <v>8313</v>
      </c>
      <c r="S405" s="16">
        <f t="shared" si="28"/>
        <v>40718.310659722221</v>
      </c>
      <c r="T405" s="16">
        <f t="shared" si="29"/>
        <v>40765.297222222223</v>
      </c>
      <c r="U405">
        <f t="shared" si="30"/>
        <v>2011</v>
      </c>
    </row>
    <row r="406" spans="1:21" ht="43.2" hidden="1" x14ac:dyDescent="0.3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2"/>
        <v>103</v>
      </c>
      <c r="P406">
        <f t="shared" si="31"/>
        <v>133.13999999999999</v>
      </c>
      <c r="Q406" s="9" t="s">
        <v>8308</v>
      </c>
      <c r="R406" t="s">
        <v>8313</v>
      </c>
      <c r="S406" s="16">
        <f t="shared" si="28"/>
        <v>41646.628032407411</v>
      </c>
      <c r="T406" s="16">
        <f t="shared" si="29"/>
        <v>41675.961111111108</v>
      </c>
      <c r="U406">
        <f t="shared" si="30"/>
        <v>2014</v>
      </c>
    </row>
    <row r="407" spans="1:21" ht="28.8" hidden="1" x14ac:dyDescent="0.3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2"/>
        <v>108</v>
      </c>
      <c r="P407">
        <f t="shared" si="31"/>
        <v>55.2</v>
      </c>
      <c r="Q407" s="9" t="s">
        <v>8308</v>
      </c>
      <c r="R407" t="s">
        <v>8313</v>
      </c>
      <c r="S407" s="16">
        <f t="shared" si="28"/>
        <v>41674.08494212963</v>
      </c>
      <c r="T407" s="16">
        <f t="shared" si="29"/>
        <v>41704.08494212963</v>
      </c>
      <c r="U407">
        <f t="shared" si="30"/>
        <v>2014</v>
      </c>
    </row>
    <row r="408" spans="1:21" ht="43.2" hidden="1" x14ac:dyDescent="0.3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2"/>
        <v>108</v>
      </c>
      <c r="P408">
        <f t="shared" si="31"/>
        <v>86.16</v>
      </c>
      <c r="Q408" s="9" t="s">
        <v>8308</v>
      </c>
      <c r="R408" t="s">
        <v>8313</v>
      </c>
      <c r="S408" s="16">
        <f t="shared" si="28"/>
        <v>40638.162465277775</v>
      </c>
      <c r="T408" s="16">
        <f t="shared" si="29"/>
        <v>40672.249305555553</v>
      </c>
      <c r="U408">
        <f t="shared" si="30"/>
        <v>2011</v>
      </c>
    </row>
    <row r="409" spans="1:21" ht="43.2" hidden="1" x14ac:dyDescent="0.3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2"/>
        <v>102</v>
      </c>
      <c r="P409">
        <f t="shared" si="31"/>
        <v>92.32</v>
      </c>
      <c r="Q409" s="9" t="s">
        <v>8308</v>
      </c>
      <c r="R409" t="s">
        <v>8313</v>
      </c>
      <c r="S409" s="16">
        <f t="shared" si="28"/>
        <v>40806.870949074073</v>
      </c>
      <c r="T409" s="16">
        <f t="shared" si="29"/>
        <v>40866.912615740745</v>
      </c>
      <c r="U409">
        <f t="shared" si="30"/>
        <v>2011</v>
      </c>
    </row>
    <row r="410" spans="1:21" ht="43.2" hidden="1" x14ac:dyDescent="0.3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2"/>
        <v>101</v>
      </c>
      <c r="P410">
        <f t="shared" si="31"/>
        <v>160.16</v>
      </c>
      <c r="Q410" s="9" t="s">
        <v>8308</v>
      </c>
      <c r="R410" t="s">
        <v>8313</v>
      </c>
      <c r="S410" s="16">
        <f t="shared" si="28"/>
        <v>41543.735995370371</v>
      </c>
      <c r="T410" s="16">
        <f t="shared" si="29"/>
        <v>41583.777662037035</v>
      </c>
      <c r="U410">
        <f t="shared" si="30"/>
        <v>2013</v>
      </c>
    </row>
    <row r="411" spans="1:21" ht="43.2" hidden="1" x14ac:dyDescent="0.3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2"/>
        <v>137</v>
      </c>
      <c r="P411">
        <f t="shared" si="31"/>
        <v>45.6</v>
      </c>
      <c r="Q411" s="9" t="s">
        <v>8308</v>
      </c>
      <c r="R411" t="s">
        <v>8313</v>
      </c>
      <c r="S411" s="16">
        <f t="shared" si="28"/>
        <v>42543.862777777773</v>
      </c>
      <c r="T411" s="16">
        <f t="shared" si="29"/>
        <v>42573.862777777773</v>
      </c>
      <c r="U411">
        <f t="shared" si="30"/>
        <v>2016</v>
      </c>
    </row>
    <row r="412" spans="1:21" ht="43.2" hidden="1" x14ac:dyDescent="0.3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2"/>
        <v>128</v>
      </c>
      <c r="P412">
        <f t="shared" si="31"/>
        <v>183.29</v>
      </c>
      <c r="Q412" s="9" t="s">
        <v>8308</v>
      </c>
      <c r="R412" t="s">
        <v>8313</v>
      </c>
      <c r="S412" s="16">
        <f t="shared" si="28"/>
        <v>42113.981446759266</v>
      </c>
      <c r="T412" s="16">
        <f t="shared" si="29"/>
        <v>42173.981446759266</v>
      </c>
      <c r="U412">
        <f t="shared" si="30"/>
        <v>2015</v>
      </c>
    </row>
    <row r="413" spans="1:21" ht="43.2" hidden="1" x14ac:dyDescent="0.3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2"/>
        <v>101</v>
      </c>
      <c r="P413">
        <f t="shared" si="31"/>
        <v>125.79</v>
      </c>
      <c r="Q413" s="9" t="s">
        <v>8308</v>
      </c>
      <c r="R413" t="s">
        <v>8313</v>
      </c>
      <c r="S413" s="16">
        <f t="shared" si="28"/>
        <v>41598.17597222222</v>
      </c>
      <c r="T413" s="16">
        <f t="shared" si="29"/>
        <v>41630.208333333336</v>
      </c>
      <c r="U413">
        <f t="shared" si="30"/>
        <v>2013</v>
      </c>
    </row>
    <row r="414" spans="1:21" ht="43.2" hidden="1" x14ac:dyDescent="0.3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2"/>
        <v>127</v>
      </c>
      <c r="P414">
        <f t="shared" si="31"/>
        <v>57.65</v>
      </c>
      <c r="Q414" s="9" t="s">
        <v>8308</v>
      </c>
      <c r="R414" t="s">
        <v>8313</v>
      </c>
      <c r="S414" s="16">
        <f t="shared" si="28"/>
        <v>41099.742800925924</v>
      </c>
      <c r="T414" s="16">
        <f t="shared" si="29"/>
        <v>41115.742800925924</v>
      </c>
      <c r="U414">
        <f t="shared" si="30"/>
        <v>2012</v>
      </c>
    </row>
    <row r="415" spans="1:21" ht="43.2" hidden="1" x14ac:dyDescent="0.3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2"/>
        <v>105</v>
      </c>
      <c r="P415">
        <f t="shared" si="31"/>
        <v>78.66</v>
      </c>
      <c r="Q415" s="9" t="s">
        <v>8308</v>
      </c>
      <c r="R415" t="s">
        <v>8313</v>
      </c>
      <c r="S415" s="16">
        <f t="shared" si="28"/>
        <v>41079.877442129626</v>
      </c>
      <c r="T415" s="16">
        <f t="shared" si="29"/>
        <v>41109.877442129626</v>
      </c>
      <c r="U415">
        <f t="shared" si="30"/>
        <v>2012</v>
      </c>
    </row>
    <row r="416" spans="1:21" ht="43.2" hidden="1" x14ac:dyDescent="0.3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2"/>
        <v>103</v>
      </c>
      <c r="P416">
        <f t="shared" si="31"/>
        <v>91.48</v>
      </c>
      <c r="Q416" s="9" t="s">
        <v>8308</v>
      </c>
      <c r="R416" t="s">
        <v>8313</v>
      </c>
      <c r="S416" s="16">
        <f t="shared" si="28"/>
        <v>41529.063252314816</v>
      </c>
      <c r="T416" s="16">
        <f t="shared" si="29"/>
        <v>41559.063252314816</v>
      </c>
      <c r="U416">
        <f t="shared" si="30"/>
        <v>2013</v>
      </c>
    </row>
    <row r="417" spans="1:21" ht="57.6" hidden="1" x14ac:dyDescent="0.3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2"/>
        <v>102</v>
      </c>
      <c r="P417">
        <f t="shared" si="31"/>
        <v>68.099999999999994</v>
      </c>
      <c r="Q417" s="9" t="s">
        <v>8308</v>
      </c>
      <c r="R417" t="s">
        <v>8313</v>
      </c>
      <c r="S417" s="16">
        <f t="shared" si="28"/>
        <v>41904.851875</v>
      </c>
      <c r="T417" s="16">
        <f t="shared" si="29"/>
        <v>41929.5</v>
      </c>
      <c r="U417">
        <f t="shared" si="30"/>
        <v>2014</v>
      </c>
    </row>
    <row r="418" spans="1:21" ht="43.2" hidden="1" x14ac:dyDescent="0.3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2"/>
        <v>120</v>
      </c>
      <c r="P418">
        <f t="shared" si="31"/>
        <v>48.09</v>
      </c>
      <c r="Q418" s="9" t="s">
        <v>8308</v>
      </c>
      <c r="R418" t="s">
        <v>8313</v>
      </c>
      <c r="S418" s="16">
        <f t="shared" si="28"/>
        <v>41648.396192129629</v>
      </c>
      <c r="T418" s="16">
        <f t="shared" si="29"/>
        <v>41678.396192129629</v>
      </c>
      <c r="U418">
        <f t="shared" si="30"/>
        <v>2014</v>
      </c>
    </row>
    <row r="419" spans="1:21" ht="43.2" hidden="1" x14ac:dyDescent="0.3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2"/>
        <v>100</v>
      </c>
      <c r="P419">
        <f t="shared" si="31"/>
        <v>202.42</v>
      </c>
      <c r="Q419" s="9" t="s">
        <v>8308</v>
      </c>
      <c r="R419" t="s">
        <v>8313</v>
      </c>
      <c r="S419" s="16">
        <f t="shared" si="28"/>
        <v>41360.970601851855</v>
      </c>
      <c r="T419" s="16">
        <f t="shared" si="29"/>
        <v>41372.189583333333</v>
      </c>
      <c r="U419">
        <f t="shared" si="30"/>
        <v>2013</v>
      </c>
    </row>
    <row r="420" spans="1:21" ht="43.2" hidden="1" x14ac:dyDescent="0.3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2"/>
        <v>101</v>
      </c>
      <c r="P420">
        <f t="shared" si="31"/>
        <v>216.75</v>
      </c>
      <c r="Q420" s="9" t="s">
        <v>8308</v>
      </c>
      <c r="R420" t="s">
        <v>8313</v>
      </c>
      <c r="S420" s="16">
        <f t="shared" si="28"/>
        <v>42178.282372685186</v>
      </c>
      <c r="T420" s="16">
        <f t="shared" si="29"/>
        <v>42208.282372685186</v>
      </c>
      <c r="U420">
        <f t="shared" si="30"/>
        <v>2015</v>
      </c>
    </row>
    <row r="421" spans="1:21" ht="43.2" hidden="1" x14ac:dyDescent="0.3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2"/>
        <v>100</v>
      </c>
      <c r="P421">
        <f t="shared" si="31"/>
        <v>110.07</v>
      </c>
      <c r="Q421" s="9" t="s">
        <v>8308</v>
      </c>
      <c r="R421" t="s">
        <v>8313</v>
      </c>
      <c r="S421" s="16">
        <f t="shared" si="28"/>
        <v>41394.842442129629</v>
      </c>
      <c r="T421" s="16">
        <f t="shared" si="29"/>
        <v>41454.842442129629</v>
      </c>
      <c r="U421">
        <f t="shared" si="30"/>
        <v>2013</v>
      </c>
    </row>
    <row r="422" spans="1:21" ht="43.2" hidden="1" x14ac:dyDescent="0.3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2"/>
        <v>0</v>
      </c>
      <c r="P422">
        <f t="shared" si="31"/>
        <v>4.83</v>
      </c>
      <c r="Q422" s="9" t="s">
        <v>8308</v>
      </c>
      <c r="R422" t="s">
        <v>8314</v>
      </c>
      <c r="S422" s="16">
        <f t="shared" si="28"/>
        <v>41682.23646990741</v>
      </c>
      <c r="T422" s="16">
        <f t="shared" si="29"/>
        <v>41712.194803240738</v>
      </c>
      <c r="U422">
        <f t="shared" si="30"/>
        <v>2014</v>
      </c>
    </row>
    <row r="423" spans="1:21" ht="43.2" hidden="1" x14ac:dyDescent="0.3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2"/>
        <v>2</v>
      </c>
      <c r="P423">
        <f t="shared" si="31"/>
        <v>50.17</v>
      </c>
      <c r="Q423" s="9" t="s">
        <v>8308</v>
      </c>
      <c r="R423" t="s">
        <v>8314</v>
      </c>
      <c r="S423" s="16">
        <f t="shared" si="28"/>
        <v>42177.491388888884</v>
      </c>
      <c r="T423" s="16">
        <f t="shared" si="29"/>
        <v>42237.491388888884</v>
      </c>
      <c r="U423">
        <f t="shared" si="30"/>
        <v>2015</v>
      </c>
    </row>
    <row r="424" spans="1:21" ht="43.2" hidden="1" x14ac:dyDescent="0.3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2"/>
        <v>1</v>
      </c>
      <c r="P424">
        <f t="shared" si="31"/>
        <v>35.83</v>
      </c>
      <c r="Q424" s="9" t="s">
        <v>8308</v>
      </c>
      <c r="R424" t="s">
        <v>8314</v>
      </c>
      <c r="S424" s="16">
        <f t="shared" si="28"/>
        <v>41863.260381944441</v>
      </c>
      <c r="T424" s="16">
        <f t="shared" si="29"/>
        <v>41893.260381944441</v>
      </c>
      <c r="U424">
        <f t="shared" si="30"/>
        <v>2014</v>
      </c>
    </row>
    <row r="425" spans="1:21" ht="43.2" hidden="1" x14ac:dyDescent="0.3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2"/>
        <v>1</v>
      </c>
      <c r="P425">
        <f t="shared" si="31"/>
        <v>11.77</v>
      </c>
      <c r="Q425" s="9" t="s">
        <v>8308</v>
      </c>
      <c r="R425" t="s">
        <v>8314</v>
      </c>
      <c r="S425" s="16">
        <f t="shared" si="28"/>
        <v>41400.92627314815</v>
      </c>
      <c r="T425" s="16">
        <f t="shared" si="29"/>
        <v>41430.92627314815</v>
      </c>
      <c r="U425">
        <f t="shared" si="30"/>
        <v>2013</v>
      </c>
    </row>
    <row r="426" spans="1:21" ht="43.2" hidden="1" x14ac:dyDescent="0.3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2"/>
        <v>7</v>
      </c>
      <c r="P426">
        <f t="shared" si="31"/>
        <v>40.78</v>
      </c>
      <c r="Q426" s="9" t="s">
        <v>8308</v>
      </c>
      <c r="R426" t="s">
        <v>8314</v>
      </c>
      <c r="S426" s="16">
        <f t="shared" si="28"/>
        <v>40934.376145833332</v>
      </c>
      <c r="T426" s="16">
        <f t="shared" si="29"/>
        <v>40994.334479166668</v>
      </c>
      <c r="U426">
        <f t="shared" si="30"/>
        <v>2012</v>
      </c>
    </row>
    <row r="427" spans="1:21" ht="43.2" hidden="1" x14ac:dyDescent="0.3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2"/>
        <v>0</v>
      </c>
      <c r="P427">
        <f t="shared" si="31"/>
        <v>3</v>
      </c>
      <c r="Q427" s="9" t="s">
        <v>8308</v>
      </c>
      <c r="R427" t="s">
        <v>8314</v>
      </c>
      <c r="S427" s="16">
        <f t="shared" si="28"/>
        <v>42275.861157407402</v>
      </c>
      <c r="T427" s="16">
        <f t="shared" si="29"/>
        <v>42335.902824074074</v>
      </c>
      <c r="U427">
        <f t="shared" si="30"/>
        <v>2015</v>
      </c>
    </row>
    <row r="428" spans="1:21" ht="43.2" hidden="1" x14ac:dyDescent="0.3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2"/>
        <v>1</v>
      </c>
      <c r="P428">
        <f t="shared" si="31"/>
        <v>16.63</v>
      </c>
      <c r="Q428" s="9" t="s">
        <v>8308</v>
      </c>
      <c r="R428" t="s">
        <v>8314</v>
      </c>
      <c r="S428" s="16">
        <f t="shared" si="28"/>
        <v>42400.711967592593</v>
      </c>
      <c r="T428" s="16">
        <f t="shared" si="29"/>
        <v>42430.711967592593</v>
      </c>
      <c r="U428">
        <f t="shared" si="30"/>
        <v>2016</v>
      </c>
    </row>
    <row r="429" spans="1:21" ht="57.6" hidden="1" x14ac:dyDescent="0.3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2"/>
        <v>0</v>
      </c>
      <c r="P429" t="str">
        <f t="shared" si="31"/>
        <v>N/A</v>
      </c>
      <c r="Q429" s="9" t="s">
        <v>8308</v>
      </c>
      <c r="R429" t="s">
        <v>8314</v>
      </c>
      <c r="S429" s="16">
        <f t="shared" si="28"/>
        <v>42285.909027777772</v>
      </c>
      <c r="T429" s="16">
        <f t="shared" si="29"/>
        <v>42299.790972222225</v>
      </c>
      <c r="U429">
        <f t="shared" si="30"/>
        <v>2015</v>
      </c>
    </row>
    <row r="430" spans="1:21" ht="28.8" hidden="1" x14ac:dyDescent="0.3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2"/>
        <v>6</v>
      </c>
      <c r="P430">
        <f t="shared" si="31"/>
        <v>52</v>
      </c>
      <c r="Q430" s="9" t="s">
        <v>8308</v>
      </c>
      <c r="R430" t="s">
        <v>8314</v>
      </c>
      <c r="S430" s="16">
        <f t="shared" si="28"/>
        <v>41778.766724537039</v>
      </c>
      <c r="T430" s="16">
        <f t="shared" si="29"/>
        <v>41806.916666666664</v>
      </c>
      <c r="U430">
        <f t="shared" si="30"/>
        <v>2014</v>
      </c>
    </row>
    <row r="431" spans="1:21" ht="57.6" hidden="1" x14ac:dyDescent="0.3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2"/>
        <v>0</v>
      </c>
      <c r="P431" t="str">
        <f t="shared" si="31"/>
        <v>N/A</v>
      </c>
      <c r="Q431" s="9" t="s">
        <v>8308</v>
      </c>
      <c r="R431" t="s">
        <v>8314</v>
      </c>
      <c r="S431" s="16">
        <f t="shared" si="28"/>
        <v>40070.901412037041</v>
      </c>
      <c r="T431" s="16">
        <f t="shared" si="29"/>
        <v>40144.207638888889</v>
      </c>
      <c r="U431">
        <f t="shared" si="30"/>
        <v>2009</v>
      </c>
    </row>
    <row r="432" spans="1:21" ht="43.2" hidden="1" x14ac:dyDescent="0.3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2"/>
        <v>2</v>
      </c>
      <c r="P432">
        <f t="shared" si="31"/>
        <v>4.8</v>
      </c>
      <c r="Q432" s="9" t="s">
        <v>8308</v>
      </c>
      <c r="R432" t="s">
        <v>8314</v>
      </c>
      <c r="S432" s="16">
        <f t="shared" si="28"/>
        <v>41513.107256944444</v>
      </c>
      <c r="T432" s="16">
        <f t="shared" si="29"/>
        <v>41528.107256944444</v>
      </c>
      <c r="U432">
        <f t="shared" si="30"/>
        <v>2013</v>
      </c>
    </row>
    <row r="433" spans="1:21" ht="43.2" hidden="1" x14ac:dyDescent="0.3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2"/>
        <v>14</v>
      </c>
      <c r="P433">
        <f t="shared" si="31"/>
        <v>51.88</v>
      </c>
      <c r="Q433" s="9" t="s">
        <v>8308</v>
      </c>
      <c r="R433" t="s">
        <v>8314</v>
      </c>
      <c r="S433" s="16">
        <f t="shared" si="28"/>
        <v>42526.871331018512</v>
      </c>
      <c r="T433" s="16">
        <f t="shared" si="29"/>
        <v>42556.871331018512</v>
      </c>
      <c r="U433">
        <f t="shared" si="30"/>
        <v>2016</v>
      </c>
    </row>
    <row r="434" spans="1:21" ht="57.6" hidden="1" x14ac:dyDescent="0.3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2"/>
        <v>10</v>
      </c>
      <c r="P434">
        <f t="shared" si="31"/>
        <v>71.25</v>
      </c>
      <c r="Q434" s="9" t="s">
        <v>8308</v>
      </c>
      <c r="R434" t="s">
        <v>8314</v>
      </c>
      <c r="S434" s="16">
        <f t="shared" si="28"/>
        <v>42238.726631944446</v>
      </c>
      <c r="T434" s="16">
        <f t="shared" si="29"/>
        <v>42298.726631944446</v>
      </c>
      <c r="U434">
        <f t="shared" si="30"/>
        <v>2015</v>
      </c>
    </row>
    <row r="435" spans="1:21" ht="57.6" hidden="1" x14ac:dyDescent="0.3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2"/>
        <v>0</v>
      </c>
      <c r="P435" t="str">
        <f t="shared" si="31"/>
        <v>N/A</v>
      </c>
      <c r="Q435" s="9" t="s">
        <v>8308</v>
      </c>
      <c r="R435" t="s">
        <v>8314</v>
      </c>
      <c r="S435" s="16">
        <f t="shared" si="28"/>
        <v>42228.629884259266</v>
      </c>
      <c r="T435" s="16">
        <f t="shared" si="29"/>
        <v>42288.629884259266</v>
      </c>
      <c r="U435">
        <f t="shared" si="30"/>
        <v>2015</v>
      </c>
    </row>
    <row r="436" spans="1:21" ht="57.6" hidden="1" x14ac:dyDescent="0.3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2"/>
        <v>5</v>
      </c>
      <c r="P436">
        <f t="shared" si="31"/>
        <v>62.5</v>
      </c>
      <c r="Q436" s="9" t="s">
        <v>8308</v>
      </c>
      <c r="R436" t="s">
        <v>8314</v>
      </c>
      <c r="S436" s="16">
        <f t="shared" si="28"/>
        <v>41576.834513888891</v>
      </c>
      <c r="T436" s="16">
        <f t="shared" si="29"/>
        <v>41609.876180555555</v>
      </c>
      <c r="U436">
        <f t="shared" si="30"/>
        <v>2013</v>
      </c>
    </row>
    <row r="437" spans="1:21" ht="57.6" hidden="1" x14ac:dyDescent="0.3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2"/>
        <v>0</v>
      </c>
      <c r="P437">
        <f t="shared" si="31"/>
        <v>1</v>
      </c>
      <c r="Q437" s="9" t="s">
        <v>8308</v>
      </c>
      <c r="R437" t="s">
        <v>8314</v>
      </c>
      <c r="S437" s="16">
        <f t="shared" si="28"/>
        <v>41500.747453703705</v>
      </c>
      <c r="T437" s="16">
        <f t="shared" si="29"/>
        <v>41530.747453703705</v>
      </c>
      <c r="U437">
        <f t="shared" si="30"/>
        <v>2013</v>
      </c>
    </row>
    <row r="438" spans="1:21" ht="43.2" hidden="1" x14ac:dyDescent="0.3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2"/>
        <v>0</v>
      </c>
      <c r="P438" t="str">
        <f t="shared" si="31"/>
        <v>N/A</v>
      </c>
      <c r="Q438" s="9" t="s">
        <v>8308</v>
      </c>
      <c r="R438" t="s">
        <v>8314</v>
      </c>
      <c r="S438" s="16">
        <f t="shared" si="28"/>
        <v>41456.36241898148</v>
      </c>
      <c r="T438" s="16">
        <f t="shared" si="29"/>
        <v>41486.36241898148</v>
      </c>
      <c r="U438">
        <f t="shared" si="30"/>
        <v>2013</v>
      </c>
    </row>
    <row r="439" spans="1:21" ht="43.2" hidden="1" x14ac:dyDescent="0.3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2"/>
        <v>0</v>
      </c>
      <c r="P439" t="str">
        <f t="shared" si="31"/>
        <v>N/A</v>
      </c>
      <c r="Q439" s="9" t="s">
        <v>8308</v>
      </c>
      <c r="R439" t="s">
        <v>8314</v>
      </c>
      <c r="S439" s="16">
        <f t="shared" si="28"/>
        <v>42591.31858796296</v>
      </c>
      <c r="T439" s="16">
        <f t="shared" si="29"/>
        <v>42651.31858796296</v>
      </c>
      <c r="U439">
        <f t="shared" si="30"/>
        <v>2016</v>
      </c>
    </row>
    <row r="440" spans="1:21" ht="43.2" hidden="1" x14ac:dyDescent="0.3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2"/>
        <v>9</v>
      </c>
      <c r="P440">
        <f t="shared" si="31"/>
        <v>170.55</v>
      </c>
      <c r="Q440" s="9" t="s">
        <v>8308</v>
      </c>
      <c r="R440" t="s">
        <v>8314</v>
      </c>
      <c r="S440" s="16">
        <f t="shared" si="28"/>
        <v>42296.261087962965</v>
      </c>
      <c r="T440" s="16">
        <f t="shared" si="29"/>
        <v>42326.302754629629</v>
      </c>
      <c r="U440">
        <f t="shared" si="30"/>
        <v>2015</v>
      </c>
    </row>
    <row r="441" spans="1:21" ht="43.2" hidden="1" x14ac:dyDescent="0.3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2"/>
        <v>0</v>
      </c>
      <c r="P441" t="str">
        <f t="shared" si="31"/>
        <v>N/A</v>
      </c>
      <c r="Q441" s="9" t="s">
        <v>8308</v>
      </c>
      <c r="R441" t="s">
        <v>8314</v>
      </c>
      <c r="S441" s="16">
        <f t="shared" si="28"/>
        <v>41919.761782407404</v>
      </c>
      <c r="T441" s="16">
        <f t="shared" si="29"/>
        <v>41929.761782407404</v>
      </c>
      <c r="U441">
        <f t="shared" si="30"/>
        <v>2014</v>
      </c>
    </row>
    <row r="442" spans="1:21" ht="43.2" hidden="1" x14ac:dyDescent="0.3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2"/>
        <v>0</v>
      </c>
      <c r="P442">
        <f t="shared" si="31"/>
        <v>5</v>
      </c>
      <c r="Q442" s="9" t="s">
        <v>8308</v>
      </c>
      <c r="R442" t="s">
        <v>8314</v>
      </c>
      <c r="S442" s="16">
        <f t="shared" si="28"/>
        <v>42423.985567129625</v>
      </c>
      <c r="T442" s="16">
        <f t="shared" si="29"/>
        <v>42453.943900462968</v>
      </c>
      <c r="U442">
        <f t="shared" si="30"/>
        <v>2016</v>
      </c>
    </row>
    <row r="443" spans="1:21" ht="43.2" hidden="1" x14ac:dyDescent="0.3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2"/>
        <v>0</v>
      </c>
      <c r="P443" t="str">
        <f t="shared" si="31"/>
        <v>N/A</v>
      </c>
      <c r="Q443" s="9" t="s">
        <v>8308</v>
      </c>
      <c r="R443" t="s">
        <v>8314</v>
      </c>
      <c r="S443" s="16">
        <f t="shared" si="28"/>
        <v>41550.793935185182</v>
      </c>
      <c r="T443" s="16">
        <f t="shared" si="29"/>
        <v>41580.793935185182</v>
      </c>
      <c r="U443">
        <f t="shared" si="30"/>
        <v>2013</v>
      </c>
    </row>
    <row r="444" spans="1:21" hidden="1" x14ac:dyDescent="0.3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2"/>
        <v>39</v>
      </c>
      <c r="P444">
        <f t="shared" si="31"/>
        <v>393.59</v>
      </c>
      <c r="Q444" s="9" t="s">
        <v>8308</v>
      </c>
      <c r="R444" t="s">
        <v>8314</v>
      </c>
      <c r="S444" s="16">
        <f t="shared" si="28"/>
        <v>42024.888692129629</v>
      </c>
      <c r="T444" s="16">
        <f t="shared" si="29"/>
        <v>42054.888692129629</v>
      </c>
      <c r="U444">
        <f t="shared" si="30"/>
        <v>2015</v>
      </c>
    </row>
    <row r="445" spans="1:21" ht="43.2" hidden="1" x14ac:dyDescent="0.3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2"/>
        <v>0</v>
      </c>
      <c r="P445">
        <f t="shared" si="31"/>
        <v>5</v>
      </c>
      <c r="Q445" s="9" t="s">
        <v>8308</v>
      </c>
      <c r="R445" t="s">
        <v>8314</v>
      </c>
      <c r="S445" s="16">
        <f t="shared" si="28"/>
        <v>41650.015057870369</v>
      </c>
      <c r="T445" s="16">
        <f t="shared" si="29"/>
        <v>41680.015057870369</v>
      </c>
      <c r="U445">
        <f t="shared" si="30"/>
        <v>2014</v>
      </c>
    </row>
    <row r="446" spans="1:21" ht="43.2" hidden="1" x14ac:dyDescent="0.3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2"/>
        <v>5</v>
      </c>
      <c r="P446">
        <f t="shared" si="31"/>
        <v>50</v>
      </c>
      <c r="Q446" s="9" t="s">
        <v>8308</v>
      </c>
      <c r="R446" t="s">
        <v>8314</v>
      </c>
      <c r="S446" s="16">
        <f t="shared" si="28"/>
        <v>40894.906956018516</v>
      </c>
      <c r="T446" s="16">
        <f t="shared" si="29"/>
        <v>40954.906956018516</v>
      </c>
      <c r="U446">
        <f t="shared" si="30"/>
        <v>2011</v>
      </c>
    </row>
    <row r="447" spans="1:21" ht="43.2" hidden="1" x14ac:dyDescent="0.3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2"/>
        <v>0</v>
      </c>
      <c r="P447">
        <f t="shared" si="31"/>
        <v>1</v>
      </c>
      <c r="Q447" s="9" t="s">
        <v>8308</v>
      </c>
      <c r="R447" t="s">
        <v>8314</v>
      </c>
      <c r="S447" s="16">
        <f t="shared" si="28"/>
        <v>42130.335358796292</v>
      </c>
      <c r="T447" s="16">
        <f t="shared" si="29"/>
        <v>42145.335358796292</v>
      </c>
      <c r="U447">
        <f t="shared" si="30"/>
        <v>2015</v>
      </c>
    </row>
    <row r="448" spans="1:21" ht="43.2" hidden="1" x14ac:dyDescent="0.3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2"/>
        <v>7</v>
      </c>
      <c r="P448">
        <f t="shared" si="31"/>
        <v>47.88</v>
      </c>
      <c r="Q448" s="9" t="s">
        <v>8308</v>
      </c>
      <c r="R448" t="s">
        <v>8314</v>
      </c>
      <c r="S448" s="16">
        <f t="shared" si="28"/>
        <v>42037.083564814813</v>
      </c>
      <c r="T448" s="16">
        <f t="shared" si="29"/>
        <v>42067.083564814813</v>
      </c>
      <c r="U448">
        <f t="shared" si="30"/>
        <v>2015</v>
      </c>
    </row>
    <row r="449" spans="1:21" ht="43.2" hidden="1" x14ac:dyDescent="0.3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2"/>
        <v>0</v>
      </c>
      <c r="P449">
        <f t="shared" si="31"/>
        <v>5</v>
      </c>
      <c r="Q449" s="9" t="s">
        <v>8308</v>
      </c>
      <c r="R449" t="s">
        <v>8314</v>
      </c>
      <c r="S449" s="16">
        <f t="shared" si="28"/>
        <v>41331.555127314816</v>
      </c>
      <c r="T449" s="16">
        <f t="shared" si="29"/>
        <v>41356.513460648144</v>
      </c>
      <c r="U449">
        <f t="shared" si="30"/>
        <v>2013</v>
      </c>
    </row>
    <row r="450" spans="1:21" ht="43.2" hidden="1" x14ac:dyDescent="0.3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2"/>
        <v>3</v>
      </c>
      <c r="P450">
        <f t="shared" si="31"/>
        <v>20.5</v>
      </c>
      <c r="Q450" s="9" t="s">
        <v>8308</v>
      </c>
      <c r="R450" t="s">
        <v>8314</v>
      </c>
      <c r="S450" s="16">
        <f t="shared" si="28"/>
        <v>41753.758043981477</v>
      </c>
      <c r="T450" s="16">
        <f t="shared" si="29"/>
        <v>41773.758043981477</v>
      </c>
      <c r="U450">
        <f t="shared" si="30"/>
        <v>2014</v>
      </c>
    </row>
    <row r="451" spans="1:21" ht="43.2" hidden="1" x14ac:dyDescent="0.3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2"/>
        <v>2</v>
      </c>
      <c r="P451">
        <f t="shared" si="31"/>
        <v>9</v>
      </c>
      <c r="Q451" s="9" t="s">
        <v>8308</v>
      </c>
      <c r="R451" t="s">
        <v>8314</v>
      </c>
      <c r="S451" s="16">
        <f t="shared" ref="S451:S514" si="33">(((J451/60)/60)/24)+DATE(1970,1,1)</f>
        <v>41534.568113425928</v>
      </c>
      <c r="T451" s="16">
        <f t="shared" ref="T451:T514" si="34">(((I451/60)/60)/24)+DATE(1970,1,1)</f>
        <v>41564.568113425928</v>
      </c>
      <c r="U451">
        <f t="shared" ref="U451:U514" si="35">YEAR(S:S)</f>
        <v>2013</v>
      </c>
    </row>
    <row r="452" spans="1:21" ht="43.2" hidden="1" x14ac:dyDescent="0.3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2"/>
        <v>1</v>
      </c>
      <c r="P452">
        <f t="shared" ref="P452:P515" si="36">IFERROR(ROUND(E452/L452,2), "N/A")</f>
        <v>56.57</v>
      </c>
      <c r="Q452" s="9" t="s">
        <v>8308</v>
      </c>
      <c r="R452" t="s">
        <v>8314</v>
      </c>
      <c r="S452" s="16">
        <f t="shared" si="33"/>
        <v>41654.946759259255</v>
      </c>
      <c r="T452" s="16">
        <f t="shared" si="34"/>
        <v>41684.946759259255</v>
      </c>
      <c r="U452">
        <f t="shared" si="35"/>
        <v>2014</v>
      </c>
    </row>
    <row r="453" spans="1:21" ht="43.2" hidden="1" x14ac:dyDescent="0.3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ref="O453:O516" si="37">ROUND(E453/D453*100,0)</f>
        <v>0</v>
      </c>
      <c r="P453" t="str">
        <f t="shared" si="36"/>
        <v>N/A</v>
      </c>
      <c r="Q453" s="9" t="s">
        <v>8308</v>
      </c>
      <c r="R453" t="s">
        <v>8314</v>
      </c>
      <c r="S453" s="16">
        <f t="shared" si="33"/>
        <v>41634.715173611112</v>
      </c>
      <c r="T453" s="16">
        <f t="shared" si="34"/>
        <v>41664.715173611112</v>
      </c>
      <c r="U453">
        <f t="shared" si="35"/>
        <v>2013</v>
      </c>
    </row>
    <row r="454" spans="1:21" ht="28.8" hidden="1" x14ac:dyDescent="0.3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7"/>
        <v>64</v>
      </c>
      <c r="P454">
        <f t="shared" si="36"/>
        <v>40</v>
      </c>
      <c r="Q454" s="9" t="s">
        <v>8308</v>
      </c>
      <c r="R454" t="s">
        <v>8314</v>
      </c>
      <c r="S454" s="16">
        <f t="shared" si="33"/>
        <v>42107.703877314809</v>
      </c>
      <c r="T454" s="16">
        <f t="shared" si="34"/>
        <v>42137.703877314809</v>
      </c>
      <c r="U454">
        <f t="shared" si="35"/>
        <v>2015</v>
      </c>
    </row>
    <row r="455" spans="1:21" ht="43.2" hidden="1" x14ac:dyDescent="0.3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7"/>
        <v>0</v>
      </c>
      <c r="P455">
        <f t="shared" si="36"/>
        <v>13</v>
      </c>
      <c r="Q455" s="9" t="s">
        <v>8308</v>
      </c>
      <c r="R455" t="s">
        <v>8314</v>
      </c>
      <c r="S455" s="16">
        <f t="shared" si="33"/>
        <v>42038.824988425928</v>
      </c>
      <c r="T455" s="16">
        <f t="shared" si="34"/>
        <v>42054.824988425928</v>
      </c>
      <c r="U455">
        <f t="shared" si="35"/>
        <v>2015</v>
      </c>
    </row>
    <row r="456" spans="1:21" ht="43.2" hidden="1" x14ac:dyDescent="0.3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7"/>
        <v>1</v>
      </c>
      <c r="P456">
        <f t="shared" si="36"/>
        <v>16.399999999999999</v>
      </c>
      <c r="Q456" s="9" t="s">
        <v>8308</v>
      </c>
      <c r="R456" t="s">
        <v>8314</v>
      </c>
      <c r="S456" s="16">
        <f t="shared" si="33"/>
        <v>41938.717256944445</v>
      </c>
      <c r="T456" s="16">
        <f t="shared" si="34"/>
        <v>41969.551388888889</v>
      </c>
      <c r="U456">
        <f t="shared" si="35"/>
        <v>2014</v>
      </c>
    </row>
    <row r="457" spans="1:21" ht="43.2" hidden="1" x14ac:dyDescent="0.3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7"/>
        <v>0</v>
      </c>
      <c r="P457">
        <f t="shared" si="36"/>
        <v>22.5</v>
      </c>
      <c r="Q457" s="9" t="s">
        <v>8308</v>
      </c>
      <c r="R457" t="s">
        <v>8314</v>
      </c>
      <c r="S457" s="16">
        <f t="shared" si="33"/>
        <v>40971.002569444441</v>
      </c>
      <c r="T457" s="16">
        <f t="shared" si="34"/>
        <v>41016.021527777775</v>
      </c>
      <c r="U457">
        <f t="shared" si="35"/>
        <v>2012</v>
      </c>
    </row>
    <row r="458" spans="1:21" ht="43.2" hidden="1" x14ac:dyDescent="0.3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7"/>
        <v>1</v>
      </c>
      <c r="P458">
        <f t="shared" si="36"/>
        <v>20.329999999999998</v>
      </c>
      <c r="Q458" s="9" t="s">
        <v>8308</v>
      </c>
      <c r="R458" t="s">
        <v>8314</v>
      </c>
      <c r="S458" s="16">
        <f t="shared" si="33"/>
        <v>41547.694456018515</v>
      </c>
      <c r="T458" s="16">
        <f t="shared" si="34"/>
        <v>41569.165972222225</v>
      </c>
      <c r="U458">
        <f t="shared" si="35"/>
        <v>2013</v>
      </c>
    </row>
    <row r="459" spans="1:21" ht="43.2" hidden="1" x14ac:dyDescent="0.3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7"/>
        <v>0</v>
      </c>
      <c r="P459" t="str">
        <f t="shared" si="36"/>
        <v>N/A</v>
      </c>
      <c r="Q459" s="9" t="s">
        <v>8308</v>
      </c>
      <c r="R459" t="s">
        <v>8314</v>
      </c>
      <c r="S459" s="16">
        <f t="shared" si="33"/>
        <v>41837.767500000002</v>
      </c>
      <c r="T459" s="16">
        <f t="shared" si="34"/>
        <v>41867.767500000002</v>
      </c>
      <c r="U459">
        <f t="shared" si="35"/>
        <v>2014</v>
      </c>
    </row>
    <row r="460" spans="1:21" ht="43.2" hidden="1" x14ac:dyDescent="0.3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7"/>
        <v>8</v>
      </c>
      <c r="P460">
        <f t="shared" si="36"/>
        <v>16.760000000000002</v>
      </c>
      <c r="Q460" s="9" t="s">
        <v>8308</v>
      </c>
      <c r="R460" t="s">
        <v>8314</v>
      </c>
      <c r="S460" s="16">
        <f t="shared" si="33"/>
        <v>41378.69976851852</v>
      </c>
      <c r="T460" s="16">
        <f t="shared" si="34"/>
        <v>41408.69976851852</v>
      </c>
      <c r="U460">
        <f t="shared" si="35"/>
        <v>2013</v>
      </c>
    </row>
    <row r="461" spans="1:21" ht="43.2" hidden="1" x14ac:dyDescent="0.3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7"/>
        <v>0</v>
      </c>
      <c r="P461">
        <f t="shared" si="36"/>
        <v>25</v>
      </c>
      <c r="Q461" s="9" t="s">
        <v>8308</v>
      </c>
      <c r="R461" t="s">
        <v>8314</v>
      </c>
      <c r="S461" s="16">
        <f t="shared" si="33"/>
        <v>40800.6403587963</v>
      </c>
      <c r="T461" s="16">
        <f t="shared" si="34"/>
        <v>40860.682025462964</v>
      </c>
      <c r="U461">
        <f t="shared" si="35"/>
        <v>2011</v>
      </c>
    </row>
    <row r="462" spans="1:21" ht="28.8" hidden="1" x14ac:dyDescent="0.3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7"/>
        <v>0</v>
      </c>
      <c r="P462">
        <f t="shared" si="36"/>
        <v>12.5</v>
      </c>
      <c r="Q462" s="9" t="s">
        <v>8308</v>
      </c>
      <c r="R462" t="s">
        <v>8314</v>
      </c>
      <c r="S462" s="16">
        <f t="shared" si="33"/>
        <v>41759.542534722219</v>
      </c>
      <c r="T462" s="16">
        <f t="shared" si="34"/>
        <v>41791.166666666664</v>
      </c>
      <c r="U462">
        <f t="shared" si="35"/>
        <v>2014</v>
      </c>
    </row>
    <row r="463" spans="1:21" ht="43.2" hidden="1" x14ac:dyDescent="0.3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7"/>
        <v>0</v>
      </c>
      <c r="P463" t="str">
        <f t="shared" si="36"/>
        <v>N/A</v>
      </c>
      <c r="Q463" s="9" t="s">
        <v>8308</v>
      </c>
      <c r="R463" t="s">
        <v>8314</v>
      </c>
      <c r="S463" s="16">
        <f t="shared" si="33"/>
        <v>41407.84684027778</v>
      </c>
      <c r="T463" s="16">
        <f t="shared" si="34"/>
        <v>41427.84684027778</v>
      </c>
      <c r="U463">
        <f t="shared" si="35"/>
        <v>2013</v>
      </c>
    </row>
    <row r="464" spans="1:21" ht="43.2" hidden="1" x14ac:dyDescent="0.3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7"/>
        <v>0</v>
      </c>
      <c r="P464" t="str">
        <f t="shared" si="36"/>
        <v>N/A</v>
      </c>
      <c r="Q464" s="9" t="s">
        <v>8308</v>
      </c>
      <c r="R464" t="s">
        <v>8314</v>
      </c>
      <c r="S464" s="16">
        <f t="shared" si="33"/>
        <v>40705.126631944448</v>
      </c>
      <c r="T464" s="16">
        <f t="shared" si="34"/>
        <v>40765.126631944448</v>
      </c>
      <c r="U464">
        <f t="shared" si="35"/>
        <v>2011</v>
      </c>
    </row>
    <row r="465" spans="1:21" ht="43.2" hidden="1" x14ac:dyDescent="0.3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7"/>
        <v>2</v>
      </c>
      <c r="P465">
        <f t="shared" si="36"/>
        <v>113.64</v>
      </c>
      <c r="Q465" s="9" t="s">
        <v>8308</v>
      </c>
      <c r="R465" t="s">
        <v>8314</v>
      </c>
      <c r="S465" s="16">
        <f t="shared" si="33"/>
        <v>40750.710104166668</v>
      </c>
      <c r="T465" s="16">
        <f t="shared" si="34"/>
        <v>40810.710104166668</v>
      </c>
      <c r="U465">
        <f t="shared" si="35"/>
        <v>2011</v>
      </c>
    </row>
    <row r="466" spans="1:21" ht="28.8" hidden="1" x14ac:dyDescent="0.3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7"/>
        <v>0</v>
      </c>
      <c r="P466">
        <f t="shared" si="36"/>
        <v>1</v>
      </c>
      <c r="Q466" s="9" t="s">
        <v>8308</v>
      </c>
      <c r="R466" t="s">
        <v>8314</v>
      </c>
      <c r="S466" s="16">
        <f t="shared" si="33"/>
        <v>42488.848784722228</v>
      </c>
      <c r="T466" s="16">
        <f t="shared" si="34"/>
        <v>42508.848784722228</v>
      </c>
      <c r="U466">
        <f t="shared" si="35"/>
        <v>2016</v>
      </c>
    </row>
    <row r="467" spans="1:21" hidden="1" x14ac:dyDescent="0.3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7"/>
        <v>27</v>
      </c>
      <c r="P467">
        <f t="shared" si="36"/>
        <v>17.25</v>
      </c>
      <c r="Q467" s="9" t="s">
        <v>8308</v>
      </c>
      <c r="R467" t="s">
        <v>8314</v>
      </c>
      <c r="S467" s="16">
        <f t="shared" si="33"/>
        <v>41801.120069444441</v>
      </c>
      <c r="T467" s="16">
        <f t="shared" si="34"/>
        <v>41817.120069444441</v>
      </c>
      <c r="U467">
        <f t="shared" si="35"/>
        <v>2014</v>
      </c>
    </row>
    <row r="468" spans="1:21" ht="43.2" hidden="1" x14ac:dyDescent="0.3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7"/>
        <v>1</v>
      </c>
      <c r="P468">
        <f t="shared" si="36"/>
        <v>15.2</v>
      </c>
      <c r="Q468" s="9" t="s">
        <v>8308</v>
      </c>
      <c r="R468" t="s">
        <v>8314</v>
      </c>
      <c r="S468" s="16">
        <f t="shared" si="33"/>
        <v>41129.942870370374</v>
      </c>
      <c r="T468" s="16">
        <f t="shared" si="34"/>
        <v>41159.942870370374</v>
      </c>
      <c r="U468">
        <f t="shared" si="35"/>
        <v>2012</v>
      </c>
    </row>
    <row r="469" spans="1:21" ht="43.2" hidden="1" x14ac:dyDescent="0.3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7"/>
        <v>22</v>
      </c>
      <c r="P469">
        <f t="shared" si="36"/>
        <v>110.64</v>
      </c>
      <c r="Q469" s="9" t="s">
        <v>8308</v>
      </c>
      <c r="R469" t="s">
        <v>8314</v>
      </c>
      <c r="S469" s="16">
        <f t="shared" si="33"/>
        <v>41135.679791666669</v>
      </c>
      <c r="T469" s="16">
        <f t="shared" si="34"/>
        <v>41180.679791666669</v>
      </c>
      <c r="U469">
        <f t="shared" si="35"/>
        <v>2012</v>
      </c>
    </row>
    <row r="470" spans="1:21" ht="43.2" hidden="1" x14ac:dyDescent="0.3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7"/>
        <v>0</v>
      </c>
      <c r="P470" t="str">
        <f t="shared" si="36"/>
        <v>N/A</v>
      </c>
      <c r="Q470" s="9" t="s">
        <v>8308</v>
      </c>
      <c r="R470" t="s">
        <v>8314</v>
      </c>
      <c r="S470" s="16">
        <f t="shared" si="33"/>
        <v>41041.167627314811</v>
      </c>
      <c r="T470" s="16">
        <f t="shared" si="34"/>
        <v>41101.160474537035</v>
      </c>
      <c r="U470">
        <f t="shared" si="35"/>
        <v>2012</v>
      </c>
    </row>
    <row r="471" spans="1:21" ht="28.8" hidden="1" x14ac:dyDescent="0.3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7"/>
        <v>0</v>
      </c>
      <c r="P471" t="str">
        <f t="shared" si="36"/>
        <v>N/A</v>
      </c>
      <c r="Q471" s="9" t="s">
        <v>8308</v>
      </c>
      <c r="R471" t="s">
        <v>8314</v>
      </c>
      <c r="S471" s="16">
        <f t="shared" si="33"/>
        <v>41827.989861111113</v>
      </c>
      <c r="T471" s="16">
        <f t="shared" si="34"/>
        <v>41887.989861111113</v>
      </c>
      <c r="U471">
        <f t="shared" si="35"/>
        <v>2014</v>
      </c>
    </row>
    <row r="472" spans="1:21" ht="43.2" hidden="1" x14ac:dyDescent="0.3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7"/>
        <v>1</v>
      </c>
      <c r="P472">
        <f t="shared" si="36"/>
        <v>25.5</v>
      </c>
      <c r="Q472" s="9" t="s">
        <v>8308</v>
      </c>
      <c r="R472" t="s">
        <v>8314</v>
      </c>
      <c r="S472" s="16">
        <f t="shared" si="33"/>
        <v>41605.167696759258</v>
      </c>
      <c r="T472" s="16">
        <f t="shared" si="34"/>
        <v>41655.166666666664</v>
      </c>
      <c r="U472">
        <f t="shared" si="35"/>
        <v>2013</v>
      </c>
    </row>
    <row r="473" spans="1:21" ht="57.6" hidden="1" x14ac:dyDescent="0.3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7"/>
        <v>12</v>
      </c>
      <c r="P473">
        <f t="shared" si="36"/>
        <v>38.479999999999997</v>
      </c>
      <c r="Q473" s="9" t="s">
        <v>8308</v>
      </c>
      <c r="R473" t="s">
        <v>8314</v>
      </c>
      <c r="S473" s="16">
        <f t="shared" si="33"/>
        <v>41703.721979166665</v>
      </c>
      <c r="T473" s="16">
        <f t="shared" si="34"/>
        <v>41748.680312500001</v>
      </c>
      <c r="U473">
        <f t="shared" si="35"/>
        <v>2014</v>
      </c>
    </row>
    <row r="474" spans="1:21" ht="43.2" hidden="1" x14ac:dyDescent="0.3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7"/>
        <v>18</v>
      </c>
      <c r="P474">
        <f t="shared" si="36"/>
        <v>28.2</v>
      </c>
      <c r="Q474" s="9" t="s">
        <v>8308</v>
      </c>
      <c r="R474" t="s">
        <v>8314</v>
      </c>
      <c r="S474" s="16">
        <f t="shared" si="33"/>
        <v>41844.922662037039</v>
      </c>
      <c r="T474" s="16">
        <f t="shared" si="34"/>
        <v>41874.922662037039</v>
      </c>
      <c r="U474">
        <f t="shared" si="35"/>
        <v>2014</v>
      </c>
    </row>
    <row r="475" spans="1:21" ht="43.2" hidden="1" x14ac:dyDescent="0.3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7"/>
        <v>3</v>
      </c>
      <c r="P475">
        <f t="shared" si="36"/>
        <v>61.5</v>
      </c>
      <c r="Q475" s="9" t="s">
        <v>8308</v>
      </c>
      <c r="R475" t="s">
        <v>8314</v>
      </c>
      <c r="S475" s="16">
        <f t="shared" si="33"/>
        <v>41869.698136574072</v>
      </c>
      <c r="T475" s="16">
        <f t="shared" si="34"/>
        <v>41899.698136574072</v>
      </c>
      <c r="U475">
        <f t="shared" si="35"/>
        <v>2014</v>
      </c>
    </row>
    <row r="476" spans="1:21" ht="43.2" hidden="1" x14ac:dyDescent="0.3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7"/>
        <v>0</v>
      </c>
      <c r="P476">
        <f t="shared" si="36"/>
        <v>1</v>
      </c>
      <c r="Q476" s="9" t="s">
        <v>8308</v>
      </c>
      <c r="R476" t="s">
        <v>8314</v>
      </c>
      <c r="S476" s="16">
        <f t="shared" si="33"/>
        <v>42753.329039351855</v>
      </c>
      <c r="T476" s="16">
        <f t="shared" si="34"/>
        <v>42783.329039351855</v>
      </c>
      <c r="U476">
        <f t="shared" si="35"/>
        <v>2017</v>
      </c>
    </row>
    <row r="477" spans="1:21" ht="57.6" hidden="1" x14ac:dyDescent="0.3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7"/>
        <v>0</v>
      </c>
      <c r="P477" t="str">
        <f t="shared" si="36"/>
        <v>N/A</v>
      </c>
      <c r="Q477" s="9" t="s">
        <v>8308</v>
      </c>
      <c r="R477" t="s">
        <v>8314</v>
      </c>
      <c r="S477" s="16">
        <f t="shared" si="33"/>
        <v>42100.086145833338</v>
      </c>
      <c r="T477" s="16">
        <f t="shared" si="34"/>
        <v>42130.086145833338</v>
      </c>
      <c r="U477">
        <f t="shared" si="35"/>
        <v>2015</v>
      </c>
    </row>
    <row r="478" spans="1:21" ht="28.8" hidden="1" x14ac:dyDescent="0.3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7"/>
        <v>2</v>
      </c>
      <c r="P478">
        <f t="shared" si="36"/>
        <v>39.57</v>
      </c>
      <c r="Q478" s="9" t="s">
        <v>8308</v>
      </c>
      <c r="R478" t="s">
        <v>8314</v>
      </c>
      <c r="S478" s="16">
        <f t="shared" si="33"/>
        <v>41757.975011574075</v>
      </c>
      <c r="T478" s="16">
        <f t="shared" si="34"/>
        <v>41793.165972222225</v>
      </c>
      <c r="U478">
        <f t="shared" si="35"/>
        <v>2014</v>
      </c>
    </row>
    <row r="479" spans="1:21" ht="57.6" hidden="1" x14ac:dyDescent="0.3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7"/>
        <v>0</v>
      </c>
      <c r="P479" t="str">
        <f t="shared" si="36"/>
        <v>N/A</v>
      </c>
      <c r="Q479" s="9" t="s">
        <v>8308</v>
      </c>
      <c r="R479" t="s">
        <v>8314</v>
      </c>
      <c r="S479" s="16">
        <f t="shared" si="33"/>
        <v>40987.83488425926</v>
      </c>
      <c r="T479" s="16">
        <f t="shared" si="34"/>
        <v>41047.83488425926</v>
      </c>
      <c r="U479">
        <f t="shared" si="35"/>
        <v>2012</v>
      </c>
    </row>
    <row r="480" spans="1:21" ht="43.2" hidden="1" x14ac:dyDescent="0.3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7"/>
        <v>0</v>
      </c>
      <c r="P480" t="str">
        <f t="shared" si="36"/>
        <v>N/A</v>
      </c>
      <c r="Q480" s="9" t="s">
        <v>8308</v>
      </c>
      <c r="R480" t="s">
        <v>8314</v>
      </c>
      <c r="S480" s="16">
        <f t="shared" si="33"/>
        <v>42065.910983796297</v>
      </c>
      <c r="T480" s="16">
        <f t="shared" si="34"/>
        <v>42095.869317129633</v>
      </c>
      <c r="U480">
        <f t="shared" si="35"/>
        <v>2015</v>
      </c>
    </row>
    <row r="481" spans="1:21" ht="43.2" hidden="1" x14ac:dyDescent="0.3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7"/>
        <v>33</v>
      </c>
      <c r="P481">
        <f t="shared" si="36"/>
        <v>88.8</v>
      </c>
      <c r="Q481" s="9" t="s">
        <v>8308</v>
      </c>
      <c r="R481" t="s">
        <v>8314</v>
      </c>
      <c r="S481" s="16">
        <f t="shared" si="33"/>
        <v>41904.407812500001</v>
      </c>
      <c r="T481" s="16">
        <f t="shared" si="34"/>
        <v>41964.449479166666</v>
      </c>
      <c r="U481">
        <f t="shared" si="35"/>
        <v>2014</v>
      </c>
    </row>
    <row r="482" spans="1:21" ht="43.2" hidden="1" x14ac:dyDescent="0.3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7"/>
        <v>19</v>
      </c>
      <c r="P482">
        <f t="shared" si="36"/>
        <v>55.46</v>
      </c>
      <c r="Q482" s="9" t="s">
        <v>8308</v>
      </c>
      <c r="R482" t="s">
        <v>8314</v>
      </c>
      <c r="S482" s="16">
        <f t="shared" si="33"/>
        <v>41465.500173611108</v>
      </c>
      <c r="T482" s="16">
        <f t="shared" si="34"/>
        <v>41495.500173611108</v>
      </c>
      <c r="U482">
        <f t="shared" si="35"/>
        <v>2013</v>
      </c>
    </row>
    <row r="483" spans="1:21" ht="43.2" hidden="1" x14ac:dyDescent="0.3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7"/>
        <v>6</v>
      </c>
      <c r="P483">
        <f t="shared" si="36"/>
        <v>87.14</v>
      </c>
      <c r="Q483" s="9" t="s">
        <v>8308</v>
      </c>
      <c r="R483" t="s">
        <v>8314</v>
      </c>
      <c r="S483" s="16">
        <f t="shared" si="33"/>
        <v>41162.672326388885</v>
      </c>
      <c r="T483" s="16">
        <f t="shared" si="34"/>
        <v>41192.672326388885</v>
      </c>
      <c r="U483">
        <f t="shared" si="35"/>
        <v>2012</v>
      </c>
    </row>
    <row r="484" spans="1:21" ht="43.2" hidden="1" x14ac:dyDescent="0.3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7"/>
        <v>0</v>
      </c>
      <c r="P484">
        <f t="shared" si="36"/>
        <v>10</v>
      </c>
      <c r="Q484" s="9" t="s">
        <v>8308</v>
      </c>
      <c r="R484" t="s">
        <v>8314</v>
      </c>
      <c r="S484" s="16">
        <f t="shared" si="33"/>
        <v>42447.896875000006</v>
      </c>
      <c r="T484" s="16">
        <f t="shared" si="34"/>
        <v>42474.606944444444</v>
      </c>
      <c r="U484">
        <f t="shared" si="35"/>
        <v>2016</v>
      </c>
    </row>
    <row r="485" spans="1:21" ht="57.6" hidden="1" x14ac:dyDescent="0.3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7"/>
        <v>50</v>
      </c>
      <c r="P485">
        <f t="shared" si="36"/>
        <v>51.22</v>
      </c>
      <c r="Q485" s="9" t="s">
        <v>8308</v>
      </c>
      <c r="R485" t="s">
        <v>8314</v>
      </c>
      <c r="S485" s="16">
        <f t="shared" si="33"/>
        <v>41243.197592592594</v>
      </c>
      <c r="T485" s="16">
        <f t="shared" si="34"/>
        <v>41303.197592592594</v>
      </c>
      <c r="U485">
        <f t="shared" si="35"/>
        <v>2012</v>
      </c>
    </row>
    <row r="486" spans="1:21" ht="57.6" hidden="1" x14ac:dyDescent="0.3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7"/>
        <v>0</v>
      </c>
      <c r="P486">
        <f t="shared" si="36"/>
        <v>13.55</v>
      </c>
      <c r="Q486" s="9" t="s">
        <v>8308</v>
      </c>
      <c r="R486" t="s">
        <v>8314</v>
      </c>
      <c r="S486" s="16">
        <f t="shared" si="33"/>
        <v>42272.93949074074</v>
      </c>
      <c r="T486" s="16">
        <f t="shared" si="34"/>
        <v>42313.981157407412</v>
      </c>
      <c r="U486">
        <f t="shared" si="35"/>
        <v>2015</v>
      </c>
    </row>
    <row r="487" spans="1:21" ht="43.2" hidden="1" x14ac:dyDescent="0.3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7"/>
        <v>22</v>
      </c>
      <c r="P487">
        <f t="shared" si="36"/>
        <v>66.52</v>
      </c>
      <c r="Q487" s="9" t="s">
        <v>8308</v>
      </c>
      <c r="R487" t="s">
        <v>8314</v>
      </c>
      <c r="S487" s="16">
        <f t="shared" si="33"/>
        <v>41381.50577546296</v>
      </c>
      <c r="T487" s="16">
        <f t="shared" si="34"/>
        <v>41411.50577546296</v>
      </c>
      <c r="U487">
        <f t="shared" si="35"/>
        <v>2013</v>
      </c>
    </row>
    <row r="488" spans="1:21" ht="43.2" hidden="1" x14ac:dyDescent="0.3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7"/>
        <v>0</v>
      </c>
      <c r="P488">
        <f t="shared" si="36"/>
        <v>50</v>
      </c>
      <c r="Q488" s="9" t="s">
        <v>8308</v>
      </c>
      <c r="R488" t="s">
        <v>8314</v>
      </c>
      <c r="S488" s="16">
        <f t="shared" si="33"/>
        <v>41761.94258101852</v>
      </c>
      <c r="T488" s="16">
        <f t="shared" si="34"/>
        <v>41791.94258101852</v>
      </c>
      <c r="U488">
        <f t="shared" si="35"/>
        <v>2014</v>
      </c>
    </row>
    <row r="489" spans="1:21" ht="43.2" hidden="1" x14ac:dyDescent="0.3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7"/>
        <v>0</v>
      </c>
      <c r="P489" t="str">
        <f t="shared" si="36"/>
        <v>N/A</v>
      </c>
      <c r="Q489" s="9" t="s">
        <v>8308</v>
      </c>
      <c r="R489" t="s">
        <v>8314</v>
      </c>
      <c r="S489" s="16">
        <f t="shared" si="33"/>
        <v>42669.594837962963</v>
      </c>
      <c r="T489" s="16">
        <f t="shared" si="34"/>
        <v>42729.636504629627</v>
      </c>
      <c r="U489">
        <f t="shared" si="35"/>
        <v>2016</v>
      </c>
    </row>
    <row r="490" spans="1:21" ht="43.2" hidden="1" x14ac:dyDescent="0.3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7"/>
        <v>0</v>
      </c>
      <c r="P490" t="str">
        <f t="shared" si="36"/>
        <v>N/A</v>
      </c>
      <c r="Q490" s="9" t="s">
        <v>8308</v>
      </c>
      <c r="R490" t="s">
        <v>8314</v>
      </c>
      <c r="S490" s="16">
        <f t="shared" si="33"/>
        <v>42714.054398148146</v>
      </c>
      <c r="T490" s="16">
        <f t="shared" si="34"/>
        <v>42744.054398148146</v>
      </c>
      <c r="U490">
        <f t="shared" si="35"/>
        <v>2016</v>
      </c>
    </row>
    <row r="491" spans="1:21" ht="43.2" hidden="1" x14ac:dyDescent="0.3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7"/>
        <v>0</v>
      </c>
      <c r="P491">
        <f t="shared" si="36"/>
        <v>71.67</v>
      </c>
      <c r="Q491" s="9" t="s">
        <v>8308</v>
      </c>
      <c r="R491" t="s">
        <v>8314</v>
      </c>
      <c r="S491" s="16">
        <f t="shared" si="33"/>
        <v>40882.481666666667</v>
      </c>
      <c r="T491" s="16">
        <f t="shared" si="34"/>
        <v>40913.481249999997</v>
      </c>
      <c r="U491">
        <f t="shared" si="35"/>
        <v>2011</v>
      </c>
    </row>
    <row r="492" spans="1:21" hidden="1" x14ac:dyDescent="0.3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7"/>
        <v>0</v>
      </c>
      <c r="P492" t="str">
        <f t="shared" si="36"/>
        <v>N/A</v>
      </c>
      <c r="Q492" s="9" t="s">
        <v>8308</v>
      </c>
      <c r="R492" t="s">
        <v>8314</v>
      </c>
      <c r="S492" s="16">
        <f t="shared" si="33"/>
        <v>41113.968576388892</v>
      </c>
      <c r="T492" s="16">
        <f t="shared" si="34"/>
        <v>41143.968576388892</v>
      </c>
      <c r="U492">
        <f t="shared" si="35"/>
        <v>2012</v>
      </c>
    </row>
    <row r="493" spans="1:21" ht="43.2" hidden="1" x14ac:dyDescent="0.3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7"/>
        <v>0</v>
      </c>
      <c r="P493" t="str">
        <f t="shared" si="36"/>
        <v>N/A</v>
      </c>
      <c r="Q493" s="9" t="s">
        <v>8308</v>
      </c>
      <c r="R493" t="s">
        <v>8314</v>
      </c>
      <c r="S493" s="16">
        <f t="shared" si="33"/>
        <v>42366.982627314821</v>
      </c>
      <c r="T493" s="16">
        <f t="shared" si="34"/>
        <v>42396.982627314821</v>
      </c>
      <c r="U493">
        <f t="shared" si="35"/>
        <v>2015</v>
      </c>
    </row>
    <row r="494" spans="1:21" ht="43.2" hidden="1" x14ac:dyDescent="0.3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7"/>
        <v>0</v>
      </c>
      <c r="P494" t="str">
        <f t="shared" si="36"/>
        <v>N/A</v>
      </c>
      <c r="Q494" s="9" t="s">
        <v>8308</v>
      </c>
      <c r="R494" t="s">
        <v>8314</v>
      </c>
      <c r="S494" s="16">
        <f t="shared" si="33"/>
        <v>42596.03506944445</v>
      </c>
      <c r="T494" s="16">
        <f t="shared" si="34"/>
        <v>42656.03506944445</v>
      </c>
      <c r="U494">
        <f t="shared" si="35"/>
        <v>2016</v>
      </c>
    </row>
    <row r="495" spans="1:21" ht="43.2" hidden="1" x14ac:dyDescent="0.3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7"/>
        <v>0</v>
      </c>
      <c r="P495" t="str">
        <f t="shared" si="36"/>
        <v>N/A</v>
      </c>
      <c r="Q495" s="9" t="s">
        <v>8308</v>
      </c>
      <c r="R495" t="s">
        <v>8314</v>
      </c>
      <c r="S495" s="16">
        <f t="shared" si="33"/>
        <v>42114.726134259254</v>
      </c>
      <c r="T495" s="16">
        <f t="shared" si="34"/>
        <v>42144.726134259254</v>
      </c>
      <c r="U495">
        <f t="shared" si="35"/>
        <v>2015</v>
      </c>
    </row>
    <row r="496" spans="1:21" ht="43.2" hidden="1" x14ac:dyDescent="0.3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7"/>
        <v>0</v>
      </c>
      <c r="P496">
        <f t="shared" si="36"/>
        <v>10.33</v>
      </c>
      <c r="Q496" s="9" t="s">
        <v>8308</v>
      </c>
      <c r="R496" t="s">
        <v>8314</v>
      </c>
      <c r="S496" s="16">
        <f t="shared" si="33"/>
        <v>41799.830613425926</v>
      </c>
      <c r="T496" s="16">
        <f t="shared" si="34"/>
        <v>41823.125</v>
      </c>
      <c r="U496">
        <f t="shared" si="35"/>
        <v>2014</v>
      </c>
    </row>
    <row r="497" spans="1:21" ht="43.2" hidden="1" x14ac:dyDescent="0.3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7"/>
        <v>0</v>
      </c>
      <c r="P497" t="str">
        <f t="shared" si="36"/>
        <v>N/A</v>
      </c>
      <c r="Q497" s="9" t="s">
        <v>8308</v>
      </c>
      <c r="R497" t="s">
        <v>8314</v>
      </c>
      <c r="S497" s="16">
        <f t="shared" si="33"/>
        <v>42171.827604166669</v>
      </c>
      <c r="T497" s="16">
        <f t="shared" si="34"/>
        <v>42201.827604166669</v>
      </c>
      <c r="U497">
        <f t="shared" si="35"/>
        <v>2015</v>
      </c>
    </row>
    <row r="498" spans="1:21" ht="28.8" hidden="1" x14ac:dyDescent="0.3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7"/>
        <v>0</v>
      </c>
      <c r="P498">
        <f t="shared" si="36"/>
        <v>1</v>
      </c>
      <c r="Q498" s="9" t="s">
        <v>8308</v>
      </c>
      <c r="R498" t="s">
        <v>8314</v>
      </c>
      <c r="S498" s="16">
        <f t="shared" si="33"/>
        <v>41620.93141203704</v>
      </c>
      <c r="T498" s="16">
        <f t="shared" si="34"/>
        <v>41680.93141203704</v>
      </c>
      <c r="U498">
        <f t="shared" si="35"/>
        <v>2013</v>
      </c>
    </row>
    <row r="499" spans="1:21" hidden="1" x14ac:dyDescent="0.3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7"/>
        <v>1</v>
      </c>
      <c r="P499">
        <f t="shared" si="36"/>
        <v>10</v>
      </c>
      <c r="Q499" s="9" t="s">
        <v>8308</v>
      </c>
      <c r="R499" t="s">
        <v>8314</v>
      </c>
      <c r="S499" s="16">
        <f t="shared" si="33"/>
        <v>41945.037789351853</v>
      </c>
      <c r="T499" s="16">
        <f t="shared" si="34"/>
        <v>41998.208333333328</v>
      </c>
      <c r="U499">
        <f t="shared" si="35"/>
        <v>2014</v>
      </c>
    </row>
    <row r="500" spans="1:21" ht="43.2" hidden="1" x14ac:dyDescent="0.3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7"/>
        <v>5</v>
      </c>
      <c r="P500">
        <f t="shared" si="36"/>
        <v>136.09</v>
      </c>
      <c r="Q500" s="9" t="s">
        <v>8308</v>
      </c>
      <c r="R500" t="s">
        <v>8314</v>
      </c>
      <c r="S500" s="16">
        <f t="shared" si="33"/>
        <v>40858.762141203704</v>
      </c>
      <c r="T500" s="16">
        <f t="shared" si="34"/>
        <v>40900.762141203704</v>
      </c>
      <c r="U500">
        <f t="shared" si="35"/>
        <v>2011</v>
      </c>
    </row>
    <row r="501" spans="1:21" ht="57.6" hidden="1" x14ac:dyDescent="0.3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7"/>
        <v>10</v>
      </c>
      <c r="P501">
        <f t="shared" si="36"/>
        <v>73.459999999999994</v>
      </c>
      <c r="Q501" s="9" t="s">
        <v>8308</v>
      </c>
      <c r="R501" t="s">
        <v>8314</v>
      </c>
      <c r="S501" s="16">
        <f t="shared" si="33"/>
        <v>40043.895462962959</v>
      </c>
      <c r="T501" s="16">
        <f t="shared" si="34"/>
        <v>40098.874305555553</v>
      </c>
      <c r="U501">
        <f t="shared" si="35"/>
        <v>2009</v>
      </c>
    </row>
    <row r="502" spans="1:21" ht="57.6" hidden="1" x14ac:dyDescent="0.3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7"/>
        <v>3</v>
      </c>
      <c r="P502">
        <f t="shared" si="36"/>
        <v>53.75</v>
      </c>
      <c r="Q502" s="9" t="s">
        <v>8308</v>
      </c>
      <c r="R502" t="s">
        <v>8314</v>
      </c>
      <c r="S502" s="16">
        <f t="shared" si="33"/>
        <v>40247.886006944449</v>
      </c>
      <c r="T502" s="16">
        <f t="shared" si="34"/>
        <v>40306.927777777775</v>
      </c>
      <c r="U502">
        <f t="shared" si="35"/>
        <v>2010</v>
      </c>
    </row>
    <row r="503" spans="1:21" ht="43.2" hidden="1" x14ac:dyDescent="0.3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7"/>
        <v>0</v>
      </c>
      <c r="P503" t="str">
        <f t="shared" si="36"/>
        <v>N/A</v>
      </c>
      <c r="Q503" s="9" t="s">
        <v>8308</v>
      </c>
      <c r="R503" t="s">
        <v>8314</v>
      </c>
      <c r="S503" s="16">
        <f t="shared" si="33"/>
        <v>40703.234386574077</v>
      </c>
      <c r="T503" s="16">
        <f t="shared" si="34"/>
        <v>40733.234386574077</v>
      </c>
      <c r="U503">
        <f t="shared" si="35"/>
        <v>2011</v>
      </c>
    </row>
    <row r="504" spans="1:21" ht="57.6" hidden="1" x14ac:dyDescent="0.3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7"/>
        <v>1</v>
      </c>
      <c r="P504">
        <f t="shared" si="36"/>
        <v>57.5</v>
      </c>
      <c r="Q504" s="9" t="s">
        <v>8308</v>
      </c>
      <c r="R504" t="s">
        <v>8314</v>
      </c>
      <c r="S504" s="16">
        <f t="shared" si="33"/>
        <v>40956.553530092591</v>
      </c>
      <c r="T504" s="16">
        <f t="shared" si="34"/>
        <v>40986.511863425927</v>
      </c>
      <c r="U504">
        <f t="shared" si="35"/>
        <v>2012</v>
      </c>
    </row>
    <row r="505" spans="1:21" ht="43.2" hidden="1" x14ac:dyDescent="0.3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7"/>
        <v>2</v>
      </c>
      <c r="P505">
        <f t="shared" si="36"/>
        <v>12.67</v>
      </c>
      <c r="Q505" s="9" t="s">
        <v>8308</v>
      </c>
      <c r="R505" t="s">
        <v>8314</v>
      </c>
      <c r="S505" s="16">
        <f t="shared" si="33"/>
        <v>41991.526655092588</v>
      </c>
      <c r="T505" s="16">
        <f t="shared" si="34"/>
        <v>42021.526655092588</v>
      </c>
      <c r="U505">
        <f t="shared" si="35"/>
        <v>2014</v>
      </c>
    </row>
    <row r="506" spans="1:21" ht="43.2" hidden="1" x14ac:dyDescent="0.3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7"/>
        <v>1</v>
      </c>
      <c r="P506">
        <f t="shared" si="36"/>
        <v>67</v>
      </c>
      <c r="Q506" s="9" t="s">
        <v>8308</v>
      </c>
      <c r="R506" t="s">
        <v>8314</v>
      </c>
      <c r="S506" s="16">
        <f t="shared" si="33"/>
        <v>40949.98364583333</v>
      </c>
      <c r="T506" s="16">
        <f t="shared" si="34"/>
        <v>41009.941979166666</v>
      </c>
      <c r="U506">
        <f t="shared" si="35"/>
        <v>2012</v>
      </c>
    </row>
    <row r="507" spans="1:21" ht="43.2" hidden="1" x14ac:dyDescent="0.3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7"/>
        <v>0</v>
      </c>
      <c r="P507">
        <f t="shared" si="36"/>
        <v>3.71</v>
      </c>
      <c r="Q507" s="9" t="s">
        <v>8308</v>
      </c>
      <c r="R507" t="s">
        <v>8314</v>
      </c>
      <c r="S507" s="16">
        <f t="shared" si="33"/>
        <v>42318.098217592589</v>
      </c>
      <c r="T507" s="16">
        <f t="shared" si="34"/>
        <v>42363.098217592589</v>
      </c>
      <c r="U507">
        <f t="shared" si="35"/>
        <v>2015</v>
      </c>
    </row>
    <row r="508" spans="1:21" ht="43.2" hidden="1" x14ac:dyDescent="0.3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7"/>
        <v>0</v>
      </c>
      <c r="P508">
        <f t="shared" si="36"/>
        <v>250</v>
      </c>
      <c r="Q508" s="9" t="s">
        <v>8308</v>
      </c>
      <c r="R508" t="s">
        <v>8314</v>
      </c>
      <c r="S508" s="16">
        <f t="shared" si="33"/>
        <v>41466.552314814813</v>
      </c>
      <c r="T508" s="16">
        <f t="shared" si="34"/>
        <v>41496.552314814813</v>
      </c>
      <c r="U508">
        <f t="shared" si="35"/>
        <v>2013</v>
      </c>
    </row>
    <row r="509" spans="1:21" ht="43.2" hidden="1" x14ac:dyDescent="0.3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7"/>
        <v>3</v>
      </c>
      <c r="P509">
        <f t="shared" si="36"/>
        <v>64</v>
      </c>
      <c r="Q509" s="9" t="s">
        <v>8308</v>
      </c>
      <c r="R509" t="s">
        <v>8314</v>
      </c>
      <c r="S509" s="16">
        <f t="shared" si="33"/>
        <v>41156.958993055552</v>
      </c>
      <c r="T509" s="16">
        <f t="shared" si="34"/>
        <v>41201.958993055552</v>
      </c>
      <c r="U509">
        <f t="shared" si="35"/>
        <v>2012</v>
      </c>
    </row>
    <row r="510" spans="1:21" ht="57.6" hidden="1" x14ac:dyDescent="0.3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7"/>
        <v>1</v>
      </c>
      <c r="P510">
        <f t="shared" si="36"/>
        <v>133.33000000000001</v>
      </c>
      <c r="Q510" s="9" t="s">
        <v>8308</v>
      </c>
      <c r="R510" t="s">
        <v>8314</v>
      </c>
      <c r="S510" s="16">
        <f t="shared" si="33"/>
        <v>40995.024317129632</v>
      </c>
      <c r="T510" s="16">
        <f t="shared" si="34"/>
        <v>41054.593055555553</v>
      </c>
      <c r="U510">
        <f t="shared" si="35"/>
        <v>2012</v>
      </c>
    </row>
    <row r="511" spans="1:21" ht="43.2" hidden="1" x14ac:dyDescent="0.3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7"/>
        <v>0</v>
      </c>
      <c r="P511">
        <f t="shared" si="36"/>
        <v>10</v>
      </c>
      <c r="Q511" s="9" t="s">
        <v>8308</v>
      </c>
      <c r="R511" t="s">
        <v>8314</v>
      </c>
      <c r="S511" s="16">
        <f t="shared" si="33"/>
        <v>42153.631597222222</v>
      </c>
      <c r="T511" s="16">
        <f t="shared" si="34"/>
        <v>42183.631597222222</v>
      </c>
      <c r="U511">
        <f t="shared" si="35"/>
        <v>2015</v>
      </c>
    </row>
    <row r="512" spans="1:21" ht="43.2" hidden="1" x14ac:dyDescent="0.3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7"/>
        <v>0</v>
      </c>
      <c r="P512" t="str">
        <f t="shared" si="36"/>
        <v>N/A</v>
      </c>
      <c r="Q512" s="9" t="s">
        <v>8308</v>
      </c>
      <c r="R512" t="s">
        <v>8314</v>
      </c>
      <c r="S512" s="16">
        <f t="shared" si="33"/>
        <v>42400.176377314812</v>
      </c>
      <c r="T512" s="16">
        <f t="shared" si="34"/>
        <v>42430.176377314812</v>
      </c>
      <c r="U512">
        <f t="shared" si="35"/>
        <v>2016</v>
      </c>
    </row>
    <row r="513" spans="1:21" ht="43.2" hidden="1" x14ac:dyDescent="0.3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7"/>
        <v>3</v>
      </c>
      <c r="P513">
        <f t="shared" si="36"/>
        <v>30</v>
      </c>
      <c r="Q513" s="9" t="s">
        <v>8308</v>
      </c>
      <c r="R513" t="s">
        <v>8314</v>
      </c>
      <c r="S513" s="16">
        <f t="shared" si="33"/>
        <v>41340.303032407406</v>
      </c>
      <c r="T513" s="16">
        <f t="shared" si="34"/>
        <v>41370.261365740742</v>
      </c>
      <c r="U513">
        <f t="shared" si="35"/>
        <v>2013</v>
      </c>
    </row>
    <row r="514" spans="1:21" ht="43.2" hidden="1" x14ac:dyDescent="0.3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7"/>
        <v>0</v>
      </c>
      <c r="P514">
        <f t="shared" si="36"/>
        <v>5.5</v>
      </c>
      <c r="Q514" s="9" t="s">
        <v>8308</v>
      </c>
      <c r="R514" t="s">
        <v>8314</v>
      </c>
      <c r="S514" s="16">
        <f t="shared" si="33"/>
        <v>42649.742210648154</v>
      </c>
      <c r="T514" s="16">
        <f t="shared" si="34"/>
        <v>42694.783877314811</v>
      </c>
      <c r="U514">
        <f t="shared" si="35"/>
        <v>2016</v>
      </c>
    </row>
    <row r="515" spans="1:21" ht="28.8" hidden="1" x14ac:dyDescent="0.3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37"/>
        <v>14</v>
      </c>
      <c r="P515">
        <f t="shared" si="36"/>
        <v>102.38</v>
      </c>
      <c r="Q515" s="9" t="s">
        <v>8308</v>
      </c>
      <c r="R515" t="s">
        <v>8314</v>
      </c>
      <c r="S515" s="16">
        <f t="shared" ref="S515:S578" si="38">(((J515/60)/60)/24)+DATE(1970,1,1)</f>
        <v>42552.653993055559</v>
      </c>
      <c r="T515" s="16">
        <f t="shared" ref="T515:T578" si="39">(((I515/60)/60)/24)+DATE(1970,1,1)</f>
        <v>42597.291666666672</v>
      </c>
      <c r="U515">
        <f t="shared" ref="U515:U578" si="40">YEAR(S:S)</f>
        <v>2016</v>
      </c>
    </row>
    <row r="516" spans="1:21" ht="43.2" hidden="1" x14ac:dyDescent="0.3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7"/>
        <v>3</v>
      </c>
      <c r="P516">
        <f t="shared" ref="P516:P579" si="41">IFERROR(ROUND(E516/L516,2), "N/A")</f>
        <v>16.670000000000002</v>
      </c>
      <c r="Q516" s="9" t="s">
        <v>8308</v>
      </c>
      <c r="R516" t="s">
        <v>8314</v>
      </c>
      <c r="S516" s="16">
        <f t="shared" si="38"/>
        <v>41830.613969907405</v>
      </c>
      <c r="T516" s="16">
        <f t="shared" si="39"/>
        <v>41860.613969907405</v>
      </c>
      <c r="U516">
        <f t="shared" si="40"/>
        <v>2014</v>
      </c>
    </row>
    <row r="517" spans="1:21" ht="43.2" hidden="1" x14ac:dyDescent="0.3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ref="O517:O580" si="42">ROUND(E517/D517*100,0)</f>
        <v>25</v>
      </c>
      <c r="P517">
        <f t="shared" si="41"/>
        <v>725.03</v>
      </c>
      <c r="Q517" s="9" t="s">
        <v>8308</v>
      </c>
      <c r="R517" t="s">
        <v>8314</v>
      </c>
      <c r="S517" s="16">
        <f t="shared" si="38"/>
        <v>42327.490752314814</v>
      </c>
      <c r="T517" s="16">
        <f t="shared" si="39"/>
        <v>42367.490752314814</v>
      </c>
      <c r="U517">
        <f t="shared" si="40"/>
        <v>2015</v>
      </c>
    </row>
    <row r="518" spans="1:21" ht="28.8" hidden="1" x14ac:dyDescent="0.3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2"/>
        <v>0</v>
      </c>
      <c r="P518" t="str">
        <f t="shared" si="41"/>
        <v>N/A</v>
      </c>
      <c r="Q518" s="9" t="s">
        <v>8308</v>
      </c>
      <c r="R518" t="s">
        <v>8314</v>
      </c>
      <c r="S518" s="16">
        <f t="shared" si="38"/>
        <v>42091.778703703705</v>
      </c>
      <c r="T518" s="16">
        <f t="shared" si="39"/>
        <v>42151.778703703705</v>
      </c>
      <c r="U518">
        <f t="shared" si="40"/>
        <v>2015</v>
      </c>
    </row>
    <row r="519" spans="1:21" ht="43.2" hidden="1" x14ac:dyDescent="0.3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2"/>
        <v>1</v>
      </c>
      <c r="P519">
        <f t="shared" si="41"/>
        <v>68.33</v>
      </c>
      <c r="Q519" s="9" t="s">
        <v>8308</v>
      </c>
      <c r="R519" t="s">
        <v>8314</v>
      </c>
      <c r="S519" s="16">
        <f t="shared" si="38"/>
        <v>42738.615289351852</v>
      </c>
      <c r="T519" s="16">
        <f t="shared" si="39"/>
        <v>42768.615289351852</v>
      </c>
      <c r="U519">
        <f t="shared" si="40"/>
        <v>2017</v>
      </c>
    </row>
    <row r="520" spans="1:21" ht="43.2" hidden="1" x14ac:dyDescent="0.3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2"/>
        <v>0</v>
      </c>
      <c r="P520" t="str">
        <f t="shared" si="41"/>
        <v>N/A</v>
      </c>
      <c r="Q520" s="9" t="s">
        <v>8308</v>
      </c>
      <c r="R520" t="s">
        <v>8314</v>
      </c>
      <c r="S520" s="16">
        <f t="shared" si="38"/>
        <v>42223.616018518514</v>
      </c>
      <c r="T520" s="16">
        <f t="shared" si="39"/>
        <v>42253.615277777775</v>
      </c>
      <c r="U520">
        <f t="shared" si="40"/>
        <v>2015</v>
      </c>
    </row>
    <row r="521" spans="1:21" ht="43.2" hidden="1" x14ac:dyDescent="0.3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2"/>
        <v>23</v>
      </c>
      <c r="P521">
        <f t="shared" si="41"/>
        <v>39.229999999999997</v>
      </c>
      <c r="Q521" s="9" t="s">
        <v>8308</v>
      </c>
      <c r="R521" t="s">
        <v>8314</v>
      </c>
      <c r="S521" s="16">
        <f t="shared" si="38"/>
        <v>41218.391446759262</v>
      </c>
      <c r="T521" s="16">
        <f t="shared" si="39"/>
        <v>41248.391446759262</v>
      </c>
      <c r="U521">
        <f t="shared" si="40"/>
        <v>2012</v>
      </c>
    </row>
    <row r="522" spans="1:21" ht="43.2" x14ac:dyDescent="0.3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2"/>
        <v>102</v>
      </c>
      <c r="P522">
        <f t="shared" si="41"/>
        <v>150.15</v>
      </c>
      <c r="Q522" s="9" t="s">
        <v>8315</v>
      </c>
      <c r="R522" t="s">
        <v>8316</v>
      </c>
      <c r="S522" s="16">
        <f t="shared" si="38"/>
        <v>42318.702094907407</v>
      </c>
      <c r="T522" s="16">
        <f t="shared" si="39"/>
        <v>42348.702094907407</v>
      </c>
      <c r="U522">
        <f t="shared" si="40"/>
        <v>2015</v>
      </c>
    </row>
    <row r="523" spans="1:21" ht="43.2" x14ac:dyDescent="0.3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2"/>
        <v>105</v>
      </c>
      <c r="P523">
        <f t="shared" si="41"/>
        <v>93.43</v>
      </c>
      <c r="Q523" s="9" t="s">
        <v>8315</v>
      </c>
      <c r="R523" t="s">
        <v>8316</v>
      </c>
      <c r="S523" s="16">
        <f t="shared" si="38"/>
        <v>42646.092812499999</v>
      </c>
      <c r="T523" s="16">
        <f t="shared" si="39"/>
        <v>42675.207638888889</v>
      </c>
      <c r="U523">
        <f t="shared" si="40"/>
        <v>2016</v>
      </c>
    </row>
    <row r="524" spans="1:21" ht="43.2" x14ac:dyDescent="0.3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2"/>
        <v>115</v>
      </c>
      <c r="P524">
        <f t="shared" si="41"/>
        <v>110.97</v>
      </c>
      <c r="Q524" s="9" t="s">
        <v>8315</v>
      </c>
      <c r="R524" t="s">
        <v>8316</v>
      </c>
      <c r="S524" s="16">
        <f t="shared" si="38"/>
        <v>42430.040798611109</v>
      </c>
      <c r="T524" s="16">
        <f t="shared" si="39"/>
        <v>42449.999131944445</v>
      </c>
      <c r="U524">
        <f t="shared" si="40"/>
        <v>2016</v>
      </c>
    </row>
    <row r="525" spans="1:21" ht="43.2" x14ac:dyDescent="0.3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2"/>
        <v>121</v>
      </c>
      <c r="P525">
        <f t="shared" si="41"/>
        <v>71.790000000000006</v>
      </c>
      <c r="Q525" s="9" t="s">
        <v>8315</v>
      </c>
      <c r="R525" t="s">
        <v>8316</v>
      </c>
      <c r="S525" s="16">
        <f t="shared" si="38"/>
        <v>42238.13282407407</v>
      </c>
      <c r="T525" s="16">
        <f t="shared" si="39"/>
        <v>42268.13282407407</v>
      </c>
      <c r="U525">
        <f t="shared" si="40"/>
        <v>2015</v>
      </c>
    </row>
    <row r="526" spans="1:21" ht="43.2" x14ac:dyDescent="0.3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2"/>
        <v>109</v>
      </c>
      <c r="P526">
        <f t="shared" si="41"/>
        <v>29.26</v>
      </c>
      <c r="Q526" s="9" t="s">
        <v>8315</v>
      </c>
      <c r="R526" t="s">
        <v>8316</v>
      </c>
      <c r="S526" s="16">
        <f t="shared" si="38"/>
        <v>42492.717233796298</v>
      </c>
      <c r="T526" s="16">
        <f t="shared" si="39"/>
        <v>42522.717233796298</v>
      </c>
      <c r="U526">
        <f t="shared" si="40"/>
        <v>2016</v>
      </c>
    </row>
    <row r="527" spans="1:21" ht="57.6" x14ac:dyDescent="0.3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2"/>
        <v>100</v>
      </c>
      <c r="P527">
        <f t="shared" si="41"/>
        <v>1000</v>
      </c>
      <c r="Q527" s="9" t="s">
        <v>8315</v>
      </c>
      <c r="R527" t="s">
        <v>8316</v>
      </c>
      <c r="S527" s="16">
        <f t="shared" si="38"/>
        <v>41850.400937500002</v>
      </c>
      <c r="T527" s="16">
        <f t="shared" si="39"/>
        <v>41895.400937500002</v>
      </c>
      <c r="U527">
        <f t="shared" si="40"/>
        <v>2014</v>
      </c>
    </row>
    <row r="528" spans="1:21" ht="43.2" x14ac:dyDescent="0.3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2"/>
        <v>114</v>
      </c>
      <c r="P528">
        <f t="shared" si="41"/>
        <v>74.349999999999994</v>
      </c>
      <c r="Q528" s="9" t="s">
        <v>8315</v>
      </c>
      <c r="R528" t="s">
        <v>8316</v>
      </c>
      <c r="S528" s="16">
        <f t="shared" si="38"/>
        <v>42192.591944444444</v>
      </c>
      <c r="T528" s="16">
        <f t="shared" si="39"/>
        <v>42223.708333333328</v>
      </c>
      <c r="U528">
        <f t="shared" si="40"/>
        <v>2015</v>
      </c>
    </row>
    <row r="529" spans="1:21" ht="57.6" x14ac:dyDescent="0.3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2"/>
        <v>101</v>
      </c>
      <c r="P529">
        <f t="shared" si="41"/>
        <v>63.83</v>
      </c>
      <c r="Q529" s="9" t="s">
        <v>8315</v>
      </c>
      <c r="R529" t="s">
        <v>8316</v>
      </c>
      <c r="S529" s="16">
        <f t="shared" si="38"/>
        <v>42753.205625000002</v>
      </c>
      <c r="T529" s="16">
        <f t="shared" si="39"/>
        <v>42783.670138888891</v>
      </c>
      <c r="U529">
        <f t="shared" si="40"/>
        <v>2017</v>
      </c>
    </row>
    <row r="530" spans="1:21" ht="28.8" x14ac:dyDescent="0.3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2"/>
        <v>116</v>
      </c>
      <c r="P530">
        <f t="shared" si="41"/>
        <v>44.33</v>
      </c>
      <c r="Q530" s="9" t="s">
        <v>8315</v>
      </c>
      <c r="R530" t="s">
        <v>8316</v>
      </c>
      <c r="S530" s="16">
        <f t="shared" si="38"/>
        <v>42155.920219907406</v>
      </c>
      <c r="T530" s="16">
        <f t="shared" si="39"/>
        <v>42176.888888888891</v>
      </c>
      <c r="U530">
        <f t="shared" si="40"/>
        <v>2015</v>
      </c>
    </row>
    <row r="531" spans="1:21" ht="43.2" x14ac:dyDescent="0.3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2"/>
        <v>130</v>
      </c>
      <c r="P531">
        <f t="shared" si="41"/>
        <v>86.94</v>
      </c>
      <c r="Q531" s="9" t="s">
        <v>8315</v>
      </c>
      <c r="R531" t="s">
        <v>8316</v>
      </c>
      <c r="S531" s="16">
        <f t="shared" si="38"/>
        <v>42725.031180555554</v>
      </c>
      <c r="T531" s="16">
        <f t="shared" si="39"/>
        <v>42746.208333333328</v>
      </c>
      <c r="U531">
        <f t="shared" si="40"/>
        <v>2016</v>
      </c>
    </row>
    <row r="532" spans="1:21" ht="43.2" x14ac:dyDescent="0.3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2"/>
        <v>108</v>
      </c>
      <c r="P532">
        <f t="shared" si="41"/>
        <v>126.55</v>
      </c>
      <c r="Q532" s="9" t="s">
        <v>8315</v>
      </c>
      <c r="R532" t="s">
        <v>8316</v>
      </c>
      <c r="S532" s="16">
        <f t="shared" si="38"/>
        <v>42157.591064814813</v>
      </c>
      <c r="T532" s="16">
        <f t="shared" si="39"/>
        <v>42179.083333333328</v>
      </c>
      <c r="U532">
        <f t="shared" si="40"/>
        <v>2015</v>
      </c>
    </row>
    <row r="533" spans="1:21" ht="43.2" x14ac:dyDescent="0.3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2"/>
        <v>100</v>
      </c>
      <c r="P533">
        <f t="shared" si="41"/>
        <v>129.03</v>
      </c>
      <c r="Q533" s="9" t="s">
        <v>8315</v>
      </c>
      <c r="R533" t="s">
        <v>8316</v>
      </c>
      <c r="S533" s="16">
        <f t="shared" si="38"/>
        <v>42676.065150462964</v>
      </c>
      <c r="T533" s="16">
        <f t="shared" si="39"/>
        <v>42721.290972222225</v>
      </c>
      <c r="U533">
        <f t="shared" si="40"/>
        <v>2016</v>
      </c>
    </row>
    <row r="534" spans="1:21" ht="43.2" x14ac:dyDescent="0.3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2"/>
        <v>123</v>
      </c>
      <c r="P534">
        <f t="shared" si="41"/>
        <v>71.239999999999995</v>
      </c>
      <c r="Q534" s="9" t="s">
        <v>8315</v>
      </c>
      <c r="R534" t="s">
        <v>8316</v>
      </c>
      <c r="S534" s="16">
        <f t="shared" si="38"/>
        <v>42473.007037037038</v>
      </c>
      <c r="T534" s="16">
        <f t="shared" si="39"/>
        <v>42503.007037037038</v>
      </c>
      <c r="U534">
        <f t="shared" si="40"/>
        <v>2016</v>
      </c>
    </row>
    <row r="535" spans="1:21" ht="43.2" x14ac:dyDescent="0.3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2"/>
        <v>100</v>
      </c>
      <c r="P535">
        <f t="shared" si="41"/>
        <v>117.88</v>
      </c>
      <c r="Q535" s="9" t="s">
        <v>8315</v>
      </c>
      <c r="R535" t="s">
        <v>8316</v>
      </c>
      <c r="S535" s="16">
        <f t="shared" si="38"/>
        <v>42482.43478009259</v>
      </c>
      <c r="T535" s="16">
        <f t="shared" si="39"/>
        <v>42506.43478009259</v>
      </c>
      <c r="U535">
        <f t="shared" si="40"/>
        <v>2016</v>
      </c>
    </row>
    <row r="536" spans="1:21" ht="43.2" x14ac:dyDescent="0.3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2"/>
        <v>105</v>
      </c>
      <c r="P536">
        <f t="shared" si="41"/>
        <v>327.08</v>
      </c>
      <c r="Q536" s="9" t="s">
        <v>8315</v>
      </c>
      <c r="R536" t="s">
        <v>8316</v>
      </c>
      <c r="S536" s="16">
        <f t="shared" si="38"/>
        <v>42270.810995370368</v>
      </c>
      <c r="T536" s="16">
        <f t="shared" si="39"/>
        <v>42309.958333333328</v>
      </c>
      <c r="U536">
        <f t="shared" si="40"/>
        <v>2015</v>
      </c>
    </row>
    <row r="537" spans="1:21" ht="43.2" x14ac:dyDescent="0.3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2"/>
        <v>103</v>
      </c>
      <c r="P537">
        <f t="shared" si="41"/>
        <v>34.75</v>
      </c>
      <c r="Q537" s="9" t="s">
        <v>8315</v>
      </c>
      <c r="R537" t="s">
        <v>8316</v>
      </c>
      <c r="S537" s="16">
        <f t="shared" si="38"/>
        <v>42711.545196759253</v>
      </c>
      <c r="T537" s="16">
        <f t="shared" si="39"/>
        <v>42741.545196759253</v>
      </c>
      <c r="U537">
        <f t="shared" si="40"/>
        <v>2016</v>
      </c>
    </row>
    <row r="538" spans="1:21" ht="57.6" x14ac:dyDescent="0.3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2"/>
        <v>118</v>
      </c>
      <c r="P538">
        <f t="shared" si="41"/>
        <v>100.06</v>
      </c>
      <c r="Q538" s="9" t="s">
        <v>8315</v>
      </c>
      <c r="R538" t="s">
        <v>8316</v>
      </c>
      <c r="S538" s="16">
        <f t="shared" si="38"/>
        <v>42179.344988425932</v>
      </c>
      <c r="T538" s="16">
        <f t="shared" si="39"/>
        <v>42219.75</v>
      </c>
      <c r="U538">
        <f t="shared" si="40"/>
        <v>2015</v>
      </c>
    </row>
    <row r="539" spans="1:21" ht="43.2" x14ac:dyDescent="0.3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2"/>
        <v>121</v>
      </c>
      <c r="P539">
        <f t="shared" si="41"/>
        <v>40.85</v>
      </c>
      <c r="Q539" s="9" t="s">
        <v>8315</v>
      </c>
      <c r="R539" t="s">
        <v>8316</v>
      </c>
      <c r="S539" s="16">
        <f t="shared" si="38"/>
        <v>42282.768414351856</v>
      </c>
      <c r="T539" s="16">
        <f t="shared" si="39"/>
        <v>42312.810081018513</v>
      </c>
      <c r="U539">
        <f t="shared" si="40"/>
        <v>2015</v>
      </c>
    </row>
    <row r="540" spans="1:21" ht="43.2" x14ac:dyDescent="0.3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2"/>
        <v>302</v>
      </c>
      <c r="P540">
        <f t="shared" si="41"/>
        <v>252.02</v>
      </c>
      <c r="Q540" s="9" t="s">
        <v>8315</v>
      </c>
      <c r="R540" t="s">
        <v>8316</v>
      </c>
      <c r="S540" s="16">
        <f t="shared" si="38"/>
        <v>42473.794710648144</v>
      </c>
      <c r="T540" s="16">
        <f t="shared" si="39"/>
        <v>42503.794710648144</v>
      </c>
      <c r="U540">
        <f t="shared" si="40"/>
        <v>2016</v>
      </c>
    </row>
    <row r="541" spans="1:21" ht="43.2" x14ac:dyDescent="0.3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2"/>
        <v>101</v>
      </c>
      <c r="P541">
        <f t="shared" si="41"/>
        <v>25.16</v>
      </c>
      <c r="Q541" s="9" t="s">
        <v>8315</v>
      </c>
      <c r="R541" t="s">
        <v>8316</v>
      </c>
      <c r="S541" s="16">
        <f t="shared" si="38"/>
        <v>42535.049849537041</v>
      </c>
      <c r="T541" s="16">
        <f t="shared" si="39"/>
        <v>42556.049849537041</v>
      </c>
      <c r="U541">
        <f t="shared" si="40"/>
        <v>2016</v>
      </c>
    </row>
    <row r="542" spans="1:21" ht="57.6" hidden="1" x14ac:dyDescent="0.3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2"/>
        <v>0</v>
      </c>
      <c r="P542">
        <f t="shared" si="41"/>
        <v>1</v>
      </c>
      <c r="Q542" s="9" t="s">
        <v>8317</v>
      </c>
      <c r="R542" t="s">
        <v>8318</v>
      </c>
      <c r="S542" s="16">
        <f t="shared" si="38"/>
        <v>42009.817199074074</v>
      </c>
      <c r="T542" s="16">
        <f t="shared" si="39"/>
        <v>42039.817199074074</v>
      </c>
      <c r="U542">
        <f t="shared" si="40"/>
        <v>2015</v>
      </c>
    </row>
    <row r="543" spans="1:21" ht="43.2" hidden="1" x14ac:dyDescent="0.3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2"/>
        <v>1</v>
      </c>
      <c r="P543">
        <f t="shared" si="41"/>
        <v>25</v>
      </c>
      <c r="Q543" s="9" t="s">
        <v>8317</v>
      </c>
      <c r="R543" t="s">
        <v>8318</v>
      </c>
      <c r="S543" s="16">
        <f t="shared" si="38"/>
        <v>42276.046689814815</v>
      </c>
      <c r="T543" s="16">
        <f t="shared" si="39"/>
        <v>42306.046689814815</v>
      </c>
      <c r="U543">
        <f t="shared" si="40"/>
        <v>2015</v>
      </c>
    </row>
    <row r="544" spans="1:21" ht="43.2" hidden="1" x14ac:dyDescent="0.3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2"/>
        <v>0</v>
      </c>
      <c r="P544">
        <f t="shared" si="41"/>
        <v>1</v>
      </c>
      <c r="Q544" s="9" t="s">
        <v>8317</v>
      </c>
      <c r="R544" t="s">
        <v>8318</v>
      </c>
      <c r="S544" s="16">
        <f t="shared" si="38"/>
        <v>42433.737453703703</v>
      </c>
      <c r="T544" s="16">
        <f t="shared" si="39"/>
        <v>42493.695787037039</v>
      </c>
      <c r="U544">
        <f t="shared" si="40"/>
        <v>2016</v>
      </c>
    </row>
    <row r="545" spans="1:21" ht="43.2" hidden="1" x14ac:dyDescent="0.3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2"/>
        <v>0</v>
      </c>
      <c r="P545">
        <f t="shared" si="41"/>
        <v>35</v>
      </c>
      <c r="Q545" s="9" t="s">
        <v>8317</v>
      </c>
      <c r="R545" t="s">
        <v>8318</v>
      </c>
      <c r="S545" s="16">
        <f t="shared" si="38"/>
        <v>41914.092152777775</v>
      </c>
      <c r="T545" s="16">
        <f t="shared" si="39"/>
        <v>41944.092152777775</v>
      </c>
      <c r="U545">
        <f t="shared" si="40"/>
        <v>2014</v>
      </c>
    </row>
    <row r="546" spans="1:21" ht="43.2" hidden="1" x14ac:dyDescent="0.3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2"/>
        <v>1</v>
      </c>
      <c r="P546">
        <f t="shared" si="41"/>
        <v>3</v>
      </c>
      <c r="Q546" s="9" t="s">
        <v>8317</v>
      </c>
      <c r="R546" t="s">
        <v>8318</v>
      </c>
      <c r="S546" s="16">
        <f t="shared" si="38"/>
        <v>42525.656944444447</v>
      </c>
      <c r="T546" s="16">
        <f t="shared" si="39"/>
        <v>42555.656944444447</v>
      </c>
      <c r="U546">
        <f t="shared" si="40"/>
        <v>2016</v>
      </c>
    </row>
    <row r="547" spans="1:21" ht="43.2" hidden="1" x14ac:dyDescent="0.3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2"/>
        <v>27</v>
      </c>
      <c r="P547">
        <f t="shared" si="41"/>
        <v>402.71</v>
      </c>
      <c r="Q547" s="9" t="s">
        <v>8317</v>
      </c>
      <c r="R547" t="s">
        <v>8318</v>
      </c>
      <c r="S547" s="16">
        <f t="shared" si="38"/>
        <v>42283.592465277776</v>
      </c>
      <c r="T547" s="16">
        <f t="shared" si="39"/>
        <v>42323.634131944447</v>
      </c>
      <c r="U547">
        <f t="shared" si="40"/>
        <v>2015</v>
      </c>
    </row>
    <row r="548" spans="1:21" ht="43.2" hidden="1" x14ac:dyDescent="0.3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2"/>
        <v>0</v>
      </c>
      <c r="P548">
        <f t="shared" si="41"/>
        <v>26</v>
      </c>
      <c r="Q548" s="9" t="s">
        <v>8317</v>
      </c>
      <c r="R548" t="s">
        <v>8318</v>
      </c>
      <c r="S548" s="16">
        <f t="shared" si="38"/>
        <v>42249.667997685188</v>
      </c>
      <c r="T548" s="16">
        <f t="shared" si="39"/>
        <v>42294.667997685188</v>
      </c>
      <c r="U548">
        <f t="shared" si="40"/>
        <v>2015</v>
      </c>
    </row>
    <row r="549" spans="1:21" ht="57.6" hidden="1" x14ac:dyDescent="0.3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2"/>
        <v>0</v>
      </c>
      <c r="P549" t="str">
        <f t="shared" si="41"/>
        <v>N/A</v>
      </c>
      <c r="Q549" s="9" t="s">
        <v>8317</v>
      </c>
      <c r="R549" t="s">
        <v>8318</v>
      </c>
      <c r="S549" s="16">
        <f t="shared" si="38"/>
        <v>42380.696342592593</v>
      </c>
      <c r="T549" s="16">
        <f t="shared" si="39"/>
        <v>42410.696342592593</v>
      </c>
      <c r="U549">
        <f t="shared" si="40"/>
        <v>2016</v>
      </c>
    </row>
    <row r="550" spans="1:21" ht="43.2" hidden="1" x14ac:dyDescent="0.3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2"/>
        <v>0</v>
      </c>
      <c r="P550">
        <f t="shared" si="41"/>
        <v>9</v>
      </c>
      <c r="Q550" s="9" t="s">
        <v>8317</v>
      </c>
      <c r="R550" t="s">
        <v>8318</v>
      </c>
      <c r="S550" s="16">
        <f t="shared" si="38"/>
        <v>42276.903333333335</v>
      </c>
      <c r="T550" s="16">
        <f t="shared" si="39"/>
        <v>42306.903333333335</v>
      </c>
      <c r="U550">
        <f t="shared" si="40"/>
        <v>2015</v>
      </c>
    </row>
    <row r="551" spans="1:21" ht="57.6" hidden="1" x14ac:dyDescent="0.3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2"/>
        <v>3</v>
      </c>
      <c r="P551">
        <f t="shared" si="41"/>
        <v>8.5</v>
      </c>
      <c r="Q551" s="9" t="s">
        <v>8317</v>
      </c>
      <c r="R551" t="s">
        <v>8318</v>
      </c>
      <c r="S551" s="16">
        <f t="shared" si="38"/>
        <v>42163.636828703704</v>
      </c>
      <c r="T551" s="16">
        <f t="shared" si="39"/>
        <v>42193.636828703704</v>
      </c>
      <c r="U551">
        <f t="shared" si="40"/>
        <v>2015</v>
      </c>
    </row>
    <row r="552" spans="1:21" ht="43.2" hidden="1" x14ac:dyDescent="0.3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2"/>
        <v>1</v>
      </c>
      <c r="P552">
        <f t="shared" si="41"/>
        <v>8.75</v>
      </c>
      <c r="Q552" s="9" t="s">
        <v>8317</v>
      </c>
      <c r="R552" t="s">
        <v>8318</v>
      </c>
      <c r="S552" s="16">
        <f t="shared" si="38"/>
        <v>42753.678761574076</v>
      </c>
      <c r="T552" s="16">
        <f t="shared" si="39"/>
        <v>42766.208333333328</v>
      </c>
      <c r="U552">
        <f t="shared" si="40"/>
        <v>2017</v>
      </c>
    </row>
    <row r="553" spans="1:21" ht="43.2" hidden="1" x14ac:dyDescent="0.3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2"/>
        <v>5</v>
      </c>
      <c r="P553">
        <f t="shared" si="41"/>
        <v>135.04</v>
      </c>
      <c r="Q553" s="9" t="s">
        <v>8317</v>
      </c>
      <c r="R553" t="s">
        <v>8318</v>
      </c>
      <c r="S553" s="16">
        <f t="shared" si="38"/>
        <v>42173.275740740741</v>
      </c>
      <c r="T553" s="16">
        <f t="shared" si="39"/>
        <v>42217.745138888888</v>
      </c>
      <c r="U553">
        <f t="shared" si="40"/>
        <v>2015</v>
      </c>
    </row>
    <row r="554" spans="1:21" ht="43.2" hidden="1" x14ac:dyDescent="0.3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2"/>
        <v>0</v>
      </c>
      <c r="P554" t="str">
        <f t="shared" si="41"/>
        <v>N/A</v>
      </c>
      <c r="Q554" s="9" t="s">
        <v>8317</v>
      </c>
      <c r="R554" t="s">
        <v>8318</v>
      </c>
      <c r="S554" s="16">
        <f t="shared" si="38"/>
        <v>42318.616851851853</v>
      </c>
      <c r="T554" s="16">
        <f t="shared" si="39"/>
        <v>42378.616851851853</v>
      </c>
      <c r="U554">
        <f t="shared" si="40"/>
        <v>2015</v>
      </c>
    </row>
    <row r="555" spans="1:21" ht="43.2" hidden="1" x14ac:dyDescent="0.3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2"/>
        <v>0</v>
      </c>
      <c r="P555">
        <f t="shared" si="41"/>
        <v>20.5</v>
      </c>
      <c r="Q555" s="9" t="s">
        <v>8317</v>
      </c>
      <c r="R555" t="s">
        <v>8318</v>
      </c>
      <c r="S555" s="16">
        <f t="shared" si="38"/>
        <v>41927.71980324074</v>
      </c>
      <c r="T555" s="16">
        <f t="shared" si="39"/>
        <v>41957.761469907404</v>
      </c>
      <c r="U555">
        <f t="shared" si="40"/>
        <v>2014</v>
      </c>
    </row>
    <row r="556" spans="1:21" ht="43.2" hidden="1" x14ac:dyDescent="0.3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2"/>
        <v>37</v>
      </c>
      <c r="P556">
        <f t="shared" si="41"/>
        <v>64.36</v>
      </c>
      <c r="Q556" s="9" t="s">
        <v>8317</v>
      </c>
      <c r="R556" t="s">
        <v>8318</v>
      </c>
      <c r="S556" s="16">
        <f t="shared" si="38"/>
        <v>41901.684861111113</v>
      </c>
      <c r="T556" s="16">
        <f t="shared" si="39"/>
        <v>41931.684861111113</v>
      </c>
      <c r="U556">
        <f t="shared" si="40"/>
        <v>2014</v>
      </c>
    </row>
    <row r="557" spans="1:21" ht="43.2" hidden="1" x14ac:dyDescent="0.3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2"/>
        <v>0</v>
      </c>
      <c r="P557" t="str">
        <f t="shared" si="41"/>
        <v>N/A</v>
      </c>
      <c r="Q557" s="9" t="s">
        <v>8317</v>
      </c>
      <c r="R557" t="s">
        <v>8318</v>
      </c>
      <c r="S557" s="16">
        <f t="shared" si="38"/>
        <v>42503.353506944448</v>
      </c>
      <c r="T557" s="16">
        <f t="shared" si="39"/>
        <v>42533.353506944448</v>
      </c>
      <c r="U557">
        <f t="shared" si="40"/>
        <v>2016</v>
      </c>
    </row>
    <row r="558" spans="1:21" ht="28.8" hidden="1" x14ac:dyDescent="0.3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2"/>
        <v>3</v>
      </c>
      <c r="P558">
        <f t="shared" si="41"/>
        <v>200</v>
      </c>
      <c r="Q558" s="9" t="s">
        <v>8317</v>
      </c>
      <c r="R558" t="s">
        <v>8318</v>
      </c>
      <c r="S558" s="16">
        <f t="shared" si="38"/>
        <v>42345.860150462962</v>
      </c>
      <c r="T558" s="16">
        <f t="shared" si="39"/>
        <v>42375.860150462962</v>
      </c>
      <c r="U558">
        <f t="shared" si="40"/>
        <v>2015</v>
      </c>
    </row>
    <row r="559" spans="1:21" ht="43.2" hidden="1" x14ac:dyDescent="0.3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2"/>
        <v>1</v>
      </c>
      <c r="P559">
        <f t="shared" si="41"/>
        <v>68.3</v>
      </c>
      <c r="Q559" s="9" t="s">
        <v>8317</v>
      </c>
      <c r="R559" t="s">
        <v>8318</v>
      </c>
      <c r="S559" s="16">
        <f t="shared" si="38"/>
        <v>42676.942164351851</v>
      </c>
      <c r="T559" s="16">
        <f t="shared" si="39"/>
        <v>42706.983831018515</v>
      </c>
      <c r="U559">
        <f t="shared" si="40"/>
        <v>2016</v>
      </c>
    </row>
    <row r="560" spans="1:21" ht="43.2" hidden="1" x14ac:dyDescent="0.3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2"/>
        <v>0</v>
      </c>
      <c r="P560" t="str">
        <f t="shared" si="41"/>
        <v>N/A</v>
      </c>
      <c r="Q560" s="9" t="s">
        <v>8317</v>
      </c>
      <c r="R560" t="s">
        <v>8318</v>
      </c>
      <c r="S560" s="16">
        <f t="shared" si="38"/>
        <v>42057.883159722223</v>
      </c>
      <c r="T560" s="16">
        <f t="shared" si="39"/>
        <v>42087.841493055559</v>
      </c>
      <c r="U560">
        <f t="shared" si="40"/>
        <v>2015</v>
      </c>
    </row>
    <row r="561" spans="1:21" ht="43.2" hidden="1" x14ac:dyDescent="0.3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2"/>
        <v>0</v>
      </c>
      <c r="P561">
        <f t="shared" si="41"/>
        <v>50</v>
      </c>
      <c r="Q561" s="9" t="s">
        <v>8317</v>
      </c>
      <c r="R561" t="s">
        <v>8318</v>
      </c>
      <c r="S561" s="16">
        <f t="shared" si="38"/>
        <v>42321.283101851848</v>
      </c>
      <c r="T561" s="16">
        <f t="shared" si="39"/>
        <v>42351.283101851848</v>
      </c>
      <c r="U561">
        <f t="shared" si="40"/>
        <v>2015</v>
      </c>
    </row>
    <row r="562" spans="1:21" ht="43.2" hidden="1" x14ac:dyDescent="0.3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2"/>
        <v>0</v>
      </c>
      <c r="P562">
        <f t="shared" si="41"/>
        <v>4</v>
      </c>
      <c r="Q562" s="9" t="s">
        <v>8317</v>
      </c>
      <c r="R562" t="s">
        <v>8318</v>
      </c>
      <c r="S562" s="16">
        <f t="shared" si="38"/>
        <v>41960.771354166667</v>
      </c>
      <c r="T562" s="16">
        <f t="shared" si="39"/>
        <v>41990.771354166667</v>
      </c>
      <c r="U562">
        <f t="shared" si="40"/>
        <v>2014</v>
      </c>
    </row>
    <row r="563" spans="1:21" ht="43.2" hidden="1" x14ac:dyDescent="0.3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2"/>
        <v>0</v>
      </c>
      <c r="P563">
        <f t="shared" si="41"/>
        <v>27.5</v>
      </c>
      <c r="Q563" s="9" t="s">
        <v>8317</v>
      </c>
      <c r="R563" t="s">
        <v>8318</v>
      </c>
      <c r="S563" s="16">
        <f t="shared" si="38"/>
        <v>42268.658715277779</v>
      </c>
      <c r="T563" s="16">
        <f t="shared" si="39"/>
        <v>42303.658715277779</v>
      </c>
      <c r="U563">
        <f t="shared" si="40"/>
        <v>2015</v>
      </c>
    </row>
    <row r="564" spans="1:21" ht="43.2" hidden="1" x14ac:dyDescent="0.3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2"/>
        <v>0</v>
      </c>
      <c r="P564" t="str">
        <f t="shared" si="41"/>
        <v>N/A</v>
      </c>
      <c r="Q564" s="9" t="s">
        <v>8317</v>
      </c>
      <c r="R564" t="s">
        <v>8318</v>
      </c>
      <c r="S564" s="16">
        <f t="shared" si="38"/>
        <v>42692.389062500006</v>
      </c>
      <c r="T564" s="16">
        <f t="shared" si="39"/>
        <v>42722.389062500006</v>
      </c>
      <c r="U564">
        <f t="shared" si="40"/>
        <v>2016</v>
      </c>
    </row>
    <row r="565" spans="1:21" ht="43.2" hidden="1" x14ac:dyDescent="0.3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2"/>
        <v>0</v>
      </c>
      <c r="P565">
        <f t="shared" si="41"/>
        <v>34</v>
      </c>
      <c r="Q565" s="9" t="s">
        <v>8317</v>
      </c>
      <c r="R565" t="s">
        <v>8318</v>
      </c>
      <c r="S565" s="16">
        <f t="shared" si="38"/>
        <v>42022.069988425923</v>
      </c>
      <c r="T565" s="16">
        <f t="shared" si="39"/>
        <v>42052.069988425923</v>
      </c>
      <c r="U565">
        <f t="shared" si="40"/>
        <v>2015</v>
      </c>
    </row>
    <row r="566" spans="1:21" ht="57.6" hidden="1" x14ac:dyDescent="0.3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2"/>
        <v>0</v>
      </c>
      <c r="P566">
        <f t="shared" si="41"/>
        <v>1</v>
      </c>
      <c r="Q566" s="9" t="s">
        <v>8317</v>
      </c>
      <c r="R566" t="s">
        <v>8318</v>
      </c>
      <c r="S566" s="16">
        <f t="shared" si="38"/>
        <v>42411.942997685182</v>
      </c>
      <c r="T566" s="16">
        <f t="shared" si="39"/>
        <v>42441.942997685182</v>
      </c>
      <c r="U566">
        <f t="shared" si="40"/>
        <v>2016</v>
      </c>
    </row>
    <row r="567" spans="1:21" ht="43.2" hidden="1" x14ac:dyDescent="0.3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2"/>
        <v>0</v>
      </c>
      <c r="P567" t="str">
        <f t="shared" si="41"/>
        <v>N/A</v>
      </c>
      <c r="Q567" s="9" t="s">
        <v>8317</v>
      </c>
      <c r="R567" t="s">
        <v>8318</v>
      </c>
      <c r="S567" s="16">
        <f t="shared" si="38"/>
        <v>42165.785289351858</v>
      </c>
      <c r="T567" s="16">
        <f t="shared" si="39"/>
        <v>42195.785289351858</v>
      </c>
      <c r="U567">
        <f t="shared" si="40"/>
        <v>2015</v>
      </c>
    </row>
    <row r="568" spans="1:21" ht="43.2" hidden="1" x14ac:dyDescent="0.3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2"/>
        <v>0</v>
      </c>
      <c r="P568">
        <f t="shared" si="41"/>
        <v>1</v>
      </c>
      <c r="Q568" s="9" t="s">
        <v>8317</v>
      </c>
      <c r="R568" t="s">
        <v>8318</v>
      </c>
      <c r="S568" s="16">
        <f t="shared" si="38"/>
        <v>42535.68440972222</v>
      </c>
      <c r="T568" s="16">
        <f t="shared" si="39"/>
        <v>42565.68440972222</v>
      </c>
      <c r="U568">
        <f t="shared" si="40"/>
        <v>2016</v>
      </c>
    </row>
    <row r="569" spans="1:21" ht="43.2" hidden="1" x14ac:dyDescent="0.3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2"/>
        <v>0</v>
      </c>
      <c r="P569" t="str">
        <f t="shared" si="41"/>
        <v>N/A</v>
      </c>
      <c r="Q569" s="9" t="s">
        <v>8317</v>
      </c>
      <c r="R569" t="s">
        <v>8318</v>
      </c>
      <c r="S569" s="16">
        <f t="shared" si="38"/>
        <v>41975.842523148152</v>
      </c>
      <c r="T569" s="16">
        <f t="shared" si="39"/>
        <v>42005.842523148152</v>
      </c>
      <c r="U569">
        <f t="shared" si="40"/>
        <v>2014</v>
      </c>
    </row>
    <row r="570" spans="1:21" ht="57.6" hidden="1" x14ac:dyDescent="0.3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2"/>
        <v>1</v>
      </c>
      <c r="P570">
        <f t="shared" si="41"/>
        <v>49</v>
      </c>
      <c r="Q570" s="9" t="s">
        <v>8317</v>
      </c>
      <c r="R570" t="s">
        <v>8318</v>
      </c>
      <c r="S570" s="16">
        <f t="shared" si="38"/>
        <v>42348.9215625</v>
      </c>
      <c r="T570" s="16">
        <f t="shared" si="39"/>
        <v>42385.458333333328</v>
      </c>
      <c r="U570">
        <f t="shared" si="40"/>
        <v>2015</v>
      </c>
    </row>
    <row r="571" spans="1:21" ht="43.2" hidden="1" x14ac:dyDescent="0.3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2"/>
        <v>1</v>
      </c>
      <c r="P571">
        <f t="shared" si="41"/>
        <v>20</v>
      </c>
      <c r="Q571" s="9" t="s">
        <v>8317</v>
      </c>
      <c r="R571" t="s">
        <v>8318</v>
      </c>
      <c r="S571" s="16">
        <f t="shared" si="38"/>
        <v>42340.847361111111</v>
      </c>
      <c r="T571" s="16">
        <f t="shared" si="39"/>
        <v>42370.847361111111</v>
      </c>
      <c r="U571">
        <f t="shared" si="40"/>
        <v>2015</v>
      </c>
    </row>
    <row r="572" spans="1:21" ht="28.8" hidden="1" x14ac:dyDescent="0.3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2"/>
        <v>0</v>
      </c>
      <c r="P572">
        <f t="shared" si="41"/>
        <v>142</v>
      </c>
      <c r="Q572" s="9" t="s">
        <v>8317</v>
      </c>
      <c r="R572" t="s">
        <v>8318</v>
      </c>
      <c r="S572" s="16">
        <f t="shared" si="38"/>
        <v>42388.798252314817</v>
      </c>
      <c r="T572" s="16">
        <f t="shared" si="39"/>
        <v>42418.798252314817</v>
      </c>
      <c r="U572">
        <f t="shared" si="40"/>
        <v>2016</v>
      </c>
    </row>
    <row r="573" spans="1:21" ht="43.2" hidden="1" x14ac:dyDescent="0.3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2"/>
        <v>0</v>
      </c>
      <c r="P573">
        <f t="shared" si="41"/>
        <v>53</v>
      </c>
      <c r="Q573" s="9" t="s">
        <v>8317</v>
      </c>
      <c r="R573" t="s">
        <v>8318</v>
      </c>
      <c r="S573" s="16">
        <f t="shared" si="38"/>
        <v>42192.816238425927</v>
      </c>
      <c r="T573" s="16">
        <f t="shared" si="39"/>
        <v>42212.165972222225</v>
      </c>
      <c r="U573">
        <f t="shared" si="40"/>
        <v>2015</v>
      </c>
    </row>
    <row r="574" spans="1:21" ht="43.2" hidden="1" x14ac:dyDescent="0.3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2"/>
        <v>0</v>
      </c>
      <c r="P574" t="str">
        <f t="shared" si="41"/>
        <v>N/A</v>
      </c>
      <c r="Q574" s="9" t="s">
        <v>8317</v>
      </c>
      <c r="R574" t="s">
        <v>8318</v>
      </c>
      <c r="S574" s="16">
        <f t="shared" si="38"/>
        <v>42282.71629629629</v>
      </c>
      <c r="T574" s="16">
        <f t="shared" si="39"/>
        <v>42312.757962962962</v>
      </c>
      <c r="U574">
        <f t="shared" si="40"/>
        <v>2015</v>
      </c>
    </row>
    <row r="575" spans="1:21" ht="57.6" hidden="1" x14ac:dyDescent="0.3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2"/>
        <v>0</v>
      </c>
      <c r="P575">
        <f t="shared" si="41"/>
        <v>38.44</v>
      </c>
      <c r="Q575" s="9" t="s">
        <v>8317</v>
      </c>
      <c r="R575" t="s">
        <v>8318</v>
      </c>
      <c r="S575" s="16">
        <f t="shared" si="38"/>
        <v>41963.050127314811</v>
      </c>
      <c r="T575" s="16">
        <f t="shared" si="39"/>
        <v>42022.05</v>
      </c>
      <c r="U575">
        <f t="shared" si="40"/>
        <v>2014</v>
      </c>
    </row>
    <row r="576" spans="1:21" ht="43.2" hidden="1" x14ac:dyDescent="0.3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2"/>
        <v>1</v>
      </c>
      <c r="P576">
        <f t="shared" si="41"/>
        <v>20</v>
      </c>
      <c r="Q576" s="9" t="s">
        <v>8317</v>
      </c>
      <c r="R576" t="s">
        <v>8318</v>
      </c>
      <c r="S576" s="16">
        <f t="shared" si="38"/>
        <v>42632.443368055552</v>
      </c>
      <c r="T576" s="16">
        <f t="shared" si="39"/>
        <v>42662.443368055552</v>
      </c>
      <c r="U576">
        <f t="shared" si="40"/>
        <v>2016</v>
      </c>
    </row>
    <row r="577" spans="1:21" ht="57.6" hidden="1" x14ac:dyDescent="0.3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2"/>
        <v>0</v>
      </c>
      <c r="P577">
        <f t="shared" si="41"/>
        <v>64.75</v>
      </c>
      <c r="Q577" s="9" t="s">
        <v>8317</v>
      </c>
      <c r="R577" t="s">
        <v>8318</v>
      </c>
      <c r="S577" s="16">
        <f t="shared" si="38"/>
        <v>42138.692627314813</v>
      </c>
      <c r="T577" s="16">
        <f t="shared" si="39"/>
        <v>42168.692627314813</v>
      </c>
      <c r="U577">
        <f t="shared" si="40"/>
        <v>2015</v>
      </c>
    </row>
    <row r="578" spans="1:21" ht="43.2" hidden="1" x14ac:dyDescent="0.3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2"/>
        <v>0</v>
      </c>
      <c r="P578">
        <f t="shared" si="41"/>
        <v>1</v>
      </c>
      <c r="Q578" s="9" t="s">
        <v>8317</v>
      </c>
      <c r="R578" t="s">
        <v>8318</v>
      </c>
      <c r="S578" s="16">
        <f t="shared" si="38"/>
        <v>42031.471666666665</v>
      </c>
      <c r="T578" s="16">
        <f t="shared" si="39"/>
        <v>42091.43</v>
      </c>
      <c r="U578">
        <f t="shared" si="40"/>
        <v>2015</v>
      </c>
    </row>
    <row r="579" spans="1:21" ht="43.2" hidden="1" x14ac:dyDescent="0.3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2"/>
        <v>0</v>
      </c>
      <c r="P579">
        <f t="shared" si="41"/>
        <v>10</v>
      </c>
      <c r="Q579" s="9" t="s">
        <v>8317</v>
      </c>
      <c r="R579" t="s">
        <v>8318</v>
      </c>
      <c r="S579" s="16">
        <f t="shared" ref="S579:S642" si="43">(((J579/60)/60)/24)+DATE(1970,1,1)</f>
        <v>42450.589143518519</v>
      </c>
      <c r="T579" s="16">
        <f t="shared" ref="T579:T642" si="44">(((I579/60)/60)/24)+DATE(1970,1,1)</f>
        <v>42510.589143518519</v>
      </c>
      <c r="U579">
        <f t="shared" ref="U579:U642" si="45">YEAR(S:S)</f>
        <v>2016</v>
      </c>
    </row>
    <row r="580" spans="1:21" ht="28.8" hidden="1" x14ac:dyDescent="0.3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2"/>
        <v>0</v>
      </c>
      <c r="P580">
        <f t="shared" ref="P580:P643" si="46">IFERROR(ROUND(E580/L580,2), "N/A")</f>
        <v>2</v>
      </c>
      <c r="Q580" s="9" t="s">
        <v>8317</v>
      </c>
      <c r="R580" t="s">
        <v>8318</v>
      </c>
      <c r="S580" s="16">
        <f t="shared" si="43"/>
        <v>42230.578622685185</v>
      </c>
      <c r="T580" s="16">
        <f t="shared" si="44"/>
        <v>42254.578622685185</v>
      </c>
      <c r="U580">
        <f t="shared" si="45"/>
        <v>2015</v>
      </c>
    </row>
    <row r="581" spans="1:21" ht="28.8" hidden="1" x14ac:dyDescent="0.3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ref="O581:O644" si="47">ROUND(E581/D581*100,0)</f>
        <v>1</v>
      </c>
      <c r="P581">
        <f t="shared" si="46"/>
        <v>35</v>
      </c>
      <c r="Q581" s="9" t="s">
        <v>8317</v>
      </c>
      <c r="R581" t="s">
        <v>8318</v>
      </c>
      <c r="S581" s="16">
        <f t="shared" si="43"/>
        <v>41968.852118055554</v>
      </c>
      <c r="T581" s="16">
        <f t="shared" si="44"/>
        <v>41998.852118055554</v>
      </c>
      <c r="U581">
        <f t="shared" si="45"/>
        <v>2014</v>
      </c>
    </row>
    <row r="582" spans="1:21" ht="43.2" hidden="1" x14ac:dyDescent="0.3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7"/>
        <v>0</v>
      </c>
      <c r="P582">
        <f t="shared" si="46"/>
        <v>1</v>
      </c>
      <c r="Q582" s="9" t="s">
        <v>8317</v>
      </c>
      <c r="R582" t="s">
        <v>8318</v>
      </c>
      <c r="S582" s="16">
        <f t="shared" si="43"/>
        <v>42605.908182870371</v>
      </c>
      <c r="T582" s="16">
        <f t="shared" si="44"/>
        <v>42635.908182870371</v>
      </c>
      <c r="U582">
        <f t="shared" si="45"/>
        <v>2016</v>
      </c>
    </row>
    <row r="583" spans="1:21" ht="43.2" hidden="1" x14ac:dyDescent="0.3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7"/>
        <v>0</v>
      </c>
      <c r="P583" t="str">
        <f t="shared" si="46"/>
        <v>N/A</v>
      </c>
      <c r="Q583" s="9" t="s">
        <v>8317</v>
      </c>
      <c r="R583" t="s">
        <v>8318</v>
      </c>
      <c r="S583" s="16">
        <f t="shared" si="43"/>
        <v>42188.012777777782</v>
      </c>
      <c r="T583" s="16">
        <f t="shared" si="44"/>
        <v>42218.012777777782</v>
      </c>
      <c r="U583">
        <f t="shared" si="45"/>
        <v>2015</v>
      </c>
    </row>
    <row r="584" spans="1:21" ht="43.2" hidden="1" x14ac:dyDescent="0.3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7"/>
        <v>0</v>
      </c>
      <c r="P584" t="str">
        <f t="shared" si="46"/>
        <v>N/A</v>
      </c>
      <c r="Q584" s="9" t="s">
        <v>8317</v>
      </c>
      <c r="R584" t="s">
        <v>8318</v>
      </c>
      <c r="S584" s="16">
        <f t="shared" si="43"/>
        <v>42055.739803240736</v>
      </c>
      <c r="T584" s="16">
        <f t="shared" si="44"/>
        <v>42078.75</v>
      </c>
      <c r="U584">
        <f t="shared" si="45"/>
        <v>2015</v>
      </c>
    </row>
    <row r="585" spans="1:21" ht="43.2" hidden="1" x14ac:dyDescent="0.3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7"/>
        <v>0</v>
      </c>
      <c r="P585">
        <f t="shared" si="46"/>
        <v>1</v>
      </c>
      <c r="Q585" s="9" t="s">
        <v>8317</v>
      </c>
      <c r="R585" t="s">
        <v>8318</v>
      </c>
      <c r="S585" s="16">
        <f t="shared" si="43"/>
        <v>42052.93850694444</v>
      </c>
      <c r="T585" s="16">
        <f t="shared" si="44"/>
        <v>42082.896840277783</v>
      </c>
      <c r="U585">
        <f t="shared" si="45"/>
        <v>2015</v>
      </c>
    </row>
    <row r="586" spans="1:21" ht="43.2" hidden="1" x14ac:dyDescent="0.3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7"/>
        <v>1</v>
      </c>
      <c r="P586">
        <f t="shared" si="46"/>
        <v>5</v>
      </c>
      <c r="Q586" s="9" t="s">
        <v>8317</v>
      </c>
      <c r="R586" t="s">
        <v>8318</v>
      </c>
      <c r="S586" s="16">
        <f t="shared" si="43"/>
        <v>42049.716620370367</v>
      </c>
      <c r="T586" s="16">
        <f t="shared" si="44"/>
        <v>42079.674953703703</v>
      </c>
      <c r="U586">
        <f t="shared" si="45"/>
        <v>2015</v>
      </c>
    </row>
    <row r="587" spans="1:21" ht="43.2" hidden="1" x14ac:dyDescent="0.3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7"/>
        <v>0</v>
      </c>
      <c r="P587" t="str">
        <f t="shared" si="46"/>
        <v>N/A</v>
      </c>
      <c r="Q587" s="9" t="s">
        <v>8317</v>
      </c>
      <c r="R587" t="s">
        <v>8318</v>
      </c>
      <c r="S587" s="16">
        <f t="shared" si="43"/>
        <v>42283.3909375</v>
      </c>
      <c r="T587" s="16">
        <f t="shared" si="44"/>
        <v>42339</v>
      </c>
      <c r="U587">
        <f t="shared" si="45"/>
        <v>2015</v>
      </c>
    </row>
    <row r="588" spans="1:21" ht="43.2" hidden="1" x14ac:dyDescent="0.3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7"/>
        <v>1</v>
      </c>
      <c r="P588">
        <f t="shared" si="46"/>
        <v>14</v>
      </c>
      <c r="Q588" s="9" t="s">
        <v>8317</v>
      </c>
      <c r="R588" t="s">
        <v>8318</v>
      </c>
      <c r="S588" s="16">
        <f t="shared" si="43"/>
        <v>42020.854247685187</v>
      </c>
      <c r="T588" s="16">
        <f t="shared" si="44"/>
        <v>42050.854247685187</v>
      </c>
      <c r="U588">
        <f t="shared" si="45"/>
        <v>2015</v>
      </c>
    </row>
    <row r="589" spans="1:21" ht="72" hidden="1" x14ac:dyDescent="0.3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7"/>
        <v>9</v>
      </c>
      <c r="P589">
        <f t="shared" si="46"/>
        <v>389.29</v>
      </c>
      <c r="Q589" s="9" t="s">
        <v>8317</v>
      </c>
      <c r="R589" t="s">
        <v>8318</v>
      </c>
      <c r="S589" s="16">
        <f t="shared" si="43"/>
        <v>42080.757326388892</v>
      </c>
      <c r="T589" s="16">
        <f t="shared" si="44"/>
        <v>42110.757326388892</v>
      </c>
      <c r="U589">
        <f t="shared" si="45"/>
        <v>2015</v>
      </c>
    </row>
    <row r="590" spans="1:21" ht="43.2" hidden="1" x14ac:dyDescent="0.3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7"/>
        <v>3</v>
      </c>
      <c r="P590">
        <f t="shared" si="46"/>
        <v>150.5</v>
      </c>
      <c r="Q590" s="9" t="s">
        <v>8317</v>
      </c>
      <c r="R590" t="s">
        <v>8318</v>
      </c>
      <c r="S590" s="16">
        <f t="shared" si="43"/>
        <v>42631.769513888896</v>
      </c>
      <c r="T590" s="16">
        <f t="shared" si="44"/>
        <v>42691.811180555553</v>
      </c>
      <c r="U590">
        <f t="shared" si="45"/>
        <v>2016</v>
      </c>
    </row>
    <row r="591" spans="1:21" hidden="1" x14ac:dyDescent="0.3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7"/>
        <v>0</v>
      </c>
      <c r="P591">
        <f t="shared" si="46"/>
        <v>1</v>
      </c>
      <c r="Q591" s="9" t="s">
        <v>8317</v>
      </c>
      <c r="R591" t="s">
        <v>8318</v>
      </c>
      <c r="S591" s="16">
        <f t="shared" si="43"/>
        <v>42178.614571759259</v>
      </c>
      <c r="T591" s="16">
        <f t="shared" si="44"/>
        <v>42193.614571759259</v>
      </c>
      <c r="U591">
        <f t="shared" si="45"/>
        <v>2015</v>
      </c>
    </row>
    <row r="592" spans="1:21" ht="57.6" hidden="1" x14ac:dyDescent="0.3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7"/>
        <v>4</v>
      </c>
      <c r="P592">
        <f t="shared" si="46"/>
        <v>24.78</v>
      </c>
      <c r="Q592" s="9" t="s">
        <v>8317</v>
      </c>
      <c r="R592" t="s">
        <v>8318</v>
      </c>
      <c r="S592" s="16">
        <f t="shared" si="43"/>
        <v>42377.554756944446</v>
      </c>
      <c r="T592" s="16">
        <f t="shared" si="44"/>
        <v>42408.542361111111</v>
      </c>
      <c r="U592">
        <f t="shared" si="45"/>
        <v>2016</v>
      </c>
    </row>
    <row r="593" spans="1:21" ht="43.2" hidden="1" x14ac:dyDescent="0.3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7"/>
        <v>0</v>
      </c>
      <c r="P593">
        <f t="shared" si="46"/>
        <v>30.5</v>
      </c>
      <c r="Q593" s="9" t="s">
        <v>8317</v>
      </c>
      <c r="R593" t="s">
        <v>8318</v>
      </c>
      <c r="S593" s="16">
        <f t="shared" si="43"/>
        <v>42177.543171296296</v>
      </c>
      <c r="T593" s="16">
        <f t="shared" si="44"/>
        <v>42207.543171296296</v>
      </c>
      <c r="U593">
        <f t="shared" si="45"/>
        <v>2015</v>
      </c>
    </row>
    <row r="594" spans="1:21" ht="43.2" hidden="1" x14ac:dyDescent="0.3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7"/>
        <v>3</v>
      </c>
      <c r="P594">
        <f t="shared" si="46"/>
        <v>250</v>
      </c>
      <c r="Q594" s="9" t="s">
        <v>8317</v>
      </c>
      <c r="R594" t="s">
        <v>8318</v>
      </c>
      <c r="S594" s="16">
        <f t="shared" si="43"/>
        <v>41946.232175925928</v>
      </c>
      <c r="T594" s="16">
        <f t="shared" si="44"/>
        <v>41976.232175925921</v>
      </c>
      <c r="U594">
        <f t="shared" si="45"/>
        <v>2014</v>
      </c>
    </row>
    <row r="595" spans="1:21" ht="57.6" hidden="1" x14ac:dyDescent="0.3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7"/>
        <v>23</v>
      </c>
      <c r="P595">
        <f t="shared" si="46"/>
        <v>16.43</v>
      </c>
      <c r="Q595" s="9" t="s">
        <v>8317</v>
      </c>
      <c r="R595" t="s">
        <v>8318</v>
      </c>
      <c r="S595" s="16">
        <f t="shared" si="43"/>
        <v>42070.677604166667</v>
      </c>
      <c r="T595" s="16">
        <f t="shared" si="44"/>
        <v>42100.635937500003</v>
      </c>
      <c r="U595">
        <f t="shared" si="45"/>
        <v>2015</v>
      </c>
    </row>
    <row r="596" spans="1:21" ht="28.8" hidden="1" x14ac:dyDescent="0.3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7"/>
        <v>0</v>
      </c>
      <c r="P596">
        <f t="shared" si="46"/>
        <v>13</v>
      </c>
      <c r="Q596" s="9" t="s">
        <v>8317</v>
      </c>
      <c r="R596" t="s">
        <v>8318</v>
      </c>
      <c r="S596" s="16">
        <f t="shared" si="43"/>
        <v>42446.780162037037</v>
      </c>
      <c r="T596" s="16">
        <f t="shared" si="44"/>
        <v>42476.780162037037</v>
      </c>
      <c r="U596">
        <f t="shared" si="45"/>
        <v>2016</v>
      </c>
    </row>
    <row r="597" spans="1:21" ht="43.2" hidden="1" x14ac:dyDescent="0.3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7"/>
        <v>0</v>
      </c>
      <c r="P597">
        <f t="shared" si="46"/>
        <v>53.25</v>
      </c>
      <c r="Q597" s="9" t="s">
        <v>8317</v>
      </c>
      <c r="R597" t="s">
        <v>8318</v>
      </c>
      <c r="S597" s="16">
        <f t="shared" si="43"/>
        <v>42083.069884259254</v>
      </c>
      <c r="T597" s="16">
        <f t="shared" si="44"/>
        <v>42128.069884259254</v>
      </c>
      <c r="U597">
        <f t="shared" si="45"/>
        <v>2015</v>
      </c>
    </row>
    <row r="598" spans="1:21" ht="28.8" hidden="1" x14ac:dyDescent="0.3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7"/>
        <v>0</v>
      </c>
      <c r="P598">
        <f t="shared" si="46"/>
        <v>3</v>
      </c>
      <c r="Q598" s="9" t="s">
        <v>8317</v>
      </c>
      <c r="R598" t="s">
        <v>8318</v>
      </c>
      <c r="S598" s="16">
        <f t="shared" si="43"/>
        <v>42646.896898148145</v>
      </c>
      <c r="T598" s="16">
        <f t="shared" si="44"/>
        <v>42676.896898148145</v>
      </c>
      <c r="U598">
        <f t="shared" si="45"/>
        <v>2016</v>
      </c>
    </row>
    <row r="599" spans="1:21" ht="43.2" hidden="1" x14ac:dyDescent="0.3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7"/>
        <v>0</v>
      </c>
      <c r="P599">
        <f t="shared" si="46"/>
        <v>10</v>
      </c>
      <c r="Q599" s="9" t="s">
        <v>8317</v>
      </c>
      <c r="R599" t="s">
        <v>8318</v>
      </c>
      <c r="S599" s="16">
        <f t="shared" si="43"/>
        <v>42545.705266203702</v>
      </c>
      <c r="T599" s="16">
        <f t="shared" si="44"/>
        <v>42582.666666666672</v>
      </c>
      <c r="U599">
        <f t="shared" si="45"/>
        <v>2016</v>
      </c>
    </row>
    <row r="600" spans="1:21" ht="28.8" hidden="1" x14ac:dyDescent="0.3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7"/>
        <v>34</v>
      </c>
      <c r="P600">
        <f t="shared" si="46"/>
        <v>121.43</v>
      </c>
      <c r="Q600" s="9" t="s">
        <v>8317</v>
      </c>
      <c r="R600" t="s">
        <v>8318</v>
      </c>
      <c r="S600" s="16">
        <f t="shared" si="43"/>
        <v>41948.00209490741</v>
      </c>
      <c r="T600" s="16">
        <f t="shared" si="44"/>
        <v>41978.00209490741</v>
      </c>
      <c r="U600">
        <f t="shared" si="45"/>
        <v>2014</v>
      </c>
    </row>
    <row r="601" spans="1:21" ht="43.2" hidden="1" x14ac:dyDescent="0.3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7"/>
        <v>0</v>
      </c>
      <c r="P601">
        <f t="shared" si="46"/>
        <v>15.5</v>
      </c>
      <c r="Q601" s="9" t="s">
        <v>8317</v>
      </c>
      <c r="R601" t="s">
        <v>8318</v>
      </c>
      <c r="S601" s="16">
        <f t="shared" si="43"/>
        <v>42047.812523148154</v>
      </c>
      <c r="T601" s="16">
        <f t="shared" si="44"/>
        <v>42071.636111111111</v>
      </c>
      <c r="U601">
        <f t="shared" si="45"/>
        <v>2015</v>
      </c>
    </row>
    <row r="602" spans="1:21" ht="28.8" hidden="1" x14ac:dyDescent="0.3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7"/>
        <v>2</v>
      </c>
      <c r="P602">
        <f t="shared" si="46"/>
        <v>100</v>
      </c>
      <c r="Q602" s="9" t="s">
        <v>8317</v>
      </c>
      <c r="R602" t="s">
        <v>8318</v>
      </c>
      <c r="S602" s="16">
        <f t="shared" si="43"/>
        <v>42073.798171296294</v>
      </c>
      <c r="T602" s="16">
        <f t="shared" si="44"/>
        <v>42133.798171296294</v>
      </c>
      <c r="U602">
        <f t="shared" si="45"/>
        <v>2015</v>
      </c>
    </row>
    <row r="603" spans="1:21" ht="43.2" hidden="1" x14ac:dyDescent="0.3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7"/>
        <v>1</v>
      </c>
      <c r="P603">
        <f t="shared" si="46"/>
        <v>23.33</v>
      </c>
      <c r="Q603" s="9" t="s">
        <v>8317</v>
      </c>
      <c r="R603" t="s">
        <v>8318</v>
      </c>
      <c r="S603" s="16">
        <f t="shared" si="43"/>
        <v>41969.858090277776</v>
      </c>
      <c r="T603" s="16">
        <f t="shared" si="44"/>
        <v>41999.858090277776</v>
      </c>
      <c r="U603">
        <f t="shared" si="45"/>
        <v>2014</v>
      </c>
    </row>
    <row r="604" spans="1:21" ht="43.2" hidden="1" x14ac:dyDescent="0.3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7"/>
        <v>0</v>
      </c>
      <c r="P604" t="str">
        <f t="shared" si="46"/>
        <v>N/A</v>
      </c>
      <c r="Q604" s="9" t="s">
        <v>8317</v>
      </c>
      <c r="R604" t="s">
        <v>8318</v>
      </c>
      <c r="S604" s="16">
        <f t="shared" si="43"/>
        <v>42143.79415509259</v>
      </c>
      <c r="T604" s="16">
        <f t="shared" si="44"/>
        <v>42173.79415509259</v>
      </c>
      <c r="U604">
        <f t="shared" si="45"/>
        <v>2015</v>
      </c>
    </row>
    <row r="605" spans="1:21" ht="43.2" hidden="1" x14ac:dyDescent="0.3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7"/>
        <v>4</v>
      </c>
      <c r="P605">
        <f t="shared" si="46"/>
        <v>45.39</v>
      </c>
      <c r="Q605" s="9" t="s">
        <v>8317</v>
      </c>
      <c r="R605" t="s">
        <v>8318</v>
      </c>
      <c r="S605" s="16">
        <f t="shared" si="43"/>
        <v>41835.639155092591</v>
      </c>
      <c r="T605" s="16">
        <f t="shared" si="44"/>
        <v>41865.639155092591</v>
      </c>
      <c r="U605">
        <f t="shared" si="45"/>
        <v>2014</v>
      </c>
    </row>
    <row r="606" spans="1:21" ht="43.2" hidden="1" x14ac:dyDescent="0.3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7"/>
        <v>0</v>
      </c>
      <c r="P606" t="str">
        <f t="shared" si="46"/>
        <v>N/A</v>
      </c>
      <c r="Q606" s="9" t="s">
        <v>8317</v>
      </c>
      <c r="R606" t="s">
        <v>8318</v>
      </c>
      <c r="S606" s="16">
        <f t="shared" si="43"/>
        <v>41849.035370370373</v>
      </c>
      <c r="T606" s="16">
        <f t="shared" si="44"/>
        <v>41879.035370370373</v>
      </c>
      <c r="U606">
        <f t="shared" si="45"/>
        <v>2014</v>
      </c>
    </row>
    <row r="607" spans="1:21" ht="28.8" hidden="1" x14ac:dyDescent="0.3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7"/>
        <v>3</v>
      </c>
      <c r="P607">
        <f t="shared" si="46"/>
        <v>16.38</v>
      </c>
      <c r="Q607" s="9" t="s">
        <v>8317</v>
      </c>
      <c r="R607" t="s">
        <v>8318</v>
      </c>
      <c r="S607" s="16">
        <f t="shared" si="43"/>
        <v>42194.357731481476</v>
      </c>
      <c r="T607" s="16">
        <f t="shared" si="44"/>
        <v>42239.357731481476</v>
      </c>
      <c r="U607">
        <f t="shared" si="45"/>
        <v>2015</v>
      </c>
    </row>
    <row r="608" spans="1:21" ht="57.6" hidden="1" x14ac:dyDescent="0.3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7"/>
        <v>0</v>
      </c>
      <c r="P608">
        <f t="shared" si="46"/>
        <v>10</v>
      </c>
      <c r="Q608" s="9" t="s">
        <v>8317</v>
      </c>
      <c r="R608" t="s">
        <v>8318</v>
      </c>
      <c r="S608" s="16">
        <f t="shared" si="43"/>
        <v>42102.650567129633</v>
      </c>
      <c r="T608" s="16">
        <f t="shared" si="44"/>
        <v>42148.625</v>
      </c>
      <c r="U608">
        <f t="shared" si="45"/>
        <v>2015</v>
      </c>
    </row>
    <row r="609" spans="1:21" ht="43.2" hidden="1" x14ac:dyDescent="0.3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7"/>
        <v>0</v>
      </c>
      <c r="P609" t="str">
        <f t="shared" si="46"/>
        <v>N/A</v>
      </c>
      <c r="Q609" s="9" t="s">
        <v>8317</v>
      </c>
      <c r="R609" t="s">
        <v>8318</v>
      </c>
      <c r="S609" s="16">
        <f t="shared" si="43"/>
        <v>42300.825648148151</v>
      </c>
      <c r="T609" s="16">
        <f t="shared" si="44"/>
        <v>42330.867314814815</v>
      </c>
      <c r="U609">
        <f t="shared" si="45"/>
        <v>2015</v>
      </c>
    </row>
    <row r="610" spans="1:21" ht="43.2" hidden="1" x14ac:dyDescent="0.3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7"/>
        <v>1</v>
      </c>
      <c r="P610">
        <f t="shared" si="46"/>
        <v>292.2</v>
      </c>
      <c r="Q610" s="9" t="s">
        <v>8317</v>
      </c>
      <c r="R610" t="s">
        <v>8318</v>
      </c>
      <c r="S610" s="16">
        <f t="shared" si="43"/>
        <v>42140.921064814815</v>
      </c>
      <c r="T610" s="16">
        <f t="shared" si="44"/>
        <v>42170.921064814815</v>
      </c>
      <c r="U610">
        <f t="shared" si="45"/>
        <v>2015</v>
      </c>
    </row>
    <row r="611" spans="1:21" ht="43.2" hidden="1" x14ac:dyDescent="0.3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7"/>
        <v>1</v>
      </c>
      <c r="P611">
        <f t="shared" si="46"/>
        <v>5</v>
      </c>
      <c r="Q611" s="9" t="s">
        <v>8317</v>
      </c>
      <c r="R611" t="s">
        <v>8318</v>
      </c>
      <c r="S611" s="16">
        <f t="shared" si="43"/>
        <v>42307.034074074079</v>
      </c>
      <c r="T611" s="16">
        <f t="shared" si="44"/>
        <v>42337.075740740736</v>
      </c>
      <c r="U611">
        <f t="shared" si="45"/>
        <v>2015</v>
      </c>
    </row>
    <row r="612" spans="1:21" ht="43.2" hidden="1" x14ac:dyDescent="0.3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7"/>
        <v>0</v>
      </c>
      <c r="P612" t="str">
        <f t="shared" si="46"/>
        <v>N/A</v>
      </c>
      <c r="Q612" s="9" t="s">
        <v>8317</v>
      </c>
      <c r="R612" t="s">
        <v>8318</v>
      </c>
      <c r="S612" s="16">
        <f t="shared" si="43"/>
        <v>42086.83085648148</v>
      </c>
      <c r="T612" s="16">
        <f t="shared" si="44"/>
        <v>42116.83085648148</v>
      </c>
      <c r="U612">
        <f t="shared" si="45"/>
        <v>2015</v>
      </c>
    </row>
    <row r="613" spans="1:21" ht="43.2" hidden="1" x14ac:dyDescent="0.3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7"/>
        <v>0</v>
      </c>
      <c r="P613" t="str">
        <f t="shared" si="46"/>
        <v>N/A</v>
      </c>
      <c r="Q613" s="9" t="s">
        <v>8317</v>
      </c>
      <c r="R613" t="s">
        <v>8318</v>
      </c>
      <c r="S613" s="16">
        <f t="shared" si="43"/>
        <v>42328.560613425929</v>
      </c>
      <c r="T613" s="16">
        <f t="shared" si="44"/>
        <v>42388.560613425929</v>
      </c>
      <c r="U613">
        <f t="shared" si="45"/>
        <v>2015</v>
      </c>
    </row>
    <row r="614" spans="1:21" ht="28.8" hidden="1" x14ac:dyDescent="0.3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7"/>
        <v>0</v>
      </c>
      <c r="P614" t="str">
        <f t="shared" si="46"/>
        <v>N/A</v>
      </c>
      <c r="Q614" s="9" t="s">
        <v>8317</v>
      </c>
      <c r="R614" t="s">
        <v>8318</v>
      </c>
      <c r="S614" s="16">
        <f t="shared" si="43"/>
        <v>42585.031782407401</v>
      </c>
      <c r="T614" s="16">
        <f t="shared" si="44"/>
        <v>42615.031782407401</v>
      </c>
      <c r="U614">
        <f t="shared" si="45"/>
        <v>2016</v>
      </c>
    </row>
    <row r="615" spans="1:21" ht="43.2" hidden="1" x14ac:dyDescent="0.3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7"/>
        <v>21</v>
      </c>
      <c r="P615">
        <f t="shared" si="46"/>
        <v>105.93</v>
      </c>
      <c r="Q615" s="9" t="s">
        <v>8317</v>
      </c>
      <c r="R615" t="s">
        <v>8318</v>
      </c>
      <c r="S615" s="16">
        <f t="shared" si="43"/>
        <v>42247.496759259258</v>
      </c>
      <c r="T615" s="16">
        <f t="shared" si="44"/>
        <v>42278.207638888889</v>
      </c>
      <c r="U615">
        <f t="shared" si="45"/>
        <v>2015</v>
      </c>
    </row>
    <row r="616" spans="1:21" ht="43.2" hidden="1" x14ac:dyDescent="0.3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7"/>
        <v>0</v>
      </c>
      <c r="P616" t="str">
        <f t="shared" si="46"/>
        <v>N/A</v>
      </c>
      <c r="Q616" s="9" t="s">
        <v>8317</v>
      </c>
      <c r="R616" t="s">
        <v>8318</v>
      </c>
      <c r="S616" s="16">
        <f t="shared" si="43"/>
        <v>42515.061805555553</v>
      </c>
      <c r="T616" s="16">
        <f t="shared" si="44"/>
        <v>42545.061805555553</v>
      </c>
      <c r="U616">
        <f t="shared" si="45"/>
        <v>2016</v>
      </c>
    </row>
    <row r="617" spans="1:21" ht="43.2" hidden="1" x14ac:dyDescent="0.3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7"/>
        <v>0</v>
      </c>
      <c r="P617" t="str">
        <f t="shared" si="46"/>
        <v>N/A</v>
      </c>
      <c r="Q617" s="9" t="s">
        <v>8317</v>
      </c>
      <c r="R617" t="s">
        <v>8318</v>
      </c>
      <c r="S617" s="16">
        <f t="shared" si="43"/>
        <v>42242.122210648144</v>
      </c>
      <c r="T617" s="16">
        <f t="shared" si="44"/>
        <v>42272.122210648144</v>
      </c>
      <c r="U617">
        <f t="shared" si="45"/>
        <v>2015</v>
      </c>
    </row>
    <row r="618" spans="1:21" ht="43.2" hidden="1" x14ac:dyDescent="0.3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7"/>
        <v>0</v>
      </c>
      <c r="P618" t="str">
        <f t="shared" si="46"/>
        <v>N/A</v>
      </c>
      <c r="Q618" s="9" t="s">
        <v>8317</v>
      </c>
      <c r="R618" t="s">
        <v>8318</v>
      </c>
      <c r="S618" s="16">
        <f t="shared" si="43"/>
        <v>42761.376238425932</v>
      </c>
      <c r="T618" s="16">
        <f t="shared" si="44"/>
        <v>42791.376238425932</v>
      </c>
      <c r="U618">
        <f t="shared" si="45"/>
        <v>2017</v>
      </c>
    </row>
    <row r="619" spans="1:21" ht="57.6" hidden="1" x14ac:dyDescent="0.3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7"/>
        <v>3</v>
      </c>
      <c r="P619">
        <f t="shared" si="46"/>
        <v>20</v>
      </c>
      <c r="Q619" s="9" t="s">
        <v>8317</v>
      </c>
      <c r="R619" t="s">
        <v>8318</v>
      </c>
      <c r="S619" s="16">
        <f t="shared" si="43"/>
        <v>42087.343090277776</v>
      </c>
      <c r="T619" s="16">
        <f t="shared" si="44"/>
        <v>42132.343090277776</v>
      </c>
      <c r="U619">
        <f t="shared" si="45"/>
        <v>2015</v>
      </c>
    </row>
    <row r="620" spans="1:21" ht="43.2" hidden="1" x14ac:dyDescent="0.3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7"/>
        <v>0</v>
      </c>
      <c r="P620" t="str">
        <f t="shared" si="46"/>
        <v>N/A</v>
      </c>
      <c r="Q620" s="9" t="s">
        <v>8317</v>
      </c>
      <c r="R620" t="s">
        <v>8318</v>
      </c>
      <c r="S620" s="16">
        <f t="shared" si="43"/>
        <v>42317.810219907406</v>
      </c>
      <c r="T620" s="16">
        <f t="shared" si="44"/>
        <v>42347.810219907406</v>
      </c>
      <c r="U620">
        <f t="shared" si="45"/>
        <v>2015</v>
      </c>
    </row>
    <row r="621" spans="1:21" ht="28.8" hidden="1" x14ac:dyDescent="0.3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7"/>
        <v>0</v>
      </c>
      <c r="P621">
        <f t="shared" si="46"/>
        <v>1</v>
      </c>
      <c r="Q621" s="9" t="s">
        <v>8317</v>
      </c>
      <c r="R621" t="s">
        <v>8318</v>
      </c>
      <c r="S621" s="16">
        <f t="shared" si="43"/>
        <v>41908.650347222225</v>
      </c>
      <c r="T621" s="16">
        <f t="shared" si="44"/>
        <v>41968.692013888889</v>
      </c>
      <c r="U621">
        <f t="shared" si="45"/>
        <v>2014</v>
      </c>
    </row>
    <row r="622" spans="1:21" ht="43.2" hidden="1" x14ac:dyDescent="0.3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7"/>
        <v>1</v>
      </c>
      <c r="P622">
        <f t="shared" si="46"/>
        <v>300</v>
      </c>
      <c r="Q622" s="9" t="s">
        <v>8317</v>
      </c>
      <c r="R622" t="s">
        <v>8318</v>
      </c>
      <c r="S622" s="16">
        <f t="shared" si="43"/>
        <v>41831.716874999998</v>
      </c>
      <c r="T622" s="16">
        <f t="shared" si="44"/>
        <v>41876.716874999998</v>
      </c>
      <c r="U622">
        <f t="shared" si="45"/>
        <v>2014</v>
      </c>
    </row>
    <row r="623" spans="1:21" ht="43.2" hidden="1" x14ac:dyDescent="0.3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7"/>
        <v>1</v>
      </c>
      <c r="P623">
        <f t="shared" si="46"/>
        <v>87</v>
      </c>
      <c r="Q623" s="9" t="s">
        <v>8317</v>
      </c>
      <c r="R623" t="s">
        <v>8318</v>
      </c>
      <c r="S623" s="16">
        <f t="shared" si="43"/>
        <v>42528.987696759257</v>
      </c>
      <c r="T623" s="16">
        <f t="shared" si="44"/>
        <v>42558.987696759257</v>
      </c>
      <c r="U623">
        <f t="shared" si="45"/>
        <v>2016</v>
      </c>
    </row>
    <row r="624" spans="1:21" ht="43.2" hidden="1" x14ac:dyDescent="0.3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7"/>
        <v>6</v>
      </c>
      <c r="P624">
        <f t="shared" si="46"/>
        <v>37.89</v>
      </c>
      <c r="Q624" s="9" t="s">
        <v>8317</v>
      </c>
      <c r="R624" t="s">
        <v>8318</v>
      </c>
      <c r="S624" s="16">
        <f t="shared" si="43"/>
        <v>42532.774745370371</v>
      </c>
      <c r="T624" s="16">
        <f t="shared" si="44"/>
        <v>42552.774745370371</v>
      </c>
      <c r="U624">
        <f t="shared" si="45"/>
        <v>2016</v>
      </c>
    </row>
    <row r="625" spans="1:21" ht="57.6" hidden="1" x14ac:dyDescent="0.3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7"/>
        <v>0</v>
      </c>
      <c r="P625" t="str">
        <f t="shared" si="46"/>
        <v>N/A</v>
      </c>
      <c r="Q625" s="9" t="s">
        <v>8317</v>
      </c>
      <c r="R625" t="s">
        <v>8318</v>
      </c>
      <c r="S625" s="16">
        <f t="shared" si="43"/>
        <v>42122.009224537032</v>
      </c>
      <c r="T625" s="16">
        <f t="shared" si="44"/>
        <v>42152.009224537032</v>
      </c>
      <c r="U625">
        <f t="shared" si="45"/>
        <v>2015</v>
      </c>
    </row>
    <row r="626" spans="1:21" ht="43.2" hidden="1" x14ac:dyDescent="0.3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7"/>
        <v>0</v>
      </c>
      <c r="P626" t="str">
        <f t="shared" si="46"/>
        <v>N/A</v>
      </c>
      <c r="Q626" s="9" t="s">
        <v>8317</v>
      </c>
      <c r="R626" t="s">
        <v>8318</v>
      </c>
      <c r="S626" s="16">
        <f t="shared" si="43"/>
        <v>42108.988900462966</v>
      </c>
      <c r="T626" s="16">
        <f t="shared" si="44"/>
        <v>42138.988900462966</v>
      </c>
      <c r="U626">
        <f t="shared" si="45"/>
        <v>2015</v>
      </c>
    </row>
    <row r="627" spans="1:21" ht="43.2" hidden="1" x14ac:dyDescent="0.3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7"/>
        <v>0</v>
      </c>
      <c r="P627" t="str">
        <f t="shared" si="46"/>
        <v>N/A</v>
      </c>
      <c r="Q627" s="9" t="s">
        <v>8317</v>
      </c>
      <c r="R627" t="s">
        <v>8318</v>
      </c>
      <c r="S627" s="16">
        <f t="shared" si="43"/>
        <v>42790.895567129628</v>
      </c>
      <c r="T627" s="16">
        <f t="shared" si="44"/>
        <v>42820.853900462964</v>
      </c>
      <c r="U627">
        <f t="shared" si="45"/>
        <v>2017</v>
      </c>
    </row>
    <row r="628" spans="1:21" ht="43.2" hidden="1" x14ac:dyDescent="0.3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7"/>
        <v>17</v>
      </c>
      <c r="P628">
        <f t="shared" si="46"/>
        <v>111.41</v>
      </c>
      <c r="Q628" s="9" t="s">
        <v>8317</v>
      </c>
      <c r="R628" t="s">
        <v>8318</v>
      </c>
      <c r="S628" s="16">
        <f t="shared" si="43"/>
        <v>42198.559479166666</v>
      </c>
      <c r="T628" s="16">
        <f t="shared" si="44"/>
        <v>42231.556944444441</v>
      </c>
      <c r="U628">
        <f t="shared" si="45"/>
        <v>2015</v>
      </c>
    </row>
    <row r="629" spans="1:21" ht="43.2" hidden="1" x14ac:dyDescent="0.3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7"/>
        <v>0</v>
      </c>
      <c r="P629">
        <f t="shared" si="46"/>
        <v>90</v>
      </c>
      <c r="Q629" s="9" t="s">
        <v>8317</v>
      </c>
      <c r="R629" t="s">
        <v>8318</v>
      </c>
      <c r="S629" s="16">
        <f t="shared" si="43"/>
        <v>42384.306840277779</v>
      </c>
      <c r="T629" s="16">
        <f t="shared" si="44"/>
        <v>42443.958333333328</v>
      </c>
      <c r="U629">
        <f t="shared" si="45"/>
        <v>2016</v>
      </c>
    </row>
    <row r="630" spans="1:21" ht="43.2" hidden="1" x14ac:dyDescent="0.3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7"/>
        <v>0</v>
      </c>
      <c r="P630" t="str">
        <f t="shared" si="46"/>
        <v>N/A</v>
      </c>
      <c r="Q630" s="9" t="s">
        <v>8317</v>
      </c>
      <c r="R630" t="s">
        <v>8318</v>
      </c>
      <c r="S630" s="16">
        <f t="shared" si="43"/>
        <v>41803.692789351851</v>
      </c>
      <c r="T630" s="16">
        <f t="shared" si="44"/>
        <v>41833.692789351851</v>
      </c>
      <c r="U630">
        <f t="shared" si="45"/>
        <v>2014</v>
      </c>
    </row>
    <row r="631" spans="1:21" ht="43.2" hidden="1" x14ac:dyDescent="0.3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7"/>
        <v>0</v>
      </c>
      <c r="P631">
        <f t="shared" si="46"/>
        <v>116.67</v>
      </c>
      <c r="Q631" s="9" t="s">
        <v>8317</v>
      </c>
      <c r="R631" t="s">
        <v>8318</v>
      </c>
      <c r="S631" s="16">
        <f t="shared" si="43"/>
        <v>42474.637824074074</v>
      </c>
      <c r="T631" s="16">
        <f t="shared" si="44"/>
        <v>42504.637824074074</v>
      </c>
      <c r="U631">
        <f t="shared" si="45"/>
        <v>2016</v>
      </c>
    </row>
    <row r="632" spans="1:21" ht="57.6" hidden="1" x14ac:dyDescent="0.3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7"/>
        <v>0</v>
      </c>
      <c r="P632">
        <f t="shared" si="46"/>
        <v>10</v>
      </c>
      <c r="Q632" s="9" t="s">
        <v>8317</v>
      </c>
      <c r="R632" t="s">
        <v>8318</v>
      </c>
      <c r="S632" s="16">
        <f t="shared" si="43"/>
        <v>42223.619456018518</v>
      </c>
      <c r="T632" s="16">
        <f t="shared" si="44"/>
        <v>42253.215277777781</v>
      </c>
      <c r="U632">
        <f t="shared" si="45"/>
        <v>2015</v>
      </c>
    </row>
    <row r="633" spans="1:21" ht="28.8" hidden="1" x14ac:dyDescent="0.3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7"/>
        <v>1</v>
      </c>
      <c r="P633">
        <f t="shared" si="46"/>
        <v>76.67</v>
      </c>
      <c r="Q633" s="9" t="s">
        <v>8317</v>
      </c>
      <c r="R633" t="s">
        <v>8318</v>
      </c>
      <c r="S633" s="16">
        <f t="shared" si="43"/>
        <v>42489.772326388891</v>
      </c>
      <c r="T633" s="16">
        <f t="shared" si="44"/>
        <v>42518.772326388891</v>
      </c>
      <c r="U633">
        <f t="shared" si="45"/>
        <v>2016</v>
      </c>
    </row>
    <row r="634" spans="1:21" ht="28.8" hidden="1" x14ac:dyDescent="0.3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7"/>
        <v>0</v>
      </c>
      <c r="P634" t="str">
        <f t="shared" si="46"/>
        <v>N/A</v>
      </c>
      <c r="Q634" s="9" t="s">
        <v>8317</v>
      </c>
      <c r="R634" t="s">
        <v>8318</v>
      </c>
      <c r="S634" s="16">
        <f t="shared" si="43"/>
        <v>42303.659317129626</v>
      </c>
      <c r="T634" s="16">
        <f t="shared" si="44"/>
        <v>42333.700983796298</v>
      </c>
      <c r="U634">
        <f t="shared" si="45"/>
        <v>2015</v>
      </c>
    </row>
    <row r="635" spans="1:21" ht="43.2" hidden="1" x14ac:dyDescent="0.3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7"/>
        <v>12</v>
      </c>
      <c r="P635">
        <f t="shared" si="46"/>
        <v>49.8</v>
      </c>
      <c r="Q635" s="9" t="s">
        <v>8317</v>
      </c>
      <c r="R635" t="s">
        <v>8318</v>
      </c>
      <c r="S635" s="16">
        <f t="shared" si="43"/>
        <v>42507.29932870371</v>
      </c>
      <c r="T635" s="16">
        <f t="shared" si="44"/>
        <v>42538.958333333328</v>
      </c>
      <c r="U635">
        <f t="shared" si="45"/>
        <v>2016</v>
      </c>
    </row>
    <row r="636" spans="1:21" ht="28.8" hidden="1" x14ac:dyDescent="0.3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7"/>
        <v>0</v>
      </c>
      <c r="P636">
        <f t="shared" si="46"/>
        <v>1</v>
      </c>
      <c r="Q636" s="9" t="s">
        <v>8317</v>
      </c>
      <c r="R636" t="s">
        <v>8318</v>
      </c>
      <c r="S636" s="16">
        <f t="shared" si="43"/>
        <v>42031.928576388891</v>
      </c>
      <c r="T636" s="16">
        <f t="shared" si="44"/>
        <v>42061.928576388891</v>
      </c>
      <c r="U636">
        <f t="shared" si="45"/>
        <v>2015</v>
      </c>
    </row>
    <row r="637" spans="1:21" ht="28.8" hidden="1" x14ac:dyDescent="0.3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7"/>
        <v>0</v>
      </c>
      <c r="P637">
        <f t="shared" si="46"/>
        <v>2</v>
      </c>
      <c r="Q637" s="9" t="s">
        <v>8317</v>
      </c>
      <c r="R637" t="s">
        <v>8318</v>
      </c>
      <c r="S637" s="16">
        <f t="shared" si="43"/>
        <v>42076.092152777783</v>
      </c>
      <c r="T637" s="16">
        <f t="shared" si="44"/>
        <v>42106.092152777783</v>
      </c>
      <c r="U637">
        <f t="shared" si="45"/>
        <v>2015</v>
      </c>
    </row>
    <row r="638" spans="1:21" ht="43.2" hidden="1" x14ac:dyDescent="0.3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7"/>
        <v>0</v>
      </c>
      <c r="P638">
        <f t="shared" si="46"/>
        <v>4</v>
      </c>
      <c r="Q638" s="9" t="s">
        <v>8317</v>
      </c>
      <c r="R638" t="s">
        <v>8318</v>
      </c>
      <c r="S638" s="16">
        <f t="shared" si="43"/>
        <v>42131.455439814818</v>
      </c>
      <c r="T638" s="16">
        <f t="shared" si="44"/>
        <v>42161.44930555555</v>
      </c>
      <c r="U638">
        <f t="shared" si="45"/>
        <v>2015</v>
      </c>
    </row>
    <row r="639" spans="1:21" ht="43.2" hidden="1" x14ac:dyDescent="0.3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7"/>
        <v>0</v>
      </c>
      <c r="P639" t="str">
        <f t="shared" si="46"/>
        <v>N/A</v>
      </c>
      <c r="Q639" s="9" t="s">
        <v>8317</v>
      </c>
      <c r="R639" t="s">
        <v>8318</v>
      </c>
      <c r="S639" s="16">
        <f t="shared" si="43"/>
        <v>42762.962013888886</v>
      </c>
      <c r="T639" s="16">
        <f t="shared" si="44"/>
        <v>42791.961111111115</v>
      </c>
      <c r="U639">
        <f t="shared" si="45"/>
        <v>2017</v>
      </c>
    </row>
    <row r="640" spans="1:21" hidden="1" x14ac:dyDescent="0.3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7"/>
        <v>0</v>
      </c>
      <c r="P640">
        <f t="shared" si="46"/>
        <v>3</v>
      </c>
      <c r="Q640" s="9" t="s">
        <v>8317</v>
      </c>
      <c r="R640" t="s">
        <v>8318</v>
      </c>
      <c r="S640" s="16">
        <f t="shared" si="43"/>
        <v>42759.593310185184</v>
      </c>
      <c r="T640" s="16">
        <f t="shared" si="44"/>
        <v>42819.55164351852</v>
      </c>
      <c r="U640">
        <f t="shared" si="45"/>
        <v>2017</v>
      </c>
    </row>
    <row r="641" spans="1:21" ht="28.8" hidden="1" x14ac:dyDescent="0.3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7"/>
        <v>0</v>
      </c>
      <c r="P641">
        <f t="shared" si="46"/>
        <v>1</v>
      </c>
      <c r="Q641" s="9" t="s">
        <v>8317</v>
      </c>
      <c r="R641" t="s">
        <v>8318</v>
      </c>
      <c r="S641" s="16">
        <f t="shared" si="43"/>
        <v>41865.583275462966</v>
      </c>
      <c r="T641" s="16">
        <f t="shared" si="44"/>
        <v>41925.583275462966</v>
      </c>
      <c r="U641">
        <f t="shared" si="45"/>
        <v>2014</v>
      </c>
    </row>
    <row r="642" spans="1:21" ht="43.2" hidden="1" x14ac:dyDescent="0.3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47"/>
        <v>144</v>
      </c>
      <c r="P642">
        <f t="shared" si="46"/>
        <v>50.5</v>
      </c>
      <c r="Q642" s="9" t="s">
        <v>8317</v>
      </c>
      <c r="R642" t="s">
        <v>8319</v>
      </c>
      <c r="S642" s="16">
        <f t="shared" si="43"/>
        <v>42683.420312500006</v>
      </c>
      <c r="T642" s="16">
        <f t="shared" si="44"/>
        <v>42698.958333333328</v>
      </c>
      <c r="U642">
        <f t="shared" si="45"/>
        <v>2016</v>
      </c>
    </row>
    <row r="643" spans="1:21" ht="43.2" hidden="1" x14ac:dyDescent="0.3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47"/>
        <v>119</v>
      </c>
      <c r="P643">
        <f t="shared" si="46"/>
        <v>151.32</v>
      </c>
      <c r="Q643" s="9" t="s">
        <v>8317</v>
      </c>
      <c r="R643" t="s">
        <v>8319</v>
      </c>
      <c r="S643" s="16">
        <f t="shared" ref="S643:S706" si="48">(((J643/60)/60)/24)+DATE(1970,1,1)</f>
        <v>42199.57</v>
      </c>
      <c r="T643" s="16">
        <f t="shared" ref="T643:T706" si="49">(((I643/60)/60)/24)+DATE(1970,1,1)</f>
        <v>42229.57</v>
      </c>
      <c r="U643">
        <f t="shared" ref="U643:U706" si="50">YEAR(S:S)</f>
        <v>2015</v>
      </c>
    </row>
    <row r="644" spans="1:21" ht="43.2" hidden="1" x14ac:dyDescent="0.3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7"/>
        <v>1460</v>
      </c>
      <c r="P644">
        <f t="shared" ref="P644:P707" si="51">IFERROR(ROUND(E644/L644,2), "N/A")</f>
        <v>134.36000000000001</v>
      </c>
      <c r="Q644" s="9" t="s">
        <v>8317</v>
      </c>
      <c r="R644" t="s">
        <v>8319</v>
      </c>
      <c r="S644" s="16">
        <f t="shared" si="48"/>
        <v>42199.651319444441</v>
      </c>
      <c r="T644" s="16">
        <f t="shared" si="49"/>
        <v>42235.651319444441</v>
      </c>
      <c r="U644">
        <f t="shared" si="50"/>
        <v>2015</v>
      </c>
    </row>
    <row r="645" spans="1:21" ht="43.2" hidden="1" x14ac:dyDescent="0.3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ref="O645:O708" si="52">ROUND(E645/D645*100,0)</f>
        <v>106</v>
      </c>
      <c r="P645">
        <f t="shared" si="51"/>
        <v>174.03</v>
      </c>
      <c r="Q645" s="9" t="s">
        <v>8317</v>
      </c>
      <c r="R645" t="s">
        <v>8319</v>
      </c>
      <c r="S645" s="16">
        <f t="shared" si="48"/>
        <v>42100.642071759255</v>
      </c>
      <c r="T645" s="16">
        <f t="shared" si="49"/>
        <v>42155.642071759255</v>
      </c>
      <c r="U645">
        <f t="shared" si="50"/>
        <v>2015</v>
      </c>
    </row>
    <row r="646" spans="1:21" ht="43.2" hidden="1" x14ac:dyDescent="0.3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2"/>
        <v>300</v>
      </c>
      <c r="P646">
        <f t="shared" si="51"/>
        <v>73.489999999999995</v>
      </c>
      <c r="Q646" s="9" t="s">
        <v>8317</v>
      </c>
      <c r="R646" t="s">
        <v>8319</v>
      </c>
      <c r="S646" s="16">
        <f t="shared" si="48"/>
        <v>41898.665960648148</v>
      </c>
      <c r="T646" s="16">
        <f t="shared" si="49"/>
        <v>41941.041666666664</v>
      </c>
      <c r="U646">
        <f t="shared" si="50"/>
        <v>2014</v>
      </c>
    </row>
    <row r="647" spans="1:21" ht="28.8" hidden="1" x14ac:dyDescent="0.3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2"/>
        <v>279</v>
      </c>
      <c r="P647">
        <f t="shared" si="51"/>
        <v>23.52</v>
      </c>
      <c r="Q647" s="9" t="s">
        <v>8317</v>
      </c>
      <c r="R647" t="s">
        <v>8319</v>
      </c>
      <c r="S647" s="16">
        <f t="shared" si="48"/>
        <v>42564.026319444441</v>
      </c>
      <c r="T647" s="16">
        <f t="shared" si="49"/>
        <v>42594.026319444441</v>
      </c>
      <c r="U647">
        <f t="shared" si="50"/>
        <v>2016</v>
      </c>
    </row>
    <row r="648" spans="1:21" ht="43.2" hidden="1" x14ac:dyDescent="0.3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2"/>
        <v>132</v>
      </c>
      <c r="P648">
        <f t="shared" si="51"/>
        <v>39.07</v>
      </c>
      <c r="Q648" s="9" t="s">
        <v>8317</v>
      </c>
      <c r="R648" t="s">
        <v>8319</v>
      </c>
      <c r="S648" s="16">
        <f t="shared" si="48"/>
        <v>41832.852627314816</v>
      </c>
      <c r="T648" s="16">
        <f t="shared" si="49"/>
        <v>41862.852627314816</v>
      </c>
      <c r="U648">
        <f t="shared" si="50"/>
        <v>2014</v>
      </c>
    </row>
    <row r="649" spans="1:21" ht="43.2" hidden="1" x14ac:dyDescent="0.3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2"/>
        <v>107</v>
      </c>
      <c r="P649">
        <f t="shared" si="51"/>
        <v>125.94</v>
      </c>
      <c r="Q649" s="9" t="s">
        <v>8317</v>
      </c>
      <c r="R649" t="s">
        <v>8319</v>
      </c>
      <c r="S649" s="16">
        <f t="shared" si="48"/>
        <v>42416.767928240741</v>
      </c>
      <c r="T649" s="16">
        <f t="shared" si="49"/>
        <v>42446.726261574076</v>
      </c>
      <c r="U649">
        <f t="shared" si="50"/>
        <v>2016</v>
      </c>
    </row>
    <row r="650" spans="1:21" ht="28.8" hidden="1" x14ac:dyDescent="0.3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2"/>
        <v>127</v>
      </c>
      <c r="P650">
        <f t="shared" si="51"/>
        <v>1644</v>
      </c>
      <c r="Q650" s="9" t="s">
        <v>8317</v>
      </c>
      <c r="R650" t="s">
        <v>8319</v>
      </c>
      <c r="S650" s="16">
        <f t="shared" si="48"/>
        <v>41891.693379629629</v>
      </c>
      <c r="T650" s="16">
        <f t="shared" si="49"/>
        <v>41926.693379629629</v>
      </c>
      <c r="U650">
        <f t="shared" si="50"/>
        <v>2014</v>
      </c>
    </row>
    <row r="651" spans="1:21" ht="43.2" hidden="1" x14ac:dyDescent="0.3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2"/>
        <v>140</v>
      </c>
      <c r="P651">
        <f t="shared" si="51"/>
        <v>42.67</v>
      </c>
      <c r="Q651" s="9" t="s">
        <v>8317</v>
      </c>
      <c r="R651" t="s">
        <v>8319</v>
      </c>
      <c r="S651" s="16">
        <f t="shared" si="48"/>
        <v>41877.912187499998</v>
      </c>
      <c r="T651" s="16">
        <f t="shared" si="49"/>
        <v>41898.912187499998</v>
      </c>
      <c r="U651">
        <f t="shared" si="50"/>
        <v>2014</v>
      </c>
    </row>
    <row r="652" spans="1:21" ht="43.2" hidden="1" x14ac:dyDescent="0.3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2"/>
        <v>112</v>
      </c>
      <c r="P652">
        <f t="shared" si="51"/>
        <v>35.130000000000003</v>
      </c>
      <c r="Q652" s="9" t="s">
        <v>8317</v>
      </c>
      <c r="R652" t="s">
        <v>8319</v>
      </c>
      <c r="S652" s="16">
        <f t="shared" si="48"/>
        <v>41932.036851851852</v>
      </c>
      <c r="T652" s="16">
        <f t="shared" si="49"/>
        <v>41992.078518518523</v>
      </c>
      <c r="U652">
        <f t="shared" si="50"/>
        <v>2014</v>
      </c>
    </row>
    <row r="653" spans="1:21" ht="43.2" hidden="1" x14ac:dyDescent="0.3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2"/>
        <v>101</v>
      </c>
      <c r="P653">
        <f t="shared" si="51"/>
        <v>239.35</v>
      </c>
      <c r="Q653" s="9" t="s">
        <v>8317</v>
      </c>
      <c r="R653" t="s">
        <v>8319</v>
      </c>
      <c r="S653" s="16">
        <f t="shared" si="48"/>
        <v>41956.017488425925</v>
      </c>
      <c r="T653" s="16">
        <f t="shared" si="49"/>
        <v>41986.017488425925</v>
      </c>
      <c r="U653">
        <f t="shared" si="50"/>
        <v>2014</v>
      </c>
    </row>
    <row r="654" spans="1:21" ht="57.6" hidden="1" x14ac:dyDescent="0.3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2"/>
        <v>100</v>
      </c>
      <c r="P654">
        <f t="shared" si="51"/>
        <v>107.64</v>
      </c>
      <c r="Q654" s="9" t="s">
        <v>8317</v>
      </c>
      <c r="R654" t="s">
        <v>8319</v>
      </c>
      <c r="S654" s="16">
        <f t="shared" si="48"/>
        <v>42675.690393518518</v>
      </c>
      <c r="T654" s="16">
        <f t="shared" si="49"/>
        <v>42705.732060185182</v>
      </c>
      <c r="U654">
        <f t="shared" si="50"/>
        <v>2016</v>
      </c>
    </row>
    <row r="655" spans="1:21" ht="57.6" hidden="1" x14ac:dyDescent="0.3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2"/>
        <v>141</v>
      </c>
      <c r="P655">
        <f t="shared" si="51"/>
        <v>95.83</v>
      </c>
      <c r="Q655" s="9" t="s">
        <v>8317</v>
      </c>
      <c r="R655" t="s">
        <v>8319</v>
      </c>
      <c r="S655" s="16">
        <f t="shared" si="48"/>
        <v>42199.618518518517</v>
      </c>
      <c r="T655" s="16">
        <f t="shared" si="49"/>
        <v>42236.618518518517</v>
      </c>
      <c r="U655">
        <f t="shared" si="50"/>
        <v>2015</v>
      </c>
    </row>
    <row r="656" spans="1:21" ht="43.2" hidden="1" x14ac:dyDescent="0.3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2"/>
        <v>267</v>
      </c>
      <c r="P656">
        <f t="shared" si="51"/>
        <v>31.66</v>
      </c>
      <c r="Q656" s="9" t="s">
        <v>8317</v>
      </c>
      <c r="R656" t="s">
        <v>8319</v>
      </c>
      <c r="S656" s="16">
        <f t="shared" si="48"/>
        <v>42163.957326388889</v>
      </c>
      <c r="T656" s="16">
        <f t="shared" si="49"/>
        <v>42193.957326388889</v>
      </c>
      <c r="U656">
        <f t="shared" si="50"/>
        <v>2015</v>
      </c>
    </row>
    <row r="657" spans="1:21" ht="43.2" hidden="1" x14ac:dyDescent="0.3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2"/>
        <v>147</v>
      </c>
      <c r="P657">
        <f t="shared" si="51"/>
        <v>42.89</v>
      </c>
      <c r="Q657" s="9" t="s">
        <v>8317</v>
      </c>
      <c r="R657" t="s">
        <v>8319</v>
      </c>
      <c r="S657" s="16">
        <f t="shared" si="48"/>
        <v>42045.957314814819</v>
      </c>
      <c r="T657" s="16">
        <f t="shared" si="49"/>
        <v>42075.915648148148</v>
      </c>
      <c r="U657">
        <f t="shared" si="50"/>
        <v>2015</v>
      </c>
    </row>
    <row r="658" spans="1:21" ht="43.2" hidden="1" x14ac:dyDescent="0.3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2"/>
        <v>214</v>
      </c>
      <c r="P658">
        <f t="shared" si="51"/>
        <v>122.74</v>
      </c>
      <c r="Q658" s="9" t="s">
        <v>8317</v>
      </c>
      <c r="R658" t="s">
        <v>8319</v>
      </c>
      <c r="S658" s="16">
        <f t="shared" si="48"/>
        <v>42417.804618055554</v>
      </c>
      <c r="T658" s="16">
        <f t="shared" si="49"/>
        <v>42477.762951388882</v>
      </c>
      <c r="U658">
        <f t="shared" si="50"/>
        <v>2016</v>
      </c>
    </row>
    <row r="659" spans="1:21" ht="43.2" hidden="1" x14ac:dyDescent="0.3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2"/>
        <v>126</v>
      </c>
      <c r="P659">
        <f t="shared" si="51"/>
        <v>190.45</v>
      </c>
      <c r="Q659" s="9" t="s">
        <v>8317</v>
      </c>
      <c r="R659" t="s">
        <v>8319</v>
      </c>
      <c r="S659" s="16">
        <f t="shared" si="48"/>
        <v>42331.84574074074</v>
      </c>
      <c r="T659" s="16">
        <f t="shared" si="49"/>
        <v>42361.84574074074</v>
      </c>
      <c r="U659">
        <f t="shared" si="50"/>
        <v>2015</v>
      </c>
    </row>
    <row r="660" spans="1:21" ht="43.2" hidden="1" x14ac:dyDescent="0.3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2"/>
        <v>104</v>
      </c>
      <c r="P660">
        <f t="shared" si="51"/>
        <v>109.34</v>
      </c>
      <c r="Q660" s="9" t="s">
        <v>8317</v>
      </c>
      <c r="R660" t="s">
        <v>8319</v>
      </c>
      <c r="S660" s="16">
        <f t="shared" si="48"/>
        <v>42179.160752314812</v>
      </c>
      <c r="T660" s="16">
        <f t="shared" si="49"/>
        <v>42211.75</v>
      </c>
      <c r="U660">
        <f t="shared" si="50"/>
        <v>2015</v>
      </c>
    </row>
    <row r="661" spans="1:21" hidden="1" x14ac:dyDescent="0.3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2"/>
        <v>101</v>
      </c>
      <c r="P661">
        <f t="shared" si="51"/>
        <v>143.66999999999999</v>
      </c>
      <c r="Q661" s="9" t="s">
        <v>8317</v>
      </c>
      <c r="R661" t="s">
        <v>8319</v>
      </c>
      <c r="S661" s="16">
        <f t="shared" si="48"/>
        <v>42209.593692129631</v>
      </c>
      <c r="T661" s="16">
        <f t="shared" si="49"/>
        <v>42239.593692129631</v>
      </c>
      <c r="U661">
        <f t="shared" si="50"/>
        <v>2015</v>
      </c>
    </row>
    <row r="662" spans="1:21" ht="43.2" hidden="1" x14ac:dyDescent="0.3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2"/>
        <v>3</v>
      </c>
      <c r="P662">
        <f t="shared" si="51"/>
        <v>84.94</v>
      </c>
      <c r="Q662" s="9" t="s">
        <v>8317</v>
      </c>
      <c r="R662" t="s">
        <v>8319</v>
      </c>
      <c r="S662" s="16">
        <f t="shared" si="48"/>
        <v>41922.741655092592</v>
      </c>
      <c r="T662" s="16">
        <f t="shared" si="49"/>
        <v>41952.783321759263</v>
      </c>
      <c r="U662">
        <f t="shared" si="50"/>
        <v>2014</v>
      </c>
    </row>
    <row r="663" spans="1:21" ht="43.2" hidden="1" x14ac:dyDescent="0.3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2"/>
        <v>1</v>
      </c>
      <c r="P663">
        <f t="shared" si="51"/>
        <v>10.56</v>
      </c>
      <c r="Q663" s="9" t="s">
        <v>8317</v>
      </c>
      <c r="R663" t="s">
        <v>8319</v>
      </c>
      <c r="S663" s="16">
        <f t="shared" si="48"/>
        <v>42636.645358796297</v>
      </c>
      <c r="T663" s="16">
        <f t="shared" si="49"/>
        <v>42666.645358796297</v>
      </c>
      <c r="U663">
        <f t="shared" si="50"/>
        <v>2016</v>
      </c>
    </row>
    <row r="664" spans="1:21" ht="43.2" hidden="1" x14ac:dyDescent="0.3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2"/>
        <v>0</v>
      </c>
      <c r="P664">
        <f t="shared" si="51"/>
        <v>39</v>
      </c>
      <c r="Q664" s="9" t="s">
        <v>8317</v>
      </c>
      <c r="R664" t="s">
        <v>8319</v>
      </c>
      <c r="S664" s="16">
        <f t="shared" si="48"/>
        <v>41990.438043981485</v>
      </c>
      <c r="T664" s="16">
        <f t="shared" si="49"/>
        <v>42020.438043981485</v>
      </c>
      <c r="U664">
        <f t="shared" si="50"/>
        <v>2014</v>
      </c>
    </row>
    <row r="665" spans="1:21" ht="43.2" hidden="1" x14ac:dyDescent="0.3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2"/>
        <v>0</v>
      </c>
      <c r="P665">
        <f t="shared" si="51"/>
        <v>100</v>
      </c>
      <c r="Q665" s="9" t="s">
        <v>8317</v>
      </c>
      <c r="R665" t="s">
        <v>8319</v>
      </c>
      <c r="S665" s="16">
        <f t="shared" si="48"/>
        <v>42173.843240740738</v>
      </c>
      <c r="T665" s="16">
        <f t="shared" si="49"/>
        <v>42203.843240740738</v>
      </c>
      <c r="U665">
        <f t="shared" si="50"/>
        <v>2015</v>
      </c>
    </row>
    <row r="666" spans="1:21" ht="43.2" hidden="1" x14ac:dyDescent="0.3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2"/>
        <v>8</v>
      </c>
      <c r="P666">
        <f t="shared" si="51"/>
        <v>31.17</v>
      </c>
      <c r="Q666" s="9" t="s">
        <v>8317</v>
      </c>
      <c r="R666" t="s">
        <v>8319</v>
      </c>
      <c r="S666" s="16">
        <f t="shared" si="48"/>
        <v>42077.666377314818</v>
      </c>
      <c r="T666" s="16">
        <f t="shared" si="49"/>
        <v>42107.666377314818</v>
      </c>
      <c r="U666">
        <f t="shared" si="50"/>
        <v>2015</v>
      </c>
    </row>
    <row r="667" spans="1:21" ht="43.2" hidden="1" x14ac:dyDescent="0.3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2"/>
        <v>19</v>
      </c>
      <c r="P667">
        <f t="shared" si="51"/>
        <v>155.33000000000001</v>
      </c>
      <c r="Q667" s="9" t="s">
        <v>8317</v>
      </c>
      <c r="R667" t="s">
        <v>8319</v>
      </c>
      <c r="S667" s="16">
        <f t="shared" si="48"/>
        <v>42688.711354166662</v>
      </c>
      <c r="T667" s="16">
        <f t="shared" si="49"/>
        <v>42748.711354166662</v>
      </c>
      <c r="U667">
        <f t="shared" si="50"/>
        <v>2016</v>
      </c>
    </row>
    <row r="668" spans="1:21" ht="43.2" hidden="1" x14ac:dyDescent="0.3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2"/>
        <v>0</v>
      </c>
      <c r="P668">
        <f t="shared" si="51"/>
        <v>2</v>
      </c>
      <c r="Q668" s="9" t="s">
        <v>8317</v>
      </c>
      <c r="R668" t="s">
        <v>8319</v>
      </c>
      <c r="S668" s="16">
        <f t="shared" si="48"/>
        <v>41838.832152777781</v>
      </c>
      <c r="T668" s="16">
        <f t="shared" si="49"/>
        <v>41868.832152777781</v>
      </c>
      <c r="U668">
        <f t="shared" si="50"/>
        <v>2014</v>
      </c>
    </row>
    <row r="669" spans="1:21" ht="43.2" hidden="1" x14ac:dyDescent="0.3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2"/>
        <v>10</v>
      </c>
      <c r="P669">
        <f t="shared" si="51"/>
        <v>178.93</v>
      </c>
      <c r="Q669" s="9" t="s">
        <v>8317</v>
      </c>
      <c r="R669" t="s">
        <v>8319</v>
      </c>
      <c r="S669" s="16">
        <f t="shared" si="48"/>
        <v>42632.373414351852</v>
      </c>
      <c r="T669" s="16">
        <f t="shared" si="49"/>
        <v>42672.373414351852</v>
      </c>
      <c r="U669">
        <f t="shared" si="50"/>
        <v>2016</v>
      </c>
    </row>
    <row r="670" spans="1:21" ht="43.2" hidden="1" x14ac:dyDescent="0.3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2"/>
        <v>5</v>
      </c>
      <c r="P670">
        <f t="shared" si="51"/>
        <v>27.36</v>
      </c>
      <c r="Q670" s="9" t="s">
        <v>8317</v>
      </c>
      <c r="R670" t="s">
        <v>8319</v>
      </c>
      <c r="S670" s="16">
        <f t="shared" si="48"/>
        <v>42090.831273148149</v>
      </c>
      <c r="T670" s="16">
        <f t="shared" si="49"/>
        <v>42135.831273148149</v>
      </c>
      <c r="U670">
        <f t="shared" si="50"/>
        <v>2015</v>
      </c>
    </row>
    <row r="671" spans="1:21" ht="57.6" hidden="1" x14ac:dyDescent="0.3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2"/>
        <v>22</v>
      </c>
      <c r="P671">
        <f t="shared" si="51"/>
        <v>1536.25</v>
      </c>
      <c r="Q671" s="9" t="s">
        <v>8317</v>
      </c>
      <c r="R671" t="s">
        <v>8319</v>
      </c>
      <c r="S671" s="16">
        <f t="shared" si="48"/>
        <v>42527.625671296293</v>
      </c>
      <c r="T671" s="16">
        <f t="shared" si="49"/>
        <v>42557.625671296293</v>
      </c>
      <c r="U671">
        <f t="shared" si="50"/>
        <v>2016</v>
      </c>
    </row>
    <row r="672" spans="1:21" ht="57.6" hidden="1" x14ac:dyDescent="0.3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2"/>
        <v>29</v>
      </c>
      <c r="P672">
        <f t="shared" si="51"/>
        <v>85</v>
      </c>
      <c r="Q672" s="9" t="s">
        <v>8317</v>
      </c>
      <c r="R672" t="s">
        <v>8319</v>
      </c>
      <c r="S672" s="16">
        <f t="shared" si="48"/>
        <v>42506.709722222222</v>
      </c>
      <c r="T672" s="16">
        <f t="shared" si="49"/>
        <v>42540.340277777781</v>
      </c>
      <c r="U672">
        <f t="shared" si="50"/>
        <v>2016</v>
      </c>
    </row>
    <row r="673" spans="1:21" ht="57.6" hidden="1" x14ac:dyDescent="0.3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2"/>
        <v>39</v>
      </c>
      <c r="P673">
        <f t="shared" si="51"/>
        <v>788.53</v>
      </c>
      <c r="Q673" s="9" t="s">
        <v>8317</v>
      </c>
      <c r="R673" t="s">
        <v>8319</v>
      </c>
      <c r="S673" s="16">
        <f t="shared" si="48"/>
        <v>41984.692731481482</v>
      </c>
      <c r="T673" s="16">
        <f t="shared" si="49"/>
        <v>42018.166666666672</v>
      </c>
      <c r="U673">
        <f t="shared" si="50"/>
        <v>2014</v>
      </c>
    </row>
    <row r="674" spans="1:21" ht="43.2" hidden="1" x14ac:dyDescent="0.3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2"/>
        <v>22</v>
      </c>
      <c r="P674">
        <f t="shared" si="51"/>
        <v>50.3</v>
      </c>
      <c r="Q674" s="9" t="s">
        <v>8317</v>
      </c>
      <c r="R674" t="s">
        <v>8319</v>
      </c>
      <c r="S674" s="16">
        <f t="shared" si="48"/>
        <v>41974.219490740739</v>
      </c>
      <c r="T674" s="16">
        <f t="shared" si="49"/>
        <v>42005.207638888889</v>
      </c>
      <c r="U674">
        <f t="shared" si="50"/>
        <v>2014</v>
      </c>
    </row>
    <row r="675" spans="1:21" ht="57.6" hidden="1" x14ac:dyDescent="0.3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2"/>
        <v>0</v>
      </c>
      <c r="P675">
        <f t="shared" si="51"/>
        <v>68.33</v>
      </c>
      <c r="Q675" s="9" t="s">
        <v>8317</v>
      </c>
      <c r="R675" t="s">
        <v>8319</v>
      </c>
      <c r="S675" s="16">
        <f t="shared" si="48"/>
        <v>41838.840474537035</v>
      </c>
      <c r="T675" s="16">
        <f t="shared" si="49"/>
        <v>41883.840474537035</v>
      </c>
      <c r="U675">
        <f t="shared" si="50"/>
        <v>2014</v>
      </c>
    </row>
    <row r="676" spans="1:21" ht="28.8" hidden="1" x14ac:dyDescent="0.3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2"/>
        <v>0</v>
      </c>
      <c r="P676">
        <f t="shared" si="51"/>
        <v>7.5</v>
      </c>
      <c r="Q676" s="9" t="s">
        <v>8317</v>
      </c>
      <c r="R676" t="s">
        <v>8319</v>
      </c>
      <c r="S676" s="16">
        <f t="shared" si="48"/>
        <v>41803.116053240738</v>
      </c>
      <c r="T676" s="16">
        <f t="shared" si="49"/>
        <v>41863.116053240738</v>
      </c>
      <c r="U676">
        <f t="shared" si="50"/>
        <v>2014</v>
      </c>
    </row>
    <row r="677" spans="1:21" ht="43.2" hidden="1" x14ac:dyDescent="0.3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2"/>
        <v>15</v>
      </c>
      <c r="P677">
        <f t="shared" si="51"/>
        <v>34.270000000000003</v>
      </c>
      <c r="Q677" s="9" t="s">
        <v>8317</v>
      </c>
      <c r="R677" t="s">
        <v>8319</v>
      </c>
      <c r="S677" s="16">
        <f t="shared" si="48"/>
        <v>41975.930601851855</v>
      </c>
      <c r="T677" s="16">
        <f t="shared" si="49"/>
        <v>42005.290972222225</v>
      </c>
      <c r="U677">
        <f t="shared" si="50"/>
        <v>2014</v>
      </c>
    </row>
    <row r="678" spans="1:21" ht="57.6" hidden="1" x14ac:dyDescent="0.3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2"/>
        <v>1</v>
      </c>
      <c r="P678">
        <f t="shared" si="51"/>
        <v>61.29</v>
      </c>
      <c r="Q678" s="9" t="s">
        <v>8317</v>
      </c>
      <c r="R678" t="s">
        <v>8319</v>
      </c>
      <c r="S678" s="16">
        <f t="shared" si="48"/>
        <v>42012.768298611118</v>
      </c>
      <c r="T678" s="16">
        <f t="shared" si="49"/>
        <v>42042.768298611118</v>
      </c>
      <c r="U678">
        <f t="shared" si="50"/>
        <v>2015</v>
      </c>
    </row>
    <row r="679" spans="1:21" ht="57.6" hidden="1" x14ac:dyDescent="0.3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2"/>
        <v>26</v>
      </c>
      <c r="P679">
        <f t="shared" si="51"/>
        <v>133.25</v>
      </c>
      <c r="Q679" s="9" t="s">
        <v>8317</v>
      </c>
      <c r="R679" t="s">
        <v>8319</v>
      </c>
      <c r="S679" s="16">
        <f t="shared" si="48"/>
        <v>42504.403877314813</v>
      </c>
      <c r="T679" s="16">
        <f t="shared" si="49"/>
        <v>42549.403877314813</v>
      </c>
      <c r="U679">
        <f t="shared" si="50"/>
        <v>2016</v>
      </c>
    </row>
    <row r="680" spans="1:21" ht="43.2" hidden="1" x14ac:dyDescent="0.3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2"/>
        <v>4</v>
      </c>
      <c r="P680">
        <f t="shared" si="51"/>
        <v>65.180000000000007</v>
      </c>
      <c r="Q680" s="9" t="s">
        <v>8317</v>
      </c>
      <c r="R680" t="s">
        <v>8319</v>
      </c>
      <c r="S680" s="16">
        <f t="shared" si="48"/>
        <v>42481.376597222217</v>
      </c>
      <c r="T680" s="16">
        <f t="shared" si="49"/>
        <v>42511.376597222217</v>
      </c>
      <c r="U680">
        <f t="shared" si="50"/>
        <v>2016</v>
      </c>
    </row>
    <row r="681" spans="1:21" ht="43.2" hidden="1" x14ac:dyDescent="0.3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2"/>
        <v>15</v>
      </c>
      <c r="P681">
        <f t="shared" si="51"/>
        <v>93.9</v>
      </c>
      <c r="Q681" s="9" t="s">
        <v>8317</v>
      </c>
      <c r="R681" t="s">
        <v>8319</v>
      </c>
      <c r="S681" s="16">
        <f t="shared" si="48"/>
        <v>42556.695706018523</v>
      </c>
      <c r="T681" s="16">
        <f t="shared" si="49"/>
        <v>42616.695706018523</v>
      </c>
      <c r="U681">
        <f t="shared" si="50"/>
        <v>2016</v>
      </c>
    </row>
    <row r="682" spans="1:21" ht="43.2" hidden="1" x14ac:dyDescent="0.3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2"/>
        <v>26</v>
      </c>
      <c r="P682">
        <f t="shared" si="51"/>
        <v>150.65</v>
      </c>
      <c r="Q682" s="9" t="s">
        <v>8317</v>
      </c>
      <c r="R682" t="s">
        <v>8319</v>
      </c>
      <c r="S682" s="16">
        <f t="shared" si="48"/>
        <v>41864.501516203702</v>
      </c>
      <c r="T682" s="16">
        <f t="shared" si="49"/>
        <v>41899.501516203702</v>
      </c>
      <c r="U682">
        <f t="shared" si="50"/>
        <v>2014</v>
      </c>
    </row>
    <row r="683" spans="1:21" ht="43.2" hidden="1" x14ac:dyDescent="0.3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2"/>
        <v>0</v>
      </c>
      <c r="P683">
        <f t="shared" si="51"/>
        <v>1</v>
      </c>
      <c r="Q683" s="9" t="s">
        <v>8317</v>
      </c>
      <c r="R683" t="s">
        <v>8319</v>
      </c>
      <c r="S683" s="16">
        <f t="shared" si="48"/>
        <v>42639.805601851855</v>
      </c>
      <c r="T683" s="16">
        <f t="shared" si="49"/>
        <v>42669.805601851855</v>
      </c>
      <c r="U683">
        <f t="shared" si="50"/>
        <v>2016</v>
      </c>
    </row>
    <row r="684" spans="1:21" ht="43.2" hidden="1" x14ac:dyDescent="0.3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2"/>
        <v>0</v>
      </c>
      <c r="P684">
        <f t="shared" si="51"/>
        <v>13.25</v>
      </c>
      <c r="Q684" s="9" t="s">
        <v>8317</v>
      </c>
      <c r="R684" t="s">
        <v>8319</v>
      </c>
      <c r="S684" s="16">
        <f t="shared" si="48"/>
        <v>42778.765300925923</v>
      </c>
      <c r="T684" s="16">
        <f t="shared" si="49"/>
        <v>42808.723634259266</v>
      </c>
      <c r="U684">
        <f t="shared" si="50"/>
        <v>2017</v>
      </c>
    </row>
    <row r="685" spans="1:21" ht="43.2" hidden="1" x14ac:dyDescent="0.3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2"/>
        <v>1</v>
      </c>
      <c r="P685">
        <f t="shared" si="51"/>
        <v>99.33</v>
      </c>
      <c r="Q685" s="9" t="s">
        <v>8317</v>
      </c>
      <c r="R685" t="s">
        <v>8319</v>
      </c>
      <c r="S685" s="16">
        <f t="shared" si="48"/>
        <v>42634.900046296301</v>
      </c>
      <c r="T685" s="16">
        <f t="shared" si="49"/>
        <v>42674.900046296301</v>
      </c>
      <c r="U685">
        <f t="shared" si="50"/>
        <v>2016</v>
      </c>
    </row>
    <row r="686" spans="1:21" ht="28.8" hidden="1" x14ac:dyDescent="0.3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2"/>
        <v>7</v>
      </c>
      <c r="P686">
        <f t="shared" si="51"/>
        <v>177.39</v>
      </c>
      <c r="Q686" s="9" t="s">
        <v>8317</v>
      </c>
      <c r="R686" t="s">
        <v>8319</v>
      </c>
      <c r="S686" s="16">
        <f t="shared" si="48"/>
        <v>41809.473275462966</v>
      </c>
      <c r="T686" s="16">
        <f t="shared" si="49"/>
        <v>41845.125</v>
      </c>
      <c r="U686">
        <f t="shared" si="50"/>
        <v>2014</v>
      </c>
    </row>
    <row r="687" spans="1:21" ht="43.2" hidden="1" x14ac:dyDescent="0.3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2"/>
        <v>28</v>
      </c>
      <c r="P687">
        <f t="shared" si="51"/>
        <v>55.3</v>
      </c>
      <c r="Q687" s="9" t="s">
        <v>8317</v>
      </c>
      <c r="R687" t="s">
        <v>8319</v>
      </c>
      <c r="S687" s="16">
        <f t="shared" si="48"/>
        <v>41971.866574074069</v>
      </c>
      <c r="T687" s="16">
        <f t="shared" si="49"/>
        <v>42016.866574074069</v>
      </c>
      <c r="U687">
        <f t="shared" si="50"/>
        <v>2014</v>
      </c>
    </row>
    <row r="688" spans="1:21" ht="57.6" hidden="1" x14ac:dyDescent="0.3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2"/>
        <v>0</v>
      </c>
      <c r="P688" t="str">
        <f t="shared" si="51"/>
        <v>N/A</v>
      </c>
      <c r="Q688" s="9" t="s">
        <v>8317</v>
      </c>
      <c r="R688" t="s">
        <v>8319</v>
      </c>
      <c r="S688" s="16">
        <f t="shared" si="48"/>
        <v>42189.673263888893</v>
      </c>
      <c r="T688" s="16">
        <f t="shared" si="49"/>
        <v>42219.673263888893</v>
      </c>
      <c r="U688">
        <f t="shared" si="50"/>
        <v>2015</v>
      </c>
    </row>
    <row r="689" spans="1:21" ht="43.2" hidden="1" x14ac:dyDescent="0.3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2"/>
        <v>4</v>
      </c>
      <c r="P689">
        <f t="shared" si="51"/>
        <v>591.66999999999996</v>
      </c>
      <c r="Q689" s="9" t="s">
        <v>8317</v>
      </c>
      <c r="R689" t="s">
        <v>8319</v>
      </c>
      <c r="S689" s="16">
        <f t="shared" si="48"/>
        <v>42711.750613425931</v>
      </c>
      <c r="T689" s="16">
        <f t="shared" si="49"/>
        <v>42771.750613425931</v>
      </c>
      <c r="U689">
        <f t="shared" si="50"/>
        <v>2016</v>
      </c>
    </row>
    <row r="690" spans="1:21" ht="43.2" hidden="1" x14ac:dyDescent="0.3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2"/>
        <v>73</v>
      </c>
      <c r="P690">
        <f t="shared" si="51"/>
        <v>405.5</v>
      </c>
      <c r="Q690" s="9" t="s">
        <v>8317</v>
      </c>
      <c r="R690" t="s">
        <v>8319</v>
      </c>
      <c r="S690" s="16">
        <f t="shared" si="48"/>
        <v>42262.104780092588</v>
      </c>
      <c r="T690" s="16">
        <f t="shared" si="49"/>
        <v>42292.104780092588</v>
      </c>
      <c r="U690">
        <f t="shared" si="50"/>
        <v>2015</v>
      </c>
    </row>
    <row r="691" spans="1:21" ht="43.2" hidden="1" x14ac:dyDescent="0.3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2"/>
        <v>58</v>
      </c>
      <c r="P691">
        <f t="shared" si="51"/>
        <v>343.15</v>
      </c>
      <c r="Q691" s="9" t="s">
        <v>8317</v>
      </c>
      <c r="R691" t="s">
        <v>8319</v>
      </c>
      <c r="S691" s="16">
        <f t="shared" si="48"/>
        <v>42675.66778935185</v>
      </c>
      <c r="T691" s="16">
        <f t="shared" si="49"/>
        <v>42712.207638888889</v>
      </c>
      <c r="U691">
        <f t="shared" si="50"/>
        <v>2016</v>
      </c>
    </row>
    <row r="692" spans="1:21" ht="28.8" hidden="1" x14ac:dyDescent="0.3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2"/>
        <v>12</v>
      </c>
      <c r="P692">
        <f t="shared" si="51"/>
        <v>72.59</v>
      </c>
      <c r="Q692" s="9" t="s">
        <v>8317</v>
      </c>
      <c r="R692" t="s">
        <v>8319</v>
      </c>
      <c r="S692" s="16">
        <f t="shared" si="48"/>
        <v>42579.634733796294</v>
      </c>
      <c r="T692" s="16">
        <f t="shared" si="49"/>
        <v>42622.25</v>
      </c>
      <c r="U692">
        <f t="shared" si="50"/>
        <v>2016</v>
      </c>
    </row>
    <row r="693" spans="1:21" ht="43.2" hidden="1" x14ac:dyDescent="0.3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2"/>
        <v>1</v>
      </c>
      <c r="P693">
        <f t="shared" si="51"/>
        <v>26</v>
      </c>
      <c r="Q693" s="9" t="s">
        <v>8317</v>
      </c>
      <c r="R693" t="s">
        <v>8319</v>
      </c>
      <c r="S693" s="16">
        <f t="shared" si="48"/>
        <v>42158.028310185182</v>
      </c>
      <c r="T693" s="16">
        <f t="shared" si="49"/>
        <v>42186.028310185182</v>
      </c>
      <c r="U693">
        <f t="shared" si="50"/>
        <v>2015</v>
      </c>
    </row>
    <row r="694" spans="1:21" ht="43.2" hidden="1" x14ac:dyDescent="0.3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2"/>
        <v>7</v>
      </c>
      <c r="P694">
        <f t="shared" si="51"/>
        <v>6.5</v>
      </c>
      <c r="Q694" s="9" t="s">
        <v>8317</v>
      </c>
      <c r="R694" t="s">
        <v>8319</v>
      </c>
      <c r="S694" s="16">
        <f t="shared" si="48"/>
        <v>42696.37572916667</v>
      </c>
      <c r="T694" s="16">
        <f t="shared" si="49"/>
        <v>42726.37572916667</v>
      </c>
      <c r="U694">
        <f t="shared" si="50"/>
        <v>2016</v>
      </c>
    </row>
    <row r="695" spans="1:21" ht="43.2" hidden="1" x14ac:dyDescent="0.3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2"/>
        <v>35</v>
      </c>
      <c r="P695">
        <f t="shared" si="51"/>
        <v>119.39</v>
      </c>
      <c r="Q695" s="9" t="s">
        <v>8317</v>
      </c>
      <c r="R695" t="s">
        <v>8319</v>
      </c>
      <c r="S695" s="16">
        <f t="shared" si="48"/>
        <v>42094.808182870373</v>
      </c>
      <c r="T695" s="16">
        <f t="shared" si="49"/>
        <v>42124.808182870373</v>
      </c>
      <c r="U695">
        <f t="shared" si="50"/>
        <v>2015</v>
      </c>
    </row>
    <row r="696" spans="1:21" ht="43.2" hidden="1" x14ac:dyDescent="0.3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2"/>
        <v>0</v>
      </c>
      <c r="P696">
        <f t="shared" si="51"/>
        <v>84.29</v>
      </c>
      <c r="Q696" s="9" t="s">
        <v>8317</v>
      </c>
      <c r="R696" t="s">
        <v>8319</v>
      </c>
      <c r="S696" s="16">
        <f t="shared" si="48"/>
        <v>42737.663877314815</v>
      </c>
      <c r="T696" s="16">
        <f t="shared" si="49"/>
        <v>42767.663877314815</v>
      </c>
      <c r="U696">
        <f t="shared" si="50"/>
        <v>2017</v>
      </c>
    </row>
    <row r="697" spans="1:21" ht="57.6" hidden="1" x14ac:dyDescent="0.3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2"/>
        <v>1</v>
      </c>
      <c r="P697">
        <f t="shared" si="51"/>
        <v>90.86</v>
      </c>
      <c r="Q697" s="9" t="s">
        <v>8317</v>
      </c>
      <c r="R697" t="s">
        <v>8319</v>
      </c>
      <c r="S697" s="16">
        <f t="shared" si="48"/>
        <v>41913.521064814813</v>
      </c>
      <c r="T697" s="16">
        <f t="shared" si="49"/>
        <v>41943.521064814813</v>
      </c>
      <c r="U697">
        <f t="shared" si="50"/>
        <v>2014</v>
      </c>
    </row>
    <row r="698" spans="1:21" ht="28.8" hidden="1" x14ac:dyDescent="0.3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2"/>
        <v>0</v>
      </c>
      <c r="P698">
        <f t="shared" si="51"/>
        <v>1</v>
      </c>
      <c r="Q698" s="9" t="s">
        <v>8317</v>
      </c>
      <c r="R698" t="s">
        <v>8319</v>
      </c>
      <c r="S698" s="16">
        <f t="shared" si="48"/>
        <v>41815.927106481482</v>
      </c>
      <c r="T698" s="16">
        <f t="shared" si="49"/>
        <v>41845.927106481482</v>
      </c>
      <c r="U698">
        <f t="shared" si="50"/>
        <v>2014</v>
      </c>
    </row>
    <row r="699" spans="1:21" ht="43.2" hidden="1" x14ac:dyDescent="0.3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2"/>
        <v>46</v>
      </c>
      <c r="P699">
        <f t="shared" si="51"/>
        <v>20.34</v>
      </c>
      <c r="Q699" s="9" t="s">
        <v>8317</v>
      </c>
      <c r="R699" t="s">
        <v>8319</v>
      </c>
      <c r="S699" s="16">
        <f t="shared" si="48"/>
        <v>42388.523020833338</v>
      </c>
      <c r="T699" s="16">
        <f t="shared" si="49"/>
        <v>42403.523020833338</v>
      </c>
      <c r="U699">
        <f t="shared" si="50"/>
        <v>2016</v>
      </c>
    </row>
    <row r="700" spans="1:21" ht="43.2" hidden="1" x14ac:dyDescent="0.3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2"/>
        <v>15</v>
      </c>
      <c r="P700">
        <f t="shared" si="51"/>
        <v>530.69000000000005</v>
      </c>
      <c r="Q700" s="9" t="s">
        <v>8317</v>
      </c>
      <c r="R700" t="s">
        <v>8319</v>
      </c>
      <c r="S700" s="16">
        <f t="shared" si="48"/>
        <v>41866.931076388886</v>
      </c>
      <c r="T700" s="16">
        <f t="shared" si="49"/>
        <v>41900.083333333336</v>
      </c>
      <c r="U700">
        <f t="shared" si="50"/>
        <v>2014</v>
      </c>
    </row>
    <row r="701" spans="1:21" ht="43.2" hidden="1" x14ac:dyDescent="0.3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2"/>
        <v>82</v>
      </c>
      <c r="P701">
        <f t="shared" si="51"/>
        <v>120.39</v>
      </c>
      <c r="Q701" s="9" t="s">
        <v>8317</v>
      </c>
      <c r="R701" t="s">
        <v>8319</v>
      </c>
      <c r="S701" s="16">
        <f t="shared" si="48"/>
        <v>41563.485509259262</v>
      </c>
      <c r="T701" s="16">
        <f t="shared" si="49"/>
        <v>41600.666666666664</v>
      </c>
      <c r="U701">
        <f t="shared" si="50"/>
        <v>2013</v>
      </c>
    </row>
    <row r="702" spans="1:21" ht="43.2" hidden="1" x14ac:dyDescent="0.3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2"/>
        <v>3</v>
      </c>
      <c r="P702">
        <f t="shared" si="51"/>
        <v>13</v>
      </c>
      <c r="Q702" s="9" t="s">
        <v>8317</v>
      </c>
      <c r="R702" t="s">
        <v>8319</v>
      </c>
      <c r="S702" s="16">
        <f t="shared" si="48"/>
        <v>42715.688437500001</v>
      </c>
      <c r="T702" s="16">
        <f t="shared" si="49"/>
        <v>42745.688437500001</v>
      </c>
      <c r="U702">
        <f t="shared" si="50"/>
        <v>2016</v>
      </c>
    </row>
    <row r="703" spans="1:21" ht="43.2" hidden="1" x14ac:dyDescent="0.3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2"/>
        <v>27</v>
      </c>
      <c r="P703">
        <f t="shared" si="51"/>
        <v>291.33</v>
      </c>
      <c r="Q703" s="9" t="s">
        <v>8317</v>
      </c>
      <c r="R703" t="s">
        <v>8319</v>
      </c>
      <c r="S703" s="16">
        <f t="shared" si="48"/>
        <v>41813.662962962961</v>
      </c>
      <c r="T703" s="16">
        <f t="shared" si="49"/>
        <v>41843.662962962961</v>
      </c>
      <c r="U703">
        <f t="shared" si="50"/>
        <v>2014</v>
      </c>
    </row>
    <row r="704" spans="1:21" ht="43.2" hidden="1" x14ac:dyDescent="0.3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2"/>
        <v>31</v>
      </c>
      <c r="P704">
        <f t="shared" si="51"/>
        <v>124.92</v>
      </c>
      <c r="Q704" s="9" t="s">
        <v>8317</v>
      </c>
      <c r="R704" t="s">
        <v>8319</v>
      </c>
      <c r="S704" s="16">
        <f t="shared" si="48"/>
        <v>42668.726701388892</v>
      </c>
      <c r="T704" s="16">
        <f t="shared" si="49"/>
        <v>42698.768368055549</v>
      </c>
      <c r="U704">
        <f t="shared" si="50"/>
        <v>2016</v>
      </c>
    </row>
    <row r="705" spans="1:21" ht="43.2" hidden="1" x14ac:dyDescent="0.3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2"/>
        <v>6</v>
      </c>
      <c r="P705">
        <f t="shared" si="51"/>
        <v>119.57</v>
      </c>
      <c r="Q705" s="9" t="s">
        <v>8317</v>
      </c>
      <c r="R705" t="s">
        <v>8319</v>
      </c>
      <c r="S705" s="16">
        <f t="shared" si="48"/>
        <v>42711.950798611113</v>
      </c>
      <c r="T705" s="16">
        <f t="shared" si="49"/>
        <v>42766.98055555555</v>
      </c>
      <c r="U705">
        <f t="shared" si="50"/>
        <v>2016</v>
      </c>
    </row>
    <row r="706" spans="1:21" ht="43.2" hidden="1" x14ac:dyDescent="0.3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2"/>
        <v>1</v>
      </c>
      <c r="P706">
        <f t="shared" si="51"/>
        <v>120.25</v>
      </c>
      <c r="Q706" s="9" t="s">
        <v>8317</v>
      </c>
      <c r="R706" t="s">
        <v>8319</v>
      </c>
      <c r="S706" s="16">
        <f t="shared" si="48"/>
        <v>42726.192916666667</v>
      </c>
      <c r="T706" s="16">
        <f t="shared" si="49"/>
        <v>42786.192916666667</v>
      </c>
      <c r="U706">
        <f t="shared" si="50"/>
        <v>2016</v>
      </c>
    </row>
    <row r="707" spans="1:21" ht="28.8" hidden="1" x14ac:dyDescent="0.3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2"/>
        <v>1</v>
      </c>
      <c r="P707">
        <f t="shared" si="51"/>
        <v>195.4</v>
      </c>
      <c r="Q707" s="9" t="s">
        <v>8317</v>
      </c>
      <c r="R707" t="s">
        <v>8319</v>
      </c>
      <c r="S707" s="16">
        <f t="shared" ref="S707:S770" si="53">(((J707/60)/60)/24)+DATE(1970,1,1)</f>
        <v>42726.491643518515</v>
      </c>
      <c r="T707" s="16">
        <f t="shared" ref="T707:T770" si="54">(((I707/60)/60)/24)+DATE(1970,1,1)</f>
        <v>42756.491643518515</v>
      </c>
      <c r="U707">
        <f t="shared" ref="U707:U770" si="55">YEAR(S:S)</f>
        <v>2016</v>
      </c>
    </row>
    <row r="708" spans="1:21" ht="43.2" hidden="1" x14ac:dyDescent="0.3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2"/>
        <v>0</v>
      </c>
      <c r="P708" t="str">
        <f t="shared" ref="P708:P771" si="56">IFERROR(ROUND(E708/L708,2), "N/A")</f>
        <v>N/A</v>
      </c>
      <c r="Q708" s="9" t="s">
        <v>8317</v>
      </c>
      <c r="R708" t="s">
        <v>8319</v>
      </c>
      <c r="S708" s="16">
        <f t="shared" si="53"/>
        <v>42676.995173611111</v>
      </c>
      <c r="T708" s="16">
        <f t="shared" si="54"/>
        <v>42718.777083333334</v>
      </c>
      <c r="U708">
        <f t="shared" si="55"/>
        <v>2016</v>
      </c>
    </row>
    <row r="709" spans="1:21" ht="43.2" hidden="1" x14ac:dyDescent="0.3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ref="O709:O772" si="57">ROUND(E709/D709*100,0)</f>
        <v>79</v>
      </c>
      <c r="P709">
        <f t="shared" si="56"/>
        <v>117.7</v>
      </c>
      <c r="Q709" s="9" t="s">
        <v>8317</v>
      </c>
      <c r="R709" t="s">
        <v>8319</v>
      </c>
      <c r="S709" s="16">
        <f t="shared" si="53"/>
        <v>42696.663506944446</v>
      </c>
      <c r="T709" s="16">
        <f t="shared" si="54"/>
        <v>42736.663506944446</v>
      </c>
      <c r="U709">
        <f t="shared" si="55"/>
        <v>2016</v>
      </c>
    </row>
    <row r="710" spans="1:21" ht="43.2" hidden="1" x14ac:dyDescent="0.3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7"/>
        <v>22</v>
      </c>
      <c r="P710">
        <f t="shared" si="56"/>
        <v>23.95</v>
      </c>
      <c r="Q710" s="9" t="s">
        <v>8317</v>
      </c>
      <c r="R710" t="s">
        <v>8319</v>
      </c>
      <c r="S710" s="16">
        <f t="shared" si="53"/>
        <v>41835.581018518518</v>
      </c>
      <c r="T710" s="16">
        <f t="shared" si="54"/>
        <v>41895.581018518518</v>
      </c>
      <c r="U710">
        <f t="shared" si="55"/>
        <v>2014</v>
      </c>
    </row>
    <row r="711" spans="1:21" ht="28.8" hidden="1" x14ac:dyDescent="0.3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7"/>
        <v>0</v>
      </c>
      <c r="P711">
        <f t="shared" si="56"/>
        <v>30.5</v>
      </c>
      <c r="Q711" s="9" t="s">
        <v>8317</v>
      </c>
      <c r="R711" t="s">
        <v>8319</v>
      </c>
      <c r="S711" s="16">
        <f t="shared" si="53"/>
        <v>41948.041192129633</v>
      </c>
      <c r="T711" s="16">
        <f t="shared" si="54"/>
        <v>41978.041192129633</v>
      </c>
      <c r="U711">
        <f t="shared" si="55"/>
        <v>2014</v>
      </c>
    </row>
    <row r="712" spans="1:21" ht="28.8" hidden="1" x14ac:dyDescent="0.3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7"/>
        <v>0</v>
      </c>
      <c r="P712" t="str">
        <f t="shared" si="56"/>
        <v>N/A</v>
      </c>
      <c r="Q712" s="9" t="s">
        <v>8317</v>
      </c>
      <c r="R712" t="s">
        <v>8319</v>
      </c>
      <c r="S712" s="16">
        <f t="shared" si="53"/>
        <v>41837.984976851854</v>
      </c>
      <c r="T712" s="16">
        <f t="shared" si="54"/>
        <v>41871.030555555553</v>
      </c>
      <c r="U712">
        <f t="shared" si="55"/>
        <v>2014</v>
      </c>
    </row>
    <row r="713" spans="1:21" ht="57.6" hidden="1" x14ac:dyDescent="0.3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7"/>
        <v>34</v>
      </c>
      <c r="P713">
        <f t="shared" si="56"/>
        <v>99.97</v>
      </c>
      <c r="Q713" s="9" t="s">
        <v>8317</v>
      </c>
      <c r="R713" t="s">
        <v>8319</v>
      </c>
      <c r="S713" s="16">
        <f t="shared" si="53"/>
        <v>42678.459120370375</v>
      </c>
      <c r="T713" s="16">
        <f t="shared" si="54"/>
        <v>42718.500787037032</v>
      </c>
      <c r="U713">
        <f t="shared" si="55"/>
        <v>2016</v>
      </c>
    </row>
    <row r="714" spans="1:21" ht="57.6" hidden="1" x14ac:dyDescent="0.3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7"/>
        <v>0</v>
      </c>
      <c r="P714">
        <f t="shared" si="56"/>
        <v>26.25</v>
      </c>
      <c r="Q714" s="9" t="s">
        <v>8317</v>
      </c>
      <c r="R714" t="s">
        <v>8319</v>
      </c>
      <c r="S714" s="16">
        <f t="shared" si="53"/>
        <v>42384.680925925932</v>
      </c>
      <c r="T714" s="16">
        <f t="shared" si="54"/>
        <v>42414.680925925932</v>
      </c>
      <c r="U714">
        <f t="shared" si="55"/>
        <v>2016</v>
      </c>
    </row>
    <row r="715" spans="1:21" ht="43.2" hidden="1" x14ac:dyDescent="0.3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7"/>
        <v>1</v>
      </c>
      <c r="P715">
        <f t="shared" si="56"/>
        <v>199</v>
      </c>
      <c r="Q715" s="9" t="s">
        <v>8317</v>
      </c>
      <c r="R715" t="s">
        <v>8319</v>
      </c>
      <c r="S715" s="16">
        <f t="shared" si="53"/>
        <v>42496.529305555552</v>
      </c>
      <c r="T715" s="16">
        <f t="shared" si="54"/>
        <v>42526.529305555552</v>
      </c>
      <c r="U715">
        <f t="shared" si="55"/>
        <v>2016</v>
      </c>
    </row>
    <row r="716" spans="1:21" ht="43.2" hidden="1" x14ac:dyDescent="0.3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7"/>
        <v>15</v>
      </c>
      <c r="P716">
        <f t="shared" si="56"/>
        <v>80.319999999999993</v>
      </c>
      <c r="Q716" s="9" t="s">
        <v>8317</v>
      </c>
      <c r="R716" t="s">
        <v>8319</v>
      </c>
      <c r="S716" s="16">
        <f t="shared" si="53"/>
        <v>42734.787986111114</v>
      </c>
      <c r="T716" s="16">
        <f t="shared" si="54"/>
        <v>42794.787986111114</v>
      </c>
      <c r="U716">
        <f t="shared" si="55"/>
        <v>2016</v>
      </c>
    </row>
    <row r="717" spans="1:21" ht="57.6" hidden="1" x14ac:dyDescent="0.3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7"/>
        <v>5</v>
      </c>
      <c r="P717">
        <f t="shared" si="56"/>
        <v>115.75</v>
      </c>
      <c r="Q717" s="9" t="s">
        <v>8317</v>
      </c>
      <c r="R717" t="s">
        <v>8319</v>
      </c>
      <c r="S717" s="16">
        <f t="shared" si="53"/>
        <v>42273.090740740736</v>
      </c>
      <c r="T717" s="16">
        <f t="shared" si="54"/>
        <v>42313.132407407407</v>
      </c>
      <c r="U717">
        <f t="shared" si="55"/>
        <v>2015</v>
      </c>
    </row>
    <row r="718" spans="1:21" ht="43.2" hidden="1" x14ac:dyDescent="0.3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7"/>
        <v>10</v>
      </c>
      <c r="P718">
        <f t="shared" si="56"/>
        <v>44.69</v>
      </c>
      <c r="Q718" s="9" t="s">
        <v>8317</v>
      </c>
      <c r="R718" t="s">
        <v>8319</v>
      </c>
      <c r="S718" s="16">
        <f t="shared" si="53"/>
        <v>41940.658645833333</v>
      </c>
      <c r="T718" s="16">
        <f t="shared" si="54"/>
        <v>41974</v>
      </c>
      <c r="U718">
        <f t="shared" si="55"/>
        <v>2014</v>
      </c>
    </row>
    <row r="719" spans="1:21" hidden="1" x14ac:dyDescent="0.3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7"/>
        <v>0</v>
      </c>
      <c r="P719">
        <f t="shared" si="56"/>
        <v>76.25</v>
      </c>
      <c r="Q719" s="9" t="s">
        <v>8317</v>
      </c>
      <c r="R719" t="s">
        <v>8319</v>
      </c>
      <c r="S719" s="16">
        <f t="shared" si="53"/>
        <v>41857.854189814818</v>
      </c>
      <c r="T719" s="16">
        <f t="shared" si="54"/>
        <v>41887.854189814818</v>
      </c>
      <c r="U719">
        <f t="shared" si="55"/>
        <v>2014</v>
      </c>
    </row>
    <row r="720" spans="1:21" ht="43.2" hidden="1" x14ac:dyDescent="0.3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7"/>
        <v>1</v>
      </c>
      <c r="P720">
        <f t="shared" si="56"/>
        <v>22.5</v>
      </c>
      <c r="Q720" s="9" t="s">
        <v>8317</v>
      </c>
      <c r="R720" t="s">
        <v>8319</v>
      </c>
      <c r="S720" s="16">
        <f t="shared" si="53"/>
        <v>42752.845451388886</v>
      </c>
      <c r="T720" s="16">
        <f t="shared" si="54"/>
        <v>42784.249305555553</v>
      </c>
      <c r="U720">
        <f t="shared" si="55"/>
        <v>2017</v>
      </c>
    </row>
    <row r="721" spans="1:21" ht="43.2" hidden="1" x14ac:dyDescent="0.3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7"/>
        <v>1</v>
      </c>
      <c r="P721">
        <f t="shared" si="56"/>
        <v>19.399999999999999</v>
      </c>
      <c r="Q721" s="9" t="s">
        <v>8317</v>
      </c>
      <c r="R721" t="s">
        <v>8319</v>
      </c>
      <c r="S721" s="16">
        <f t="shared" si="53"/>
        <v>42409.040231481486</v>
      </c>
      <c r="T721" s="16">
        <f t="shared" si="54"/>
        <v>42423.040231481486</v>
      </c>
      <c r="U721">
        <f t="shared" si="55"/>
        <v>2016</v>
      </c>
    </row>
    <row r="722" spans="1:21" ht="43.2" hidden="1" x14ac:dyDescent="0.3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7"/>
        <v>144</v>
      </c>
      <c r="P722">
        <f t="shared" si="56"/>
        <v>66.709999999999994</v>
      </c>
      <c r="Q722" s="9" t="s">
        <v>8320</v>
      </c>
      <c r="R722" t="s">
        <v>8321</v>
      </c>
      <c r="S722" s="16">
        <f t="shared" si="53"/>
        <v>40909.649201388893</v>
      </c>
      <c r="T722" s="16">
        <f t="shared" si="54"/>
        <v>40937.649201388893</v>
      </c>
      <c r="U722">
        <f t="shared" si="55"/>
        <v>2012</v>
      </c>
    </row>
    <row r="723" spans="1:21" ht="57.6" hidden="1" x14ac:dyDescent="0.3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7"/>
        <v>122</v>
      </c>
      <c r="P723">
        <f t="shared" si="56"/>
        <v>84.14</v>
      </c>
      <c r="Q723" s="9" t="s">
        <v>8320</v>
      </c>
      <c r="R723" t="s">
        <v>8321</v>
      </c>
      <c r="S723" s="16">
        <f t="shared" si="53"/>
        <v>41807.571840277778</v>
      </c>
      <c r="T723" s="16">
        <f t="shared" si="54"/>
        <v>41852.571840277778</v>
      </c>
      <c r="U723">
        <f t="shared" si="55"/>
        <v>2014</v>
      </c>
    </row>
    <row r="724" spans="1:21" ht="43.2" hidden="1" x14ac:dyDescent="0.3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7"/>
        <v>132</v>
      </c>
      <c r="P724">
        <f t="shared" si="56"/>
        <v>215.73</v>
      </c>
      <c r="Q724" s="9" t="s">
        <v>8320</v>
      </c>
      <c r="R724" t="s">
        <v>8321</v>
      </c>
      <c r="S724" s="16">
        <f t="shared" si="53"/>
        <v>40977.805300925924</v>
      </c>
      <c r="T724" s="16">
        <f t="shared" si="54"/>
        <v>41007.76363425926</v>
      </c>
      <c r="U724">
        <f t="shared" si="55"/>
        <v>2012</v>
      </c>
    </row>
    <row r="725" spans="1:21" ht="28.8" hidden="1" x14ac:dyDescent="0.3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7"/>
        <v>109</v>
      </c>
      <c r="P725">
        <f t="shared" si="56"/>
        <v>54.69</v>
      </c>
      <c r="Q725" s="9" t="s">
        <v>8320</v>
      </c>
      <c r="R725" t="s">
        <v>8321</v>
      </c>
      <c r="S725" s="16">
        <f t="shared" si="53"/>
        <v>42184.816539351858</v>
      </c>
      <c r="T725" s="16">
        <f t="shared" si="54"/>
        <v>42215.165972222225</v>
      </c>
      <c r="U725">
        <f t="shared" si="55"/>
        <v>2015</v>
      </c>
    </row>
    <row r="726" spans="1:21" ht="43.2" hidden="1" x14ac:dyDescent="0.3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7"/>
        <v>105</v>
      </c>
      <c r="P726">
        <f t="shared" si="56"/>
        <v>51.63</v>
      </c>
      <c r="Q726" s="9" t="s">
        <v>8320</v>
      </c>
      <c r="R726" t="s">
        <v>8321</v>
      </c>
      <c r="S726" s="16">
        <f t="shared" si="53"/>
        <v>40694.638460648144</v>
      </c>
      <c r="T726" s="16">
        <f t="shared" si="54"/>
        <v>40724.638460648144</v>
      </c>
      <c r="U726">
        <f t="shared" si="55"/>
        <v>2011</v>
      </c>
    </row>
    <row r="727" spans="1:21" ht="43.2" hidden="1" x14ac:dyDescent="0.3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7"/>
        <v>100</v>
      </c>
      <c r="P727">
        <f t="shared" si="56"/>
        <v>143.36000000000001</v>
      </c>
      <c r="Q727" s="9" t="s">
        <v>8320</v>
      </c>
      <c r="R727" t="s">
        <v>8321</v>
      </c>
      <c r="S727" s="16">
        <f t="shared" si="53"/>
        <v>42321.626296296294</v>
      </c>
      <c r="T727" s="16">
        <f t="shared" si="54"/>
        <v>42351.626296296294</v>
      </c>
      <c r="U727">
        <f t="shared" si="55"/>
        <v>2015</v>
      </c>
    </row>
    <row r="728" spans="1:21" ht="43.2" hidden="1" x14ac:dyDescent="0.3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7"/>
        <v>101</v>
      </c>
      <c r="P728">
        <f t="shared" si="56"/>
        <v>72.430000000000007</v>
      </c>
      <c r="Q728" s="9" t="s">
        <v>8320</v>
      </c>
      <c r="R728" t="s">
        <v>8321</v>
      </c>
      <c r="S728" s="16">
        <f t="shared" si="53"/>
        <v>41346.042673611111</v>
      </c>
      <c r="T728" s="16">
        <f t="shared" si="54"/>
        <v>41376.042673611111</v>
      </c>
      <c r="U728">
        <f t="shared" si="55"/>
        <v>2013</v>
      </c>
    </row>
    <row r="729" spans="1:21" ht="57.6" hidden="1" x14ac:dyDescent="0.3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7"/>
        <v>156</v>
      </c>
      <c r="P729">
        <f t="shared" si="56"/>
        <v>36.53</v>
      </c>
      <c r="Q729" s="9" t="s">
        <v>8320</v>
      </c>
      <c r="R729" t="s">
        <v>8321</v>
      </c>
      <c r="S729" s="16">
        <f t="shared" si="53"/>
        <v>41247.020243055551</v>
      </c>
      <c r="T729" s="16">
        <f t="shared" si="54"/>
        <v>41288.888888888891</v>
      </c>
      <c r="U729">
        <f t="shared" si="55"/>
        <v>2012</v>
      </c>
    </row>
    <row r="730" spans="1:21" ht="43.2" hidden="1" x14ac:dyDescent="0.3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7"/>
        <v>106</v>
      </c>
      <c r="P730">
        <f t="shared" si="56"/>
        <v>60.9</v>
      </c>
      <c r="Q730" s="9" t="s">
        <v>8320</v>
      </c>
      <c r="R730" t="s">
        <v>8321</v>
      </c>
      <c r="S730" s="16">
        <f t="shared" si="53"/>
        <v>40731.837465277778</v>
      </c>
      <c r="T730" s="16">
        <f t="shared" si="54"/>
        <v>40776.837465277778</v>
      </c>
      <c r="U730">
        <f t="shared" si="55"/>
        <v>2011</v>
      </c>
    </row>
    <row r="731" spans="1:21" ht="43.2" hidden="1" x14ac:dyDescent="0.3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7"/>
        <v>131</v>
      </c>
      <c r="P731">
        <f t="shared" si="56"/>
        <v>43.55</v>
      </c>
      <c r="Q731" s="9" t="s">
        <v>8320</v>
      </c>
      <c r="R731" t="s">
        <v>8321</v>
      </c>
      <c r="S731" s="16">
        <f t="shared" si="53"/>
        <v>41111.185891203706</v>
      </c>
      <c r="T731" s="16">
        <f t="shared" si="54"/>
        <v>41171.185891203706</v>
      </c>
      <c r="U731">
        <f t="shared" si="55"/>
        <v>2012</v>
      </c>
    </row>
    <row r="732" spans="1:21" ht="28.8" hidden="1" x14ac:dyDescent="0.3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7"/>
        <v>132</v>
      </c>
      <c r="P732">
        <f t="shared" si="56"/>
        <v>99.77</v>
      </c>
      <c r="Q732" s="9" t="s">
        <v>8320</v>
      </c>
      <c r="R732" t="s">
        <v>8321</v>
      </c>
      <c r="S732" s="16">
        <f t="shared" si="53"/>
        <v>40854.745266203703</v>
      </c>
      <c r="T732" s="16">
        <f t="shared" si="54"/>
        <v>40884.745266203703</v>
      </c>
      <c r="U732">
        <f t="shared" si="55"/>
        <v>2011</v>
      </c>
    </row>
    <row r="733" spans="1:21" ht="43.2" hidden="1" x14ac:dyDescent="0.3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7"/>
        <v>126</v>
      </c>
      <c r="P733">
        <f t="shared" si="56"/>
        <v>88.73</v>
      </c>
      <c r="Q733" s="9" t="s">
        <v>8320</v>
      </c>
      <c r="R733" t="s">
        <v>8321</v>
      </c>
      <c r="S733" s="16">
        <f t="shared" si="53"/>
        <v>40879.795682870368</v>
      </c>
      <c r="T733" s="16">
        <f t="shared" si="54"/>
        <v>40930.25</v>
      </c>
      <c r="U733">
        <f t="shared" si="55"/>
        <v>2011</v>
      </c>
    </row>
    <row r="734" spans="1:21" ht="43.2" hidden="1" x14ac:dyDescent="0.3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7"/>
        <v>160</v>
      </c>
      <c r="P734">
        <f t="shared" si="56"/>
        <v>4.92</v>
      </c>
      <c r="Q734" s="9" t="s">
        <v>8320</v>
      </c>
      <c r="R734" t="s">
        <v>8321</v>
      </c>
      <c r="S734" s="16">
        <f t="shared" si="53"/>
        <v>41486.424317129626</v>
      </c>
      <c r="T734" s="16">
        <f t="shared" si="54"/>
        <v>41546.424317129626</v>
      </c>
      <c r="U734">
        <f t="shared" si="55"/>
        <v>2013</v>
      </c>
    </row>
    <row r="735" spans="1:21" ht="57.6" hidden="1" x14ac:dyDescent="0.3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7"/>
        <v>120</v>
      </c>
      <c r="P735">
        <f t="shared" si="56"/>
        <v>17.82</v>
      </c>
      <c r="Q735" s="9" t="s">
        <v>8320</v>
      </c>
      <c r="R735" t="s">
        <v>8321</v>
      </c>
      <c r="S735" s="16">
        <f t="shared" si="53"/>
        <v>41598.420046296298</v>
      </c>
      <c r="T735" s="16">
        <f t="shared" si="54"/>
        <v>41628.420046296298</v>
      </c>
      <c r="U735">
        <f t="shared" si="55"/>
        <v>2013</v>
      </c>
    </row>
    <row r="736" spans="1:21" ht="43.2" hidden="1" x14ac:dyDescent="0.3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7"/>
        <v>126</v>
      </c>
      <c r="P736">
        <f t="shared" si="56"/>
        <v>187.19</v>
      </c>
      <c r="Q736" s="9" t="s">
        <v>8320</v>
      </c>
      <c r="R736" t="s">
        <v>8321</v>
      </c>
      <c r="S736" s="16">
        <f t="shared" si="53"/>
        <v>42102.164583333331</v>
      </c>
      <c r="T736" s="16">
        <f t="shared" si="54"/>
        <v>42133.208333333328</v>
      </c>
      <c r="U736">
        <f t="shared" si="55"/>
        <v>2015</v>
      </c>
    </row>
    <row r="737" spans="1:21" ht="43.2" hidden="1" x14ac:dyDescent="0.3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7"/>
        <v>114</v>
      </c>
      <c r="P737">
        <f t="shared" si="56"/>
        <v>234.81</v>
      </c>
      <c r="Q737" s="9" t="s">
        <v>8320</v>
      </c>
      <c r="R737" t="s">
        <v>8321</v>
      </c>
      <c r="S737" s="16">
        <f t="shared" si="53"/>
        <v>41946.029467592591</v>
      </c>
      <c r="T737" s="16">
        <f t="shared" si="54"/>
        <v>41977.027083333334</v>
      </c>
      <c r="U737">
        <f t="shared" si="55"/>
        <v>2014</v>
      </c>
    </row>
    <row r="738" spans="1:21" ht="43.2" hidden="1" x14ac:dyDescent="0.3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7"/>
        <v>315</v>
      </c>
      <c r="P738">
        <f t="shared" si="56"/>
        <v>105.05</v>
      </c>
      <c r="Q738" s="9" t="s">
        <v>8320</v>
      </c>
      <c r="R738" t="s">
        <v>8321</v>
      </c>
      <c r="S738" s="16">
        <f t="shared" si="53"/>
        <v>41579.734259259261</v>
      </c>
      <c r="T738" s="16">
        <f t="shared" si="54"/>
        <v>41599.207638888889</v>
      </c>
      <c r="U738">
        <f t="shared" si="55"/>
        <v>2013</v>
      </c>
    </row>
    <row r="739" spans="1:21" ht="43.2" hidden="1" x14ac:dyDescent="0.3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7"/>
        <v>122</v>
      </c>
      <c r="P739">
        <f t="shared" si="56"/>
        <v>56.67</v>
      </c>
      <c r="Q739" s="9" t="s">
        <v>8320</v>
      </c>
      <c r="R739" t="s">
        <v>8321</v>
      </c>
      <c r="S739" s="16">
        <f t="shared" si="53"/>
        <v>41667.275312500002</v>
      </c>
      <c r="T739" s="16">
        <f t="shared" si="54"/>
        <v>41684.833333333336</v>
      </c>
      <c r="U739">
        <f t="shared" si="55"/>
        <v>2014</v>
      </c>
    </row>
    <row r="740" spans="1:21" ht="28.8" hidden="1" x14ac:dyDescent="0.3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7"/>
        <v>107</v>
      </c>
      <c r="P740">
        <f t="shared" si="56"/>
        <v>39.049999999999997</v>
      </c>
      <c r="Q740" s="9" t="s">
        <v>8320</v>
      </c>
      <c r="R740" t="s">
        <v>8321</v>
      </c>
      <c r="S740" s="16">
        <f t="shared" si="53"/>
        <v>41943.604097222218</v>
      </c>
      <c r="T740" s="16">
        <f t="shared" si="54"/>
        <v>41974.207638888889</v>
      </c>
      <c r="U740">
        <f t="shared" si="55"/>
        <v>2014</v>
      </c>
    </row>
    <row r="741" spans="1:21" ht="43.2" hidden="1" x14ac:dyDescent="0.3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7"/>
        <v>158</v>
      </c>
      <c r="P741">
        <f t="shared" si="56"/>
        <v>68.349999999999994</v>
      </c>
      <c r="Q741" s="9" t="s">
        <v>8320</v>
      </c>
      <c r="R741" t="s">
        <v>8321</v>
      </c>
      <c r="S741" s="16">
        <f t="shared" si="53"/>
        <v>41829.502650462964</v>
      </c>
      <c r="T741" s="16">
        <f t="shared" si="54"/>
        <v>41862.502650462964</v>
      </c>
      <c r="U741">
        <f t="shared" si="55"/>
        <v>2014</v>
      </c>
    </row>
    <row r="742" spans="1:21" ht="57.6" hidden="1" x14ac:dyDescent="0.3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7"/>
        <v>107</v>
      </c>
      <c r="P742">
        <f t="shared" si="56"/>
        <v>169.58</v>
      </c>
      <c r="Q742" s="9" t="s">
        <v>8320</v>
      </c>
      <c r="R742" t="s">
        <v>8321</v>
      </c>
      <c r="S742" s="16">
        <f t="shared" si="53"/>
        <v>42162.146782407406</v>
      </c>
      <c r="T742" s="16">
        <f t="shared" si="54"/>
        <v>42176.146782407406</v>
      </c>
      <c r="U742">
        <f t="shared" si="55"/>
        <v>2015</v>
      </c>
    </row>
    <row r="743" spans="1:21" ht="28.8" hidden="1" x14ac:dyDescent="0.3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7"/>
        <v>102</v>
      </c>
      <c r="P743">
        <f t="shared" si="56"/>
        <v>141.41999999999999</v>
      </c>
      <c r="Q743" s="9" t="s">
        <v>8320</v>
      </c>
      <c r="R743" t="s">
        <v>8321</v>
      </c>
      <c r="S743" s="16">
        <f t="shared" si="53"/>
        <v>41401.648217592592</v>
      </c>
      <c r="T743" s="16">
        <f t="shared" si="54"/>
        <v>41436.648217592592</v>
      </c>
      <c r="U743">
        <f t="shared" si="55"/>
        <v>2013</v>
      </c>
    </row>
    <row r="744" spans="1:21" ht="57.6" hidden="1" x14ac:dyDescent="0.3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7"/>
        <v>111</v>
      </c>
      <c r="P744">
        <f t="shared" si="56"/>
        <v>67.39</v>
      </c>
      <c r="Q744" s="9" t="s">
        <v>8320</v>
      </c>
      <c r="R744" t="s">
        <v>8321</v>
      </c>
      <c r="S744" s="16">
        <f t="shared" si="53"/>
        <v>41689.917962962965</v>
      </c>
      <c r="T744" s="16">
        <f t="shared" si="54"/>
        <v>41719.876296296294</v>
      </c>
      <c r="U744">
        <f t="shared" si="55"/>
        <v>2014</v>
      </c>
    </row>
    <row r="745" spans="1:21" ht="43.2" hidden="1" x14ac:dyDescent="0.3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7"/>
        <v>148</v>
      </c>
      <c r="P745">
        <f t="shared" si="56"/>
        <v>54.27</v>
      </c>
      <c r="Q745" s="9" t="s">
        <v>8320</v>
      </c>
      <c r="R745" t="s">
        <v>8321</v>
      </c>
      <c r="S745" s="16">
        <f t="shared" si="53"/>
        <v>40990.709317129629</v>
      </c>
      <c r="T745" s="16">
        <f t="shared" si="54"/>
        <v>41015.875</v>
      </c>
      <c r="U745">
        <f t="shared" si="55"/>
        <v>2012</v>
      </c>
    </row>
    <row r="746" spans="1:21" ht="43.2" hidden="1" x14ac:dyDescent="0.3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7"/>
        <v>102</v>
      </c>
      <c r="P746">
        <f t="shared" si="56"/>
        <v>82.52</v>
      </c>
      <c r="Q746" s="9" t="s">
        <v>8320</v>
      </c>
      <c r="R746" t="s">
        <v>8321</v>
      </c>
      <c r="S746" s="16">
        <f t="shared" si="53"/>
        <v>41226.95721064815</v>
      </c>
      <c r="T746" s="16">
        <f t="shared" si="54"/>
        <v>41256.95721064815</v>
      </c>
      <c r="U746">
        <f t="shared" si="55"/>
        <v>2012</v>
      </c>
    </row>
    <row r="747" spans="1:21" ht="43.2" hidden="1" x14ac:dyDescent="0.3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7"/>
        <v>179</v>
      </c>
      <c r="P747">
        <f t="shared" si="56"/>
        <v>53.73</v>
      </c>
      <c r="Q747" s="9" t="s">
        <v>8320</v>
      </c>
      <c r="R747" t="s">
        <v>8321</v>
      </c>
      <c r="S747" s="16">
        <f t="shared" si="53"/>
        <v>41367.572280092594</v>
      </c>
      <c r="T747" s="16">
        <f t="shared" si="54"/>
        <v>41397.572280092594</v>
      </c>
      <c r="U747">
        <f t="shared" si="55"/>
        <v>2013</v>
      </c>
    </row>
    <row r="748" spans="1:21" ht="28.8" hidden="1" x14ac:dyDescent="0.3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7"/>
        <v>111</v>
      </c>
      <c r="P748">
        <f t="shared" si="56"/>
        <v>34.21</v>
      </c>
      <c r="Q748" s="9" t="s">
        <v>8320</v>
      </c>
      <c r="R748" t="s">
        <v>8321</v>
      </c>
      <c r="S748" s="16">
        <f t="shared" si="53"/>
        <v>41157.042928240742</v>
      </c>
      <c r="T748" s="16">
        <f t="shared" si="54"/>
        <v>41175.165972222225</v>
      </c>
      <c r="U748">
        <f t="shared" si="55"/>
        <v>2012</v>
      </c>
    </row>
    <row r="749" spans="1:21" ht="43.2" hidden="1" x14ac:dyDescent="0.3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7"/>
        <v>100</v>
      </c>
      <c r="P749">
        <f t="shared" si="56"/>
        <v>127.33</v>
      </c>
      <c r="Q749" s="9" t="s">
        <v>8320</v>
      </c>
      <c r="R749" t="s">
        <v>8321</v>
      </c>
      <c r="S749" s="16">
        <f t="shared" si="53"/>
        <v>41988.548831018517</v>
      </c>
      <c r="T749" s="16">
        <f t="shared" si="54"/>
        <v>42019.454166666663</v>
      </c>
      <c r="U749">
        <f t="shared" si="55"/>
        <v>2014</v>
      </c>
    </row>
    <row r="750" spans="1:21" ht="43.2" hidden="1" x14ac:dyDescent="0.3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7"/>
        <v>100</v>
      </c>
      <c r="P750">
        <f t="shared" si="56"/>
        <v>45.57</v>
      </c>
      <c r="Q750" s="9" t="s">
        <v>8320</v>
      </c>
      <c r="R750" t="s">
        <v>8321</v>
      </c>
      <c r="S750" s="16">
        <f t="shared" si="53"/>
        <v>41831.846828703703</v>
      </c>
      <c r="T750" s="16">
        <f t="shared" si="54"/>
        <v>41861.846828703703</v>
      </c>
      <c r="U750">
        <f t="shared" si="55"/>
        <v>2014</v>
      </c>
    </row>
    <row r="751" spans="1:21" ht="43.2" hidden="1" x14ac:dyDescent="0.3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7"/>
        <v>106</v>
      </c>
      <c r="P751">
        <f t="shared" si="56"/>
        <v>95.96</v>
      </c>
      <c r="Q751" s="9" t="s">
        <v>8320</v>
      </c>
      <c r="R751" t="s">
        <v>8321</v>
      </c>
      <c r="S751" s="16">
        <f t="shared" si="53"/>
        <v>42733.94131944445</v>
      </c>
      <c r="T751" s="16">
        <f t="shared" si="54"/>
        <v>42763.94131944445</v>
      </c>
      <c r="U751">
        <f t="shared" si="55"/>
        <v>2016</v>
      </c>
    </row>
    <row r="752" spans="1:21" ht="43.2" hidden="1" x14ac:dyDescent="0.3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7"/>
        <v>103</v>
      </c>
      <c r="P752">
        <f t="shared" si="56"/>
        <v>77.27</v>
      </c>
      <c r="Q752" s="9" t="s">
        <v>8320</v>
      </c>
      <c r="R752" t="s">
        <v>8321</v>
      </c>
      <c r="S752" s="16">
        <f t="shared" si="53"/>
        <v>41299.878148148149</v>
      </c>
      <c r="T752" s="16">
        <f t="shared" si="54"/>
        <v>41329.878148148149</v>
      </c>
      <c r="U752">
        <f t="shared" si="55"/>
        <v>2013</v>
      </c>
    </row>
    <row r="753" spans="1:21" ht="43.2" hidden="1" x14ac:dyDescent="0.3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7"/>
        <v>119</v>
      </c>
      <c r="P753">
        <f t="shared" si="56"/>
        <v>57.34</v>
      </c>
      <c r="Q753" s="9" t="s">
        <v>8320</v>
      </c>
      <c r="R753" t="s">
        <v>8321</v>
      </c>
      <c r="S753" s="16">
        <f t="shared" si="53"/>
        <v>40713.630497685182</v>
      </c>
      <c r="T753" s="16">
        <f t="shared" si="54"/>
        <v>40759.630497685182</v>
      </c>
      <c r="U753">
        <f t="shared" si="55"/>
        <v>2011</v>
      </c>
    </row>
    <row r="754" spans="1:21" ht="57.6" hidden="1" x14ac:dyDescent="0.3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7"/>
        <v>112</v>
      </c>
      <c r="P754">
        <f t="shared" si="56"/>
        <v>53.19</v>
      </c>
      <c r="Q754" s="9" t="s">
        <v>8320</v>
      </c>
      <c r="R754" t="s">
        <v>8321</v>
      </c>
      <c r="S754" s="16">
        <f t="shared" si="53"/>
        <v>42639.421493055561</v>
      </c>
      <c r="T754" s="16">
        <f t="shared" si="54"/>
        <v>42659.458333333328</v>
      </c>
      <c r="U754">
        <f t="shared" si="55"/>
        <v>2016</v>
      </c>
    </row>
    <row r="755" spans="1:21" ht="43.2" hidden="1" x14ac:dyDescent="0.3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7"/>
        <v>128</v>
      </c>
      <c r="P755">
        <f t="shared" si="56"/>
        <v>492.31</v>
      </c>
      <c r="Q755" s="9" t="s">
        <v>8320</v>
      </c>
      <c r="R755" t="s">
        <v>8321</v>
      </c>
      <c r="S755" s="16">
        <f t="shared" si="53"/>
        <v>42019.590173611112</v>
      </c>
      <c r="T755" s="16">
        <f t="shared" si="54"/>
        <v>42049.590173611112</v>
      </c>
      <c r="U755">
        <f t="shared" si="55"/>
        <v>2015</v>
      </c>
    </row>
    <row r="756" spans="1:21" ht="43.2" hidden="1" x14ac:dyDescent="0.3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7"/>
        <v>104</v>
      </c>
      <c r="P756">
        <f t="shared" si="56"/>
        <v>42.35</v>
      </c>
      <c r="Q756" s="9" t="s">
        <v>8320</v>
      </c>
      <c r="R756" t="s">
        <v>8321</v>
      </c>
      <c r="S756" s="16">
        <f t="shared" si="53"/>
        <v>41249.749085648145</v>
      </c>
      <c r="T756" s="16">
        <f t="shared" si="54"/>
        <v>41279.749085648145</v>
      </c>
      <c r="U756">
        <f t="shared" si="55"/>
        <v>2012</v>
      </c>
    </row>
    <row r="757" spans="1:21" ht="43.2" hidden="1" x14ac:dyDescent="0.3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7"/>
        <v>102</v>
      </c>
      <c r="P757">
        <f t="shared" si="56"/>
        <v>37.47</v>
      </c>
      <c r="Q757" s="9" t="s">
        <v>8320</v>
      </c>
      <c r="R757" t="s">
        <v>8321</v>
      </c>
      <c r="S757" s="16">
        <f t="shared" si="53"/>
        <v>41383.605057870373</v>
      </c>
      <c r="T757" s="16">
        <f t="shared" si="54"/>
        <v>41414.02847222222</v>
      </c>
      <c r="U757">
        <f t="shared" si="55"/>
        <v>2013</v>
      </c>
    </row>
    <row r="758" spans="1:21" ht="43.2" hidden="1" x14ac:dyDescent="0.3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7"/>
        <v>118</v>
      </c>
      <c r="P758">
        <f t="shared" si="56"/>
        <v>37.450000000000003</v>
      </c>
      <c r="Q758" s="9" t="s">
        <v>8320</v>
      </c>
      <c r="R758" t="s">
        <v>8321</v>
      </c>
      <c r="S758" s="16">
        <f t="shared" si="53"/>
        <v>40590.766886574071</v>
      </c>
      <c r="T758" s="16">
        <f t="shared" si="54"/>
        <v>40651.725219907406</v>
      </c>
      <c r="U758">
        <f t="shared" si="55"/>
        <v>2011</v>
      </c>
    </row>
    <row r="759" spans="1:21" ht="43.2" hidden="1" x14ac:dyDescent="0.3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7"/>
        <v>238</v>
      </c>
      <c r="P759">
        <f t="shared" si="56"/>
        <v>33.06</v>
      </c>
      <c r="Q759" s="9" t="s">
        <v>8320</v>
      </c>
      <c r="R759" t="s">
        <v>8321</v>
      </c>
      <c r="S759" s="16">
        <f t="shared" si="53"/>
        <v>41235.054560185185</v>
      </c>
      <c r="T759" s="16">
        <f t="shared" si="54"/>
        <v>41249.054560185185</v>
      </c>
      <c r="U759">
        <f t="shared" si="55"/>
        <v>2012</v>
      </c>
    </row>
    <row r="760" spans="1:21" ht="28.8" hidden="1" x14ac:dyDescent="0.3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7"/>
        <v>102</v>
      </c>
      <c r="P760">
        <f t="shared" si="56"/>
        <v>134.21</v>
      </c>
      <c r="Q760" s="9" t="s">
        <v>8320</v>
      </c>
      <c r="R760" t="s">
        <v>8321</v>
      </c>
      <c r="S760" s="16">
        <f t="shared" si="53"/>
        <v>40429.836435185185</v>
      </c>
      <c r="T760" s="16">
        <f t="shared" si="54"/>
        <v>40459.836435185185</v>
      </c>
      <c r="U760">
        <f t="shared" si="55"/>
        <v>2010</v>
      </c>
    </row>
    <row r="761" spans="1:21" ht="43.2" hidden="1" x14ac:dyDescent="0.3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7"/>
        <v>102</v>
      </c>
      <c r="P761">
        <f t="shared" si="56"/>
        <v>51.47</v>
      </c>
      <c r="Q761" s="9" t="s">
        <v>8320</v>
      </c>
      <c r="R761" t="s">
        <v>8321</v>
      </c>
      <c r="S761" s="16">
        <f t="shared" si="53"/>
        <v>41789.330312500002</v>
      </c>
      <c r="T761" s="16">
        <f t="shared" si="54"/>
        <v>41829.330312500002</v>
      </c>
      <c r="U761">
        <f t="shared" si="55"/>
        <v>2014</v>
      </c>
    </row>
    <row r="762" spans="1:21" ht="43.2" hidden="1" x14ac:dyDescent="0.3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7"/>
        <v>0</v>
      </c>
      <c r="P762" t="str">
        <f t="shared" si="56"/>
        <v>N/A</v>
      </c>
      <c r="Q762" s="9" t="s">
        <v>8320</v>
      </c>
      <c r="R762" t="s">
        <v>8322</v>
      </c>
      <c r="S762" s="16">
        <f t="shared" si="53"/>
        <v>42670.764039351852</v>
      </c>
      <c r="T762" s="16">
        <f t="shared" si="54"/>
        <v>42700.805706018517</v>
      </c>
      <c r="U762">
        <f t="shared" si="55"/>
        <v>2016</v>
      </c>
    </row>
    <row r="763" spans="1:21" ht="43.2" hidden="1" x14ac:dyDescent="0.3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7"/>
        <v>5</v>
      </c>
      <c r="P763">
        <f t="shared" si="56"/>
        <v>39.17</v>
      </c>
      <c r="Q763" s="9" t="s">
        <v>8320</v>
      </c>
      <c r="R763" t="s">
        <v>8322</v>
      </c>
      <c r="S763" s="16">
        <f t="shared" si="53"/>
        <v>41642.751458333332</v>
      </c>
      <c r="T763" s="16">
        <f t="shared" si="54"/>
        <v>41672.751458333332</v>
      </c>
      <c r="U763">
        <f t="shared" si="55"/>
        <v>2014</v>
      </c>
    </row>
    <row r="764" spans="1:21" ht="43.2" hidden="1" x14ac:dyDescent="0.3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7"/>
        <v>0</v>
      </c>
      <c r="P764" t="str">
        <f t="shared" si="56"/>
        <v>N/A</v>
      </c>
      <c r="Q764" s="9" t="s">
        <v>8320</v>
      </c>
      <c r="R764" t="s">
        <v>8322</v>
      </c>
      <c r="S764" s="16">
        <f t="shared" si="53"/>
        <v>42690.858449074076</v>
      </c>
      <c r="T764" s="16">
        <f t="shared" si="54"/>
        <v>42708.25</v>
      </c>
      <c r="U764">
        <f t="shared" si="55"/>
        <v>2016</v>
      </c>
    </row>
    <row r="765" spans="1:21" ht="43.2" hidden="1" x14ac:dyDescent="0.3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7"/>
        <v>0</v>
      </c>
      <c r="P765">
        <f t="shared" si="56"/>
        <v>5</v>
      </c>
      <c r="Q765" s="9" t="s">
        <v>8320</v>
      </c>
      <c r="R765" t="s">
        <v>8322</v>
      </c>
      <c r="S765" s="16">
        <f t="shared" si="53"/>
        <v>41471.446851851848</v>
      </c>
      <c r="T765" s="16">
        <f t="shared" si="54"/>
        <v>41501.446851851848</v>
      </c>
      <c r="U765">
        <f t="shared" si="55"/>
        <v>2013</v>
      </c>
    </row>
    <row r="766" spans="1:21" ht="43.2" hidden="1" x14ac:dyDescent="0.3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7"/>
        <v>0</v>
      </c>
      <c r="P766" t="str">
        <f t="shared" si="56"/>
        <v>N/A</v>
      </c>
      <c r="Q766" s="9" t="s">
        <v>8320</v>
      </c>
      <c r="R766" t="s">
        <v>8322</v>
      </c>
      <c r="S766" s="16">
        <f t="shared" si="53"/>
        <v>42227.173159722224</v>
      </c>
      <c r="T766" s="16">
        <f t="shared" si="54"/>
        <v>42257.173159722224</v>
      </c>
      <c r="U766">
        <f t="shared" si="55"/>
        <v>2015</v>
      </c>
    </row>
    <row r="767" spans="1:21" ht="43.2" hidden="1" x14ac:dyDescent="0.3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7"/>
        <v>36</v>
      </c>
      <c r="P767">
        <f t="shared" si="56"/>
        <v>57.3</v>
      </c>
      <c r="Q767" s="9" t="s">
        <v>8320</v>
      </c>
      <c r="R767" t="s">
        <v>8322</v>
      </c>
      <c r="S767" s="16">
        <f t="shared" si="53"/>
        <v>41901.542638888888</v>
      </c>
      <c r="T767" s="16">
        <f t="shared" si="54"/>
        <v>41931.542638888888</v>
      </c>
      <c r="U767">
        <f t="shared" si="55"/>
        <v>2014</v>
      </c>
    </row>
    <row r="768" spans="1:21" ht="43.2" hidden="1" x14ac:dyDescent="0.3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7"/>
        <v>0</v>
      </c>
      <c r="P768" t="str">
        <f t="shared" si="56"/>
        <v>N/A</v>
      </c>
      <c r="Q768" s="9" t="s">
        <v>8320</v>
      </c>
      <c r="R768" t="s">
        <v>8322</v>
      </c>
      <c r="S768" s="16">
        <f t="shared" si="53"/>
        <v>42021.783368055556</v>
      </c>
      <c r="T768" s="16">
        <f t="shared" si="54"/>
        <v>42051.783368055556</v>
      </c>
      <c r="U768">
        <f t="shared" si="55"/>
        <v>2015</v>
      </c>
    </row>
    <row r="769" spans="1:21" ht="57.6" hidden="1" x14ac:dyDescent="0.3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7"/>
        <v>4</v>
      </c>
      <c r="P769">
        <f t="shared" si="56"/>
        <v>59</v>
      </c>
      <c r="Q769" s="9" t="s">
        <v>8320</v>
      </c>
      <c r="R769" t="s">
        <v>8322</v>
      </c>
      <c r="S769" s="16">
        <f t="shared" si="53"/>
        <v>42115.143634259264</v>
      </c>
      <c r="T769" s="16">
        <f t="shared" si="54"/>
        <v>42145.143634259264</v>
      </c>
      <c r="U769">
        <f t="shared" si="55"/>
        <v>2015</v>
      </c>
    </row>
    <row r="770" spans="1:21" ht="43.2" hidden="1" x14ac:dyDescent="0.3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57"/>
        <v>0</v>
      </c>
      <c r="P770" t="str">
        <f t="shared" si="56"/>
        <v>N/A</v>
      </c>
      <c r="Q770" s="9" t="s">
        <v>8320</v>
      </c>
      <c r="R770" t="s">
        <v>8322</v>
      </c>
      <c r="S770" s="16">
        <f t="shared" si="53"/>
        <v>41594.207060185188</v>
      </c>
      <c r="T770" s="16">
        <f t="shared" si="54"/>
        <v>41624.207060185188</v>
      </c>
      <c r="U770">
        <f t="shared" si="55"/>
        <v>2013</v>
      </c>
    </row>
    <row r="771" spans="1:21" ht="57.6" hidden="1" x14ac:dyDescent="0.3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57"/>
        <v>41</v>
      </c>
      <c r="P771">
        <f t="shared" si="56"/>
        <v>31.85</v>
      </c>
      <c r="Q771" s="9" t="s">
        <v>8320</v>
      </c>
      <c r="R771" t="s">
        <v>8322</v>
      </c>
      <c r="S771" s="16">
        <f t="shared" ref="S771:S834" si="58">(((J771/60)/60)/24)+DATE(1970,1,1)</f>
        <v>41604.996458333335</v>
      </c>
      <c r="T771" s="16">
        <f t="shared" ref="T771:T834" si="59">(((I771/60)/60)/24)+DATE(1970,1,1)</f>
        <v>41634.996458333335</v>
      </c>
      <c r="U771">
        <f t="shared" ref="U771:U834" si="60">YEAR(S:S)</f>
        <v>2013</v>
      </c>
    </row>
    <row r="772" spans="1:21" ht="43.2" hidden="1" x14ac:dyDescent="0.3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57"/>
        <v>0</v>
      </c>
      <c r="P772" t="str">
        <f t="shared" ref="P772:P835" si="61">IFERROR(ROUND(E772/L772,2), "N/A")</f>
        <v>N/A</v>
      </c>
      <c r="Q772" s="9" t="s">
        <v>8320</v>
      </c>
      <c r="R772" t="s">
        <v>8322</v>
      </c>
      <c r="S772" s="16">
        <f t="shared" si="58"/>
        <v>41289.999641203707</v>
      </c>
      <c r="T772" s="16">
        <f t="shared" si="59"/>
        <v>41329.999641203707</v>
      </c>
      <c r="U772">
        <f t="shared" si="60"/>
        <v>2013</v>
      </c>
    </row>
    <row r="773" spans="1:21" ht="43.2" hidden="1" x14ac:dyDescent="0.3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ref="O773:O836" si="62">ROUND(E773/D773*100,0)</f>
        <v>0</v>
      </c>
      <c r="P773">
        <f t="shared" si="61"/>
        <v>10</v>
      </c>
      <c r="Q773" s="9" t="s">
        <v>8320</v>
      </c>
      <c r="R773" t="s">
        <v>8322</v>
      </c>
      <c r="S773" s="16">
        <f t="shared" si="58"/>
        <v>42349.824097222227</v>
      </c>
      <c r="T773" s="16">
        <f t="shared" si="59"/>
        <v>42399.824097222227</v>
      </c>
      <c r="U773">
        <f t="shared" si="60"/>
        <v>2015</v>
      </c>
    </row>
    <row r="774" spans="1:21" ht="57.6" hidden="1" x14ac:dyDescent="0.3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2"/>
        <v>3</v>
      </c>
      <c r="P774">
        <f t="shared" si="61"/>
        <v>50</v>
      </c>
      <c r="Q774" s="9" t="s">
        <v>8320</v>
      </c>
      <c r="R774" t="s">
        <v>8322</v>
      </c>
      <c r="S774" s="16">
        <f t="shared" si="58"/>
        <v>40068.056932870371</v>
      </c>
      <c r="T774" s="16">
        <f t="shared" si="59"/>
        <v>40118.165972222225</v>
      </c>
      <c r="U774">
        <f t="shared" si="60"/>
        <v>2009</v>
      </c>
    </row>
    <row r="775" spans="1:21" ht="43.2" hidden="1" x14ac:dyDescent="0.3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2"/>
        <v>1</v>
      </c>
      <c r="P775">
        <f t="shared" si="61"/>
        <v>16</v>
      </c>
      <c r="Q775" s="9" t="s">
        <v>8320</v>
      </c>
      <c r="R775" t="s">
        <v>8322</v>
      </c>
      <c r="S775" s="16">
        <f t="shared" si="58"/>
        <v>42100.735937499994</v>
      </c>
      <c r="T775" s="16">
        <f t="shared" si="59"/>
        <v>42134.959027777775</v>
      </c>
      <c r="U775">
        <f t="shared" si="60"/>
        <v>2015</v>
      </c>
    </row>
    <row r="776" spans="1:21" ht="43.2" hidden="1" x14ac:dyDescent="0.3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2"/>
        <v>70</v>
      </c>
      <c r="P776">
        <f t="shared" si="61"/>
        <v>39</v>
      </c>
      <c r="Q776" s="9" t="s">
        <v>8320</v>
      </c>
      <c r="R776" t="s">
        <v>8322</v>
      </c>
      <c r="S776" s="16">
        <f t="shared" si="58"/>
        <v>41663.780300925922</v>
      </c>
      <c r="T776" s="16">
        <f t="shared" si="59"/>
        <v>41693.780300925922</v>
      </c>
      <c r="U776">
        <f t="shared" si="60"/>
        <v>2014</v>
      </c>
    </row>
    <row r="777" spans="1:21" ht="43.2" hidden="1" x14ac:dyDescent="0.3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2"/>
        <v>2</v>
      </c>
      <c r="P777">
        <f t="shared" si="61"/>
        <v>34</v>
      </c>
      <c r="Q777" s="9" t="s">
        <v>8320</v>
      </c>
      <c r="R777" t="s">
        <v>8322</v>
      </c>
      <c r="S777" s="16">
        <f t="shared" si="58"/>
        <v>40863.060127314813</v>
      </c>
      <c r="T777" s="16">
        <f t="shared" si="59"/>
        <v>40893.060127314813</v>
      </c>
      <c r="U777">
        <f t="shared" si="60"/>
        <v>2011</v>
      </c>
    </row>
    <row r="778" spans="1:21" ht="43.2" hidden="1" x14ac:dyDescent="0.3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2"/>
        <v>51</v>
      </c>
      <c r="P778">
        <f t="shared" si="61"/>
        <v>63.12</v>
      </c>
      <c r="Q778" s="9" t="s">
        <v>8320</v>
      </c>
      <c r="R778" t="s">
        <v>8322</v>
      </c>
      <c r="S778" s="16">
        <f t="shared" si="58"/>
        <v>42250.685706018514</v>
      </c>
      <c r="T778" s="16">
        <f t="shared" si="59"/>
        <v>42288.208333333328</v>
      </c>
      <c r="U778">
        <f t="shared" si="60"/>
        <v>2015</v>
      </c>
    </row>
    <row r="779" spans="1:21" ht="43.2" hidden="1" x14ac:dyDescent="0.3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2"/>
        <v>1</v>
      </c>
      <c r="P779">
        <f t="shared" si="61"/>
        <v>7</v>
      </c>
      <c r="Q779" s="9" t="s">
        <v>8320</v>
      </c>
      <c r="R779" t="s">
        <v>8322</v>
      </c>
      <c r="S779" s="16">
        <f t="shared" si="58"/>
        <v>41456.981215277774</v>
      </c>
      <c r="T779" s="16">
        <f t="shared" si="59"/>
        <v>41486.981215277774</v>
      </c>
      <c r="U779">
        <f t="shared" si="60"/>
        <v>2013</v>
      </c>
    </row>
    <row r="780" spans="1:21" ht="43.2" hidden="1" x14ac:dyDescent="0.3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2"/>
        <v>0</v>
      </c>
      <c r="P780">
        <f t="shared" si="61"/>
        <v>2</v>
      </c>
      <c r="Q780" s="9" t="s">
        <v>8320</v>
      </c>
      <c r="R780" t="s">
        <v>8322</v>
      </c>
      <c r="S780" s="16">
        <f t="shared" si="58"/>
        <v>41729.702314814815</v>
      </c>
      <c r="T780" s="16">
        <f t="shared" si="59"/>
        <v>41759.702314814815</v>
      </c>
      <c r="U780">
        <f t="shared" si="60"/>
        <v>2014</v>
      </c>
    </row>
    <row r="781" spans="1:21" ht="57.6" hidden="1" x14ac:dyDescent="0.3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2"/>
        <v>3</v>
      </c>
      <c r="P781">
        <f t="shared" si="61"/>
        <v>66.67</v>
      </c>
      <c r="Q781" s="9" t="s">
        <v>8320</v>
      </c>
      <c r="R781" t="s">
        <v>8322</v>
      </c>
      <c r="S781" s="16">
        <f t="shared" si="58"/>
        <v>40436.68408564815</v>
      </c>
      <c r="T781" s="16">
        <f t="shared" si="59"/>
        <v>40466.166666666664</v>
      </c>
      <c r="U781">
        <f t="shared" si="60"/>
        <v>2010</v>
      </c>
    </row>
    <row r="782" spans="1:21" ht="43.2" hidden="1" x14ac:dyDescent="0.3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2"/>
        <v>104</v>
      </c>
      <c r="P782">
        <f t="shared" si="61"/>
        <v>38.520000000000003</v>
      </c>
      <c r="Q782" s="9" t="s">
        <v>8323</v>
      </c>
      <c r="R782" t="s">
        <v>8324</v>
      </c>
      <c r="S782" s="16">
        <f t="shared" si="58"/>
        <v>40636.673900462964</v>
      </c>
      <c r="T782" s="16">
        <f t="shared" si="59"/>
        <v>40666.673900462964</v>
      </c>
      <c r="U782">
        <f t="shared" si="60"/>
        <v>2011</v>
      </c>
    </row>
    <row r="783" spans="1:21" ht="43.2" hidden="1" x14ac:dyDescent="0.3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2"/>
        <v>133</v>
      </c>
      <c r="P783">
        <f t="shared" si="61"/>
        <v>42.61</v>
      </c>
      <c r="Q783" s="9" t="s">
        <v>8323</v>
      </c>
      <c r="R783" t="s">
        <v>8324</v>
      </c>
      <c r="S783" s="16">
        <f t="shared" si="58"/>
        <v>41403.000856481485</v>
      </c>
      <c r="T783" s="16">
        <f t="shared" si="59"/>
        <v>41433.000856481485</v>
      </c>
      <c r="U783">
        <f t="shared" si="60"/>
        <v>2013</v>
      </c>
    </row>
    <row r="784" spans="1:21" ht="43.2" hidden="1" x14ac:dyDescent="0.3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2"/>
        <v>100</v>
      </c>
      <c r="P784">
        <f t="shared" si="61"/>
        <v>50</v>
      </c>
      <c r="Q784" s="9" t="s">
        <v>8323</v>
      </c>
      <c r="R784" t="s">
        <v>8324</v>
      </c>
      <c r="S784" s="16">
        <f t="shared" si="58"/>
        <v>41116.758125</v>
      </c>
      <c r="T784" s="16">
        <f t="shared" si="59"/>
        <v>41146.758125</v>
      </c>
      <c r="U784">
        <f t="shared" si="60"/>
        <v>2012</v>
      </c>
    </row>
    <row r="785" spans="1:21" ht="43.2" hidden="1" x14ac:dyDescent="0.3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2"/>
        <v>148</v>
      </c>
      <c r="P785">
        <f t="shared" si="61"/>
        <v>63.49</v>
      </c>
      <c r="Q785" s="9" t="s">
        <v>8323</v>
      </c>
      <c r="R785" t="s">
        <v>8324</v>
      </c>
      <c r="S785" s="16">
        <f t="shared" si="58"/>
        <v>40987.773715277777</v>
      </c>
      <c r="T785" s="16">
        <f t="shared" si="59"/>
        <v>41026.916666666664</v>
      </c>
      <c r="U785">
        <f t="shared" si="60"/>
        <v>2012</v>
      </c>
    </row>
    <row r="786" spans="1:21" ht="43.2" hidden="1" x14ac:dyDescent="0.3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2"/>
        <v>103</v>
      </c>
      <c r="P786">
        <f t="shared" si="61"/>
        <v>102.5</v>
      </c>
      <c r="Q786" s="9" t="s">
        <v>8323</v>
      </c>
      <c r="R786" t="s">
        <v>8324</v>
      </c>
      <c r="S786" s="16">
        <f t="shared" si="58"/>
        <v>41675.149525462963</v>
      </c>
      <c r="T786" s="16">
        <f t="shared" si="59"/>
        <v>41715.107858796298</v>
      </c>
      <c r="U786">
        <f t="shared" si="60"/>
        <v>2014</v>
      </c>
    </row>
    <row r="787" spans="1:21" ht="43.2" hidden="1" x14ac:dyDescent="0.3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2"/>
        <v>181</v>
      </c>
      <c r="P787">
        <f t="shared" si="61"/>
        <v>31.14</v>
      </c>
      <c r="Q787" s="9" t="s">
        <v>8323</v>
      </c>
      <c r="R787" t="s">
        <v>8324</v>
      </c>
      <c r="S787" s="16">
        <f t="shared" si="58"/>
        <v>41303.593923611108</v>
      </c>
      <c r="T787" s="16">
        <f t="shared" si="59"/>
        <v>41333.593923611108</v>
      </c>
      <c r="U787">
        <f t="shared" si="60"/>
        <v>2013</v>
      </c>
    </row>
    <row r="788" spans="1:21" ht="43.2" hidden="1" x14ac:dyDescent="0.3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2"/>
        <v>143</v>
      </c>
      <c r="P788">
        <f t="shared" si="61"/>
        <v>162.27000000000001</v>
      </c>
      <c r="Q788" s="9" t="s">
        <v>8323</v>
      </c>
      <c r="R788" t="s">
        <v>8324</v>
      </c>
      <c r="S788" s="16">
        <f t="shared" si="58"/>
        <v>40983.055949074071</v>
      </c>
      <c r="T788" s="16">
        <f t="shared" si="59"/>
        <v>41040.657638888886</v>
      </c>
      <c r="U788">
        <f t="shared" si="60"/>
        <v>2012</v>
      </c>
    </row>
    <row r="789" spans="1:21" ht="43.2" hidden="1" x14ac:dyDescent="0.3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2"/>
        <v>114</v>
      </c>
      <c r="P789">
        <f t="shared" si="61"/>
        <v>80.59</v>
      </c>
      <c r="Q789" s="9" t="s">
        <v>8323</v>
      </c>
      <c r="R789" t="s">
        <v>8324</v>
      </c>
      <c r="S789" s="16">
        <f t="shared" si="58"/>
        <v>41549.627615740741</v>
      </c>
      <c r="T789" s="16">
        <f t="shared" si="59"/>
        <v>41579.627615740741</v>
      </c>
      <c r="U789">
        <f t="shared" si="60"/>
        <v>2013</v>
      </c>
    </row>
    <row r="790" spans="1:21" ht="43.2" hidden="1" x14ac:dyDescent="0.3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2"/>
        <v>204</v>
      </c>
      <c r="P790">
        <f t="shared" si="61"/>
        <v>59.85</v>
      </c>
      <c r="Q790" s="9" t="s">
        <v>8323</v>
      </c>
      <c r="R790" t="s">
        <v>8324</v>
      </c>
      <c r="S790" s="16">
        <f t="shared" si="58"/>
        <v>41059.006805555553</v>
      </c>
      <c r="T790" s="16">
        <f t="shared" si="59"/>
        <v>41097.165972222225</v>
      </c>
      <c r="U790">
        <f t="shared" si="60"/>
        <v>2012</v>
      </c>
    </row>
    <row r="791" spans="1:21" ht="43.2" hidden="1" x14ac:dyDescent="0.3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2"/>
        <v>109</v>
      </c>
      <c r="P791">
        <f t="shared" si="61"/>
        <v>132.86000000000001</v>
      </c>
      <c r="Q791" s="9" t="s">
        <v>8323</v>
      </c>
      <c r="R791" t="s">
        <v>8324</v>
      </c>
      <c r="S791" s="16">
        <f t="shared" si="58"/>
        <v>41277.186111111114</v>
      </c>
      <c r="T791" s="16">
        <f t="shared" si="59"/>
        <v>41295.332638888889</v>
      </c>
      <c r="U791">
        <f t="shared" si="60"/>
        <v>2013</v>
      </c>
    </row>
    <row r="792" spans="1:21" ht="43.2" hidden="1" x14ac:dyDescent="0.3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2"/>
        <v>144</v>
      </c>
      <c r="P792">
        <f t="shared" si="61"/>
        <v>92.55</v>
      </c>
      <c r="Q792" s="9" t="s">
        <v>8323</v>
      </c>
      <c r="R792" t="s">
        <v>8324</v>
      </c>
      <c r="S792" s="16">
        <f t="shared" si="58"/>
        <v>41276.047905092593</v>
      </c>
      <c r="T792" s="16">
        <f t="shared" si="59"/>
        <v>41306.047905092593</v>
      </c>
      <c r="U792">
        <f t="shared" si="60"/>
        <v>2013</v>
      </c>
    </row>
    <row r="793" spans="1:21" ht="43.2" hidden="1" x14ac:dyDescent="0.3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2"/>
        <v>104</v>
      </c>
      <c r="P793">
        <f t="shared" si="61"/>
        <v>60.86</v>
      </c>
      <c r="Q793" s="9" t="s">
        <v>8323</v>
      </c>
      <c r="R793" t="s">
        <v>8324</v>
      </c>
      <c r="S793" s="16">
        <f t="shared" si="58"/>
        <v>41557.780624999999</v>
      </c>
      <c r="T793" s="16">
        <f t="shared" si="59"/>
        <v>41591.249305555553</v>
      </c>
      <c r="U793">
        <f t="shared" si="60"/>
        <v>2013</v>
      </c>
    </row>
    <row r="794" spans="1:21" ht="28.8" hidden="1" x14ac:dyDescent="0.3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2"/>
        <v>100</v>
      </c>
      <c r="P794">
        <f t="shared" si="61"/>
        <v>41.85</v>
      </c>
      <c r="Q794" s="9" t="s">
        <v>8323</v>
      </c>
      <c r="R794" t="s">
        <v>8324</v>
      </c>
      <c r="S794" s="16">
        <f t="shared" si="58"/>
        <v>41555.873645833337</v>
      </c>
      <c r="T794" s="16">
        <f t="shared" si="59"/>
        <v>41585.915312500001</v>
      </c>
      <c r="U794">
        <f t="shared" si="60"/>
        <v>2013</v>
      </c>
    </row>
    <row r="795" spans="1:21" ht="43.2" hidden="1" x14ac:dyDescent="0.3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2"/>
        <v>103</v>
      </c>
      <c r="P795">
        <f t="shared" si="61"/>
        <v>88.33</v>
      </c>
      <c r="Q795" s="9" t="s">
        <v>8323</v>
      </c>
      <c r="R795" t="s">
        <v>8324</v>
      </c>
      <c r="S795" s="16">
        <f t="shared" si="58"/>
        <v>41442.741249999999</v>
      </c>
      <c r="T795" s="16">
        <f t="shared" si="59"/>
        <v>41458.207638888889</v>
      </c>
      <c r="U795">
        <f t="shared" si="60"/>
        <v>2013</v>
      </c>
    </row>
    <row r="796" spans="1:21" ht="43.2" hidden="1" x14ac:dyDescent="0.3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2"/>
        <v>105</v>
      </c>
      <c r="P796">
        <f t="shared" si="61"/>
        <v>158.96</v>
      </c>
      <c r="Q796" s="9" t="s">
        <v>8323</v>
      </c>
      <c r="R796" t="s">
        <v>8324</v>
      </c>
      <c r="S796" s="16">
        <f t="shared" si="58"/>
        <v>40736.115011574075</v>
      </c>
      <c r="T796" s="16">
        <f t="shared" si="59"/>
        <v>40791.712500000001</v>
      </c>
      <c r="U796">
        <f t="shared" si="60"/>
        <v>2011</v>
      </c>
    </row>
    <row r="797" spans="1:21" ht="43.2" hidden="1" x14ac:dyDescent="0.3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2"/>
        <v>112</v>
      </c>
      <c r="P797">
        <f t="shared" si="61"/>
        <v>85.05</v>
      </c>
      <c r="Q797" s="9" t="s">
        <v>8323</v>
      </c>
      <c r="R797" t="s">
        <v>8324</v>
      </c>
      <c r="S797" s="16">
        <f t="shared" si="58"/>
        <v>40963.613032407404</v>
      </c>
      <c r="T797" s="16">
        <f t="shared" si="59"/>
        <v>41006.207638888889</v>
      </c>
      <c r="U797">
        <f t="shared" si="60"/>
        <v>2012</v>
      </c>
    </row>
    <row r="798" spans="1:21" ht="57.6" hidden="1" x14ac:dyDescent="0.3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2"/>
        <v>101</v>
      </c>
      <c r="P798">
        <f t="shared" si="61"/>
        <v>112.61</v>
      </c>
      <c r="Q798" s="9" t="s">
        <v>8323</v>
      </c>
      <c r="R798" t="s">
        <v>8324</v>
      </c>
      <c r="S798" s="16">
        <f t="shared" si="58"/>
        <v>41502.882928240739</v>
      </c>
      <c r="T798" s="16">
        <f t="shared" si="59"/>
        <v>41532.881944444445</v>
      </c>
      <c r="U798">
        <f t="shared" si="60"/>
        <v>2013</v>
      </c>
    </row>
    <row r="799" spans="1:21" ht="43.2" hidden="1" x14ac:dyDescent="0.3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2"/>
        <v>108</v>
      </c>
      <c r="P799">
        <f t="shared" si="61"/>
        <v>45.44</v>
      </c>
      <c r="Q799" s="9" t="s">
        <v>8323</v>
      </c>
      <c r="R799" t="s">
        <v>8324</v>
      </c>
      <c r="S799" s="16">
        <f t="shared" si="58"/>
        <v>40996.994074074071</v>
      </c>
      <c r="T799" s="16">
        <f t="shared" si="59"/>
        <v>41028.166666666664</v>
      </c>
      <c r="U799">
        <f t="shared" si="60"/>
        <v>2012</v>
      </c>
    </row>
    <row r="800" spans="1:21" ht="43.2" hidden="1" x14ac:dyDescent="0.3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2"/>
        <v>115</v>
      </c>
      <c r="P800">
        <f t="shared" si="61"/>
        <v>46.22</v>
      </c>
      <c r="Q800" s="9" t="s">
        <v>8323</v>
      </c>
      <c r="R800" t="s">
        <v>8324</v>
      </c>
      <c r="S800" s="16">
        <f t="shared" si="58"/>
        <v>41882.590127314819</v>
      </c>
      <c r="T800" s="16">
        <f t="shared" si="59"/>
        <v>41912.590127314819</v>
      </c>
      <c r="U800">
        <f t="shared" si="60"/>
        <v>2014</v>
      </c>
    </row>
    <row r="801" spans="1:21" ht="43.2" hidden="1" x14ac:dyDescent="0.3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2"/>
        <v>100</v>
      </c>
      <c r="P801">
        <f t="shared" si="61"/>
        <v>178.61</v>
      </c>
      <c r="Q801" s="9" t="s">
        <v>8323</v>
      </c>
      <c r="R801" t="s">
        <v>8324</v>
      </c>
      <c r="S801" s="16">
        <f t="shared" si="58"/>
        <v>40996.667199074072</v>
      </c>
      <c r="T801" s="16">
        <f t="shared" si="59"/>
        <v>41026.667199074072</v>
      </c>
      <c r="U801">
        <f t="shared" si="60"/>
        <v>2012</v>
      </c>
    </row>
    <row r="802" spans="1:21" ht="43.2" hidden="1" x14ac:dyDescent="0.3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2"/>
        <v>152</v>
      </c>
      <c r="P802">
        <f t="shared" si="61"/>
        <v>40.75</v>
      </c>
      <c r="Q802" s="9" t="s">
        <v>8323</v>
      </c>
      <c r="R802" t="s">
        <v>8324</v>
      </c>
      <c r="S802" s="16">
        <f t="shared" si="58"/>
        <v>41863.433495370373</v>
      </c>
      <c r="T802" s="16">
        <f t="shared" si="59"/>
        <v>41893.433495370373</v>
      </c>
      <c r="U802">
        <f t="shared" si="60"/>
        <v>2014</v>
      </c>
    </row>
    <row r="803" spans="1:21" ht="43.2" hidden="1" x14ac:dyDescent="0.3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2"/>
        <v>112</v>
      </c>
      <c r="P803">
        <f t="shared" si="61"/>
        <v>43.73</v>
      </c>
      <c r="Q803" s="9" t="s">
        <v>8323</v>
      </c>
      <c r="R803" t="s">
        <v>8324</v>
      </c>
      <c r="S803" s="16">
        <f t="shared" si="58"/>
        <v>40695.795370370368</v>
      </c>
      <c r="T803" s="16">
        <f t="shared" si="59"/>
        <v>40725.795370370368</v>
      </c>
      <c r="U803">
        <f t="shared" si="60"/>
        <v>2011</v>
      </c>
    </row>
    <row r="804" spans="1:21" ht="57.6" hidden="1" x14ac:dyDescent="0.3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2"/>
        <v>101</v>
      </c>
      <c r="P804">
        <f t="shared" si="61"/>
        <v>81.069999999999993</v>
      </c>
      <c r="Q804" s="9" t="s">
        <v>8323</v>
      </c>
      <c r="R804" t="s">
        <v>8324</v>
      </c>
      <c r="S804" s="16">
        <f t="shared" si="58"/>
        <v>41123.022268518522</v>
      </c>
      <c r="T804" s="16">
        <f t="shared" si="59"/>
        <v>41169.170138888891</v>
      </c>
      <c r="U804">
        <f t="shared" si="60"/>
        <v>2012</v>
      </c>
    </row>
    <row r="805" spans="1:21" ht="43.2" hidden="1" x14ac:dyDescent="0.3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2"/>
        <v>123</v>
      </c>
      <c r="P805">
        <f t="shared" si="61"/>
        <v>74.61</v>
      </c>
      <c r="Q805" s="9" t="s">
        <v>8323</v>
      </c>
      <c r="R805" t="s">
        <v>8324</v>
      </c>
      <c r="S805" s="16">
        <f t="shared" si="58"/>
        <v>40665.949976851851</v>
      </c>
      <c r="T805" s="16">
        <f t="shared" si="59"/>
        <v>40692.041666666664</v>
      </c>
      <c r="U805">
        <f t="shared" si="60"/>
        <v>2011</v>
      </c>
    </row>
    <row r="806" spans="1:21" ht="43.2" hidden="1" x14ac:dyDescent="0.3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2"/>
        <v>100</v>
      </c>
      <c r="P806">
        <f t="shared" si="61"/>
        <v>305.56</v>
      </c>
      <c r="Q806" s="9" t="s">
        <v>8323</v>
      </c>
      <c r="R806" t="s">
        <v>8324</v>
      </c>
      <c r="S806" s="16">
        <f t="shared" si="58"/>
        <v>40730.105625000004</v>
      </c>
      <c r="T806" s="16">
        <f t="shared" si="59"/>
        <v>40747.165972222225</v>
      </c>
      <c r="U806">
        <f t="shared" si="60"/>
        <v>2011</v>
      </c>
    </row>
    <row r="807" spans="1:21" ht="43.2" hidden="1" x14ac:dyDescent="0.3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2"/>
        <v>105</v>
      </c>
      <c r="P807">
        <f t="shared" si="61"/>
        <v>58.33</v>
      </c>
      <c r="Q807" s="9" t="s">
        <v>8323</v>
      </c>
      <c r="R807" t="s">
        <v>8324</v>
      </c>
      <c r="S807" s="16">
        <f t="shared" si="58"/>
        <v>40690.823055555556</v>
      </c>
      <c r="T807" s="16">
        <f t="shared" si="59"/>
        <v>40740.958333333336</v>
      </c>
      <c r="U807">
        <f t="shared" si="60"/>
        <v>2011</v>
      </c>
    </row>
    <row r="808" spans="1:21" hidden="1" x14ac:dyDescent="0.3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2"/>
        <v>104</v>
      </c>
      <c r="P808">
        <f t="shared" si="61"/>
        <v>117.68</v>
      </c>
      <c r="Q808" s="9" t="s">
        <v>8323</v>
      </c>
      <c r="R808" t="s">
        <v>8324</v>
      </c>
      <c r="S808" s="16">
        <f t="shared" si="58"/>
        <v>40763.691423611112</v>
      </c>
      <c r="T808" s="16">
        <f t="shared" si="59"/>
        <v>40793.691423611112</v>
      </c>
      <c r="U808">
        <f t="shared" si="60"/>
        <v>2011</v>
      </c>
    </row>
    <row r="809" spans="1:21" ht="28.8" hidden="1" x14ac:dyDescent="0.3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2"/>
        <v>105</v>
      </c>
      <c r="P809">
        <f t="shared" si="61"/>
        <v>73.77</v>
      </c>
      <c r="Q809" s="9" t="s">
        <v>8323</v>
      </c>
      <c r="R809" t="s">
        <v>8324</v>
      </c>
      <c r="S809" s="16">
        <f t="shared" si="58"/>
        <v>42759.628599537042</v>
      </c>
      <c r="T809" s="16">
        <f t="shared" si="59"/>
        <v>42795.083333333328</v>
      </c>
      <c r="U809">
        <f t="shared" si="60"/>
        <v>2017</v>
      </c>
    </row>
    <row r="810" spans="1:21" ht="43.2" hidden="1" x14ac:dyDescent="0.3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2"/>
        <v>100</v>
      </c>
      <c r="P810">
        <f t="shared" si="61"/>
        <v>104.65</v>
      </c>
      <c r="Q810" s="9" t="s">
        <v>8323</v>
      </c>
      <c r="R810" t="s">
        <v>8324</v>
      </c>
      <c r="S810" s="16">
        <f t="shared" si="58"/>
        <v>41962.100532407407</v>
      </c>
      <c r="T810" s="16">
        <f t="shared" si="59"/>
        <v>41995.207638888889</v>
      </c>
      <c r="U810">
        <f t="shared" si="60"/>
        <v>2014</v>
      </c>
    </row>
    <row r="811" spans="1:21" ht="43.2" hidden="1" x14ac:dyDescent="0.3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2"/>
        <v>104</v>
      </c>
      <c r="P811">
        <f t="shared" si="61"/>
        <v>79.83</v>
      </c>
      <c r="Q811" s="9" t="s">
        <v>8323</v>
      </c>
      <c r="R811" t="s">
        <v>8324</v>
      </c>
      <c r="S811" s="16">
        <f t="shared" si="58"/>
        <v>41628.833680555559</v>
      </c>
      <c r="T811" s="16">
        <f t="shared" si="59"/>
        <v>41658.833680555559</v>
      </c>
      <c r="U811">
        <f t="shared" si="60"/>
        <v>2013</v>
      </c>
    </row>
    <row r="812" spans="1:21" ht="43.2" hidden="1" x14ac:dyDescent="0.3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2"/>
        <v>105</v>
      </c>
      <c r="P812">
        <f t="shared" si="61"/>
        <v>58.33</v>
      </c>
      <c r="Q812" s="9" t="s">
        <v>8323</v>
      </c>
      <c r="R812" t="s">
        <v>8324</v>
      </c>
      <c r="S812" s="16">
        <f t="shared" si="58"/>
        <v>41123.056273148148</v>
      </c>
      <c r="T812" s="16">
        <f t="shared" si="59"/>
        <v>41153.056273148148</v>
      </c>
      <c r="U812">
        <f t="shared" si="60"/>
        <v>2012</v>
      </c>
    </row>
    <row r="813" spans="1:21" ht="28.8" hidden="1" x14ac:dyDescent="0.3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2"/>
        <v>104</v>
      </c>
      <c r="P813">
        <f t="shared" si="61"/>
        <v>86.67</v>
      </c>
      <c r="Q813" s="9" t="s">
        <v>8323</v>
      </c>
      <c r="R813" t="s">
        <v>8324</v>
      </c>
      <c r="S813" s="16">
        <f t="shared" si="58"/>
        <v>41443.643541666665</v>
      </c>
      <c r="T813" s="16">
        <f t="shared" si="59"/>
        <v>41465.702777777777</v>
      </c>
      <c r="U813">
        <f t="shared" si="60"/>
        <v>2013</v>
      </c>
    </row>
    <row r="814" spans="1:21" ht="43.2" hidden="1" x14ac:dyDescent="0.3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2"/>
        <v>152</v>
      </c>
      <c r="P814">
        <f t="shared" si="61"/>
        <v>27.61</v>
      </c>
      <c r="Q814" s="9" t="s">
        <v>8323</v>
      </c>
      <c r="R814" t="s">
        <v>8324</v>
      </c>
      <c r="S814" s="16">
        <f t="shared" si="58"/>
        <v>41282.017962962964</v>
      </c>
      <c r="T814" s="16">
        <f t="shared" si="59"/>
        <v>41334.581944444442</v>
      </c>
      <c r="U814">
        <f t="shared" si="60"/>
        <v>2013</v>
      </c>
    </row>
    <row r="815" spans="1:21" ht="28.8" hidden="1" x14ac:dyDescent="0.3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2"/>
        <v>160</v>
      </c>
      <c r="P815">
        <f t="shared" si="61"/>
        <v>25</v>
      </c>
      <c r="Q815" s="9" t="s">
        <v>8323</v>
      </c>
      <c r="R815" t="s">
        <v>8324</v>
      </c>
      <c r="S815" s="16">
        <f t="shared" si="58"/>
        <v>41080.960243055553</v>
      </c>
      <c r="T815" s="16">
        <f t="shared" si="59"/>
        <v>41110.960243055553</v>
      </c>
      <c r="U815">
        <f t="shared" si="60"/>
        <v>2012</v>
      </c>
    </row>
    <row r="816" spans="1:21" ht="43.2" hidden="1" x14ac:dyDescent="0.3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2"/>
        <v>127</v>
      </c>
      <c r="P816">
        <f t="shared" si="61"/>
        <v>45.46</v>
      </c>
      <c r="Q816" s="9" t="s">
        <v>8323</v>
      </c>
      <c r="R816" t="s">
        <v>8324</v>
      </c>
      <c r="S816" s="16">
        <f t="shared" si="58"/>
        <v>40679.743067129632</v>
      </c>
      <c r="T816" s="16">
        <f t="shared" si="59"/>
        <v>40694.75277777778</v>
      </c>
      <c r="U816">
        <f t="shared" si="60"/>
        <v>2011</v>
      </c>
    </row>
    <row r="817" spans="1:21" ht="28.8" hidden="1" x14ac:dyDescent="0.3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2"/>
        <v>107</v>
      </c>
      <c r="P817">
        <f t="shared" si="61"/>
        <v>99.53</v>
      </c>
      <c r="Q817" s="9" t="s">
        <v>8323</v>
      </c>
      <c r="R817" t="s">
        <v>8324</v>
      </c>
      <c r="S817" s="16">
        <f t="shared" si="58"/>
        <v>41914.917858796296</v>
      </c>
      <c r="T817" s="16">
        <f t="shared" si="59"/>
        <v>41944.917858796296</v>
      </c>
      <c r="U817">
        <f t="shared" si="60"/>
        <v>2014</v>
      </c>
    </row>
    <row r="818" spans="1:21" ht="28.8" hidden="1" x14ac:dyDescent="0.3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2"/>
        <v>115</v>
      </c>
      <c r="P818">
        <f t="shared" si="61"/>
        <v>39.31</v>
      </c>
      <c r="Q818" s="9" t="s">
        <v>8323</v>
      </c>
      <c r="R818" t="s">
        <v>8324</v>
      </c>
      <c r="S818" s="16">
        <f t="shared" si="58"/>
        <v>41341.870868055557</v>
      </c>
      <c r="T818" s="16">
        <f t="shared" si="59"/>
        <v>41373.270833333336</v>
      </c>
      <c r="U818">
        <f t="shared" si="60"/>
        <v>2013</v>
      </c>
    </row>
    <row r="819" spans="1:21" ht="43.2" hidden="1" x14ac:dyDescent="0.3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2"/>
        <v>137</v>
      </c>
      <c r="P819">
        <f t="shared" si="61"/>
        <v>89.42</v>
      </c>
      <c r="Q819" s="9" t="s">
        <v>8323</v>
      </c>
      <c r="R819" t="s">
        <v>8324</v>
      </c>
      <c r="S819" s="16">
        <f t="shared" si="58"/>
        <v>40925.599664351852</v>
      </c>
      <c r="T819" s="16">
        <f t="shared" si="59"/>
        <v>40979.207638888889</v>
      </c>
      <c r="U819">
        <f t="shared" si="60"/>
        <v>2012</v>
      </c>
    </row>
    <row r="820" spans="1:21" ht="43.2" hidden="1" x14ac:dyDescent="0.3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2"/>
        <v>156</v>
      </c>
      <c r="P820">
        <f t="shared" si="61"/>
        <v>28.68</v>
      </c>
      <c r="Q820" s="9" t="s">
        <v>8323</v>
      </c>
      <c r="R820" t="s">
        <v>8324</v>
      </c>
      <c r="S820" s="16">
        <f t="shared" si="58"/>
        <v>41120.882881944446</v>
      </c>
      <c r="T820" s="16">
        <f t="shared" si="59"/>
        <v>41128.709027777775</v>
      </c>
      <c r="U820">
        <f t="shared" si="60"/>
        <v>2012</v>
      </c>
    </row>
    <row r="821" spans="1:21" ht="28.8" hidden="1" x14ac:dyDescent="0.3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2"/>
        <v>109</v>
      </c>
      <c r="P821">
        <f t="shared" si="61"/>
        <v>31.07</v>
      </c>
      <c r="Q821" s="9" t="s">
        <v>8323</v>
      </c>
      <c r="R821" t="s">
        <v>8324</v>
      </c>
      <c r="S821" s="16">
        <f t="shared" si="58"/>
        <v>41619.998310185183</v>
      </c>
      <c r="T821" s="16">
        <f t="shared" si="59"/>
        <v>41629.197222222225</v>
      </c>
      <c r="U821">
        <f t="shared" si="60"/>
        <v>2013</v>
      </c>
    </row>
    <row r="822" spans="1:21" ht="43.2" hidden="1" x14ac:dyDescent="0.3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2"/>
        <v>134</v>
      </c>
      <c r="P822">
        <f t="shared" si="61"/>
        <v>70.55</v>
      </c>
      <c r="Q822" s="9" t="s">
        <v>8323</v>
      </c>
      <c r="R822" t="s">
        <v>8324</v>
      </c>
      <c r="S822" s="16">
        <f t="shared" si="58"/>
        <v>41768.841921296298</v>
      </c>
      <c r="T822" s="16">
        <f t="shared" si="59"/>
        <v>41799.208333333336</v>
      </c>
      <c r="U822">
        <f t="shared" si="60"/>
        <v>2014</v>
      </c>
    </row>
    <row r="823" spans="1:21" ht="43.2" hidden="1" x14ac:dyDescent="0.3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2"/>
        <v>100</v>
      </c>
      <c r="P823">
        <f t="shared" si="61"/>
        <v>224.13</v>
      </c>
      <c r="Q823" s="9" t="s">
        <v>8323</v>
      </c>
      <c r="R823" t="s">
        <v>8324</v>
      </c>
      <c r="S823" s="16">
        <f t="shared" si="58"/>
        <v>42093.922048611115</v>
      </c>
      <c r="T823" s="16">
        <f t="shared" si="59"/>
        <v>42128.167361111111</v>
      </c>
      <c r="U823">
        <f t="shared" si="60"/>
        <v>2015</v>
      </c>
    </row>
    <row r="824" spans="1:21" ht="43.2" hidden="1" x14ac:dyDescent="0.3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2"/>
        <v>119</v>
      </c>
      <c r="P824">
        <f t="shared" si="61"/>
        <v>51.81</v>
      </c>
      <c r="Q824" s="9" t="s">
        <v>8323</v>
      </c>
      <c r="R824" t="s">
        <v>8324</v>
      </c>
      <c r="S824" s="16">
        <f t="shared" si="58"/>
        <v>41157.947337962964</v>
      </c>
      <c r="T824" s="16">
        <f t="shared" si="59"/>
        <v>41187.947337962964</v>
      </c>
      <c r="U824">
        <f t="shared" si="60"/>
        <v>2012</v>
      </c>
    </row>
    <row r="825" spans="1:21" ht="43.2" hidden="1" x14ac:dyDescent="0.3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2"/>
        <v>180</v>
      </c>
      <c r="P825">
        <f t="shared" si="61"/>
        <v>43.52</v>
      </c>
      <c r="Q825" s="9" t="s">
        <v>8323</v>
      </c>
      <c r="R825" t="s">
        <v>8324</v>
      </c>
      <c r="S825" s="16">
        <f t="shared" si="58"/>
        <v>42055.972824074073</v>
      </c>
      <c r="T825" s="16">
        <f t="shared" si="59"/>
        <v>42085.931157407409</v>
      </c>
      <c r="U825">
        <f t="shared" si="60"/>
        <v>2015</v>
      </c>
    </row>
    <row r="826" spans="1:21" ht="57.6" hidden="1" x14ac:dyDescent="0.3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2"/>
        <v>134</v>
      </c>
      <c r="P826">
        <f t="shared" si="61"/>
        <v>39.82</v>
      </c>
      <c r="Q826" s="9" t="s">
        <v>8323</v>
      </c>
      <c r="R826" t="s">
        <v>8324</v>
      </c>
      <c r="S826" s="16">
        <f t="shared" si="58"/>
        <v>40250.242106481484</v>
      </c>
      <c r="T826" s="16">
        <f t="shared" si="59"/>
        <v>40286.290972222225</v>
      </c>
      <c r="U826">
        <f t="shared" si="60"/>
        <v>2010</v>
      </c>
    </row>
    <row r="827" spans="1:21" ht="28.8" hidden="1" x14ac:dyDescent="0.3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2"/>
        <v>100</v>
      </c>
      <c r="P827">
        <f t="shared" si="61"/>
        <v>126.81</v>
      </c>
      <c r="Q827" s="9" t="s">
        <v>8323</v>
      </c>
      <c r="R827" t="s">
        <v>8324</v>
      </c>
      <c r="S827" s="16">
        <f t="shared" si="58"/>
        <v>41186.306527777779</v>
      </c>
      <c r="T827" s="16">
        <f t="shared" si="59"/>
        <v>41211.306527777779</v>
      </c>
      <c r="U827">
        <f t="shared" si="60"/>
        <v>2012</v>
      </c>
    </row>
    <row r="828" spans="1:21" ht="43.2" hidden="1" x14ac:dyDescent="0.3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2"/>
        <v>101</v>
      </c>
      <c r="P828">
        <f t="shared" si="61"/>
        <v>113.88</v>
      </c>
      <c r="Q828" s="9" t="s">
        <v>8323</v>
      </c>
      <c r="R828" t="s">
        <v>8324</v>
      </c>
      <c r="S828" s="16">
        <f t="shared" si="58"/>
        <v>40973.038541666669</v>
      </c>
      <c r="T828" s="16">
        <f t="shared" si="59"/>
        <v>40993.996874999997</v>
      </c>
      <c r="U828">
        <f t="shared" si="60"/>
        <v>2012</v>
      </c>
    </row>
    <row r="829" spans="1:21" ht="57.6" hidden="1" x14ac:dyDescent="0.3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2"/>
        <v>103</v>
      </c>
      <c r="P829">
        <f t="shared" si="61"/>
        <v>28.18</v>
      </c>
      <c r="Q829" s="9" t="s">
        <v>8323</v>
      </c>
      <c r="R829" t="s">
        <v>8324</v>
      </c>
      <c r="S829" s="16">
        <f t="shared" si="58"/>
        <v>40927.473460648151</v>
      </c>
      <c r="T829" s="16">
        <f t="shared" si="59"/>
        <v>40953.825694444444</v>
      </c>
      <c r="U829">
        <f t="shared" si="60"/>
        <v>2012</v>
      </c>
    </row>
    <row r="830" spans="1:21" ht="57.6" hidden="1" x14ac:dyDescent="0.3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2"/>
        <v>107</v>
      </c>
      <c r="P830">
        <f t="shared" si="61"/>
        <v>36.61</v>
      </c>
      <c r="Q830" s="9" t="s">
        <v>8323</v>
      </c>
      <c r="R830" t="s">
        <v>8324</v>
      </c>
      <c r="S830" s="16">
        <f t="shared" si="58"/>
        <v>41073.050717592596</v>
      </c>
      <c r="T830" s="16">
        <f t="shared" si="59"/>
        <v>41085.683333333334</v>
      </c>
      <c r="U830">
        <f t="shared" si="60"/>
        <v>2012</v>
      </c>
    </row>
    <row r="831" spans="1:21" ht="57.6" hidden="1" x14ac:dyDescent="0.3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2"/>
        <v>104</v>
      </c>
      <c r="P831">
        <f t="shared" si="61"/>
        <v>32.5</v>
      </c>
      <c r="Q831" s="9" t="s">
        <v>8323</v>
      </c>
      <c r="R831" t="s">
        <v>8324</v>
      </c>
      <c r="S831" s="16">
        <f t="shared" si="58"/>
        <v>42504.801388888889</v>
      </c>
      <c r="T831" s="16">
        <f t="shared" si="59"/>
        <v>42564.801388888889</v>
      </c>
      <c r="U831">
        <f t="shared" si="60"/>
        <v>2016</v>
      </c>
    </row>
    <row r="832" spans="1:21" ht="43.2" hidden="1" x14ac:dyDescent="0.3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2"/>
        <v>108</v>
      </c>
      <c r="P832">
        <f t="shared" si="61"/>
        <v>60.66</v>
      </c>
      <c r="Q832" s="9" t="s">
        <v>8323</v>
      </c>
      <c r="R832" t="s">
        <v>8324</v>
      </c>
      <c r="S832" s="16">
        <f t="shared" si="58"/>
        <v>41325.525752314818</v>
      </c>
      <c r="T832" s="16">
        <f t="shared" si="59"/>
        <v>41355.484085648146</v>
      </c>
      <c r="U832">
        <f t="shared" si="60"/>
        <v>2013</v>
      </c>
    </row>
    <row r="833" spans="1:21" ht="28.8" hidden="1" x14ac:dyDescent="0.3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2"/>
        <v>233</v>
      </c>
      <c r="P833">
        <f t="shared" si="61"/>
        <v>175</v>
      </c>
      <c r="Q833" s="9" t="s">
        <v>8323</v>
      </c>
      <c r="R833" t="s">
        <v>8324</v>
      </c>
      <c r="S833" s="16">
        <f t="shared" si="58"/>
        <v>40996.646921296298</v>
      </c>
      <c r="T833" s="16">
        <f t="shared" si="59"/>
        <v>41026.646921296298</v>
      </c>
      <c r="U833">
        <f t="shared" si="60"/>
        <v>2012</v>
      </c>
    </row>
    <row r="834" spans="1:21" ht="43.2" hidden="1" x14ac:dyDescent="0.3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2"/>
        <v>101</v>
      </c>
      <c r="P834">
        <f t="shared" si="61"/>
        <v>97.99</v>
      </c>
      <c r="Q834" s="9" t="s">
        <v>8323</v>
      </c>
      <c r="R834" t="s">
        <v>8324</v>
      </c>
      <c r="S834" s="16">
        <f t="shared" si="58"/>
        <v>40869.675173611111</v>
      </c>
      <c r="T834" s="16">
        <f t="shared" si="59"/>
        <v>40929.342361111114</v>
      </c>
      <c r="U834">
        <f t="shared" si="60"/>
        <v>2011</v>
      </c>
    </row>
    <row r="835" spans="1:21" hidden="1" x14ac:dyDescent="0.3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2"/>
        <v>102</v>
      </c>
      <c r="P835">
        <f t="shared" si="61"/>
        <v>148.78</v>
      </c>
      <c r="Q835" s="9" t="s">
        <v>8323</v>
      </c>
      <c r="R835" t="s">
        <v>8324</v>
      </c>
      <c r="S835" s="16">
        <f t="shared" ref="S835:S898" si="63">(((J835/60)/60)/24)+DATE(1970,1,1)</f>
        <v>41718.878182870372</v>
      </c>
      <c r="T835" s="16">
        <f t="shared" ref="T835:T898" si="64">(((I835/60)/60)/24)+DATE(1970,1,1)</f>
        <v>41748.878182870372</v>
      </c>
      <c r="U835">
        <f t="shared" ref="U835:U898" si="65">YEAR(S:S)</f>
        <v>2014</v>
      </c>
    </row>
    <row r="836" spans="1:21" ht="57.6" hidden="1" x14ac:dyDescent="0.3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2"/>
        <v>131</v>
      </c>
      <c r="P836">
        <f t="shared" ref="P836:P899" si="66">IFERROR(ROUND(E836/L836,2), "N/A")</f>
        <v>96.08</v>
      </c>
      <c r="Q836" s="9" t="s">
        <v>8323</v>
      </c>
      <c r="R836" t="s">
        <v>8324</v>
      </c>
      <c r="S836" s="16">
        <f t="shared" si="63"/>
        <v>41422.822824074072</v>
      </c>
      <c r="T836" s="16">
        <f t="shared" si="64"/>
        <v>41456.165972222225</v>
      </c>
      <c r="U836">
        <f t="shared" si="65"/>
        <v>2013</v>
      </c>
    </row>
    <row r="837" spans="1:21" ht="43.2" hidden="1" x14ac:dyDescent="0.3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ref="O837:O900" si="67">ROUND(E837/D837*100,0)</f>
        <v>117</v>
      </c>
      <c r="P837">
        <f t="shared" si="66"/>
        <v>58.63</v>
      </c>
      <c r="Q837" s="9" t="s">
        <v>8323</v>
      </c>
      <c r="R837" t="s">
        <v>8324</v>
      </c>
      <c r="S837" s="16">
        <f t="shared" si="63"/>
        <v>41005.45784722222</v>
      </c>
      <c r="T837" s="16">
        <f t="shared" si="64"/>
        <v>41048.125</v>
      </c>
      <c r="U837">
        <f t="shared" si="65"/>
        <v>2012</v>
      </c>
    </row>
    <row r="838" spans="1:21" hidden="1" x14ac:dyDescent="0.3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7"/>
        <v>101</v>
      </c>
      <c r="P838">
        <f t="shared" si="66"/>
        <v>109.71</v>
      </c>
      <c r="Q838" s="9" t="s">
        <v>8323</v>
      </c>
      <c r="R838" t="s">
        <v>8324</v>
      </c>
      <c r="S838" s="16">
        <f t="shared" si="63"/>
        <v>41524.056921296295</v>
      </c>
      <c r="T838" s="16">
        <f t="shared" si="64"/>
        <v>41554.056921296295</v>
      </c>
      <c r="U838">
        <f t="shared" si="65"/>
        <v>2013</v>
      </c>
    </row>
    <row r="839" spans="1:21" ht="43.2" hidden="1" x14ac:dyDescent="0.3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7"/>
        <v>122</v>
      </c>
      <c r="P839">
        <f t="shared" si="66"/>
        <v>49.11</v>
      </c>
      <c r="Q839" s="9" t="s">
        <v>8323</v>
      </c>
      <c r="R839" t="s">
        <v>8324</v>
      </c>
      <c r="S839" s="16">
        <f t="shared" si="63"/>
        <v>41730.998402777775</v>
      </c>
      <c r="T839" s="16">
        <f t="shared" si="64"/>
        <v>41760.998402777775</v>
      </c>
      <c r="U839">
        <f t="shared" si="65"/>
        <v>2014</v>
      </c>
    </row>
    <row r="840" spans="1:21" ht="43.2" hidden="1" x14ac:dyDescent="0.3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7"/>
        <v>145</v>
      </c>
      <c r="P840">
        <f t="shared" si="66"/>
        <v>47.67</v>
      </c>
      <c r="Q840" s="9" t="s">
        <v>8323</v>
      </c>
      <c r="R840" t="s">
        <v>8324</v>
      </c>
      <c r="S840" s="16">
        <f t="shared" si="63"/>
        <v>40895.897974537038</v>
      </c>
      <c r="T840" s="16">
        <f t="shared" si="64"/>
        <v>40925.897974537038</v>
      </c>
      <c r="U840">
        <f t="shared" si="65"/>
        <v>2011</v>
      </c>
    </row>
    <row r="841" spans="1:21" ht="43.2" hidden="1" x14ac:dyDescent="0.3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7"/>
        <v>117</v>
      </c>
      <c r="P841">
        <f t="shared" si="66"/>
        <v>60.74</v>
      </c>
      <c r="Q841" s="9" t="s">
        <v>8323</v>
      </c>
      <c r="R841" t="s">
        <v>8324</v>
      </c>
      <c r="S841" s="16">
        <f t="shared" si="63"/>
        <v>41144.763379629629</v>
      </c>
      <c r="T841" s="16">
        <f t="shared" si="64"/>
        <v>41174.763379629629</v>
      </c>
      <c r="U841">
        <f t="shared" si="65"/>
        <v>2012</v>
      </c>
    </row>
    <row r="842" spans="1:21" ht="43.2" hidden="1" x14ac:dyDescent="0.3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7"/>
        <v>120</v>
      </c>
      <c r="P842">
        <f t="shared" si="66"/>
        <v>63.38</v>
      </c>
      <c r="Q842" s="9" t="s">
        <v>8323</v>
      </c>
      <c r="R842" t="s">
        <v>8325</v>
      </c>
      <c r="S842" s="16">
        <f t="shared" si="63"/>
        <v>42607.226701388892</v>
      </c>
      <c r="T842" s="16">
        <f t="shared" si="64"/>
        <v>42637.226701388892</v>
      </c>
      <c r="U842">
        <f t="shared" si="65"/>
        <v>2016</v>
      </c>
    </row>
    <row r="843" spans="1:21" ht="43.2" hidden="1" x14ac:dyDescent="0.3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7"/>
        <v>101</v>
      </c>
      <c r="P843">
        <f t="shared" si="66"/>
        <v>53.89</v>
      </c>
      <c r="Q843" s="9" t="s">
        <v>8323</v>
      </c>
      <c r="R843" t="s">
        <v>8325</v>
      </c>
      <c r="S843" s="16">
        <f t="shared" si="63"/>
        <v>41923.838692129626</v>
      </c>
      <c r="T843" s="16">
        <f t="shared" si="64"/>
        <v>41953.88035879629</v>
      </c>
      <c r="U843">
        <f t="shared" si="65"/>
        <v>2014</v>
      </c>
    </row>
    <row r="844" spans="1:21" ht="43.2" hidden="1" x14ac:dyDescent="0.3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7"/>
        <v>104</v>
      </c>
      <c r="P844">
        <f t="shared" si="66"/>
        <v>66.87</v>
      </c>
      <c r="Q844" s="9" t="s">
        <v>8323</v>
      </c>
      <c r="R844" t="s">
        <v>8325</v>
      </c>
      <c r="S844" s="16">
        <f t="shared" si="63"/>
        <v>41526.592395833337</v>
      </c>
      <c r="T844" s="16">
        <f t="shared" si="64"/>
        <v>41561.165972222225</v>
      </c>
      <c r="U844">
        <f t="shared" si="65"/>
        <v>2013</v>
      </c>
    </row>
    <row r="845" spans="1:21" ht="43.2" hidden="1" x14ac:dyDescent="0.3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7"/>
        <v>267</v>
      </c>
      <c r="P845">
        <f t="shared" si="66"/>
        <v>63.1</v>
      </c>
      <c r="Q845" s="9" t="s">
        <v>8323</v>
      </c>
      <c r="R845" t="s">
        <v>8325</v>
      </c>
      <c r="S845" s="16">
        <f t="shared" si="63"/>
        <v>42695.257870370369</v>
      </c>
      <c r="T845" s="16">
        <f t="shared" si="64"/>
        <v>42712.333333333328</v>
      </c>
      <c r="U845">
        <f t="shared" si="65"/>
        <v>2016</v>
      </c>
    </row>
    <row r="846" spans="1:21" ht="57.6" hidden="1" x14ac:dyDescent="0.3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7"/>
        <v>194</v>
      </c>
      <c r="P846">
        <f t="shared" si="66"/>
        <v>36.630000000000003</v>
      </c>
      <c r="Q846" s="9" t="s">
        <v>8323</v>
      </c>
      <c r="R846" t="s">
        <v>8325</v>
      </c>
      <c r="S846" s="16">
        <f t="shared" si="63"/>
        <v>41905.684629629628</v>
      </c>
      <c r="T846" s="16">
        <f t="shared" si="64"/>
        <v>41944.207638888889</v>
      </c>
      <c r="U846">
        <f t="shared" si="65"/>
        <v>2014</v>
      </c>
    </row>
    <row r="847" spans="1:21" ht="43.2" hidden="1" x14ac:dyDescent="0.3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7"/>
        <v>120</v>
      </c>
      <c r="P847">
        <f t="shared" si="66"/>
        <v>34.01</v>
      </c>
      <c r="Q847" s="9" t="s">
        <v>8323</v>
      </c>
      <c r="R847" t="s">
        <v>8325</v>
      </c>
      <c r="S847" s="16">
        <f t="shared" si="63"/>
        <v>42578.205972222218</v>
      </c>
      <c r="T847" s="16">
        <f t="shared" si="64"/>
        <v>42618.165972222225</v>
      </c>
      <c r="U847">
        <f t="shared" si="65"/>
        <v>2016</v>
      </c>
    </row>
    <row r="848" spans="1:21" ht="43.2" hidden="1" x14ac:dyDescent="0.3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7"/>
        <v>122</v>
      </c>
      <c r="P848">
        <f t="shared" si="66"/>
        <v>28.55</v>
      </c>
      <c r="Q848" s="9" t="s">
        <v>8323</v>
      </c>
      <c r="R848" t="s">
        <v>8325</v>
      </c>
      <c r="S848" s="16">
        <f t="shared" si="63"/>
        <v>41694.391840277778</v>
      </c>
      <c r="T848" s="16">
        <f t="shared" si="64"/>
        <v>41708.583333333336</v>
      </c>
      <c r="U848">
        <f t="shared" si="65"/>
        <v>2014</v>
      </c>
    </row>
    <row r="849" spans="1:21" ht="28.8" hidden="1" x14ac:dyDescent="0.3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7"/>
        <v>100</v>
      </c>
      <c r="P849">
        <f t="shared" si="66"/>
        <v>10</v>
      </c>
      <c r="Q849" s="9" t="s">
        <v>8323</v>
      </c>
      <c r="R849" t="s">
        <v>8325</v>
      </c>
      <c r="S849" s="16">
        <f t="shared" si="63"/>
        <v>42165.79833333334</v>
      </c>
      <c r="T849" s="16">
        <f t="shared" si="64"/>
        <v>42195.79833333334</v>
      </c>
      <c r="U849">
        <f t="shared" si="65"/>
        <v>2015</v>
      </c>
    </row>
    <row r="850" spans="1:21" ht="43.2" hidden="1" x14ac:dyDescent="0.3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7"/>
        <v>100</v>
      </c>
      <c r="P850">
        <f t="shared" si="66"/>
        <v>18.75</v>
      </c>
      <c r="Q850" s="9" t="s">
        <v>8323</v>
      </c>
      <c r="R850" t="s">
        <v>8325</v>
      </c>
      <c r="S850" s="16">
        <f t="shared" si="63"/>
        <v>42078.792048611111</v>
      </c>
      <c r="T850" s="16">
        <f t="shared" si="64"/>
        <v>42108.792048611111</v>
      </c>
      <c r="U850">
        <f t="shared" si="65"/>
        <v>2015</v>
      </c>
    </row>
    <row r="851" spans="1:21" ht="57.6" hidden="1" x14ac:dyDescent="0.3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7"/>
        <v>120</v>
      </c>
      <c r="P851">
        <f t="shared" si="66"/>
        <v>41.7</v>
      </c>
      <c r="Q851" s="9" t="s">
        <v>8323</v>
      </c>
      <c r="R851" t="s">
        <v>8325</v>
      </c>
      <c r="S851" s="16">
        <f t="shared" si="63"/>
        <v>42051.148888888885</v>
      </c>
      <c r="T851" s="16">
        <f t="shared" si="64"/>
        <v>42079.107222222221</v>
      </c>
      <c r="U851">
        <f t="shared" si="65"/>
        <v>2015</v>
      </c>
    </row>
    <row r="852" spans="1:21" ht="43.2" hidden="1" x14ac:dyDescent="0.3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7"/>
        <v>155</v>
      </c>
      <c r="P852">
        <f t="shared" si="66"/>
        <v>46.67</v>
      </c>
      <c r="Q852" s="9" t="s">
        <v>8323</v>
      </c>
      <c r="R852" t="s">
        <v>8325</v>
      </c>
      <c r="S852" s="16">
        <f t="shared" si="63"/>
        <v>42452.827743055561</v>
      </c>
      <c r="T852" s="16">
        <f t="shared" si="64"/>
        <v>42485.207638888889</v>
      </c>
      <c r="U852">
        <f t="shared" si="65"/>
        <v>2016</v>
      </c>
    </row>
    <row r="853" spans="1:21" ht="43.2" hidden="1" x14ac:dyDescent="0.3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7"/>
        <v>130</v>
      </c>
      <c r="P853">
        <f t="shared" si="66"/>
        <v>37.270000000000003</v>
      </c>
      <c r="Q853" s="9" t="s">
        <v>8323</v>
      </c>
      <c r="R853" t="s">
        <v>8325</v>
      </c>
      <c r="S853" s="16">
        <f t="shared" si="63"/>
        <v>42522.880243055552</v>
      </c>
      <c r="T853" s="16">
        <f t="shared" si="64"/>
        <v>42582.822916666672</v>
      </c>
      <c r="U853">
        <f t="shared" si="65"/>
        <v>2016</v>
      </c>
    </row>
    <row r="854" spans="1:21" ht="28.8" hidden="1" x14ac:dyDescent="0.3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7"/>
        <v>105</v>
      </c>
      <c r="P854">
        <f t="shared" si="66"/>
        <v>59.26</v>
      </c>
      <c r="Q854" s="9" t="s">
        <v>8323</v>
      </c>
      <c r="R854" t="s">
        <v>8325</v>
      </c>
      <c r="S854" s="16">
        <f t="shared" si="63"/>
        <v>42656.805497685185</v>
      </c>
      <c r="T854" s="16">
        <f t="shared" si="64"/>
        <v>42667.875</v>
      </c>
      <c r="U854">
        <f t="shared" si="65"/>
        <v>2016</v>
      </c>
    </row>
    <row r="855" spans="1:21" ht="43.2" hidden="1" x14ac:dyDescent="0.3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7"/>
        <v>100</v>
      </c>
      <c r="P855">
        <f t="shared" si="66"/>
        <v>30</v>
      </c>
      <c r="Q855" s="9" t="s">
        <v>8323</v>
      </c>
      <c r="R855" t="s">
        <v>8325</v>
      </c>
      <c r="S855" s="16">
        <f t="shared" si="63"/>
        <v>42021.832280092596</v>
      </c>
      <c r="T855" s="16">
        <f t="shared" si="64"/>
        <v>42051.832280092596</v>
      </c>
      <c r="U855">
        <f t="shared" si="65"/>
        <v>2015</v>
      </c>
    </row>
    <row r="856" spans="1:21" ht="43.2" hidden="1" x14ac:dyDescent="0.3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7"/>
        <v>118</v>
      </c>
      <c r="P856">
        <f t="shared" si="66"/>
        <v>65.86</v>
      </c>
      <c r="Q856" s="9" t="s">
        <v>8323</v>
      </c>
      <c r="R856" t="s">
        <v>8325</v>
      </c>
      <c r="S856" s="16">
        <f t="shared" si="63"/>
        <v>42702.212337962963</v>
      </c>
      <c r="T856" s="16">
        <f t="shared" si="64"/>
        <v>42732.212337962963</v>
      </c>
      <c r="U856">
        <f t="shared" si="65"/>
        <v>2016</v>
      </c>
    </row>
    <row r="857" spans="1:21" ht="28.8" hidden="1" x14ac:dyDescent="0.3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7"/>
        <v>103</v>
      </c>
      <c r="P857">
        <f t="shared" si="66"/>
        <v>31.91</v>
      </c>
      <c r="Q857" s="9" t="s">
        <v>8323</v>
      </c>
      <c r="R857" t="s">
        <v>8325</v>
      </c>
      <c r="S857" s="16">
        <f t="shared" si="63"/>
        <v>42545.125196759262</v>
      </c>
      <c r="T857" s="16">
        <f t="shared" si="64"/>
        <v>42575.125196759262</v>
      </c>
      <c r="U857">
        <f t="shared" si="65"/>
        <v>2016</v>
      </c>
    </row>
    <row r="858" spans="1:21" ht="57.6" hidden="1" x14ac:dyDescent="0.3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7"/>
        <v>218</v>
      </c>
      <c r="P858">
        <f t="shared" si="66"/>
        <v>19.46</v>
      </c>
      <c r="Q858" s="9" t="s">
        <v>8323</v>
      </c>
      <c r="R858" t="s">
        <v>8325</v>
      </c>
      <c r="S858" s="16">
        <f t="shared" si="63"/>
        <v>42609.311990740738</v>
      </c>
      <c r="T858" s="16">
        <f t="shared" si="64"/>
        <v>42668.791666666672</v>
      </c>
      <c r="U858">
        <f t="shared" si="65"/>
        <v>2016</v>
      </c>
    </row>
    <row r="859" spans="1:21" ht="43.2" hidden="1" x14ac:dyDescent="0.3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7"/>
        <v>100</v>
      </c>
      <c r="P859">
        <f t="shared" si="66"/>
        <v>50</v>
      </c>
      <c r="Q859" s="9" t="s">
        <v>8323</v>
      </c>
      <c r="R859" t="s">
        <v>8325</v>
      </c>
      <c r="S859" s="16">
        <f t="shared" si="63"/>
        <v>42291.581377314811</v>
      </c>
      <c r="T859" s="16">
        <f t="shared" si="64"/>
        <v>42333.623043981483</v>
      </c>
      <c r="U859">
        <f t="shared" si="65"/>
        <v>2015</v>
      </c>
    </row>
    <row r="860" spans="1:21" ht="43.2" hidden="1" x14ac:dyDescent="0.3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7"/>
        <v>144</v>
      </c>
      <c r="P860">
        <f t="shared" si="66"/>
        <v>22.74</v>
      </c>
      <c r="Q860" s="9" t="s">
        <v>8323</v>
      </c>
      <c r="R860" t="s">
        <v>8325</v>
      </c>
      <c r="S860" s="16">
        <f t="shared" si="63"/>
        <v>42079.745578703703</v>
      </c>
      <c r="T860" s="16">
        <f t="shared" si="64"/>
        <v>42109.957638888889</v>
      </c>
      <c r="U860">
        <f t="shared" si="65"/>
        <v>2015</v>
      </c>
    </row>
    <row r="861" spans="1:21" ht="43.2" hidden="1" x14ac:dyDescent="0.3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7"/>
        <v>105</v>
      </c>
      <c r="P861">
        <f t="shared" si="66"/>
        <v>42.72</v>
      </c>
      <c r="Q861" s="9" t="s">
        <v>8323</v>
      </c>
      <c r="R861" t="s">
        <v>8325</v>
      </c>
      <c r="S861" s="16">
        <f t="shared" si="63"/>
        <v>42128.820231481484</v>
      </c>
      <c r="T861" s="16">
        <f t="shared" si="64"/>
        <v>42159</v>
      </c>
      <c r="U861">
        <f t="shared" si="65"/>
        <v>2015</v>
      </c>
    </row>
    <row r="862" spans="1:21" ht="43.2" hidden="1" x14ac:dyDescent="0.3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7"/>
        <v>18</v>
      </c>
      <c r="P862">
        <f t="shared" si="66"/>
        <v>52.92</v>
      </c>
      <c r="Q862" s="9" t="s">
        <v>8323</v>
      </c>
      <c r="R862" t="s">
        <v>8326</v>
      </c>
      <c r="S862" s="16">
        <f t="shared" si="63"/>
        <v>41570.482789351852</v>
      </c>
      <c r="T862" s="16">
        <f t="shared" si="64"/>
        <v>41600.524456018517</v>
      </c>
      <c r="U862">
        <f t="shared" si="65"/>
        <v>2013</v>
      </c>
    </row>
    <row r="863" spans="1:21" ht="43.2" hidden="1" x14ac:dyDescent="0.3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7"/>
        <v>2</v>
      </c>
      <c r="P863">
        <f t="shared" si="66"/>
        <v>50.5</v>
      </c>
      <c r="Q863" s="9" t="s">
        <v>8323</v>
      </c>
      <c r="R863" t="s">
        <v>8326</v>
      </c>
      <c r="S863" s="16">
        <f t="shared" si="63"/>
        <v>42599.965324074074</v>
      </c>
      <c r="T863" s="16">
        <f t="shared" si="64"/>
        <v>42629.965324074074</v>
      </c>
      <c r="U863">
        <f t="shared" si="65"/>
        <v>2016</v>
      </c>
    </row>
    <row r="864" spans="1:21" ht="43.2" hidden="1" x14ac:dyDescent="0.3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7"/>
        <v>0</v>
      </c>
      <c r="P864">
        <f t="shared" si="66"/>
        <v>42.5</v>
      </c>
      <c r="Q864" s="9" t="s">
        <v>8323</v>
      </c>
      <c r="R864" t="s">
        <v>8326</v>
      </c>
      <c r="S864" s="16">
        <f t="shared" si="63"/>
        <v>41559.5549537037</v>
      </c>
      <c r="T864" s="16">
        <f t="shared" si="64"/>
        <v>41589.596620370372</v>
      </c>
      <c r="U864">
        <f t="shared" si="65"/>
        <v>2013</v>
      </c>
    </row>
    <row r="865" spans="1:21" ht="43.2" hidden="1" x14ac:dyDescent="0.3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7"/>
        <v>5</v>
      </c>
      <c r="P865">
        <f t="shared" si="66"/>
        <v>18</v>
      </c>
      <c r="Q865" s="9" t="s">
        <v>8323</v>
      </c>
      <c r="R865" t="s">
        <v>8326</v>
      </c>
      <c r="S865" s="16">
        <f t="shared" si="63"/>
        <v>40921.117662037039</v>
      </c>
      <c r="T865" s="16">
        <f t="shared" si="64"/>
        <v>40951.117662037039</v>
      </c>
      <c r="U865">
        <f t="shared" si="65"/>
        <v>2012</v>
      </c>
    </row>
    <row r="866" spans="1:21" ht="43.2" hidden="1" x14ac:dyDescent="0.3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7"/>
        <v>42</v>
      </c>
      <c r="P866">
        <f t="shared" si="66"/>
        <v>34.18</v>
      </c>
      <c r="Q866" s="9" t="s">
        <v>8323</v>
      </c>
      <c r="R866" t="s">
        <v>8326</v>
      </c>
      <c r="S866" s="16">
        <f t="shared" si="63"/>
        <v>41541.106921296298</v>
      </c>
      <c r="T866" s="16">
        <f t="shared" si="64"/>
        <v>41563.415972222225</v>
      </c>
      <c r="U866">
        <f t="shared" si="65"/>
        <v>2013</v>
      </c>
    </row>
    <row r="867" spans="1:21" ht="43.2" hidden="1" x14ac:dyDescent="0.3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7"/>
        <v>2</v>
      </c>
      <c r="P867">
        <f t="shared" si="66"/>
        <v>22.5</v>
      </c>
      <c r="Q867" s="9" t="s">
        <v>8323</v>
      </c>
      <c r="R867" t="s">
        <v>8326</v>
      </c>
      <c r="S867" s="16">
        <f t="shared" si="63"/>
        <v>41230.77311342593</v>
      </c>
      <c r="T867" s="16">
        <f t="shared" si="64"/>
        <v>41290.77311342593</v>
      </c>
      <c r="U867">
        <f t="shared" si="65"/>
        <v>2012</v>
      </c>
    </row>
    <row r="868" spans="1:21" ht="43.2" hidden="1" x14ac:dyDescent="0.3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7"/>
        <v>18</v>
      </c>
      <c r="P868">
        <f t="shared" si="66"/>
        <v>58.18</v>
      </c>
      <c r="Q868" s="9" t="s">
        <v>8323</v>
      </c>
      <c r="R868" t="s">
        <v>8326</v>
      </c>
      <c r="S868" s="16">
        <f t="shared" si="63"/>
        <v>42025.637939814813</v>
      </c>
      <c r="T868" s="16">
        <f t="shared" si="64"/>
        <v>42063.631944444445</v>
      </c>
      <c r="U868">
        <f t="shared" si="65"/>
        <v>2015</v>
      </c>
    </row>
    <row r="869" spans="1:21" ht="43.2" hidden="1" x14ac:dyDescent="0.3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7"/>
        <v>24</v>
      </c>
      <c r="P869">
        <f t="shared" si="66"/>
        <v>109.18</v>
      </c>
      <c r="Q869" s="9" t="s">
        <v>8323</v>
      </c>
      <c r="R869" t="s">
        <v>8326</v>
      </c>
      <c r="S869" s="16">
        <f t="shared" si="63"/>
        <v>40088.105393518519</v>
      </c>
      <c r="T869" s="16">
        <f t="shared" si="64"/>
        <v>40148.207638888889</v>
      </c>
      <c r="U869">
        <f t="shared" si="65"/>
        <v>2009</v>
      </c>
    </row>
    <row r="870" spans="1:21" ht="57.6" hidden="1" x14ac:dyDescent="0.3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7"/>
        <v>0</v>
      </c>
      <c r="P870">
        <f t="shared" si="66"/>
        <v>50</v>
      </c>
      <c r="Q870" s="9" t="s">
        <v>8323</v>
      </c>
      <c r="R870" t="s">
        <v>8326</v>
      </c>
      <c r="S870" s="16">
        <f t="shared" si="63"/>
        <v>41616.027754629627</v>
      </c>
      <c r="T870" s="16">
        <f t="shared" si="64"/>
        <v>41646.027754629627</v>
      </c>
      <c r="U870">
        <f t="shared" si="65"/>
        <v>2013</v>
      </c>
    </row>
    <row r="871" spans="1:21" ht="57.6" hidden="1" x14ac:dyDescent="0.3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7"/>
        <v>12</v>
      </c>
      <c r="P871">
        <f t="shared" si="66"/>
        <v>346.67</v>
      </c>
      <c r="Q871" s="9" t="s">
        <v>8323</v>
      </c>
      <c r="R871" t="s">
        <v>8326</v>
      </c>
      <c r="S871" s="16">
        <f t="shared" si="63"/>
        <v>41342.845567129632</v>
      </c>
      <c r="T871" s="16">
        <f t="shared" si="64"/>
        <v>41372.803900462961</v>
      </c>
      <c r="U871">
        <f t="shared" si="65"/>
        <v>2013</v>
      </c>
    </row>
    <row r="872" spans="1:21" ht="43.2" hidden="1" x14ac:dyDescent="0.3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7"/>
        <v>0</v>
      </c>
      <c r="P872">
        <f t="shared" si="66"/>
        <v>12.4</v>
      </c>
      <c r="Q872" s="9" t="s">
        <v>8323</v>
      </c>
      <c r="R872" t="s">
        <v>8326</v>
      </c>
      <c r="S872" s="16">
        <f t="shared" si="63"/>
        <v>41488.022256944445</v>
      </c>
      <c r="T872" s="16">
        <f t="shared" si="64"/>
        <v>41518.022256944445</v>
      </c>
      <c r="U872">
        <f t="shared" si="65"/>
        <v>2013</v>
      </c>
    </row>
    <row r="873" spans="1:21" ht="43.2" hidden="1" x14ac:dyDescent="0.3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7"/>
        <v>5</v>
      </c>
      <c r="P873">
        <f t="shared" si="66"/>
        <v>27.08</v>
      </c>
      <c r="Q873" s="9" t="s">
        <v>8323</v>
      </c>
      <c r="R873" t="s">
        <v>8326</v>
      </c>
      <c r="S873" s="16">
        <f t="shared" si="63"/>
        <v>41577.561284722222</v>
      </c>
      <c r="T873" s="16">
        <f t="shared" si="64"/>
        <v>41607.602951388886</v>
      </c>
      <c r="U873">
        <f t="shared" si="65"/>
        <v>2013</v>
      </c>
    </row>
    <row r="874" spans="1:21" ht="43.2" hidden="1" x14ac:dyDescent="0.3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7"/>
        <v>1</v>
      </c>
      <c r="P874">
        <f t="shared" si="66"/>
        <v>32.5</v>
      </c>
      <c r="Q874" s="9" t="s">
        <v>8323</v>
      </c>
      <c r="R874" t="s">
        <v>8326</v>
      </c>
      <c r="S874" s="16">
        <f t="shared" si="63"/>
        <v>40567.825543981482</v>
      </c>
      <c r="T874" s="16">
        <f t="shared" si="64"/>
        <v>40612.825543981482</v>
      </c>
      <c r="U874">
        <f t="shared" si="65"/>
        <v>2011</v>
      </c>
    </row>
    <row r="875" spans="1:21" ht="28.8" hidden="1" x14ac:dyDescent="0.3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7"/>
        <v>1</v>
      </c>
      <c r="P875">
        <f t="shared" si="66"/>
        <v>9</v>
      </c>
      <c r="Q875" s="9" t="s">
        <v>8323</v>
      </c>
      <c r="R875" t="s">
        <v>8326</v>
      </c>
      <c r="S875" s="16">
        <f t="shared" si="63"/>
        <v>41184.167129629634</v>
      </c>
      <c r="T875" s="16">
        <f t="shared" si="64"/>
        <v>41224.208796296298</v>
      </c>
      <c r="U875">
        <f t="shared" si="65"/>
        <v>2012</v>
      </c>
    </row>
    <row r="876" spans="1:21" ht="57.6" hidden="1" x14ac:dyDescent="0.3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7"/>
        <v>24</v>
      </c>
      <c r="P876">
        <f t="shared" si="66"/>
        <v>34.76</v>
      </c>
      <c r="Q876" s="9" t="s">
        <v>8323</v>
      </c>
      <c r="R876" t="s">
        <v>8326</v>
      </c>
      <c r="S876" s="16">
        <f t="shared" si="63"/>
        <v>41368.583726851852</v>
      </c>
      <c r="T876" s="16">
        <f t="shared" si="64"/>
        <v>41398.583726851852</v>
      </c>
      <c r="U876">
        <f t="shared" si="65"/>
        <v>2013</v>
      </c>
    </row>
    <row r="877" spans="1:21" ht="57.6" hidden="1" x14ac:dyDescent="0.3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7"/>
        <v>0</v>
      </c>
      <c r="P877" t="str">
        <f t="shared" si="66"/>
        <v>N/A</v>
      </c>
      <c r="Q877" s="9" t="s">
        <v>8323</v>
      </c>
      <c r="R877" t="s">
        <v>8326</v>
      </c>
      <c r="S877" s="16">
        <f t="shared" si="63"/>
        <v>42248.723738425921</v>
      </c>
      <c r="T877" s="16">
        <f t="shared" si="64"/>
        <v>42268.723738425921</v>
      </c>
      <c r="U877">
        <f t="shared" si="65"/>
        <v>2015</v>
      </c>
    </row>
    <row r="878" spans="1:21" ht="28.8" hidden="1" x14ac:dyDescent="0.3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7"/>
        <v>41</v>
      </c>
      <c r="P878">
        <f t="shared" si="66"/>
        <v>28.58</v>
      </c>
      <c r="Q878" s="9" t="s">
        <v>8323</v>
      </c>
      <c r="R878" t="s">
        <v>8326</v>
      </c>
      <c r="S878" s="16">
        <f t="shared" si="63"/>
        <v>41276.496840277774</v>
      </c>
      <c r="T878" s="16">
        <f t="shared" si="64"/>
        <v>41309.496840277774</v>
      </c>
      <c r="U878">
        <f t="shared" si="65"/>
        <v>2013</v>
      </c>
    </row>
    <row r="879" spans="1:21" ht="43.2" hidden="1" x14ac:dyDescent="0.3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7"/>
        <v>68</v>
      </c>
      <c r="P879">
        <f t="shared" si="66"/>
        <v>46.59</v>
      </c>
      <c r="Q879" s="9" t="s">
        <v>8323</v>
      </c>
      <c r="R879" t="s">
        <v>8326</v>
      </c>
      <c r="S879" s="16">
        <f t="shared" si="63"/>
        <v>41597.788888888892</v>
      </c>
      <c r="T879" s="16">
        <f t="shared" si="64"/>
        <v>41627.788888888892</v>
      </c>
      <c r="U879">
        <f t="shared" si="65"/>
        <v>2013</v>
      </c>
    </row>
    <row r="880" spans="1:21" ht="43.2" hidden="1" x14ac:dyDescent="0.3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7"/>
        <v>1</v>
      </c>
      <c r="P880">
        <f t="shared" si="66"/>
        <v>32.5</v>
      </c>
      <c r="Q880" s="9" t="s">
        <v>8323</v>
      </c>
      <c r="R880" t="s">
        <v>8326</v>
      </c>
      <c r="S880" s="16">
        <f t="shared" si="63"/>
        <v>40505.232916666668</v>
      </c>
      <c r="T880" s="16">
        <f t="shared" si="64"/>
        <v>40535.232916666668</v>
      </c>
      <c r="U880">
        <f t="shared" si="65"/>
        <v>2010</v>
      </c>
    </row>
    <row r="881" spans="1:21" ht="43.2" hidden="1" x14ac:dyDescent="0.3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7"/>
        <v>31</v>
      </c>
      <c r="P881">
        <f t="shared" si="66"/>
        <v>21.47</v>
      </c>
      <c r="Q881" s="9" t="s">
        <v>8323</v>
      </c>
      <c r="R881" t="s">
        <v>8326</v>
      </c>
      <c r="S881" s="16">
        <f t="shared" si="63"/>
        <v>41037.829918981479</v>
      </c>
      <c r="T881" s="16">
        <f t="shared" si="64"/>
        <v>41058.829918981479</v>
      </c>
      <c r="U881">
        <f t="shared" si="65"/>
        <v>2012</v>
      </c>
    </row>
    <row r="882" spans="1:21" ht="43.2" hidden="1" x14ac:dyDescent="0.3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7"/>
        <v>3</v>
      </c>
      <c r="P882">
        <f t="shared" si="66"/>
        <v>14.13</v>
      </c>
      <c r="Q882" s="9" t="s">
        <v>8323</v>
      </c>
      <c r="R882" t="s">
        <v>8327</v>
      </c>
      <c r="S882" s="16">
        <f t="shared" si="63"/>
        <v>41179.32104166667</v>
      </c>
      <c r="T882" s="16">
        <f t="shared" si="64"/>
        <v>41212.32104166667</v>
      </c>
      <c r="U882">
        <f t="shared" si="65"/>
        <v>2012</v>
      </c>
    </row>
    <row r="883" spans="1:21" ht="43.2" hidden="1" x14ac:dyDescent="0.3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7"/>
        <v>1</v>
      </c>
      <c r="P883">
        <f t="shared" si="66"/>
        <v>30</v>
      </c>
      <c r="Q883" s="9" t="s">
        <v>8323</v>
      </c>
      <c r="R883" t="s">
        <v>8327</v>
      </c>
      <c r="S883" s="16">
        <f t="shared" si="63"/>
        <v>40877.25099537037</v>
      </c>
      <c r="T883" s="16">
        <f t="shared" si="64"/>
        <v>40922.25099537037</v>
      </c>
      <c r="U883">
        <f t="shared" si="65"/>
        <v>2011</v>
      </c>
    </row>
    <row r="884" spans="1:21" ht="43.2" hidden="1" x14ac:dyDescent="0.3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7"/>
        <v>20</v>
      </c>
      <c r="P884">
        <f t="shared" si="66"/>
        <v>21.57</v>
      </c>
      <c r="Q884" s="9" t="s">
        <v>8323</v>
      </c>
      <c r="R884" t="s">
        <v>8327</v>
      </c>
      <c r="S884" s="16">
        <f t="shared" si="63"/>
        <v>40759.860532407409</v>
      </c>
      <c r="T884" s="16">
        <f t="shared" si="64"/>
        <v>40792.860532407409</v>
      </c>
      <c r="U884">
        <f t="shared" si="65"/>
        <v>2011</v>
      </c>
    </row>
    <row r="885" spans="1:21" ht="57.6" hidden="1" x14ac:dyDescent="0.3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7"/>
        <v>40</v>
      </c>
      <c r="P885">
        <f t="shared" si="66"/>
        <v>83.38</v>
      </c>
      <c r="Q885" s="9" t="s">
        <v>8323</v>
      </c>
      <c r="R885" t="s">
        <v>8327</v>
      </c>
      <c r="S885" s="16">
        <f t="shared" si="63"/>
        <v>42371.935590277775</v>
      </c>
      <c r="T885" s="16">
        <f t="shared" si="64"/>
        <v>42431.935590277775</v>
      </c>
      <c r="U885">
        <f t="shared" si="65"/>
        <v>2016</v>
      </c>
    </row>
    <row r="886" spans="1:21" ht="43.2" hidden="1" x14ac:dyDescent="0.3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7"/>
        <v>1</v>
      </c>
      <c r="P886">
        <f t="shared" si="66"/>
        <v>10</v>
      </c>
      <c r="Q886" s="9" t="s">
        <v>8323</v>
      </c>
      <c r="R886" t="s">
        <v>8327</v>
      </c>
      <c r="S886" s="16">
        <f t="shared" si="63"/>
        <v>40981.802615740737</v>
      </c>
      <c r="T886" s="16">
        <f t="shared" si="64"/>
        <v>41041.104861111111</v>
      </c>
      <c r="U886">
        <f t="shared" si="65"/>
        <v>2012</v>
      </c>
    </row>
    <row r="887" spans="1:21" ht="43.2" hidden="1" x14ac:dyDescent="0.3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7"/>
        <v>75</v>
      </c>
      <c r="P887">
        <f t="shared" si="66"/>
        <v>35.71</v>
      </c>
      <c r="Q887" s="9" t="s">
        <v>8323</v>
      </c>
      <c r="R887" t="s">
        <v>8327</v>
      </c>
      <c r="S887" s="16">
        <f t="shared" si="63"/>
        <v>42713.941099537042</v>
      </c>
      <c r="T887" s="16">
        <f t="shared" si="64"/>
        <v>42734.941099537042</v>
      </c>
      <c r="U887">
        <f t="shared" si="65"/>
        <v>2016</v>
      </c>
    </row>
    <row r="888" spans="1:21" ht="43.2" hidden="1" x14ac:dyDescent="0.3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7"/>
        <v>41</v>
      </c>
      <c r="P888">
        <f t="shared" si="66"/>
        <v>29.29</v>
      </c>
      <c r="Q888" s="9" t="s">
        <v>8323</v>
      </c>
      <c r="R888" t="s">
        <v>8327</v>
      </c>
      <c r="S888" s="16">
        <f t="shared" si="63"/>
        <v>42603.870520833334</v>
      </c>
      <c r="T888" s="16">
        <f t="shared" si="64"/>
        <v>42628.870520833334</v>
      </c>
      <c r="U888">
        <f t="shared" si="65"/>
        <v>2016</v>
      </c>
    </row>
    <row r="889" spans="1:21" ht="43.2" hidden="1" x14ac:dyDescent="0.3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7"/>
        <v>0</v>
      </c>
      <c r="P889" t="str">
        <f t="shared" si="66"/>
        <v>N/A</v>
      </c>
      <c r="Q889" s="9" t="s">
        <v>8323</v>
      </c>
      <c r="R889" t="s">
        <v>8327</v>
      </c>
      <c r="S889" s="16">
        <f t="shared" si="63"/>
        <v>41026.958969907406</v>
      </c>
      <c r="T889" s="16">
        <f t="shared" si="64"/>
        <v>41056.958969907406</v>
      </c>
      <c r="U889">
        <f t="shared" si="65"/>
        <v>2012</v>
      </c>
    </row>
    <row r="890" spans="1:21" ht="57.6" hidden="1" x14ac:dyDescent="0.3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7"/>
        <v>7</v>
      </c>
      <c r="P890">
        <f t="shared" si="66"/>
        <v>18</v>
      </c>
      <c r="Q890" s="9" t="s">
        <v>8323</v>
      </c>
      <c r="R890" t="s">
        <v>8327</v>
      </c>
      <c r="S890" s="16">
        <f t="shared" si="63"/>
        <v>40751.753298611111</v>
      </c>
      <c r="T890" s="16">
        <f t="shared" si="64"/>
        <v>40787.25</v>
      </c>
      <c r="U890">
        <f t="shared" si="65"/>
        <v>2011</v>
      </c>
    </row>
    <row r="891" spans="1:21" ht="43.2" hidden="1" x14ac:dyDescent="0.3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7"/>
        <v>9</v>
      </c>
      <c r="P891">
        <f t="shared" si="66"/>
        <v>73.760000000000005</v>
      </c>
      <c r="Q891" s="9" t="s">
        <v>8323</v>
      </c>
      <c r="R891" t="s">
        <v>8327</v>
      </c>
      <c r="S891" s="16">
        <f t="shared" si="63"/>
        <v>41887.784062500003</v>
      </c>
      <c r="T891" s="16">
        <f t="shared" si="64"/>
        <v>41917.784062500003</v>
      </c>
      <c r="U891">
        <f t="shared" si="65"/>
        <v>2014</v>
      </c>
    </row>
    <row r="892" spans="1:21" ht="57.6" hidden="1" x14ac:dyDescent="0.3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7"/>
        <v>4</v>
      </c>
      <c r="P892">
        <f t="shared" si="66"/>
        <v>31.25</v>
      </c>
      <c r="Q892" s="9" t="s">
        <v>8323</v>
      </c>
      <c r="R892" t="s">
        <v>8327</v>
      </c>
      <c r="S892" s="16">
        <f t="shared" si="63"/>
        <v>41569.698831018519</v>
      </c>
      <c r="T892" s="16">
        <f t="shared" si="64"/>
        <v>41599.740497685183</v>
      </c>
      <c r="U892">
        <f t="shared" si="65"/>
        <v>2013</v>
      </c>
    </row>
    <row r="893" spans="1:21" ht="43.2" hidden="1" x14ac:dyDescent="0.3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7"/>
        <v>3</v>
      </c>
      <c r="P893">
        <f t="shared" si="66"/>
        <v>28.89</v>
      </c>
      <c r="Q893" s="9" t="s">
        <v>8323</v>
      </c>
      <c r="R893" t="s">
        <v>8327</v>
      </c>
      <c r="S893" s="16">
        <f t="shared" si="63"/>
        <v>41842.031597222223</v>
      </c>
      <c r="T893" s="16">
        <f t="shared" si="64"/>
        <v>41872.031597222223</v>
      </c>
      <c r="U893">
        <f t="shared" si="65"/>
        <v>2014</v>
      </c>
    </row>
    <row r="894" spans="1:21" ht="43.2" hidden="1" x14ac:dyDescent="0.3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7"/>
        <v>41</v>
      </c>
      <c r="P894">
        <f t="shared" si="66"/>
        <v>143.82</v>
      </c>
      <c r="Q894" s="9" t="s">
        <v>8323</v>
      </c>
      <c r="R894" t="s">
        <v>8327</v>
      </c>
      <c r="S894" s="16">
        <f t="shared" si="63"/>
        <v>40304.20003472222</v>
      </c>
      <c r="T894" s="16">
        <f t="shared" si="64"/>
        <v>40391.166666666664</v>
      </c>
      <c r="U894">
        <f t="shared" si="65"/>
        <v>2010</v>
      </c>
    </row>
    <row r="895" spans="1:21" ht="43.2" hidden="1" x14ac:dyDescent="0.3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7"/>
        <v>10</v>
      </c>
      <c r="P895">
        <f t="shared" si="66"/>
        <v>40</v>
      </c>
      <c r="Q895" s="9" t="s">
        <v>8323</v>
      </c>
      <c r="R895" t="s">
        <v>8327</v>
      </c>
      <c r="S895" s="16">
        <f t="shared" si="63"/>
        <v>42065.897719907407</v>
      </c>
      <c r="T895" s="16">
        <f t="shared" si="64"/>
        <v>42095.856053240743</v>
      </c>
      <c r="U895">
        <f t="shared" si="65"/>
        <v>2015</v>
      </c>
    </row>
    <row r="896" spans="1:21" ht="43.2" hidden="1" x14ac:dyDescent="0.3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7"/>
        <v>39</v>
      </c>
      <c r="P896">
        <f t="shared" si="66"/>
        <v>147.81</v>
      </c>
      <c r="Q896" s="9" t="s">
        <v>8323</v>
      </c>
      <c r="R896" t="s">
        <v>8327</v>
      </c>
      <c r="S896" s="16">
        <f t="shared" si="63"/>
        <v>42496.981597222228</v>
      </c>
      <c r="T896" s="16">
        <f t="shared" si="64"/>
        <v>42526.981597222228</v>
      </c>
      <c r="U896">
        <f t="shared" si="65"/>
        <v>2016</v>
      </c>
    </row>
    <row r="897" spans="1:21" ht="43.2" hidden="1" x14ac:dyDescent="0.3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7"/>
        <v>2</v>
      </c>
      <c r="P897">
        <f t="shared" si="66"/>
        <v>27.86</v>
      </c>
      <c r="Q897" s="9" t="s">
        <v>8323</v>
      </c>
      <c r="R897" t="s">
        <v>8327</v>
      </c>
      <c r="S897" s="16">
        <f t="shared" si="63"/>
        <v>40431.127650462964</v>
      </c>
      <c r="T897" s="16">
        <f t="shared" si="64"/>
        <v>40476.127650462964</v>
      </c>
      <c r="U897">
        <f t="shared" si="65"/>
        <v>2010</v>
      </c>
    </row>
    <row r="898" spans="1:21" ht="43.2" hidden="1" x14ac:dyDescent="0.3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67"/>
        <v>40</v>
      </c>
      <c r="P898">
        <f t="shared" si="66"/>
        <v>44.44</v>
      </c>
      <c r="Q898" s="9" t="s">
        <v>8323</v>
      </c>
      <c r="R898" t="s">
        <v>8327</v>
      </c>
      <c r="S898" s="16">
        <f t="shared" si="63"/>
        <v>42218.872986111113</v>
      </c>
      <c r="T898" s="16">
        <f t="shared" si="64"/>
        <v>42244.166666666672</v>
      </c>
      <c r="U898">
        <f t="shared" si="65"/>
        <v>2015</v>
      </c>
    </row>
    <row r="899" spans="1:21" ht="43.2" hidden="1" x14ac:dyDescent="0.3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67"/>
        <v>0</v>
      </c>
      <c r="P899" t="str">
        <f t="shared" si="66"/>
        <v>N/A</v>
      </c>
      <c r="Q899" s="9" t="s">
        <v>8323</v>
      </c>
      <c r="R899" t="s">
        <v>8327</v>
      </c>
      <c r="S899" s="16">
        <f t="shared" ref="S899:S962" si="68">(((J899/60)/60)/24)+DATE(1970,1,1)</f>
        <v>41211.688750000001</v>
      </c>
      <c r="T899" s="16">
        <f t="shared" ref="T899:T962" si="69">(((I899/60)/60)/24)+DATE(1970,1,1)</f>
        <v>41241.730416666665</v>
      </c>
      <c r="U899">
        <f t="shared" ref="U899:U962" si="70">YEAR(S:S)</f>
        <v>2012</v>
      </c>
    </row>
    <row r="900" spans="1:21" ht="43.2" hidden="1" x14ac:dyDescent="0.3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67"/>
        <v>3</v>
      </c>
      <c r="P900">
        <f t="shared" ref="P900:P963" si="71">IFERROR(ROUND(E900/L900,2), "N/A")</f>
        <v>35</v>
      </c>
      <c r="Q900" s="9" t="s">
        <v>8323</v>
      </c>
      <c r="R900" t="s">
        <v>8327</v>
      </c>
      <c r="S900" s="16">
        <f t="shared" si="68"/>
        <v>40878.758217592593</v>
      </c>
      <c r="T900" s="16">
        <f t="shared" si="69"/>
        <v>40923.758217592593</v>
      </c>
      <c r="U900">
        <f t="shared" si="70"/>
        <v>2011</v>
      </c>
    </row>
    <row r="901" spans="1:21" ht="43.2" hidden="1" x14ac:dyDescent="0.3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ref="O901:O964" si="72">ROUND(E901/D901*100,0)</f>
        <v>37</v>
      </c>
      <c r="P901">
        <f t="shared" si="71"/>
        <v>35</v>
      </c>
      <c r="Q901" s="9" t="s">
        <v>8323</v>
      </c>
      <c r="R901" t="s">
        <v>8327</v>
      </c>
      <c r="S901" s="16">
        <f t="shared" si="68"/>
        <v>40646.099097222221</v>
      </c>
      <c r="T901" s="16">
        <f t="shared" si="69"/>
        <v>40691.099097222221</v>
      </c>
      <c r="U901">
        <f t="shared" si="70"/>
        <v>2011</v>
      </c>
    </row>
    <row r="902" spans="1:21" ht="28.8" hidden="1" x14ac:dyDescent="0.3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2"/>
        <v>0</v>
      </c>
      <c r="P902">
        <f t="shared" si="71"/>
        <v>10.5</v>
      </c>
      <c r="Q902" s="9" t="s">
        <v>8323</v>
      </c>
      <c r="R902" t="s">
        <v>8326</v>
      </c>
      <c r="S902" s="16">
        <f t="shared" si="68"/>
        <v>42429.84956018519</v>
      </c>
      <c r="T902" s="16">
        <f t="shared" si="69"/>
        <v>42459.807893518519</v>
      </c>
      <c r="U902">
        <f t="shared" si="70"/>
        <v>2016</v>
      </c>
    </row>
    <row r="903" spans="1:21" ht="57.6" hidden="1" x14ac:dyDescent="0.3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2"/>
        <v>0</v>
      </c>
      <c r="P903" t="str">
        <f t="shared" si="71"/>
        <v>N/A</v>
      </c>
      <c r="Q903" s="9" t="s">
        <v>8323</v>
      </c>
      <c r="R903" t="s">
        <v>8326</v>
      </c>
      <c r="S903" s="16">
        <f t="shared" si="68"/>
        <v>40291.81150462963</v>
      </c>
      <c r="T903" s="16">
        <f t="shared" si="69"/>
        <v>40337.799305555556</v>
      </c>
      <c r="U903">
        <f t="shared" si="70"/>
        <v>2010</v>
      </c>
    </row>
    <row r="904" spans="1:21" ht="57.6" hidden="1" x14ac:dyDescent="0.3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2"/>
        <v>0</v>
      </c>
      <c r="P904">
        <f t="shared" si="71"/>
        <v>30</v>
      </c>
      <c r="Q904" s="9" t="s">
        <v>8323</v>
      </c>
      <c r="R904" t="s">
        <v>8326</v>
      </c>
      <c r="S904" s="16">
        <f t="shared" si="68"/>
        <v>41829.965532407405</v>
      </c>
      <c r="T904" s="16">
        <f t="shared" si="69"/>
        <v>41881.645833333336</v>
      </c>
      <c r="U904">
        <f t="shared" si="70"/>
        <v>2014</v>
      </c>
    </row>
    <row r="905" spans="1:21" ht="43.2" hidden="1" x14ac:dyDescent="0.3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2"/>
        <v>3</v>
      </c>
      <c r="P905">
        <f t="shared" si="71"/>
        <v>40</v>
      </c>
      <c r="Q905" s="9" t="s">
        <v>8323</v>
      </c>
      <c r="R905" t="s">
        <v>8326</v>
      </c>
      <c r="S905" s="16">
        <f t="shared" si="68"/>
        <v>41149.796064814815</v>
      </c>
      <c r="T905" s="16">
        <f t="shared" si="69"/>
        <v>41175.100694444445</v>
      </c>
      <c r="U905">
        <f t="shared" si="70"/>
        <v>2012</v>
      </c>
    </row>
    <row r="906" spans="1:21" ht="43.2" hidden="1" x14ac:dyDescent="0.3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2"/>
        <v>0</v>
      </c>
      <c r="P906">
        <f t="shared" si="71"/>
        <v>50.33</v>
      </c>
      <c r="Q906" s="9" t="s">
        <v>8323</v>
      </c>
      <c r="R906" t="s">
        <v>8326</v>
      </c>
      <c r="S906" s="16">
        <f t="shared" si="68"/>
        <v>42342.080289351856</v>
      </c>
      <c r="T906" s="16">
        <f t="shared" si="69"/>
        <v>42372.080289351856</v>
      </c>
      <c r="U906">
        <f t="shared" si="70"/>
        <v>2015</v>
      </c>
    </row>
    <row r="907" spans="1:21" ht="43.2" hidden="1" x14ac:dyDescent="0.3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2"/>
        <v>3</v>
      </c>
      <c r="P907">
        <f t="shared" si="71"/>
        <v>32.67</v>
      </c>
      <c r="Q907" s="9" t="s">
        <v>8323</v>
      </c>
      <c r="R907" t="s">
        <v>8326</v>
      </c>
      <c r="S907" s="16">
        <f t="shared" si="68"/>
        <v>40507.239884259259</v>
      </c>
      <c r="T907" s="16">
        <f t="shared" si="69"/>
        <v>40567.239884259259</v>
      </c>
      <c r="U907">
        <f t="shared" si="70"/>
        <v>2010</v>
      </c>
    </row>
    <row r="908" spans="1:21" ht="28.8" hidden="1" x14ac:dyDescent="0.3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2"/>
        <v>0</v>
      </c>
      <c r="P908" t="str">
        <f t="shared" si="71"/>
        <v>N/A</v>
      </c>
      <c r="Q908" s="9" t="s">
        <v>8323</v>
      </c>
      <c r="R908" t="s">
        <v>8326</v>
      </c>
      <c r="S908" s="16">
        <f t="shared" si="68"/>
        <v>41681.189699074072</v>
      </c>
      <c r="T908" s="16">
        <f t="shared" si="69"/>
        <v>41711.148032407407</v>
      </c>
      <c r="U908">
        <f t="shared" si="70"/>
        <v>2014</v>
      </c>
    </row>
    <row r="909" spans="1:21" ht="28.8" hidden="1" x14ac:dyDescent="0.3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2"/>
        <v>0</v>
      </c>
      <c r="P909" t="str">
        <f t="shared" si="71"/>
        <v>N/A</v>
      </c>
      <c r="Q909" s="9" t="s">
        <v>8323</v>
      </c>
      <c r="R909" t="s">
        <v>8326</v>
      </c>
      <c r="S909" s="16">
        <f t="shared" si="68"/>
        <v>40767.192395833335</v>
      </c>
      <c r="T909" s="16">
        <f t="shared" si="69"/>
        <v>40797.192395833335</v>
      </c>
      <c r="U909">
        <f t="shared" si="70"/>
        <v>2011</v>
      </c>
    </row>
    <row r="910" spans="1:21" ht="43.2" hidden="1" x14ac:dyDescent="0.3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2"/>
        <v>0</v>
      </c>
      <c r="P910" t="str">
        <f t="shared" si="71"/>
        <v>N/A</v>
      </c>
      <c r="Q910" s="9" t="s">
        <v>8323</v>
      </c>
      <c r="R910" t="s">
        <v>8326</v>
      </c>
      <c r="S910" s="16">
        <f t="shared" si="68"/>
        <v>40340.801562499997</v>
      </c>
      <c r="T910" s="16">
        <f t="shared" si="69"/>
        <v>40386.207638888889</v>
      </c>
      <c r="U910">
        <f t="shared" si="70"/>
        <v>2010</v>
      </c>
    </row>
    <row r="911" spans="1:21" ht="57.6" hidden="1" x14ac:dyDescent="0.3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2"/>
        <v>3</v>
      </c>
      <c r="P911">
        <f t="shared" si="71"/>
        <v>65</v>
      </c>
      <c r="Q911" s="9" t="s">
        <v>8323</v>
      </c>
      <c r="R911" t="s">
        <v>8326</v>
      </c>
      <c r="S911" s="16">
        <f t="shared" si="68"/>
        <v>41081.69027777778</v>
      </c>
      <c r="T911" s="16">
        <f t="shared" si="69"/>
        <v>41113.166666666664</v>
      </c>
      <c r="U911">
        <f t="shared" si="70"/>
        <v>2012</v>
      </c>
    </row>
    <row r="912" spans="1:21" ht="43.2" hidden="1" x14ac:dyDescent="0.3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2"/>
        <v>22</v>
      </c>
      <c r="P912">
        <f t="shared" si="71"/>
        <v>24.6</v>
      </c>
      <c r="Q912" s="9" t="s">
        <v>8323</v>
      </c>
      <c r="R912" t="s">
        <v>8326</v>
      </c>
      <c r="S912" s="16">
        <f t="shared" si="68"/>
        <v>42737.545358796298</v>
      </c>
      <c r="T912" s="16">
        <f t="shared" si="69"/>
        <v>42797.545358796298</v>
      </c>
      <c r="U912">
        <f t="shared" si="70"/>
        <v>2017</v>
      </c>
    </row>
    <row r="913" spans="1:21" ht="43.2" hidden="1" x14ac:dyDescent="0.3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2"/>
        <v>0</v>
      </c>
      <c r="P913" t="str">
        <f t="shared" si="71"/>
        <v>N/A</v>
      </c>
      <c r="Q913" s="9" t="s">
        <v>8323</v>
      </c>
      <c r="R913" t="s">
        <v>8326</v>
      </c>
      <c r="S913" s="16">
        <f t="shared" si="68"/>
        <v>41642.005150462966</v>
      </c>
      <c r="T913" s="16">
        <f t="shared" si="69"/>
        <v>41663.005150462966</v>
      </c>
      <c r="U913">
        <f t="shared" si="70"/>
        <v>2014</v>
      </c>
    </row>
    <row r="914" spans="1:21" ht="43.2" hidden="1" x14ac:dyDescent="0.3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2"/>
        <v>1</v>
      </c>
      <c r="P914">
        <f t="shared" si="71"/>
        <v>15</v>
      </c>
      <c r="Q914" s="9" t="s">
        <v>8323</v>
      </c>
      <c r="R914" t="s">
        <v>8326</v>
      </c>
      <c r="S914" s="16">
        <f t="shared" si="68"/>
        <v>41194.109340277777</v>
      </c>
      <c r="T914" s="16">
        <f t="shared" si="69"/>
        <v>41254.151006944441</v>
      </c>
      <c r="U914">
        <f t="shared" si="70"/>
        <v>2012</v>
      </c>
    </row>
    <row r="915" spans="1:21" ht="43.2" hidden="1" x14ac:dyDescent="0.3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2"/>
        <v>7</v>
      </c>
      <c r="P915">
        <f t="shared" si="71"/>
        <v>82.58</v>
      </c>
      <c r="Q915" s="9" t="s">
        <v>8323</v>
      </c>
      <c r="R915" t="s">
        <v>8326</v>
      </c>
      <c r="S915" s="16">
        <f t="shared" si="68"/>
        <v>41004.139108796298</v>
      </c>
      <c r="T915" s="16">
        <f t="shared" si="69"/>
        <v>41034.139108796298</v>
      </c>
      <c r="U915">
        <f t="shared" si="70"/>
        <v>2012</v>
      </c>
    </row>
    <row r="916" spans="1:21" ht="43.2" hidden="1" x14ac:dyDescent="0.3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2"/>
        <v>0</v>
      </c>
      <c r="P916" t="str">
        <f t="shared" si="71"/>
        <v>N/A</v>
      </c>
      <c r="Q916" s="9" t="s">
        <v>8323</v>
      </c>
      <c r="R916" t="s">
        <v>8326</v>
      </c>
      <c r="S916" s="16">
        <f t="shared" si="68"/>
        <v>41116.763275462967</v>
      </c>
      <c r="T916" s="16">
        <f t="shared" si="69"/>
        <v>41146.763275462967</v>
      </c>
      <c r="U916">
        <f t="shared" si="70"/>
        <v>2012</v>
      </c>
    </row>
    <row r="917" spans="1:21" ht="43.2" hidden="1" x14ac:dyDescent="0.3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2"/>
        <v>6</v>
      </c>
      <c r="P917">
        <f t="shared" si="71"/>
        <v>41.67</v>
      </c>
      <c r="Q917" s="9" t="s">
        <v>8323</v>
      </c>
      <c r="R917" t="s">
        <v>8326</v>
      </c>
      <c r="S917" s="16">
        <f t="shared" si="68"/>
        <v>40937.679560185185</v>
      </c>
      <c r="T917" s="16">
        <f t="shared" si="69"/>
        <v>40969.207638888889</v>
      </c>
      <c r="U917">
        <f t="shared" si="70"/>
        <v>2012</v>
      </c>
    </row>
    <row r="918" spans="1:21" ht="43.2" hidden="1" x14ac:dyDescent="0.3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2"/>
        <v>0</v>
      </c>
      <c r="P918" t="str">
        <f t="shared" si="71"/>
        <v>N/A</v>
      </c>
      <c r="Q918" s="9" t="s">
        <v>8323</v>
      </c>
      <c r="R918" t="s">
        <v>8326</v>
      </c>
      <c r="S918" s="16">
        <f t="shared" si="68"/>
        <v>40434.853402777779</v>
      </c>
      <c r="T918" s="16">
        <f t="shared" si="69"/>
        <v>40473.208333333336</v>
      </c>
      <c r="U918">
        <f t="shared" si="70"/>
        <v>2010</v>
      </c>
    </row>
    <row r="919" spans="1:21" ht="43.2" hidden="1" x14ac:dyDescent="0.3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2"/>
        <v>1</v>
      </c>
      <c r="P919">
        <f t="shared" si="71"/>
        <v>30</v>
      </c>
      <c r="Q919" s="9" t="s">
        <v>8323</v>
      </c>
      <c r="R919" t="s">
        <v>8326</v>
      </c>
      <c r="S919" s="16">
        <f t="shared" si="68"/>
        <v>41802.94363425926</v>
      </c>
      <c r="T919" s="16">
        <f t="shared" si="69"/>
        <v>41834.104166666664</v>
      </c>
      <c r="U919">
        <f t="shared" si="70"/>
        <v>2014</v>
      </c>
    </row>
    <row r="920" spans="1:21" ht="57.6" hidden="1" x14ac:dyDescent="0.3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2"/>
        <v>5</v>
      </c>
      <c r="P920">
        <f t="shared" si="71"/>
        <v>19.600000000000001</v>
      </c>
      <c r="Q920" s="9" t="s">
        <v>8323</v>
      </c>
      <c r="R920" t="s">
        <v>8326</v>
      </c>
      <c r="S920" s="16">
        <f t="shared" si="68"/>
        <v>41944.916215277779</v>
      </c>
      <c r="T920" s="16">
        <f t="shared" si="69"/>
        <v>41974.957881944443</v>
      </c>
      <c r="U920">
        <f t="shared" si="70"/>
        <v>2014</v>
      </c>
    </row>
    <row r="921" spans="1:21" hidden="1" x14ac:dyDescent="0.3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2"/>
        <v>1</v>
      </c>
      <c r="P921">
        <f t="shared" si="71"/>
        <v>100</v>
      </c>
      <c r="Q921" s="9" t="s">
        <v>8323</v>
      </c>
      <c r="R921" t="s">
        <v>8326</v>
      </c>
      <c r="S921" s="16">
        <f t="shared" si="68"/>
        <v>41227.641724537039</v>
      </c>
      <c r="T921" s="16">
        <f t="shared" si="69"/>
        <v>41262.641724537039</v>
      </c>
      <c r="U921">
        <f t="shared" si="70"/>
        <v>2012</v>
      </c>
    </row>
    <row r="922" spans="1:21" ht="43.2" hidden="1" x14ac:dyDescent="0.3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2"/>
        <v>0</v>
      </c>
      <c r="P922" t="str">
        <f t="shared" si="71"/>
        <v>N/A</v>
      </c>
      <c r="Q922" s="9" t="s">
        <v>8323</v>
      </c>
      <c r="R922" t="s">
        <v>8326</v>
      </c>
      <c r="S922" s="16">
        <f t="shared" si="68"/>
        <v>41562.67155092593</v>
      </c>
      <c r="T922" s="16">
        <f t="shared" si="69"/>
        <v>41592.713217592594</v>
      </c>
      <c r="U922">
        <f t="shared" si="70"/>
        <v>2013</v>
      </c>
    </row>
    <row r="923" spans="1:21" ht="43.2" hidden="1" x14ac:dyDescent="0.3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2"/>
        <v>31</v>
      </c>
      <c r="P923">
        <f t="shared" si="71"/>
        <v>231.75</v>
      </c>
      <c r="Q923" s="9" t="s">
        <v>8323</v>
      </c>
      <c r="R923" t="s">
        <v>8326</v>
      </c>
      <c r="S923" s="16">
        <f t="shared" si="68"/>
        <v>40847.171018518515</v>
      </c>
      <c r="T923" s="16">
        <f t="shared" si="69"/>
        <v>40889.212685185186</v>
      </c>
      <c r="U923">
        <f t="shared" si="70"/>
        <v>2011</v>
      </c>
    </row>
    <row r="924" spans="1:21" ht="43.2" hidden="1" x14ac:dyDescent="0.3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2"/>
        <v>21</v>
      </c>
      <c r="P924">
        <f t="shared" si="71"/>
        <v>189.33</v>
      </c>
      <c r="Q924" s="9" t="s">
        <v>8323</v>
      </c>
      <c r="R924" t="s">
        <v>8326</v>
      </c>
      <c r="S924" s="16">
        <f t="shared" si="68"/>
        <v>41878.530011574076</v>
      </c>
      <c r="T924" s="16">
        <f t="shared" si="69"/>
        <v>41913.530011574076</v>
      </c>
      <c r="U924">
        <f t="shared" si="70"/>
        <v>2014</v>
      </c>
    </row>
    <row r="925" spans="1:21" ht="43.2" hidden="1" x14ac:dyDescent="0.3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2"/>
        <v>2</v>
      </c>
      <c r="P925">
        <f t="shared" si="71"/>
        <v>55</v>
      </c>
      <c r="Q925" s="9" t="s">
        <v>8323</v>
      </c>
      <c r="R925" t="s">
        <v>8326</v>
      </c>
      <c r="S925" s="16">
        <f t="shared" si="68"/>
        <v>41934.959756944445</v>
      </c>
      <c r="T925" s="16">
        <f t="shared" si="69"/>
        <v>41965.001423611116</v>
      </c>
      <c r="U925">
        <f t="shared" si="70"/>
        <v>2014</v>
      </c>
    </row>
    <row r="926" spans="1:21" ht="43.2" hidden="1" x14ac:dyDescent="0.3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2"/>
        <v>11</v>
      </c>
      <c r="P926">
        <f t="shared" si="71"/>
        <v>21.8</v>
      </c>
      <c r="Q926" s="9" t="s">
        <v>8323</v>
      </c>
      <c r="R926" t="s">
        <v>8326</v>
      </c>
      <c r="S926" s="16">
        <f t="shared" si="68"/>
        <v>41288.942928240744</v>
      </c>
      <c r="T926" s="16">
        <f t="shared" si="69"/>
        <v>41318.942928240744</v>
      </c>
      <c r="U926">
        <f t="shared" si="70"/>
        <v>2013</v>
      </c>
    </row>
    <row r="927" spans="1:21" ht="43.2" hidden="1" x14ac:dyDescent="0.3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2"/>
        <v>3</v>
      </c>
      <c r="P927">
        <f t="shared" si="71"/>
        <v>32</v>
      </c>
      <c r="Q927" s="9" t="s">
        <v>8323</v>
      </c>
      <c r="R927" t="s">
        <v>8326</v>
      </c>
      <c r="S927" s="16">
        <f t="shared" si="68"/>
        <v>41575.880914351852</v>
      </c>
      <c r="T927" s="16">
        <f t="shared" si="69"/>
        <v>41605.922581018516</v>
      </c>
      <c r="U927">
        <f t="shared" si="70"/>
        <v>2013</v>
      </c>
    </row>
    <row r="928" spans="1:21" ht="57.6" hidden="1" x14ac:dyDescent="0.3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2"/>
        <v>0</v>
      </c>
      <c r="P928" t="str">
        <f t="shared" si="71"/>
        <v>N/A</v>
      </c>
      <c r="Q928" s="9" t="s">
        <v>8323</v>
      </c>
      <c r="R928" t="s">
        <v>8326</v>
      </c>
      <c r="S928" s="16">
        <f t="shared" si="68"/>
        <v>40338.02002314815</v>
      </c>
      <c r="T928" s="16">
        <f t="shared" si="69"/>
        <v>40367.944444444445</v>
      </c>
      <c r="U928">
        <f t="shared" si="70"/>
        <v>2010</v>
      </c>
    </row>
    <row r="929" spans="1:21" ht="28.8" hidden="1" x14ac:dyDescent="0.3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2"/>
        <v>0</v>
      </c>
      <c r="P929" t="str">
        <f t="shared" si="71"/>
        <v>N/A</v>
      </c>
      <c r="Q929" s="9" t="s">
        <v>8323</v>
      </c>
      <c r="R929" t="s">
        <v>8326</v>
      </c>
      <c r="S929" s="16">
        <f t="shared" si="68"/>
        <v>41013.822858796295</v>
      </c>
      <c r="T929" s="16">
        <f t="shared" si="69"/>
        <v>41043.822858796295</v>
      </c>
      <c r="U929">
        <f t="shared" si="70"/>
        <v>2012</v>
      </c>
    </row>
    <row r="930" spans="1:21" ht="43.2" hidden="1" x14ac:dyDescent="0.3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2"/>
        <v>11</v>
      </c>
      <c r="P930">
        <f t="shared" si="71"/>
        <v>56.25</v>
      </c>
      <c r="Q930" s="9" t="s">
        <v>8323</v>
      </c>
      <c r="R930" t="s">
        <v>8326</v>
      </c>
      <c r="S930" s="16">
        <f t="shared" si="68"/>
        <v>41180.86241898148</v>
      </c>
      <c r="T930" s="16">
        <f t="shared" si="69"/>
        <v>41231</v>
      </c>
      <c r="U930">
        <f t="shared" si="70"/>
        <v>2012</v>
      </c>
    </row>
    <row r="931" spans="1:21" ht="43.2" hidden="1" x14ac:dyDescent="0.3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2"/>
        <v>0</v>
      </c>
      <c r="P931" t="str">
        <f t="shared" si="71"/>
        <v>N/A</v>
      </c>
      <c r="Q931" s="9" t="s">
        <v>8323</v>
      </c>
      <c r="R931" t="s">
        <v>8326</v>
      </c>
      <c r="S931" s="16">
        <f t="shared" si="68"/>
        <v>40978.238067129627</v>
      </c>
      <c r="T931" s="16">
        <f t="shared" si="69"/>
        <v>41008.196400462963</v>
      </c>
      <c r="U931">
        <f t="shared" si="70"/>
        <v>2012</v>
      </c>
    </row>
    <row r="932" spans="1:21" ht="57.6" hidden="1" x14ac:dyDescent="0.3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2"/>
        <v>38</v>
      </c>
      <c r="P932">
        <f t="shared" si="71"/>
        <v>69</v>
      </c>
      <c r="Q932" s="9" t="s">
        <v>8323</v>
      </c>
      <c r="R932" t="s">
        <v>8326</v>
      </c>
      <c r="S932" s="16">
        <f t="shared" si="68"/>
        <v>40312.915578703702</v>
      </c>
      <c r="T932" s="16">
        <f t="shared" si="69"/>
        <v>40354.897222222222</v>
      </c>
      <c r="U932">
        <f t="shared" si="70"/>
        <v>2010</v>
      </c>
    </row>
    <row r="933" spans="1:21" ht="43.2" hidden="1" x14ac:dyDescent="0.3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2"/>
        <v>7</v>
      </c>
      <c r="P933">
        <f t="shared" si="71"/>
        <v>18.71</v>
      </c>
      <c r="Q933" s="9" t="s">
        <v>8323</v>
      </c>
      <c r="R933" t="s">
        <v>8326</v>
      </c>
      <c r="S933" s="16">
        <f t="shared" si="68"/>
        <v>41680.359976851854</v>
      </c>
      <c r="T933" s="16">
        <f t="shared" si="69"/>
        <v>41714.916666666664</v>
      </c>
      <c r="U933">
        <f t="shared" si="70"/>
        <v>2014</v>
      </c>
    </row>
    <row r="934" spans="1:21" ht="28.8" hidden="1" x14ac:dyDescent="0.3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2"/>
        <v>15</v>
      </c>
      <c r="P934">
        <f t="shared" si="71"/>
        <v>46.03</v>
      </c>
      <c r="Q934" s="9" t="s">
        <v>8323</v>
      </c>
      <c r="R934" t="s">
        <v>8326</v>
      </c>
      <c r="S934" s="16">
        <f t="shared" si="68"/>
        <v>41310.969270833331</v>
      </c>
      <c r="T934" s="16">
        <f t="shared" si="69"/>
        <v>41355.927604166667</v>
      </c>
      <c r="U934">
        <f t="shared" si="70"/>
        <v>2013</v>
      </c>
    </row>
    <row r="935" spans="1:21" ht="43.2" hidden="1" x14ac:dyDescent="0.3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2"/>
        <v>6</v>
      </c>
      <c r="P935">
        <f t="shared" si="71"/>
        <v>60</v>
      </c>
      <c r="Q935" s="9" t="s">
        <v>8323</v>
      </c>
      <c r="R935" t="s">
        <v>8326</v>
      </c>
      <c r="S935" s="16">
        <f t="shared" si="68"/>
        <v>41711.169085648151</v>
      </c>
      <c r="T935" s="16">
        <f t="shared" si="69"/>
        <v>41771.169085648151</v>
      </c>
      <c r="U935">
        <f t="shared" si="70"/>
        <v>2014</v>
      </c>
    </row>
    <row r="936" spans="1:21" ht="43.2" hidden="1" x14ac:dyDescent="0.3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2"/>
        <v>30</v>
      </c>
      <c r="P936">
        <f t="shared" si="71"/>
        <v>50.67</v>
      </c>
      <c r="Q936" s="9" t="s">
        <v>8323</v>
      </c>
      <c r="R936" t="s">
        <v>8326</v>
      </c>
      <c r="S936" s="16">
        <f t="shared" si="68"/>
        <v>41733.737083333333</v>
      </c>
      <c r="T936" s="16">
        <f t="shared" si="69"/>
        <v>41763.25</v>
      </c>
      <c r="U936">
        <f t="shared" si="70"/>
        <v>2014</v>
      </c>
    </row>
    <row r="937" spans="1:21" ht="43.2" hidden="1" x14ac:dyDescent="0.3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2"/>
        <v>1</v>
      </c>
      <c r="P937">
        <f t="shared" si="71"/>
        <v>25</v>
      </c>
      <c r="Q937" s="9" t="s">
        <v>8323</v>
      </c>
      <c r="R937" t="s">
        <v>8326</v>
      </c>
      <c r="S937" s="16">
        <f t="shared" si="68"/>
        <v>42368.333668981482</v>
      </c>
      <c r="T937" s="16">
        <f t="shared" si="69"/>
        <v>42398.333668981482</v>
      </c>
      <c r="U937">
        <f t="shared" si="70"/>
        <v>2015</v>
      </c>
    </row>
    <row r="938" spans="1:21" ht="43.2" hidden="1" x14ac:dyDescent="0.3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2"/>
        <v>0</v>
      </c>
      <c r="P938" t="str">
        <f t="shared" si="71"/>
        <v>N/A</v>
      </c>
      <c r="Q938" s="9" t="s">
        <v>8323</v>
      </c>
      <c r="R938" t="s">
        <v>8326</v>
      </c>
      <c r="S938" s="16">
        <f t="shared" si="68"/>
        <v>40883.024178240739</v>
      </c>
      <c r="T938" s="16">
        <f t="shared" si="69"/>
        <v>40926.833333333336</v>
      </c>
      <c r="U938">
        <f t="shared" si="70"/>
        <v>2011</v>
      </c>
    </row>
    <row r="939" spans="1:21" ht="43.2" hidden="1" x14ac:dyDescent="0.3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2"/>
        <v>1</v>
      </c>
      <c r="P939">
        <f t="shared" si="71"/>
        <v>20</v>
      </c>
      <c r="Q939" s="9" t="s">
        <v>8323</v>
      </c>
      <c r="R939" t="s">
        <v>8326</v>
      </c>
      <c r="S939" s="16">
        <f t="shared" si="68"/>
        <v>41551.798113425924</v>
      </c>
      <c r="T939" s="16">
        <f t="shared" si="69"/>
        <v>41581.839780092596</v>
      </c>
      <c r="U939">
        <f t="shared" si="70"/>
        <v>2013</v>
      </c>
    </row>
    <row r="940" spans="1:21" ht="43.2" hidden="1" x14ac:dyDescent="0.3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2"/>
        <v>0</v>
      </c>
      <c r="P940">
        <f t="shared" si="71"/>
        <v>25</v>
      </c>
      <c r="Q940" s="9" t="s">
        <v>8323</v>
      </c>
      <c r="R940" t="s">
        <v>8326</v>
      </c>
      <c r="S940" s="16">
        <f t="shared" si="68"/>
        <v>41124.479722222226</v>
      </c>
      <c r="T940" s="16">
        <f t="shared" si="69"/>
        <v>41154.479722222226</v>
      </c>
      <c r="U940">
        <f t="shared" si="70"/>
        <v>2012</v>
      </c>
    </row>
    <row r="941" spans="1:21" ht="43.2" hidden="1" x14ac:dyDescent="0.3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2"/>
        <v>1</v>
      </c>
      <c r="P941">
        <f t="shared" si="71"/>
        <v>20</v>
      </c>
      <c r="Q941" s="9" t="s">
        <v>8323</v>
      </c>
      <c r="R941" t="s">
        <v>8326</v>
      </c>
      <c r="S941" s="16">
        <f t="shared" si="68"/>
        <v>41416.763171296298</v>
      </c>
      <c r="T941" s="16">
        <f t="shared" si="69"/>
        <v>41455.831944444442</v>
      </c>
      <c r="U941">
        <f t="shared" si="70"/>
        <v>2013</v>
      </c>
    </row>
    <row r="942" spans="1:21" ht="43.2" hidden="1" x14ac:dyDescent="0.3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2"/>
        <v>17</v>
      </c>
      <c r="P942">
        <f t="shared" si="71"/>
        <v>110.29</v>
      </c>
      <c r="Q942" s="9" t="s">
        <v>8317</v>
      </c>
      <c r="R942" t="s">
        <v>8319</v>
      </c>
      <c r="S942" s="16">
        <f t="shared" si="68"/>
        <v>42182.008402777778</v>
      </c>
      <c r="T942" s="16">
        <f t="shared" si="69"/>
        <v>42227.008402777778</v>
      </c>
      <c r="U942">
        <f t="shared" si="70"/>
        <v>2015</v>
      </c>
    </row>
    <row r="943" spans="1:21" ht="57.6" hidden="1" x14ac:dyDescent="0.3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2"/>
        <v>2</v>
      </c>
      <c r="P943">
        <f t="shared" si="71"/>
        <v>37.450000000000003</v>
      </c>
      <c r="Q943" s="9" t="s">
        <v>8317</v>
      </c>
      <c r="R943" t="s">
        <v>8319</v>
      </c>
      <c r="S943" s="16">
        <f t="shared" si="68"/>
        <v>42746.096585648149</v>
      </c>
      <c r="T943" s="16">
        <f t="shared" si="69"/>
        <v>42776.096585648149</v>
      </c>
      <c r="U943">
        <f t="shared" si="70"/>
        <v>2017</v>
      </c>
    </row>
    <row r="944" spans="1:21" ht="57.6" hidden="1" x14ac:dyDescent="0.3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2"/>
        <v>9</v>
      </c>
      <c r="P944">
        <f t="shared" si="71"/>
        <v>41.75</v>
      </c>
      <c r="Q944" s="9" t="s">
        <v>8317</v>
      </c>
      <c r="R944" t="s">
        <v>8319</v>
      </c>
      <c r="S944" s="16">
        <f t="shared" si="68"/>
        <v>42382.843287037031</v>
      </c>
      <c r="T944" s="16">
        <f t="shared" si="69"/>
        <v>42418.843287037031</v>
      </c>
      <c r="U944">
        <f t="shared" si="70"/>
        <v>2016</v>
      </c>
    </row>
    <row r="945" spans="1:21" ht="28.8" hidden="1" x14ac:dyDescent="0.3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2"/>
        <v>10</v>
      </c>
      <c r="P945">
        <f t="shared" si="71"/>
        <v>24.08</v>
      </c>
      <c r="Q945" s="9" t="s">
        <v>8317</v>
      </c>
      <c r="R945" t="s">
        <v>8319</v>
      </c>
      <c r="S945" s="16">
        <f t="shared" si="68"/>
        <v>42673.66788194445</v>
      </c>
      <c r="T945" s="16">
        <f t="shared" si="69"/>
        <v>42703.709548611107</v>
      </c>
      <c r="U945">
        <f t="shared" si="70"/>
        <v>2016</v>
      </c>
    </row>
    <row r="946" spans="1:21" ht="43.2" hidden="1" x14ac:dyDescent="0.3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2"/>
        <v>13</v>
      </c>
      <c r="P946">
        <f t="shared" si="71"/>
        <v>69.41</v>
      </c>
      <c r="Q946" s="9" t="s">
        <v>8317</v>
      </c>
      <c r="R946" t="s">
        <v>8319</v>
      </c>
      <c r="S946" s="16">
        <f t="shared" si="68"/>
        <v>42444.583912037036</v>
      </c>
      <c r="T946" s="16">
        <f t="shared" si="69"/>
        <v>42478.583333333328</v>
      </c>
      <c r="U946">
        <f t="shared" si="70"/>
        <v>2016</v>
      </c>
    </row>
    <row r="947" spans="1:21" ht="43.2" hidden="1" x14ac:dyDescent="0.3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2"/>
        <v>2</v>
      </c>
      <c r="P947">
        <f t="shared" si="71"/>
        <v>155.25</v>
      </c>
      <c r="Q947" s="9" t="s">
        <v>8317</v>
      </c>
      <c r="R947" t="s">
        <v>8319</v>
      </c>
      <c r="S947" s="16">
        <f t="shared" si="68"/>
        <v>42732.872986111113</v>
      </c>
      <c r="T947" s="16">
        <f t="shared" si="69"/>
        <v>42784.999305555553</v>
      </c>
      <c r="U947">
        <f t="shared" si="70"/>
        <v>2016</v>
      </c>
    </row>
    <row r="948" spans="1:21" ht="43.2" hidden="1" x14ac:dyDescent="0.3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2"/>
        <v>2</v>
      </c>
      <c r="P948">
        <f t="shared" si="71"/>
        <v>57.2</v>
      </c>
      <c r="Q948" s="9" t="s">
        <v>8317</v>
      </c>
      <c r="R948" t="s">
        <v>8319</v>
      </c>
      <c r="S948" s="16">
        <f t="shared" si="68"/>
        <v>42592.750555555554</v>
      </c>
      <c r="T948" s="16">
        <f t="shared" si="69"/>
        <v>42622.750555555554</v>
      </c>
      <c r="U948">
        <f t="shared" si="70"/>
        <v>2016</v>
      </c>
    </row>
    <row r="949" spans="1:21" ht="43.2" hidden="1" x14ac:dyDescent="0.3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2"/>
        <v>0</v>
      </c>
      <c r="P949" t="str">
        <f t="shared" si="71"/>
        <v>N/A</v>
      </c>
      <c r="Q949" s="9" t="s">
        <v>8317</v>
      </c>
      <c r="R949" t="s">
        <v>8319</v>
      </c>
      <c r="S949" s="16">
        <f t="shared" si="68"/>
        <v>42491.781319444446</v>
      </c>
      <c r="T949" s="16">
        <f t="shared" si="69"/>
        <v>42551.781319444446</v>
      </c>
      <c r="U949">
        <f t="shared" si="70"/>
        <v>2016</v>
      </c>
    </row>
    <row r="950" spans="1:21" ht="57.6" hidden="1" x14ac:dyDescent="0.3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2"/>
        <v>12</v>
      </c>
      <c r="P950">
        <f t="shared" si="71"/>
        <v>60</v>
      </c>
      <c r="Q950" s="9" t="s">
        <v>8317</v>
      </c>
      <c r="R950" t="s">
        <v>8319</v>
      </c>
      <c r="S950" s="16">
        <f t="shared" si="68"/>
        <v>42411.828287037039</v>
      </c>
      <c r="T950" s="16">
        <f t="shared" si="69"/>
        <v>42441.828287037039</v>
      </c>
      <c r="U950">
        <f t="shared" si="70"/>
        <v>2016</v>
      </c>
    </row>
    <row r="951" spans="1:21" ht="43.2" hidden="1" x14ac:dyDescent="0.3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2"/>
        <v>1</v>
      </c>
      <c r="P951">
        <f t="shared" si="71"/>
        <v>39</v>
      </c>
      <c r="Q951" s="9" t="s">
        <v>8317</v>
      </c>
      <c r="R951" t="s">
        <v>8319</v>
      </c>
      <c r="S951" s="16">
        <f t="shared" si="68"/>
        <v>42361.043703703705</v>
      </c>
      <c r="T951" s="16">
        <f t="shared" si="69"/>
        <v>42421.043703703705</v>
      </c>
      <c r="U951">
        <f t="shared" si="70"/>
        <v>2015</v>
      </c>
    </row>
    <row r="952" spans="1:21" ht="43.2" hidden="1" x14ac:dyDescent="0.3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2"/>
        <v>28</v>
      </c>
      <c r="P952">
        <f t="shared" si="71"/>
        <v>58.42</v>
      </c>
      <c r="Q952" s="9" t="s">
        <v>8317</v>
      </c>
      <c r="R952" t="s">
        <v>8319</v>
      </c>
      <c r="S952" s="16">
        <f t="shared" si="68"/>
        <v>42356.750706018516</v>
      </c>
      <c r="T952" s="16">
        <f t="shared" si="69"/>
        <v>42386.750706018516</v>
      </c>
      <c r="U952">
        <f t="shared" si="70"/>
        <v>2015</v>
      </c>
    </row>
    <row r="953" spans="1:21" hidden="1" x14ac:dyDescent="0.3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2"/>
        <v>38</v>
      </c>
      <c r="P953">
        <f t="shared" si="71"/>
        <v>158.63999999999999</v>
      </c>
      <c r="Q953" s="9" t="s">
        <v>8317</v>
      </c>
      <c r="R953" t="s">
        <v>8319</v>
      </c>
      <c r="S953" s="16">
        <f t="shared" si="68"/>
        <v>42480.653611111105</v>
      </c>
      <c r="T953" s="16">
        <f t="shared" si="69"/>
        <v>42525.653611111105</v>
      </c>
      <c r="U953">
        <f t="shared" si="70"/>
        <v>2016</v>
      </c>
    </row>
    <row r="954" spans="1:21" ht="28.8" hidden="1" x14ac:dyDescent="0.3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2"/>
        <v>40</v>
      </c>
      <c r="P954">
        <f t="shared" si="71"/>
        <v>99.86</v>
      </c>
      <c r="Q954" s="9" t="s">
        <v>8317</v>
      </c>
      <c r="R954" t="s">
        <v>8319</v>
      </c>
      <c r="S954" s="16">
        <f t="shared" si="68"/>
        <v>42662.613564814819</v>
      </c>
      <c r="T954" s="16">
        <f t="shared" si="69"/>
        <v>42692.655231481483</v>
      </c>
      <c r="U954">
        <f t="shared" si="70"/>
        <v>2016</v>
      </c>
    </row>
    <row r="955" spans="1:21" ht="43.2" hidden="1" x14ac:dyDescent="0.3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2"/>
        <v>1</v>
      </c>
      <c r="P955">
        <f t="shared" si="71"/>
        <v>25.2</v>
      </c>
      <c r="Q955" s="9" t="s">
        <v>8317</v>
      </c>
      <c r="R955" t="s">
        <v>8319</v>
      </c>
      <c r="S955" s="16">
        <f t="shared" si="68"/>
        <v>41999.164340277777</v>
      </c>
      <c r="T955" s="16">
        <f t="shared" si="69"/>
        <v>42029.164340277777</v>
      </c>
      <c r="U955">
        <f t="shared" si="70"/>
        <v>2014</v>
      </c>
    </row>
    <row r="956" spans="1:21" ht="43.2" hidden="1" x14ac:dyDescent="0.3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2"/>
        <v>43</v>
      </c>
      <c r="P956">
        <f t="shared" si="71"/>
        <v>89.19</v>
      </c>
      <c r="Q956" s="9" t="s">
        <v>8317</v>
      </c>
      <c r="R956" t="s">
        <v>8319</v>
      </c>
      <c r="S956" s="16">
        <f t="shared" si="68"/>
        <v>42194.833784722221</v>
      </c>
      <c r="T956" s="16">
        <f t="shared" si="69"/>
        <v>42236.833784722221</v>
      </c>
      <c r="U956">
        <f t="shared" si="70"/>
        <v>2015</v>
      </c>
    </row>
    <row r="957" spans="1:21" ht="43.2" hidden="1" x14ac:dyDescent="0.3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2"/>
        <v>6</v>
      </c>
      <c r="P957">
        <f t="shared" si="71"/>
        <v>182.62</v>
      </c>
      <c r="Q957" s="9" t="s">
        <v>8317</v>
      </c>
      <c r="R957" t="s">
        <v>8319</v>
      </c>
      <c r="S957" s="16">
        <f t="shared" si="68"/>
        <v>42586.295138888891</v>
      </c>
      <c r="T957" s="16">
        <f t="shared" si="69"/>
        <v>42626.295138888891</v>
      </c>
      <c r="U957">
        <f t="shared" si="70"/>
        <v>2016</v>
      </c>
    </row>
    <row r="958" spans="1:21" ht="57.6" hidden="1" x14ac:dyDescent="0.3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2"/>
        <v>2</v>
      </c>
      <c r="P958">
        <f t="shared" si="71"/>
        <v>50.65</v>
      </c>
      <c r="Q958" s="9" t="s">
        <v>8317</v>
      </c>
      <c r="R958" t="s">
        <v>8319</v>
      </c>
      <c r="S958" s="16">
        <f t="shared" si="68"/>
        <v>42060.913877314815</v>
      </c>
      <c r="T958" s="16">
        <f t="shared" si="69"/>
        <v>42120.872210648144</v>
      </c>
      <c r="U958">
        <f t="shared" si="70"/>
        <v>2015</v>
      </c>
    </row>
    <row r="959" spans="1:21" ht="28.8" hidden="1" x14ac:dyDescent="0.3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2"/>
        <v>2</v>
      </c>
      <c r="P959">
        <f t="shared" si="71"/>
        <v>33.29</v>
      </c>
      <c r="Q959" s="9" t="s">
        <v>8317</v>
      </c>
      <c r="R959" t="s">
        <v>8319</v>
      </c>
      <c r="S959" s="16">
        <f t="shared" si="68"/>
        <v>42660.552465277782</v>
      </c>
      <c r="T959" s="16">
        <f t="shared" si="69"/>
        <v>42691.594131944439</v>
      </c>
      <c r="U959">
        <f t="shared" si="70"/>
        <v>2016</v>
      </c>
    </row>
    <row r="960" spans="1:21" ht="57.6" hidden="1" x14ac:dyDescent="0.3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2"/>
        <v>11</v>
      </c>
      <c r="P960">
        <f t="shared" si="71"/>
        <v>51.82</v>
      </c>
      <c r="Q960" s="9" t="s">
        <v>8317</v>
      </c>
      <c r="R960" t="s">
        <v>8319</v>
      </c>
      <c r="S960" s="16">
        <f t="shared" si="68"/>
        <v>42082.802812499998</v>
      </c>
      <c r="T960" s="16">
        <f t="shared" si="69"/>
        <v>42104.207638888889</v>
      </c>
      <c r="U960">
        <f t="shared" si="70"/>
        <v>2015</v>
      </c>
    </row>
    <row r="961" spans="1:21" ht="43.2" hidden="1" x14ac:dyDescent="0.3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2"/>
        <v>39</v>
      </c>
      <c r="P961">
        <f t="shared" si="71"/>
        <v>113.63</v>
      </c>
      <c r="Q961" s="9" t="s">
        <v>8317</v>
      </c>
      <c r="R961" t="s">
        <v>8319</v>
      </c>
      <c r="S961" s="16">
        <f t="shared" si="68"/>
        <v>41993.174363425926</v>
      </c>
      <c r="T961" s="16">
        <f t="shared" si="69"/>
        <v>42023.174363425926</v>
      </c>
      <c r="U961">
        <f t="shared" si="70"/>
        <v>2014</v>
      </c>
    </row>
    <row r="962" spans="1:21" ht="43.2" hidden="1" x14ac:dyDescent="0.3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2"/>
        <v>46</v>
      </c>
      <c r="P962">
        <f t="shared" si="71"/>
        <v>136.46</v>
      </c>
      <c r="Q962" s="9" t="s">
        <v>8317</v>
      </c>
      <c r="R962" t="s">
        <v>8319</v>
      </c>
      <c r="S962" s="16">
        <f t="shared" si="68"/>
        <v>42766.626793981486</v>
      </c>
      <c r="T962" s="16">
        <f t="shared" si="69"/>
        <v>42808.585127314815</v>
      </c>
      <c r="U962">
        <f t="shared" si="70"/>
        <v>2017</v>
      </c>
    </row>
    <row r="963" spans="1:21" ht="43.2" hidden="1" x14ac:dyDescent="0.3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2"/>
        <v>42</v>
      </c>
      <c r="P963">
        <f t="shared" si="71"/>
        <v>364.35</v>
      </c>
      <c r="Q963" s="9" t="s">
        <v>8317</v>
      </c>
      <c r="R963" t="s">
        <v>8319</v>
      </c>
      <c r="S963" s="16">
        <f t="shared" ref="S963:S1026" si="73">(((J963/60)/60)/24)+DATE(1970,1,1)</f>
        <v>42740.693692129629</v>
      </c>
      <c r="T963" s="16">
        <f t="shared" ref="T963:T1026" si="74">(((I963/60)/60)/24)+DATE(1970,1,1)</f>
        <v>42786.791666666672</v>
      </c>
      <c r="U963">
        <f t="shared" ref="U963:U1026" si="75">YEAR(S:S)</f>
        <v>2017</v>
      </c>
    </row>
    <row r="964" spans="1:21" ht="43.2" hidden="1" x14ac:dyDescent="0.3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2"/>
        <v>28</v>
      </c>
      <c r="P964">
        <f t="shared" ref="P964:P1027" si="76">IFERROR(ROUND(E964/L964,2), "N/A")</f>
        <v>19.239999999999998</v>
      </c>
      <c r="Q964" s="9" t="s">
        <v>8317</v>
      </c>
      <c r="R964" t="s">
        <v>8319</v>
      </c>
      <c r="S964" s="16">
        <f t="shared" si="73"/>
        <v>42373.712418981479</v>
      </c>
      <c r="T964" s="16">
        <f t="shared" si="74"/>
        <v>42411.712418981479</v>
      </c>
      <c r="U964">
        <f t="shared" si="75"/>
        <v>2016</v>
      </c>
    </row>
    <row r="965" spans="1:21" ht="28.8" hidden="1" x14ac:dyDescent="0.3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ref="O965:O1028" si="77">ROUND(E965/D965*100,0)</f>
        <v>1</v>
      </c>
      <c r="P965">
        <f t="shared" si="76"/>
        <v>41.89</v>
      </c>
      <c r="Q965" s="9" t="s">
        <v>8317</v>
      </c>
      <c r="R965" t="s">
        <v>8319</v>
      </c>
      <c r="S965" s="16">
        <f t="shared" si="73"/>
        <v>42625.635636574079</v>
      </c>
      <c r="T965" s="16">
        <f t="shared" si="74"/>
        <v>42660.635636574079</v>
      </c>
      <c r="U965">
        <f t="shared" si="75"/>
        <v>2016</v>
      </c>
    </row>
    <row r="966" spans="1:21" ht="43.2" hidden="1" x14ac:dyDescent="0.3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7"/>
        <v>1</v>
      </c>
      <c r="P966">
        <f t="shared" si="76"/>
        <v>30.31</v>
      </c>
      <c r="Q966" s="9" t="s">
        <v>8317</v>
      </c>
      <c r="R966" t="s">
        <v>8319</v>
      </c>
      <c r="S966" s="16">
        <f t="shared" si="73"/>
        <v>42208.628692129627</v>
      </c>
      <c r="T966" s="16">
        <f t="shared" si="74"/>
        <v>42248.628692129627</v>
      </c>
      <c r="U966">
        <f t="shared" si="75"/>
        <v>2015</v>
      </c>
    </row>
    <row r="967" spans="1:21" ht="43.2" hidden="1" x14ac:dyDescent="0.3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7"/>
        <v>1</v>
      </c>
      <c r="P967">
        <f t="shared" si="76"/>
        <v>49.67</v>
      </c>
      <c r="Q967" s="9" t="s">
        <v>8317</v>
      </c>
      <c r="R967" t="s">
        <v>8319</v>
      </c>
      <c r="S967" s="16">
        <f t="shared" si="73"/>
        <v>42637.016736111109</v>
      </c>
      <c r="T967" s="16">
        <f t="shared" si="74"/>
        <v>42669.165972222225</v>
      </c>
      <c r="U967">
        <f t="shared" si="75"/>
        <v>2016</v>
      </c>
    </row>
    <row r="968" spans="1:21" ht="43.2" hidden="1" x14ac:dyDescent="0.3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7"/>
        <v>15</v>
      </c>
      <c r="P968">
        <f t="shared" si="76"/>
        <v>59.2</v>
      </c>
      <c r="Q968" s="9" t="s">
        <v>8317</v>
      </c>
      <c r="R968" t="s">
        <v>8319</v>
      </c>
      <c r="S968" s="16">
        <f t="shared" si="73"/>
        <v>42619.635787037041</v>
      </c>
      <c r="T968" s="16">
        <f t="shared" si="74"/>
        <v>42649.635787037041</v>
      </c>
      <c r="U968">
        <f t="shared" si="75"/>
        <v>2016</v>
      </c>
    </row>
    <row r="969" spans="1:21" ht="43.2" hidden="1" x14ac:dyDescent="0.3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7"/>
        <v>18</v>
      </c>
      <c r="P969">
        <f t="shared" si="76"/>
        <v>43.98</v>
      </c>
      <c r="Q969" s="9" t="s">
        <v>8317</v>
      </c>
      <c r="R969" t="s">
        <v>8319</v>
      </c>
      <c r="S969" s="16">
        <f t="shared" si="73"/>
        <v>42422.254328703704</v>
      </c>
      <c r="T969" s="16">
        <f t="shared" si="74"/>
        <v>42482.21266203704</v>
      </c>
      <c r="U969">
        <f t="shared" si="75"/>
        <v>2016</v>
      </c>
    </row>
    <row r="970" spans="1:21" ht="43.2" hidden="1" x14ac:dyDescent="0.3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7"/>
        <v>1</v>
      </c>
      <c r="P970">
        <f t="shared" si="76"/>
        <v>26.5</v>
      </c>
      <c r="Q970" s="9" t="s">
        <v>8317</v>
      </c>
      <c r="R970" t="s">
        <v>8319</v>
      </c>
      <c r="S970" s="16">
        <f t="shared" si="73"/>
        <v>41836.847615740742</v>
      </c>
      <c r="T970" s="16">
        <f t="shared" si="74"/>
        <v>41866.847615740742</v>
      </c>
      <c r="U970">
        <f t="shared" si="75"/>
        <v>2014</v>
      </c>
    </row>
    <row r="971" spans="1:21" ht="28.8" hidden="1" x14ac:dyDescent="0.3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7"/>
        <v>47</v>
      </c>
      <c r="P971">
        <f t="shared" si="76"/>
        <v>1272.73</v>
      </c>
      <c r="Q971" s="9" t="s">
        <v>8317</v>
      </c>
      <c r="R971" t="s">
        <v>8319</v>
      </c>
      <c r="S971" s="16">
        <f t="shared" si="73"/>
        <v>42742.30332175926</v>
      </c>
      <c r="T971" s="16">
        <f t="shared" si="74"/>
        <v>42775.30332175926</v>
      </c>
      <c r="U971">
        <f t="shared" si="75"/>
        <v>2017</v>
      </c>
    </row>
    <row r="972" spans="1:21" ht="57.6" hidden="1" x14ac:dyDescent="0.3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7"/>
        <v>46</v>
      </c>
      <c r="P972">
        <f t="shared" si="76"/>
        <v>164</v>
      </c>
      <c r="Q972" s="9" t="s">
        <v>8317</v>
      </c>
      <c r="R972" t="s">
        <v>8319</v>
      </c>
      <c r="S972" s="16">
        <f t="shared" si="73"/>
        <v>42721.220520833333</v>
      </c>
      <c r="T972" s="16">
        <f t="shared" si="74"/>
        <v>42758.207638888889</v>
      </c>
      <c r="U972">
        <f t="shared" si="75"/>
        <v>2016</v>
      </c>
    </row>
    <row r="973" spans="1:21" ht="43.2" hidden="1" x14ac:dyDescent="0.3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7"/>
        <v>0</v>
      </c>
      <c r="P973">
        <f t="shared" si="76"/>
        <v>45.2</v>
      </c>
      <c r="Q973" s="9" t="s">
        <v>8317</v>
      </c>
      <c r="R973" t="s">
        <v>8319</v>
      </c>
      <c r="S973" s="16">
        <f t="shared" si="73"/>
        <v>42111.709027777775</v>
      </c>
      <c r="T973" s="16">
        <f t="shared" si="74"/>
        <v>42156.709027777775</v>
      </c>
      <c r="U973">
        <f t="shared" si="75"/>
        <v>2015</v>
      </c>
    </row>
    <row r="974" spans="1:21" ht="43.2" hidden="1" x14ac:dyDescent="0.3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7"/>
        <v>35</v>
      </c>
      <c r="P974">
        <f t="shared" si="76"/>
        <v>153.88999999999999</v>
      </c>
      <c r="Q974" s="9" t="s">
        <v>8317</v>
      </c>
      <c r="R974" t="s">
        <v>8319</v>
      </c>
      <c r="S974" s="16">
        <f t="shared" si="73"/>
        <v>41856.865717592591</v>
      </c>
      <c r="T974" s="16">
        <f t="shared" si="74"/>
        <v>41886.290972222225</v>
      </c>
      <c r="U974">
        <f t="shared" si="75"/>
        <v>2014</v>
      </c>
    </row>
    <row r="975" spans="1:21" ht="43.2" hidden="1" x14ac:dyDescent="0.3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7"/>
        <v>2</v>
      </c>
      <c r="P975">
        <f t="shared" si="76"/>
        <v>51.38</v>
      </c>
      <c r="Q975" s="9" t="s">
        <v>8317</v>
      </c>
      <c r="R975" t="s">
        <v>8319</v>
      </c>
      <c r="S975" s="16">
        <f t="shared" si="73"/>
        <v>42257.014965277776</v>
      </c>
      <c r="T975" s="16">
        <f t="shared" si="74"/>
        <v>42317.056631944448</v>
      </c>
      <c r="U975">
        <f t="shared" si="75"/>
        <v>2015</v>
      </c>
    </row>
    <row r="976" spans="1:21" ht="43.2" hidden="1" x14ac:dyDescent="0.3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7"/>
        <v>1</v>
      </c>
      <c r="P976">
        <f t="shared" si="76"/>
        <v>93.33</v>
      </c>
      <c r="Q976" s="9" t="s">
        <v>8317</v>
      </c>
      <c r="R976" t="s">
        <v>8319</v>
      </c>
      <c r="S976" s="16">
        <f t="shared" si="73"/>
        <v>42424.749490740738</v>
      </c>
      <c r="T976" s="16">
        <f t="shared" si="74"/>
        <v>42454.707824074074</v>
      </c>
      <c r="U976">
        <f t="shared" si="75"/>
        <v>2016</v>
      </c>
    </row>
    <row r="977" spans="1:21" ht="43.2" hidden="1" x14ac:dyDescent="0.3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7"/>
        <v>3</v>
      </c>
      <c r="P977">
        <f t="shared" si="76"/>
        <v>108.63</v>
      </c>
      <c r="Q977" s="9" t="s">
        <v>8317</v>
      </c>
      <c r="R977" t="s">
        <v>8319</v>
      </c>
      <c r="S977" s="16">
        <f t="shared" si="73"/>
        <v>42489.696585648147</v>
      </c>
      <c r="T977" s="16">
        <f t="shared" si="74"/>
        <v>42549.696585648147</v>
      </c>
      <c r="U977">
        <f t="shared" si="75"/>
        <v>2016</v>
      </c>
    </row>
    <row r="978" spans="1:21" ht="43.2" hidden="1" x14ac:dyDescent="0.3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7"/>
        <v>2</v>
      </c>
      <c r="P978">
        <f t="shared" si="76"/>
        <v>160.5</v>
      </c>
      <c r="Q978" s="9" t="s">
        <v>8317</v>
      </c>
      <c r="R978" t="s">
        <v>8319</v>
      </c>
      <c r="S978" s="16">
        <f t="shared" si="73"/>
        <v>42185.058993055558</v>
      </c>
      <c r="T978" s="16">
        <f t="shared" si="74"/>
        <v>42230.058993055558</v>
      </c>
      <c r="U978">
        <f t="shared" si="75"/>
        <v>2015</v>
      </c>
    </row>
    <row r="979" spans="1:21" ht="43.2" hidden="1" x14ac:dyDescent="0.3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7"/>
        <v>34</v>
      </c>
      <c r="P979">
        <f t="shared" si="76"/>
        <v>75.75</v>
      </c>
      <c r="Q979" s="9" t="s">
        <v>8317</v>
      </c>
      <c r="R979" t="s">
        <v>8319</v>
      </c>
      <c r="S979" s="16">
        <f t="shared" si="73"/>
        <v>42391.942094907412</v>
      </c>
      <c r="T979" s="16">
        <f t="shared" si="74"/>
        <v>42421.942094907412</v>
      </c>
      <c r="U979">
        <f t="shared" si="75"/>
        <v>2016</v>
      </c>
    </row>
    <row r="980" spans="1:21" ht="43.2" hidden="1" x14ac:dyDescent="0.3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7"/>
        <v>56</v>
      </c>
      <c r="P980">
        <f t="shared" si="76"/>
        <v>790.84</v>
      </c>
      <c r="Q980" s="9" t="s">
        <v>8317</v>
      </c>
      <c r="R980" t="s">
        <v>8319</v>
      </c>
      <c r="S980" s="16">
        <f t="shared" si="73"/>
        <v>42395.309039351851</v>
      </c>
      <c r="T980" s="16">
        <f t="shared" si="74"/>
        <v>42425.309039351851</v>
      </c>
      <c r="U980">
        <f t="shared" si="75"/>
        <v>2016</v>
      </c>
    </row>
    <row r="981" spans="1:21" ht="43.2" hidden="1" x14ac:dyDescent="0.3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7"/>
        <v>83</v>
      </c>
      <c r="P981">
        <f t="shared" si="76"/>
        <v>301.94</v>
      </c>
      <c r="Q981" s="9" t="s">
        <v>8317</v>
      </c>
      <c r="R981" t="s">
        <v>8319</v>
      </c>
      <c r="S981" s="16">
        <f t="shared" si="73"/>
        <v>42506.416990740734</v>
      </c>
      <c r="T981" s="16">
        <f t="shared" si="74"/>
        <v>42541.790972222225</v>
      </c>
      <c r="U981">
        <f t="shared" si="75"/>
        <v>2016</v>
      </c>
    </row>
    <row r="982" spans="1:21" ht="57.6" hidden="1" x14ac:dyDescent="0.3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7"/>
        <v>15</v>
      </c>
      <c r="P982">
        <f t="shared" si="76"/>
        <v>47.94</v>
      </c>
      <c r="Q982" s="9" t="s">
        <v>8317</v>
      </c>
      <c r="R982" t="s">
        <v>8319</v>
      </c>
      <c r="S982" s="16">
        <f t="shared" si="73"/>
        <v>41928.904189814813</v>
      </c>
      <c r="T982" s="16">
        <f t="shared" si="74"/>
        <v>41973.945856481485</v>
      </c>
      <c r="U982">
        <f t="shared" si="75"/>
        <v>2014</v>
      </c>
    </row>
    <row r="983" spans="1:21" ht="57.6" hidden="1" x14ac:dyDescent="0.3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7"/>
        <v>0</v>
      </c>
      <c r="P983">
        <f t="shared" si="76"/>
        <v>2.75</v>
      </c>
      <c r="Q983" s="9" t="s">
        <v>8317</v>
      </c>
      <c r="R983" t="s">
        <v>8319</v>
      </c>
      <c r="S983" s="16">
        <f t="shared" si="73"/>
        <v>41830.947013888886</v>
      </c>
      <c r="T983" s="16">
        <f t="shared" si="74"/>
        <v>41860.947013888886</v>
      </c>
      <c r="U983">
        <f t="shared" si="75"/>
        <v>2014</v>
      </c>
    </row>
    <row r="984" spans="1:21" ht="28.8" hidden="1" x14ac:dyDescent="0.3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7"/>
        <v>0</v>
      </c>
      <c r="P984">
        <f t="shared" si="76"/>
        <v>1</v>
      </c>
      <c r="Q984" s="9" t="s">
        <v>8317</v>
      </c>
      <c r="R984" t="s">
        <v>8319</v>
      </c>
      <c r="S984" s="16">
        <f t="shared" si="73"/>
        <v>42615.753310185188</v>
      </c>
      <c r="T984" s="16">
        <f t="shared" si="74"/>
        <v>42645.753310185188</v>
      </c>
      <c r="U984">
        <f t="shared" si="75"/>
        <v>2016</v>
      </c>
    </row>
    <row r="985" spans="1:21" ht="57.6" hidden="1" x14ac:dyDescent="0.3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7"/>
        <v>30</v>
      </c>
      <c r="P985">
        <f t="shared" si="76"/>
        <v>171.79</v>
      </c>
      <c r="Q985" s="9" t="s">
        <v>8317</v>
      </c>
      <c r="R985" t="s">
        <v>8319</v>
      </c>
      <c r="S985" s="16">
        <f t="shared" si="73"/>
        <v>42574.667650462965</v>
      </c>
      <c r="T985" s="16">
        <f t="shared" si="74"/>
        <v>42605.870833333334</v>
      </c>
      <c r="U985">
        <f t="shared" si="75"/>
        <v>2016</v>
      </c>
    </row>
    <row r="986" spans="1:21" ht="72" hidden="1" x14ac:dyDescent="0.3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7"/>
        <v>1</v>
      </c>
      <c r="P986">
        <f t="shared" si="76"/>
        <v>35.33</v>
      </c>
      <c r="Q986" s="9" t="s">
        <v>8317</v>
      </c>
      <c r="R986" t="s">
        <v>8319</v>
      </c>
      <c r="S986" s="16">
        <f t="shared" si="73"/>
        <v>42061.11583333333</v>
      </c>
      <c r="T986" s="16">
        <f t="shared" si="74"/>
        <v>42091.074166666673</v>
      </c>
      <c r="U986">
        <f t="shared" si="75"/>
        <v>2015</v>
      </c>
    </row>
    <row r="987" spans="1:21" ht="43.2" hidden="1" x14ac:dyDescent="0.3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7"/>
        <v>6</v>
      </c>
      <c r="P987">
        <f t="shared" si="76"/>
        <v>82.09</v>
      </c>
      <c r="Q987" s="9" t="s">
        <v>8317</v>
      </c>
      <c r="R987" t="s">
        <v>8319</v>
      </c>
      <c r="S987" s="16">
        <f t="shared" si="73"/>
        <v>42339.967708333337</v>
      </c>
      <c r="T987" s="16">
        <f t="shared" si="74"/>
        <v>42369.958333333328</v>
      </c>
      <c r="U987">
        <f t="shared" si="75"/>
        <v>2015</v>
      </c>
    </row>
    <row r="988" spans="1:21" ht="57.6" hidden="1" x14ac:dyDescent="0.3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7"/>
        <v>13</v>
      </c>
      <c r="P988">
        <f t="shared" si="76"/>
        <v>110.87</v>
      </c>
      <c r="Q988" s="9" t="s">
        <v>8317</v>
      </c>
      <c r="R988" t="s">
        <v>8319</v>
      </c>
      <c r="S988" s="16">
        <f t="shared" si="73"/>
        <v>42324.767361111109</v>
      </c>
      <c r="T988" s="16">
        <f t="shared" si="74"/>
        <v>42379</v>
      </c>
      <c r="U988">
        <f t="shared" si="75"/>
        <v>2015</v>
      </c>
    </row>
    <row r="989" spans="1:21" ht="43.2" hidden="1" x14ac:dyDescent="0.3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7"/>
        <v>13</v>
      </c>
      <c r="P989">
        <f t="shared" si="76"/>
        <v>161.22</v>
      </c>
      <c r="Q989" s="9" t="s">
        <v>8317</v>
      </c>
      <c r="R989" t="s">
        <v>8319</v>
      </c>
      <c r="S989" s="16">
        <f t="shared" si="73"/>
        <v>41773.294560185182</v>
      </c>
      <c r="T989" s="16">
        <f t="shared" si="74"/>
        <v>41813.294560185182</v>
      </c>
      <c r="U989">
        <f t="shared" si="75"/>
        <v>2014</v>
      </c>
    </row>
    <row r="990" spans="1:21" ht="57.6" hidden="1" x14ac:dyDescent="0.3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7"/>
        <v>0</v>
      </c>
      <c r="P990" t="str">
        <f t="shared" si="76"/>
        <v>N/A</v>
      </c>
      <c r="Q990" s="9" t="s">
        <v>8317</v>
      </c>
      <c r="R990" t="s">
        <v>8319</v>
      </c>
      <c r="S990" s="16">
        <f t="shared" si="73"/>
        <v>42614.356770833328</v>
      </c>
      <c r="T990" s="16">
        <f t="shared" si="74"/>
        <v>42644.356770833328</v>
      </c>
      <c r="U990">
        <f t="shared" si="75"/>
        <v>2016</v>
      </c>
    </row>
    <row r="991" spans="1:21" ht="28.8" hidden="1" x14ac:dyDescent="0.3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7"/>
        <v>17</v>
      </c>
      <c r="P991">
        <f t="shared" si="76"/>
        <v>52.41</v>
      </c>
      <c r="Q991" s="9" t="s">
        <v>8317</v>
      </c>
      <c r="R991" t="s">
        <v>8319</v>
      </c>
      <c r="S991" s="16">
        <f t="shared" si="73"/>
        <v>42611.933969907404</v>
      </c>
      <c r="T991" s="16">
        <f t="shared" si="74"/>
        <v>42641.933969907404</v>
      </c>
      <c r="U991">
        <f t="shared" si="75"/>
        <v>2016</v>
      </c>
    </row>
    <row r="992" spans="1:21" ht="43.2" hidden="1" x14ac:dyDescent="0.3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7"/>
        <v>0</v>
      </c>
      <c r="P992">
        <f t="shared" si="76"/>
        <v>13</v>
      </c>
      <c r="Q992" s="9" t="s">
        <v>8317</v>
      </c>
      <c r="R992" t="s">
        <v>8319</v>
      </c>
      <c r="S992" s="16">
        <f t="shared" si="73"/>
        <v>41855.784305555557</v>
      </c>
      <c r="T992" s="16">
        <f t="shared" si="74"/>
        <v>41885.784305555557</v>
      </c>
      <c r="U992">
        <f t="shared" si="75"/>
        <v>2014</v>
      </c>
    </row>
    <row r="993" spans="1:21" ht="72" hidden="1" x14ac:dyDescent="0.3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7"/>
        <v>4</v>
      </c>
      <c r="P993">
        <f t="shared" si="76"/>
        <v>30.29</v>
      </c>
      <c r="Q993" s="9" t="s">
        <v>8317</v>
      </c>
      <c r="R993" t="s">
        <v>8319</v>
      </c>
      <c r="S993" s="16">
        <f t="shared" si="73"/>
        <v>42538.75680555556</v>
      </c>
      <c r="T993" s="16">
        <f t="shared" si="74"/>
        <v>42563.785416666666</v>
      </c>
      <c r="U993">
        <f t="shared" si="75"/>
        <v>2016</v>
      </c>
    </row>
    <row r="994" spans="1:21" ht="43.2" hidden="1" x14ac:dyDescent="0.3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7"/>
        <v>0</v>
      </c>
      <c r="P994">
        <f t="shared" si="76"/>
        <v>116.75</v>
      </c>
      <c r="Q994" s="9" t="s">
        <v>8317</v>
      </c>
      <c r="R994" t="s">
        <v>8319</v>
      </c>
      <c r="S994" s="16">
        <f t="shared" si="73"/>
        <v>42437.924988425926</v>
      </c>
      <c r="T994" s="16">
        <f t="shared" si="74"/>
        <v>42497.883321759262</v>
      </c>
      <c r="U994">
        <f t="shared" si="75"/>
        <v>2016</v>
      </c>
    </row>
    <row r="995" spans="1:21" ht="43.2" hidden="1" x14ac:dyDescent="0.3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7"/>
        <v>25</v>
      </c>
      <c r="P995">
        <f t="shared" si="76"/>
        <v>89.6</v>
      </c>
      <c r="Q995" s="9" t="s">
        <v>8317</v>
      </c>
      <c r="R995" t="s">
        <v>8319</v>
      </c>
      <c r="S995" s="16">
        <f t="shared" si="73"/>
        <v>42652.964907407411</v>
      </c>
      <c r="T995" s="16">
        <f t="shared" si="74"/>
        <v>42686.208333333328</v>
      </c>
      <c r="U995">
        <f t="shared" si="75"/>
        <v>2016</v>
      </c>
    </row>
    <row r="996" spans="1:21" ht="57.6" hidden="1" x14ac:dyDescent="0.3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7"/>
        <v>2</v>
      </c>
      <c r="P996">
        <f t="shared" si="76"/>
        <v>424.45</v>
      </c>
      <c r="Q996" s="9" t="s">
        <v>8317</v>
      </c>
      <c r="R996" t="s">
        <v>8319</v>
      </c>
      <c r="S996" s="16">
        <f t="shared" si="73"/>
        <v>41921.263078703705</v>
      </c>
      <c r="T996" s="16">
        <f t="shared" si="74"/>
        <v>41973.957638888889</v>
      </c>
      <c r="U996">
        <f t="shared" si="75"/>
        <v>2014</v>
      </c>
    </row>
    <row r="997" spans="1:21" ht="43.2" hidden="1" x14ac:dyDescent="0.3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7"/>
        <v>7</v>
      </c>
      <c r="P997">
        <f t="shared" si="76"/>
        <v>80.67</v>
      </c>
      <c r="Q997" s="9" t="s">
        <v>8317</v>
      </c>
      <c r="R997" t="s">
        <v>8319</v>
      </c>
      <c r="S997" s="16">
        <f t="shared" si="73"/>
        <v>41947.940740740742</v>
      </c>
      <c r="T997" s="16">
        <f t="shared" si="74"/>
        <v>41972.666666666672</v>
      </c>
      <c r="U997">
        <f t="shared" si="75"/>
        <v>2014</v>
      </c>
    </row>
    <row r="998" spans="1:21" ht="28.8" hidden="1" x14ac:dyDescent="0.3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7"/>
        <v>2</v>
      </c>
      <c r="P998">
        <f t="shared" si="76"/>
        <v>13</v>
      </c>
      <c r="Q998" s="9" t="s">
        <v>8317</v>
      </c>
      <c r="R998" t="s">
        <v>8319</v>
      </c>
      <c r="S998" s="16">
        <f t="shared" si="73"/>
        <v>41817.866435185184</v>
      </c>
      <c r="T998" s="16">
        <f t="shared" si="74"/>
        <v>41847.643750000003</v>
      </c>
      <c r="U998">
        <f t="shared" si="75"/>
        <v>2014</v>
      </c>
    </row>
    <row r="999" spans="1:21" ht="28.8" hidden="1" x14ac:dyDescent="0.3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7"/>
        <v>1</v>
      </c>
      <c r="P999">
        <f t="shared" si="76"/>
        <v>8.1300000000000008</v>
      </c>
      <c r="Q999" s="9" t="s">
        <v>8317</v>
      </c>
      <c r="R999" t="s">
        <v>8319</v>
      </c>
      <c r="S999" s="16">
        <f t="shared" si="73"/>
        <v>41941.10297453704</v>
      </c>
      <c r="T999" s="16">
        <f t="shared" si="74"/>
        <v>41971.144641203704</v>
      </c>
      <c r="U999">
        <f t="shared" si="75"/>
        <v>2014</v>
      </c>
    </row>
    <row r="1000" spans="1:21" ht="43.2" hidden="1" x14ac:dyDescent="0.3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7"/>
        <v>59</v>
      </c>
      <c r="P1000">
        <f t="shared" si="76"/>
        <v>153.43</v>
      </c>
      <c r="Q1000" s="9" t="s">
        <v>8317</v>
      </c>
      <c r="R1000" t="s">
        <v>8319</v>
      </c>
      <c r="S1000" s="16">
        <f t="shared" si="73"/>
        <v>42282.168993055559</v>
      </c>
      <c r="T1000" s="16">
        <f t="shared" si="74"/>
        <v>42327.210659722223</v>
      </c>
      <c r="U1000">
        <f t="shared" si="75"/>
        <v>2015</v>
      </c>
    </row>
    <row r="1001" spans="1:21" ht="43.2" hidden="1" x14ac:dyDescent="0.3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7"/>
        <v>8</v>
      </c>
      <c r="P1001">
        <f t="shared" si="76"/>
        <v>292.08</v>
      </c>
      <c r="Q1001" s="9" t="s">
        <v>8317</v>
      </c>
      <c r="R1001" t="s">
        <v>8319</v>
      </c>
      <c r="S1001" s="16">
        <f t="shared" si="73"/>
        <v>41926.29965277778</v>
      </c>
      <c r="T1001" s="16">
        <f t="shared" si="74"/>
        <v>41956.334722222222</v>
      </c>
      <c r="U1001">
        <f t="shared" si="75"/>
        <v>2014</v>
      </c>
    </row>
    <row r="1002" spans="1:21" ht="43.2" hidden="1" x14ac:dyDescent="0.3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7"/>
        <v>2</v>
      </c>
      <c r="P1002">
        <f t="shared" si="76"/>
        <v>3304</v>
      </c>
      <c r="Q1002" s="9" t="s">
        <v>8317</v>
      </c>
      <c r="R1002" t="s">
        <v>8319</v>
      </c>
      <c r="S1002" s="16">
        <f t="shared" si="73"/>
        <v>42749.059722222228</v>
      </c>
      <c r="T1002" s="16">
        <f t="shared" si="74"/>
        <v>42809.018055555556</v>
      </c>
      <c r="U1002">
        <f t="shared" si="75"/>
        <v>2017</v>
      </c>
    </row>
    <row r="1003" spans="1:21" ht="57.6" hidden="1" x14ac:dyDescent="0.3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7"/>
        <v>104</v>
      </c>
      <c r="P1003">
        <f t="shared" si="76"/>
        <v>1300</v>
      </c>
      <c r="Q1003" s="9" t="s">
        <v>8317</v>
      </c>
      <c r="R1003" t="s">
        <v>8319</v>
      </c>
      <c r="S1003" s="16">
        <f t="shared" si="73"/>
        <v>42720.720057870371</v>
      </c>
      <c r="T1003" s="16">
        <f t="shared" si="74"/>
        <v>42765.720057870371</v>
      </c>
      <c r="U1003">
        <f t="shared" si="75"/>
        <v>2016</v>
      </c>
    </row>
    <row r="1004" spans="1:21" ht="43.2" hidden="1" x14ac:dyDescent="0.3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7"/>
        <v>30</v>
      </c>
      <c r="P1004">
        <f t="shared" si="76"/>
        <v>134.55000000000001</v>
      </c>
      <c r="Q1004" s="9" t="s">
        <v>8317</v>
      </c>
      <c r="R1004" t="s">
        <v>8319</v>
      </c>
      <c r="S1004" s="16">
        <f t="shared" si="73"/>
        <v>42325.684189814812</v>
      </c>
      <c r="T1004" s="16">
        <f t="shared" si="74"/>
        <v>42355.249305555553</v>
      </c>
      <c r="U1004">
        <f t="shared" si="75"/>
        <v>2015</v>
      </c>
    </row>
    <row r="1005" spans="1:21" ht="43.2" hidden="1" x14ac:dyDescent="0.3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7"/>
        <v>16</v>
      </c>
      <c r="P1005">
        <f t="shared" si="76"/>
        <v>214.07</v>
      </c>
      <c r="Q1005" s="9" t="s">
        <v>8317</v>
      </c>
      <c r="R1005" t="s">
        <v>8319</v>
      </c>
      <c r="S1005" s="16">
        <f t="shared" si="73"/>
        <v>42780.709039351852</v>
      </c>
      <c r="T1005" s="16">
        <f t="shared" si="74"/>
        <v>42810.667372685188</v>
      </c>
      <c r="U1005">
        <f t="shared" si="75"/>
        <v>2017</v>
      </c>
    </row>
    <row r="1006" spans="1:21" ht="28.8" hidden="1" x14ac:dyDescent="0.3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7"/>
        <v>82</v>
      </c>
      <c r="P1006">
        <f t="shared" si="76"/>
        <v>216.34</v>
      </c>
      <c r="Q1006" s="9" t="s">
        <v>8317</v>
      </c>
      <c r="R1006" t="s">
        <v>8319</v>
      </c>
      <c r="S1006" s="16">
        <f t="shared" si="73"/>
        <v>42388.708645833336</v>
      </c>
      <c r="T1006" s="16">
        <f t="shared" si="74"/>
        <v>42418.708645833336</v>
      </c>
      <c r="U1006">
        <f t="shared" si="75"/>
        <v>2016</v>
      </c>
    </row>
    <row r="1007" spans="1:21" ht="43.2" hidden="1" x14ac:dyDescent="0.3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7"/>
        <v>75</v>
      </c>
      <c r="P1007">
        <f t="shared" si="76"/>
        <v>932.31</v>
      </c>
      <c r="Q1007" s="9" t="s">
        <v>8317</v>
      </c>
      <c r="R1007" t="s">
        <v>8319</v>
      </c>
      <c r="S1007" s="16">
        <f t="shared" si="73"/>
        <v>42276.624803240738</v>
      </c>
      <c r="T1007" s="16">
        <f t="shared" si="74"/>
        <v>42307.624803240738</v>
      </c>
      <c r="U1007">
        <f t="shared" si="75"/>
        <v>2015</v>
      </c>
    </row>
    <row r="1008" spans="1:21" ht="43.2" hidden="1" x14ac:dyDescent="0.3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7"/>
        <v>6</v>
      </c>
      <c r="P1008">
        <f t="shared" si="76"/>
        <v>29.25</v>
      </c>
      <c r="Q1008" s="9" t="s">
        <v>8317</v>
      </c>
      <c r="R1008" t="s">
        <v>8319</v>
      </c>
      <c r="S1008" s="16">
        <f t="shared" si="73"/>
        <v>41977.040185185186</v>
      </c>
      <c r="T1008" s="16">
        <f t="shared" si="74"/>
        <v>41985.299305555556</v>
      </c>
      <c r="U1008">
        <f t="shared" si="75"/>
        <v>2014</v>
      </c>
    </row>
    <row r="1009" spans="1:21" ht="43.2" hidden="1" x14ac:dyDescent="0.3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7"/>
        <v>44</v>
      </c>
      <c r="P1009">
        <f t="shared" si="76"/>
        <v>174.95</v>
      </c>
      <c r="Q1009" s="9" t="s">
        <v>8317</v>
      </c>
      <c r="R1009" t="s">
        <v>8319</v>
      </c>
      <c r="S1009" s="16">
        <f t="shared" si="73"/>
        <v>42676.583599537036</v>
      </c>
      <c r="T1009" s="16">
        <f t="shared" si="74"/>
        <v>42718.6252662037</v>
      </c>
      <c r="U1009">
        <f t="shared" si="75"/>
        <v>2016</v>
      </c>
    </row>
    <row r="1010" spans="1:21" ht="43.2" hidden="1" x14ac:dyDescent="0.3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7"/>
        <v>0</v>
      </c>
      <c r="P1010">
        <f t="shared" si="76"/>
        <v>250</v>
      </c>
      <c r="Q1010" s="9" t="s">
        <v>8317</v>
      </c>
      <c r="R1010" t="s">
        <v>8319</v>
      </c>
      <c r="S1010" s="16">
        <f t="shared" si="73"/>
        <v>42702.809201388889</v>
      </c>
      <c r="T1010" s="16">
        <f t="shared" si="74"/>
        <v>42732.809201388889</v>
      </c>
      <c r="U1010">
        <f t="shared" si="75"/>
        <v>2016</v>
      </c>
    </row>
    <row r="1011" spans="1:21" ht="57.6" hidden="1" x14ac:dyDescent="0.3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7"/>
        <v>13</v>
      </c>
      <c r="P1011">
        <f t="shared" si="76"/>
        <v>65</v>
      </c>
      <c r="Q1011" s="9" t="s">
        <v>8317</v>
      </c>
      <c r="R1011" t="s">
        <v>8319</v>
      </c>
      <c r="S1011" s="16">
        <f t="shared" si="73"/>
        <v>42510.604699074072</v>
      </c>
      <c r="T1011" s="16">
        <f t="shared" si="74"/>
        <v>42540.604699074072</v>
      </c>
      <c r="U1011">
        <f t="shared" si="75"/>
        <v>2016</v>
      </c>
    </row>
    <row r="1012" spans="1:21" ht="43.2" hidden="1" x14ac:dyDescent="0.3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7"/>
        <v>0</v>
      </c>
      <c r="P1012">
        <f t="shared" si="76"/>
        <v>55</v>
      </c>
      <c r="Q1012" s="9" t="s">
        <v>8317</v>
      </c>
      <c r="R1012" t="s">
        <v>8319</v>
      </c>
      <c r="S1012" s="16">
        <f t="shared" si="73"/>
        <v>42561.829421296294</v>
      </c>
      <c r="T1012" s="16">
        <f t="shared" si="74"/>
        <v>42618.124305555553</v>
      </c>
      <c r="U1012">
        <f t="shared" si="75"/>
        <v>2016</v>
      </c>
    </row>
    <row r="1013" spans="1:21" ht="43.2" hidden="1" x14ac:dyDescent="0.3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7"/>
        <v>0</v>
      </c>
      <c r="P1013">
        <f t="shared" si="76"/>
        <v>75</v>
      </c>
      <c r="Q1013" s="9" t="s">
        <v>8317</v>
      </c>
      <c r="R1013" t="s">
        <v>8319</v>
      </c>
      <c r="S1013" s="16">
        <f t="shared" si="73"/>
        <v>41946.898090277777</v>
      </c>
      <c r="T1013" s="16">
        <f t="shared" si="74"/>
        <v>41991.898090277777</v>
      </c>
      <c r="U1013">
        <f t="shared" si="75"/>
        <v>2014</v>
      </c>
    </row>
    <row r="1014" spans="1:21" ht="57.6" hidden="1" x14ac:dyDescent="0.3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7"/>
        <v>21535</v>
      </c>
      <c r="P1014">
        <f t="shared" si="76"/>
        <v>1389.36</v>
      </c>
      <c r="Q1014" s="9" t="s">
        <v>8317</v>
      </c>
      <c r="R1014" t="s">
        <v>8319</v>
      </c>
      <c r="S1014" s="16">
        <f t="shared" si="73"/>
        <v>42714.440416666665</v>
      </c>
      <c r="T1014" s="16">
        <f t="shared" si="74"/>
        <v>42759.440416666665</v>
      </c>
      <c r="U1014">
        <f t="shared" si="75"/>
        <v>2016</v>
      </c>
    </row>
    <row r="1015" spans="1:21" ht="43.2" hidden="1" x14ac:dyDescent="0.3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7"/>
        <v>35</v>
      </c>
      <c r="P1015">
        <f t="shared" si="76"/>
        <v>95.91</v>
      </c>
      <c r="Q1015" s="9" t="s">
        <v>8317</v>
      </c>
      <c r="R1015" t="s">
        <v>8319</v>
      </c>
      <c r="S1015" s="16">
        <f t="shared" si="73"/>
        <v>42339.833981481483</v>
      </c>
      <c r="T1015" s="16">
        <f t="shared" si="74"/>
        <v>42367.833333333328</v>
      </c>
      <c r="U1015">
        <f t="shared" si="75"/>
        <v>2015</v>
      </c>
    </row>
    <row r="1016" spans="1:21" ht="28.8" hidden="1" x14ac:dyDescent="0.3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7"/>
        <v>31</v>
      </c>
      <c r="P1016">
        <f t="shared" si="76"/>
        <v>191.25</v>
      </c>
      <c r="Q1016" s="9" t="s">
        <v>8317</v>
      </c>
      <c r="R1016" t="s">
        <v>8319</v>
      </c>
      <c r="S1016" s="16">
        <f t="shared" si="73"/>
        <v>41955.002488425926</v>
      </c>
      <c r="T1016" s="16">
        <f t="shared" si="74"/>
        <v>42005.002488425926</v>
      </c>
      <c r="U1016">
        <f t="shared" si="75"/>
        <v>2014</v>
      </c>
    </row>
    <row r="1017" spans="1:21" ht="28.8" hidden="1" x14ac:dyDescent="0.3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7"/>
        <v>3</v>
      </c>
      <c r="P1017">
        <f t="shared" si="76"/>
        <v>40</v>
      </c>
      <c r="Q1017" s="9" t="s">
        <v>8317</v>
      </c>
      <c r="R1017" t="s">
        <v>8319</v>
      </c>
      <c r="S1017" s="16">
        <f t="shared" si="73"/>
        <v>42303.878414351857</v>
      </c>
      <c r="T1017" s="16">
        <f t="shared" si="74"/>
        <v>42333.920081018514</v>
      </c>
      <c r="U1017">
        <f t="shared" si="75"/>
        <v>2015</v>
      </c>
    </row>
    <row r="1018" spans="1:21" ht="43.2" hidden="1" x14ac:dyDescent="0.3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7"/>
        <v>3</v>
      </c>
      <c r="P1018">
        <f t="shared" si="76"/>
        <v>74.790000000000006</v>
      </c>
      <c r="Q1018" s="9" t="s">
        <v>8317</v>
      </c>
      <c r="R1018" t="s">
        <v>8319</v>
      </c>
      <c r="S1018" s="16">
        <f t="shared" si="73"/>
        <v>42422.107129629629</v>
      </c>
      <c r="T1018" s="16">
        <f t="shared" si="74"/>
        <v>42467.065462962957</v>
      </c>
      <c r="U1018">
        <f t="shared" si="75"/>
        <v>2016</v>
      </c>
    </row>
    <row r="1019" spans="1:21" ht="43.2" hidden="1" x14ac:dyDescent="0.3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7"/>
        <v>23</v>
      </c>
      <c r="P1019">
        <f t="shared" si="76"/>
        <v>161.12</v>
      </c>
      <c r="Q1019" s="9" t="s">
        <v>8317</v>
      </c>
      <c r="R1019" t="s">
        <v>8319</v>
      </c>
      <c r="S1019" s="16">
        <f t="shared" si="73"/>
        <v>42289.675173611111</v>
      </c>
      <c r="T1019" s="16">
        <f t="shared" si="74"/>
        <v>42329.716840277775</v>
      </c>
      <c r="U1019">
        <f t="shared" si="75"/>
        <v>2015</v>
      </c>
    </row>
    <row r="1020" spans="1:21" ht="43.2" hidden="1" x14ac:dyDescent="0.3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7"/>
        <v>3</v>
      </c>
      <c r="P1020">
        <f t="shared" si="76"/>
        <v>88.71</v>
      </c>
      <c r="Q1020" s="9" t="s">
        <v>8317</v>
      </c>
      <c r="R1020" t="s">
        <v>8319</v>
      </c>
      <c r="S1020" s="16">
        <f t="shared" si="73"/>
        <v>42535.492280092592</v>
      </c>
      <c r="T1020" s="16">
        <f t="shared" si="74"/>
        <v>42565.492280092592</v>
      </c>
      <c r="U1020">
        <f t="shared" si="75"/>
        <v>2016</v>
      </c>
    </row>
    <row r="1021" spans="1:21" ht="43.2" hidden="1" x14ac:dyDescent="0.3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7"/>
        <v>47</v>
      </c>
      <c r="P1021">
        <f t="shared" si="76"/>
        <v>53.25</v>
      </c>
      <c r="Q1021" s="9" t="s">
        <v>8317</v>
      </c>
      <c r="R1021" t="s">
        <v>8319</v>
      </c>
      <c r="S1021" s="16">
        <f t="shared" si="73"/>
        <v>42009.973946759259</v>
      </c>
      <c r="T1021" s="16">
        <f t="shared" si="74"/>
        <v>42039.973946759259</v>
      </c>
      <c r="U1021">
        <f t="shared" si="75"/>
        <v>2015</v>
      </c>
    </row>
    <row r="1022" spans="1:21" ht="43.2" hidden="1" x14ac:dyDescent="0.3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7"/>
        <v>206</v>
      </c>
      <c r="P1022">
        <f t="shared" si="76"/>
        <v>106.2</v>
      </c>
      <c r="Q1022" s="9" t="s">
        <v>8323</v>
      </c>
      <c r="R1022" t="s">
        <v>8328</v>
      </c>
      <c r="S1022" s="16">
        <f t="shared" si="73"/>
        <v>42127.069548611107</v>
      </c>
      <c r="T1022" s="16">
        <f t="shared" si="74"/>
        <v>42157.032638888893</v>
      </c>
      <c r="U1022">
        <f t="shared" si="75"/>
        <v>2015</v>
      </c>
    </row>
    <row r="1023" spans="1:21" ht="43.2" hidden="1" x14ac:dyDescent="0.3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7"/>
        <v>352</v>
      </c>
      <c r="P1023">
        <f t="shared" si="76"/>
        <v>22.08</v>
      </c>
      <c r="Q1023" s="9" t="s">
        <v>8323</v>
      </c>
      <c r="R1023" t="s">
        <v>8328</v>
      </c>
      <c r="S1023" s="16">
        <f t="shared" si="73"/>
        <v>42271.251979166671</v>
      </c>
      <c r="T1023" s="16">
        <f t="shared" si="74"/>
        <v>42294.166666666672</v>
      </c>
      <c r="U1023">
        <f t="shared" si="75"/>
        <v>2015</v>
      </c>
    </row>
    <row r="1024" spans="1:21" ht="28.8" hidden="1" x14ac:dyDescent="0.3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7"/>
        <v>115</v>
      </c>
      <c r="P1024">
        <f t="shared" si="76"/>
        <v>31.05</v>
      </c>
      <c r="Q1024" s="9" t="s">
        <v>8323</v>
      </c>
      <c r="R1024" t="s">
        <v>8328</v>
      </c>
      <c r="S1024" s="16">
        <f t="shared" si="73"/>
        <v>42111.646724537044</v>
      </c>
      <c r="T1024" s="16">
        <f t="shared" si="74"/>
        <v>42141.646724537044</v>
      </c>
      <c r="U1024">
        <f t="shared" si="75"/>
        <v>2015</v>
      </c>
    </row>
    <row r="1025" spans="1:21" ht="43.2" hidden="1" x14ac:dyDescent="0.3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7"/>
        <v>237</v>
      </c>
      <c r="P1025">
        <f t="shared" si="76"/>
        <v>36.21</v>
      </c>
      <c r="Q1025" s="9" t="s">
        <v>8323</v>
      </c>
      <c r="R1025" t="s">
        <v>8328</v>
      </c>
      <c r="S1025" s="16">
        <f t="shared" si="73"/>
        <v>42145.919687500005</v>
      </c>
      <c r="T1025" s="16">
        <f t="shared" si="74"/>
        <v>42175.919687500005</v>
      </c>
      <c r="U1025">
        <f t="shared" si="75"/>
        <v>2015</v>
      </c>
    </row>
    <row r="1026" spans="1:21" ht="43.2" hidden="1" x14ac:dyDescent="0.3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77"/>
        <v>119</v>
      </c>
      <c r="P1026">
        <f t="shared" si="76"/>
        <v>388.98</v>
      </c>
      <c r="Q1026" s="9" t="s">
        <v>8323</v>
      </c>
      <c r="R1026" t="s">
        <v>8328</v>
      </c>
      <c r="S1026" s="16">
        <f t="shared" si="73"/>
        <v>42370.580590277779</v>
      </c>
      <c r="T1026" s="16">
        <f t="shared" si="74"/>
        <v>42400.580590277779</v>
      </c>
      <c r="U1026">
        <f t="shared" si="75"/>
        <v>2016</v>
      </c>
    </row>
    <row r="1027" spans="1:21" ht="43.2" hidden="1" x14ac:dyDescent="0.3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77"/>
        <v>110</v>
      </c>
      <c r="P1027">
        <f t="shared" si="76"/>
        <v>71.849999999999994</v>
      </c>
      <c r="Q1027" s="9" t="s">
        <v>8323</v>
      </c>
      <c r="R1027" t="s">
        <v>8328</v>
      </c>
      <c r="S1027" s="16">
        <f t="shared" ref="S1027:S1090" si="78">(((J1027/60)/60)/24)+DATE(1970,1,1)</f>
        <v>42049.833761574075</v>
      </c>
      <c r="T1027" s="16">
        <f t="shared" ref="T1027:T1090" si="79">(((I1027/60)/60)/24)+DATE(1970,1,1)</f>
        <v>42079.792094907403</v>
      </c>
      <c r="U1027">
        <f t="shared" ref="U1027:U1090" si="80">YEAR(S:S)</f>
        <v>2015</v>
      </c>
    </row>
    <row r="1028" spans="1:21" ht="57.6" hidden="1" x14ac:dyDescent="0.3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77"/>
        <v>100</v>
      </c>
      <c r="P1028">
        <f t="shared" ref="P1028:P1091" si="81">IFERROR(ROUND(E1028/L1028,2), "N/A")</f>
        <v>57.38</v>
      </c>
      <c r="Q1028" s="9" t="s">
        <v>8323</v>
      </c>
      <c r="R1028" t="s">
        <v>8328</v>
      </c>
      <c r="S1028" s="16">
        <f t="shared" si="78"/>
        <v>42426.407592592594</v>
      </c>
      <c r="T1028" s="16">
        <f t="shared" si="79"/>
        <v>42460.365925925929</v>
      </c>
      <c r="U1028">
        <f t="shared" si="80"/>
        <v>2016</v>
      </c>
    </row>
    <row r="1029" spans="1:21" ht="43.2" hidden="1" x14ac:dyDescent="0.3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ref="O1029:O1092" si="82">ROUND(E1029/D1029*100,0)</f>
        <v>103</v>
      </c>
      <c r="P1029">
        <f t="shared" si="81"/>
        <v>69.67</v>
      </c>
      <c r="Q1029" s="9" t="s">
        <v>8323</v>
      </c>
      <c r="R1029" t="s">
        <v>8328</v>
      </c>
      <c r="S1029" s="16">
        <f t="shared" si="78"/>
        <v>41905.034108796295</v>
      </c>
      <c r="T1029" s="16">
        <f t="shared" si="79"/>
        <v>41935.034108796295</v>
      </c>
      <c r="U1029">
        <f t="shared" si="80"/>
        <v>2014</v>
      </c>
    </row>
    <row r="1030" spans="1:21" ht="43.2" hidden="1" x14ac:dyDescent="0.3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2"/>
        <v>117</v>
      </c>
      <c r="P1030">
        <f t="shared" si="81"/>
        <v>45.99</v>
      </c>
      <c r="Q1030" s="9" t="s">
        <v>8323</v>
      </c>
      <c r="R1030" t="s">
        <v>8328</v>
      </c>
      <c r="S1030" s="16">
        <f t="shared" si="78"/>
        <v>42755.627372685187</v>
      </c>
      <c r="T1030" s="16">
        <f t="shared" si="79"/>
        <v>42800.833333333328</v>
      </c>
      <c r="U1030">
        <f t="shared" si="80"/>
        <v>2017</v>
      </c>
    </row>
    <row r="1031" spans="1:21" ht="28.8" hidden="1" x14ac:dyDescent="0.3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2"/>
        <v>112</v>
      </c>
      <c r="P1031">
        <f t="shared" si="81"/>
        <v>79.260000000000005</v>
      </c>
      <c r="Q1031" s="9" t="s">
        <v>8323</v>
      </c>
      <c r="R1031" t="s">
        <v>8328</v>
      </c>
      <c r="S1031" s="16">
        <f t="shared" si="78"/>
        <v>42044.711886574078</v>
      </c>
      <c r="T1031" s="16">
        <f t="shared" si="79"/>
        <v>42098.915972222225</v>
      </c>
      <c r="U1031">
        <f t="shared" si="80"/>
        <v>2015</v>
      </c>
    </row>
    <row r="1032" spans="1:21" ht="28.8" hidden="1" x14ac:dyDescent="0.3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2"/>
        <v>342</v>
      </c>
      <c r="P1032">
        <f t="shared" si="81"/>
        <v>43.03</v>
      </c>
      <c r="Q1032" s="9" t="s">
        <v>8323</v>
      </c>
      <c r="R1032" t="s">
        <v>8328</v>
      </c>
      <c r="S1032" s="16">
        <f t="shared" si="78"/>
        <v>42611.483206018514</v>
      </c>
      <c r="T1032" s="16">
        <f t="shared" si="79"/>
        <v>42625.483206018514</v>
      </c>
      <c r="U1032">
        <f t="shared" si="80"/>
        <v>2016</v>
      </c>
    </row>
    <row r="1033" spans="1:21" ht="57.6" hidden="1" x14ac:dyDescent="0.3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2"/>
        <v>107</v>
      </c>
      <c r="P1033">
        <f t="shared" si="81"/>
        <v>108.48</v>
      </c>
      <c r="Q1033" s="9" t="s">
        <v>8323</v>
      </c>
      <c r="R1033" t="s">
        <v>8328</v>
      </c>
      <c r="S1033" s="16">
        <f t="shared" si="78"/>
        <v>42324.764004629629</v>
      </c>
      <c r="T1033" s="16">
        <f t="shared" si="79"/>
        <v>42354.764004629629</v>
      </c>
      <c r="U1033">
        <f t="shared" si="80"/>
        <v>2015</v>
      </c>
    </row>
    <row r="1034" spans="1:21" hidden="1" x14ac:dyDescent="0.3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2"/>
        <v>108</v>
      </c>
      <c r="P1034">
        <f t="shared" si="81"/>
        <v>61.03</v>
      </c>
      <c r="Q1034" s="9" t="s">
        <v>8323</v>
      </c>
      <c r="R1034" t="s">
        <v>8328</v>
      </c>
      <c r="S1034" s="16">
        <f t="shared" si="78"/>
        <v>42514.666956018518</v>
      </c>
      <c r="T1034" s="16">
        <f t="shared" si="79"/>
        <v>42544.666956018518</v>
      </c>
      <c r="U1034">
        <f t="shared" si="80"/>
        <v>2016</v>
      </c>
    </row>
    <row r="1035" spans="1:21" ht="43.2" hidden="1" x14ac:dyDescent="0.3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2"/>
        <v>103</v>
      </c>
      <c r="P1035">
        <f t="shared" si="81"/>
        <v>50.59</v>
      </c>
      <c r="Q1035" s="9" t="s">
        <v>8323</v>
      </c>
      <c r="R1035" t="s">
        <v>8328</v>
      </c>
      <c r="S1035" s="16">
        <f t="shared" si="78"/>
        <v>42688.732407407413</v>
      </c>
      <c r="T1035" s="16">
        <f t="shared" si="79"/>
        <v>42716.732407407413</v>
      </c>
      <c r="U1035">
        <f t="shared" si="80"/>
        <v>2016</v>
      </c>
    </row>
    <row r="1036" spans="1:21" ht="43.2" hidden="1" x14ac:dyDescent="0.3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2"/>
        <v>130</v>
      </c>
      <c r="P1036">
        <f t="shared" si="81"/>
        <v>39.159999999999997</v>
      </c>
      <c r="Q1036" s="9" t="s">
        <v>8323</v>
      </c>
      <c r="R1036" t="s">
        <v>8328</v>
      </c>
      <c r="S1036" s="16">
        <f t="shared" si="78"/>
        <v>42555.166712962964</v>
      </c>
      <c r="T1036" s="16">
        <f t="shared" si="79"/>
        <v>42587.165972222225</v>
      </c>
      <c r="U1036">
        <f t="shared" si="80"/>
        <v>2016</v>
      </c>
    </row>
    <row r="1037" spans="1:21" ht="43.2" hidden="1" x14ac:dyDescent="0.3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2"/>
        <v>108</v>
      </c>
      <c r="P1037">
        <f t="shared" si="81"/>
        <v>65.16</v>
      </c>
      <c r="Q1037" s="9" t="s">
        <v>8323</v>
      </c>
      <c r="R1037" t="s">
        <v>8328</v>
      </c>
      <c r="S1037" s="16">
        <f t="shared" si="78"/>
        <v>42016.641435185185</v>
      </c>
      <c r="T1037" s="16">
        <f t="shared" si="79"/>
        <v>42046.641435185185</v>
      </c>
      <c r="U1037">
        <f t="shared" si="80"/>
        <v>2015</v>
      </c>
    </row>
    <row r="1038" spans="1:21" ht="43.2" hidden="1" x14ac:dyDescent="0.3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2"/>
        <v>112</v>
      </c>
      <c r="P1038">
        <f t="shared" si="81"/>
        <v>23.96</v>
      </c>
      <c r="Q1038" s="9" t="s">
        <v>8323</v>
      </c>
      <c r="R1038" t="s">
        <v>8328</v>
      </c>
      <c r="S1038" s="16">
        <f t="shared" si="78"/>
        <v>41249.448958333334</v>
      </c>
      <c r="T1038" s="16">
        <f t="shared" si="79"/>
        <v>41281.333333333336</v>
      </c>
      <c r="U1038">
        <f t="shared" si="80"/>
        <v>2012</v>
      </c>
    </row>
    <row r="1039" spans="1:21" ht="43.2" hidden="1" x14ac:dyDescent="0.3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2"/>
        <v>102</v>
      </c>
      <c r="P1039">
        <f t="shared" si="81"/>
        <v>48.62</v>
      </c>
      <c r="Q1039" s="9" t="s">
        <v>8323</v>
      </c>
      <c r="R1039" t="s">
        <v>8328</v>
      </c>
      <c r="S1039" s="16">
        <f t="shared" si="78"/>
        <v>42119.822476851856</v>
      </c>
      <c r="T1039" s="16">
        <f t="shared" si="79"/>
        <v>42142.208333333328</v>
      </c>
      <c r="U1039">
        <f t="shared" si="80"/>
        <v>2015</v>
      </c>
    </row>
    <row r="1040" spans="1:21" ht="43.2" hidden="1" x14ac:dyDescent="0.3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2"/>
        <v>145</v>
      </c>
      <c r="P1040">
        <f t="shared" si="81"/>
        <v>35.74</v>
      </c>
      <c r="Q1040" s="9" t="s">
        <v>8323</v>
      </c>
      <c r="R1040" t="s">
        <v>8328</v>
      </c>
      <c r="S1040" s="16">
        <f t="shared" si="78"/>
        <v>42418.231747685189</v>
      </c>
      <c r="T1040" s="16">
        <f t="shared" si="79"/>
        <v>42448.190081018518</v>
      </c>
      <c r="U1040">
        <f t="shared" si="80"/>
        <v>2016</v>
      </c>
    </row>
    <row r="1041" spans="1:21" ht="43.2" hidden="1" x14ac:dyDescent="0.3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2"/>
        <v>128</v>
      </c>
      <c r="P1041">
        <f t="shared" si="81"/>
        <v>21.37</v>
      </c>
      <c r="Q1041" s="9" t="s">
        <v>8323</v>
      </c>
      <c r="R1041" t="s">
        <v>8328</v>
      </c>
      <c r="S1041" s="16">
        <f t="shared" si="78"/>
        <v>42692.109328703707</v>
      </c>
      <c r="T1041" s="16">
        <f t="shared" si="79"/>
        <v>42717.332638888889</v>
      </c>
      <c r="U1041">
        <f t="shared" si="80"/>
        <v>2016</v>
      </c>
    </row>
    <row r="1042" spans="1:21" ht="43.2" hidden="1" x14ac:dyDescent="0.3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2"/>
        <v>0</v>
      </c>
      <c r="P1042">
        <f t="shared" si="81"/>
        <v>250</v>
      </c>
      <c r="Q1042" s="9" t="s">
        <v>8329</v>
      </c>
      <c r="R1042" t="s">
        <v>8330</v>
      </c>
      <c r="S1042" s="16">
        <f t="shared" si="78"/>
        <v>42579.708437499998</v>
      </c>
      <c r="T1042" s="16">
        <f t="shared" si="79"/>
        <v>42609.708437499998</v>
      </c>
      <c r="U1042">
        <f t="shared" si="80"/>
        <v>2016</v>
      </c>
    </row>
    <row r="1043" spans="1:21" ht="43.2" hidden="1" x14ac:dyDescent="0.3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2"/>
        <v>0</v>
      </c>
      <c r="P1043" t="str">
        <f t="shared" si="81"/>
        <v>N/A</v>
      </c>
      <c r="Q1043" s="9" t="s">
        <v>8329</v>
      </c>
      <c r="R1043" t="s">
        <v>8330</v>
      </c>
      <c r="S1043" s="16">
        <f t="shared" si="78"/>
        <v>41831.060092592597</v>
      </c>
      <c r="T1043" s="16">
        <f t="shared" si="79"/>
        <v>41851.060092592597</v>
      </c>
      <c r="U1043">
        <f t="shared" si="80"/>
        <v>2014</v>
      </c>
    </row>
    <row r="1044" spans="1:21" ht="43.2" hidden="1" x14ac:dyDescent="0.3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2"/>
        <v>2</v>
      </c>
      <c r="P1044">
        <f t="shared" si="81"/>
        <v>10</v>
      </c>
      <c r="Q1044" s="9" t="s">
        <v>8329</v>
      </c>
      <c r="R1044" t="s">
        <v>8330</v>
      </c>
      <c r="S1044" s="16">
        <f t="shared" si="78"/>
        <v>41851.696157407408</v>
      </c>
      <c r="T1044" s="16">
        <f t="shared" si="79"/>
        <v>41894.416666666664</v>
      </c>
      <c r="U1044">
        <f t="shared" si="80"/>
        <v>2014</v>
      </c>
    </row>
    <row r="1045" spans="1:21" ht="43.2" hidden="1" x14ac:dyDescent="0.3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2"/>
        <v>9</v>
      </c>
      <c r="P1045">
        <f t="shared" si="81"/>
        <v>29.24</v>
      </c>
      <c r="Q1045" s="9" t="s">
        <v>8329</v>
      </c>
      <c r="R1045" t="s">
        <v>8330</v>
      </c>
      <c r="S1045" s="16">
        <f t="shared" si="78"/>
        <v>42114.252951388888</v>
      </c>
      <c r="T1045" s="16">
        <f t="shared" si="79"/>
        <v>42144.252951388888</v>
      </c>
      <c r="U1045">
        <f t="shared" si="80"/>
        <v>2015</v>
      </c>
    </row>
    <row r="1046" spans="1:21" ht="43.2" hidden="1" x14ac:dyDescent="0.3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2"/>
        <v>0</v>
      </c>
      <c r="P1046">
        <f t="shared" si="81"/>
        <v>3</v>
      </c>
      <c r="Q1046" s="9" t="s">
        <v>8329</v>
      </c>
      <c r="R1046" t="s">
        <v>8330</v>
      </c>
      <c r="S1046" s="16">
        <f t="shared" si="78"/>
        <v>42011.925937499997</v>
      </c>
      <c r="T1046" s="16">
        <f t="shared" si="79"/>
        <v>42068.852083333331</v>
      </c>
      <c r="U1046">
        <f t="shared" si="80"/>
        <v>2015</v>
      </c>
    </row>
    <row r="1047" spans="1:21" ht="43.2" hidden="1" x14ac:dyDescent="0.3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2"/>
        <v>3</v>
      </c>
      <c r="P1047">
        <f t="shared" si="81"/>
        <v>33.25</v>
      </c>
      <c r="Q1047" s="9" t="s">
        <v>8329</v>
      </c>
      <c r="R1047" t="s">
        <v>8330</v>
      </c>
      <c r="S1047" s="16">
        <f t="shared" si="78"/>
        <v>41844.874421296299</v>
      </c>
      <c r="T1047" s="16">
        <f t="shared" si="79"/>
        <v>41874.874421296299</v>
      </c>
      <c r="U1047">
        <f t="shared" si="80"/>
        <v>2014</v>
      </c>
    </row>
    <row r="1048" spans="1:21" ht="43.2" hidden="1" x14ac:dyDescent="0.3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2"/>
        <v>0</v>
      </c>
      <c r="P1048" t="str">
        <f t="shared" si="81"/>
        <v>N/A</v>
      </c>
      <c r="Q1048" s="9" t="s">
        <v>8329</v>
      </c>
      <c r="R1048" t="s">
        <v>8330</v>
      </c>
      <c r="S1048" s="16">
        <f t="shared" si="78"/>
        <v>42319.851388888885</v>
      </c>
      <c r="T1048" s="16">
        <f t="shared" si="79"/>
        <v>42364.851388888885</v>
      </c>
      <c r="U1048">
        <f t="shared" si="80"/>
        <v>2015</v>
      </c>
    </row>
    <row r="1049" spans="1:21" ht="43.2" hidden="1" x14ac:dyDescent="0.3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2"/>
        <v>0</v>
      </c>
      <c r="P1049">
        <f t="shared" si="81"/>
        <v>1</v>
      </c>
      <c r="Q1049" s="9" t="s">
        <v>8329</v>
      </c>
      <c r="R1049" t="s">
        <v>8330</v>
      </c>
      <c r="S1049" s="16">
        <f t="shared" si="78"/>
        <v>41918.818460648145</v>
      </c>
      <c r="T1049" s="16">
        <f t="shared" si="79"/>
        <v>41948.860127314816</v>
      </c>
      <c r="U1049">
        <f t="shared" si="80"/>
        <v>2014</v>
      </c>
    </row>
    <row r="1050" spans="1:21" ht="43.2" hidden="1" x14ac:dyDescent="0.3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2"/>
        <v>1</v>
      </c>
      <c r="P1050">
        <f t="shared" si="81"/>
        <v>53</v>
      </c>
      <c r="Q1050" s="9" t="s">
        <v>8329</v>
      </c>
      <c r="R1050" t="s">
        <v>8330</v>
      </c>
      <c r="S1050" s="16">
        <f t="shared" si="78"/>
        <v>42598.053113425922</v>
      </c>
      <c r="T1050" s="16">
        <f t="shared" si="79"/>
        <v>42638.053113425922</v>
      </c>
      <c r="U1050">
        <f t="shared" si="80"/>
        <v>2016</v>
      </c>
    </row>
    <row r="1051" spans="1:21" hidden="1" x14ac:dyDescent="0.3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2"/>
        <v>0</v>
      </c>
      <c r="P1051" t="str">
        <f t="shared" si="81"/>
        <v>N/A</v>
      </c>
      <c r="Q1051" s="9" t="s">
        <v>8329</v>
      </c>
      <c r="R1051" t="s">
        <v>8330</v>
      </c>
      <c r="S1051" s="16">
        <f t="shared" si="78"/>
        <v>42382.431076388893</v>
      </c>
      <c r="T1051" s="16">
        <f t="shared" si="79"/>
        <v>42412.431076388893</v>
      </c>
      <c r="U1051">
        <f t="shared" si="80"/>
        <v>2016</v>
      </c>
    </row>
    <row r="1052" spans="1:21" ht="28.8" hidden="1" x14ac:dyDescent="0.3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2"/>
        <v>0</v>
      </c>
      <c r="P1052" t="str">
        <f t="shared" si="81"/>
        <v>N/A</v>
      </c>
      <c r="Q1052" s="9" t="s">
        <v>8329</v>
      </c>
      <c r="R1052" t="s">
        <v>8330</v>
      </c>
      <c r="S1052" s="16">
        <f t="shared" si="78"/>
        <v>42231.7971875</v>
      </c>
      <c r="T1052" s="16">
        <f t="shared" si="79"/>
        <v>42261.7971875</v>
      </c>
      <c r="U1052">
        <f t="shared" si="80"/>
        <v>2015</v>
      </c>
    </row>
    <row r="1053" spans="1:21" ht="43.2" hidden="1" x14ac:dyDescent="0.3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2"/>
        <v>0</v>
      </c>
      <c r="P1053" t="str">
        <f t="shared" si="81"/>
        <v>N/A</v>
      </c>
      <c r="Q1053" s="9" t="s">
        <v>8329</v>
      </c>
      <c r="R1053" t="s">
        <v>8330</v>
      </c>
      <c r="S1053" s="16">
        <f t="shared" si="78"/>
        <v>41850.014178240745</v>
      </c>
      <c r="T1053" s="16">
        <f t="shared" si="79"/>
        <v>41878.014178240745</v>
      </c>
      <c r="U1053">
        <f t="shared" si="80"/>
        <v>2014</v>
      </c>
    </row>
    <row r="1054" spans="1:21" ht="57.6" hidden="1" x14ac:dyDescent="0.3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2"/>
        <v>0</v>
      </c>
      <c r="P1054" t="str">
        <f t="shared" si="81"/>
        <v>N/A</v>
      </c>
      <c r="Q1054" s="9" t="s">
        <v>8329</v>
      </c>
      <c r="R1054" t="s">
        <v>8330</v>
      </c>
      <c r="S1054" s="16">
        <f t="shared" si="78"/>
        <v>42483.797395833331</v>
      </c>
      <c r="T1054" s="16">
        <f t="shared" si="79"/>
        <v>42527.839583333334</v>
      </c>
      <c r="U1054">
        <f t="shared" si="80"/>
        <v>2016</v>
      </c>
    </row>
    <row r="1055" spans="1:21" ht="43.2" hidden="1" x14ac:dyDescent="0.3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2"/>
        <v>1</v>
      </c>
      <c r="P1055">
        <f t="shared" si="81"/>
        <v>15</v>
      </c>
      <c r="Q1055" s="9" t="s">
        <v>8329</v>
      </c>
      <c r="R1055" t="s">
        <v>8330</v>
      </c>
      <c r="S1055" s="16">
        <f t="shared" si="78"/>
        <v>42775.172824074078</v>
      </c>
      <c r="T1055" s="16">
        <f t="shared" si="79"/>
        <v>42800.172824074078</v>
      </c>
      <c r="U1055">
        <f t="shared" si="80"/>
        <v>2017</v>
      </c>
    </row>
    <row r="1056" spans="1:21" ht="57.6" hidden="1" x14ac:dyDescent="0.3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2"/>
        <v>0</v>
      </c>
      <c r="P1056" t="str">
        <f t="shared" si="81"/>
        <v>N/A</v>
      </c>
      <c r="Q1056" s="9" t="s">
        <v>8329</v>
      </c>
      <c r="R1056" t="s">
        <v>8330</v>
      </c>
      <c r="S1056" s="16">
        <f t="shared" si="78"/>
        <v>41831.851840277777</v>
      </c>
      <c r="T1056" s="16">
        <f t="shared" si="79"/>
        <v>41861.916666666664</v>
      </c>
      <c r="U1056">
        <f t="shared" si="80"/>
        <v>2014</v>
      </c>
    </row>
    <row r="1057" spans="1:21" ht="43.2" hidden="1" x14ac:dyDescent="0.3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2"/>
        <v>0</v>
      </c>
      <c r="P1057" t="str">
        <f t="shared" si="81"/>
        <v>N/A</v>
      </c>
      <c r="Q1057" s="9" t="s">
        <v>8329</v>
      </c>
      <c r="R1057" t="s">
        <v>8330</v>
      </c>
      <c r="S1057" s="16">
        <f t="shared" si="78"/>
        <v>42406.992418981477</v>
      </c>
      <c r="T1057" s="16">
        <f t="shared" si="79"/>
        <v>42436.992418981477</v>
      </c>
      <c r="U1057">
        <f t="shared" si="80"/>
        <v>2016</v>
      </c>
    </row>
    <row r="1058" spans="1:21" ht="43.2" hidden="1" x14ac:dyDescent="0.3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2"/>
        <v>0</v>
      </c>
      <c r="P1058" t="str">
        <f t="shared" si="81"/>
        <v>N/A</v>
      </c>
      <c r="Q1058" s="9" t="s">
        <v>8329</v>
      </c>
      <c r="R1058" t="s">
        <v>8330</v>
      </c>
      <c r="S1058" s="16">
        <f t="shared" si="78"/>
        <v>42058.719641203701</v>
      </c>
      <c r="T1058" s="16">
        <f t="shared" si="79"/>
        <v>42118.677974537044</v>
      </c>
      <c r="U1058">
        <f t="shared" si="80"/>
        <v>2015</v>
      </c>
    </row>
    <row r="1059" spans="1:21" ht="43.2" hidden="1" x14ac:dyDescent="0.3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2"/>
        <v>0</v>
      </c>
      <c r="P1059" t="str">
        <f t="shared" si="81"/>
        <v>N/A</v>
      </c>
      <c r="Q1059" s="9" t="s">
        <v>8329</v>
      </c>
      <c r="R1059" t="s">
        <v>8330</v>
      </c>
      <c r="S1059" s="16">
        <f t="shared" si="78"/>
        <v>42678.871331018512</v>
      </c>
      <c r="T1059" s="16">
        <f t="shared" si="79"/>
        <v>42708.912997685184</v>
      </c>
      <c r="U1059">
        <f t="shared" si="80"/>
        <v>2016</v>
      </c>
    </row>
    <row r="1060" spans="1:21" ht="43.2" hidden="1" x14ac:dyDescent="0.3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2"/>
        <v>0</v>
      </c>
      <c r="P1060" t="str">
        <f t="shared" si="81"/>
        <v>N/A</v>
      </c>
      <c r="Q1060" s="9" t="s">
        <v>8329</v>
      </c>
      <c r="R1060" t="s">
        <v>8330</v>
      </c>
      <c r="S1060" s="16">
        <f t="shared" si="78"/>
        <v>42047.900960648149</v>
      </c>
      <c r="T1060" s="16">
        <f t="shared" si="79"/>
        <v>42089</v>
      </c>
      <c r="U1060">
        <f t="shared" si="80"/>
        <v>2015</v>
      </c>
    </row>
    <row r="1061" spans="1:21" hidden="1" x14ac:dyDescent="0.3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2"/>
        <v>0</v>
      </c>
      <c r="P1061" t="str">
        <f t="shared" si="81"/>
        <v>N/A</v>
      </c>
      <c r="Q1061" s="9" t="s">
        <v>8329</v>
      </c>
      <c r="R1061" t="s">
        <v>8330</v>
      </c>
      <c r="S1061" s="16">
        <f t="shared" si="78"/>
        <v>42046.79</v>
      </c>
      <c r="T1061" s="16">
        <f t="shared" si="79"/>
        <v>42076.748333333337</v>
      </c>
      <c r="U1061">
        <f t="shared" si="80"/>
        <v>2015</v>
      </c>
    </row>
    <row r="1062" spans="1:21" ht="43.2" hidden="1" x14ac:dyDescent="0.3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2"/>
        <v>1</v>
      </c>
      <c r="P1062">
        <f t="shared" si="81"/>
        <v>50</v>
      </c>
      <c r="Q1062" s="9" t="s">
        <v>8329</v>
      </c>
      <c r="R1062" t="s">
        <v>8330</v>
      </c>
      <c r="S1062" s="16">
        <f t="shared" si="78"/>
        <v>42079.913113425922</v>
      </c>
      <c r="T1062" s="16">
        <f t="shared" si="79"/>
        <v>42109.913113425922</v>
      </c>
      <c r="U1062">
        <f t="shared" si="80"/>
        <v>2015</v>
      </c>
    </row>
    <row r="1063" spans="1:21" ht="28.8" hidden="1" x14ac:dyDescent="0.3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2"/>
        <v>0</v>
      </c>
      <c r="P1063" t="str">
        <f t="shared" si="81"/>
        <v>N/A</v>
      </c>
      <c r="Q1063" s="9" t="s">
        <v>8329</v>
      </c>
      <c r="R1063" t="s">
        <v>8330</v>
      </c>
      <c r="S1063" s="16">
        <f t="shared" si="78"/>
        <v>42432.276712962965</v>
      </c>
      <c r="T1063" s="16">
        <f t="shared" si="79"/>
        <v>42492.041666666672</v>
      </c>
      <c r="U1063">
        <f t="shared" si="80"/>
        <v>2016</v>
      </c>
    </row>
    <row r="1064" spans="1:21" hidden="1" x14ac:dyDescent="0.3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2"/>
        <v>95</v>
      </c>
      <c r="P1064">
        <f t="shared" si="81"/>
        <v>47.5</v>
      </c>
      <c r="Q1064" s="9" t="s">
        <v>8329</v>
      </c>
      <c r="R1064" t="s">
        <v>8330</v>
      </c>
      <c r="S1064" s="16">
        <f t="shared" si="78"/>
        <v>42556.807187500002</v>
      </c>
      <c r="T1064" s="16">
        <f t="shared" si="79"/>
        <v>42563.807187500002</v>
      </c>
      <c r="U1064">
        <f t="shared" si="80"/>
        <v>2016</v>
      </c>
    </row>
    <row r="1065" spans="1:21" ht="43.2" hidden="1" x14ac:dyDescent="0.3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2"/>
        <v>0</v>
      </c>
      <c r="P1065" t="str">
        <f t="shared" si="81"/>
        <v>N/A</v>
      </c>
      <c r="Q1065" s="9" t="s">
        <v>8329</v>
      </c>
      <c r="R1065" t="s">
        <v>8330</v>
      </c>
      <c r="S1065" s="16">
        <f t="shared" si="78"/>
        <v>42583.030810185184</v>
      </c>
      <c r="T1065" s="16">
        <f t="shared" si="79"/>
        <v>42613.030810185184</v>
      </c>
      <c r="U1065">
        <f t="shared" si="80"/>
        <v>2016</v>
      </c>
    </row>
    <row r="1066" spans="1:21" ht="43.2" hidden="1" x14ac:dyDescent="0.3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2"/>
        <v>9</v>
      </c>
      <c r="P1066">
        <f t="shared" si="81"/>
        <v>65.67</v>
      </c>
      <c r="Q1066" s="9" t="s">
        <v>8331</v>
      </c>
      <c r="R1066" t="s">
        <v>8332</v>
      </c>
      <c r="S1066" s="16">
        <f t="shared" si="78"/>
        <v>41417.228043981479</v>
      </c>
      <c r="T1066" s="16">
        <f t="shared" si="79"/>
        <v>41462.228043981479</v>
      </c>
      <c r="U1066">
        <f t="shared" si="80"/>
        <v>2013</v>
      </c>
    </row>
    <row r="1067" spans="1:21" ht="43.2" hidden="1" x14ac:dyDescent="0.3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2"/>
        <v>3</v>
      </c>
      <c r="P1067">
        <f t="shared" si="81"/>
        <v>16.2</v>
      </c>
      <c r="Q1067" s="9" t="s">
        <v>8331</v>
      </c>
      <c r="R1067" t="s">
        <v>8332</v>
      </c>
      <c r="S1067" s="16">
        <f t="shared" si="78"/>
        <v>41661.381041666667</v>
      </c>
      <c r="T1067" s="16">
        <f t="shared" si="79"/>
        <v>41689.381041666667</v>
      </c>
      <c r="U1067">
        <f t="shared" si="80"/>
        <v>2014</v>
      </c>
    </row>
    <row r="1068" spans="1:21" ht="43.2" hidden="1" x14ac:dyDescent="0.3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2"/>
        <v>3</v>
      </c>
      <c r="P1068">
        <f t="shared" si="81"/>
        <v>34.130000000000003</v>
      </c>
      <c r="Q1068" s="9" t="s">
        <v>8331</v>
      </c>
      <c r="R1068" t="s">
        <v>8332</v>
      </c>
      <c r="S1068" s="16">
        <f t="shared" si="78"/>
        <v>41445.962754629632</v>
      </c>
      <c r="T1068" s="16">
        <f t="shared" si="79"/>
        <v>41490.962754629632</v>
      </c>
      <c r="U1068">
        <f t="shared" si="80"/>
        <v>2013</v>
      </c>
    </row>
    <row r="1069" spans="1:21" ht="43.2" hidden="1" x14ac:dyDescent="0.3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2"/>
        <v>26</v>
      </c>
      <c r="P1069">
        <f t="shared" si="81"/>
        <v>13</v>
      </c>
      <c r="Q1069" s="9" t="s">
        <v>8331</v>
      </c>
      <c r="R1069" t="s">
        <v>8332</v>
      </c>
      <c r="S1069" s="16">
        <f t="shared" si="78"/>
        <v>41599.855682870373</v>
      </c>
      <c r="T1069" s="16">
        <f t="shared" si="79"/>
        <v>41629.855682870373</v>
      </c>
      <c r="U1069">
        <f t="shared" si="80"/>
        <v>2013</v>
      </c>
    </row>
    <row r="1070" spans="1:21" ht="57.6" hidden="1" x14ac:dyDescent="0.3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2"/>
        <v>0</v>
      </c>
      <c r="P1070">
        <f t="shared" si="81"/>
        <v>11.25</v>
      </c>
      <c r="Q1070" s="9" t="s">
        <v>8331</v>
      </c>
      <c r="R1070" t="s">
        <v>8332</v>
      </c>
      <c r="S1070" s="16">
        <f t="shared" si="78"/>
        <v>42440.371111111104</v>
      </c>
      <c r="T1070" s="16">
        <f t="shared" si="79"/>
        <v>42470.329444444447</v>
      </c>
      <c r="U1070">
        <f t="shared" si="80"/>
        <v>2016</v>
      </c>
    </row>
    <row r="1071" spans="1:21" ht="43.2" hidden="1" x14ac:dyDescent="0.3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2"/>
        <v>39</v>
      </c>
      <c r="P1071">
        <f t="shared" si="81"/>
        <v>40.479999999999997</v>
      </c>
      <c r="Q1071" s="9" t="s">
        <v>8331</v>
      </c>
      <c r="R1071" t="s">
        <v>8332</v>
      </c>
      <c r="S1071" s="16">
        <f t="shared" si="78"/>
        <v>41572.229849537034</v>
      </c>
      <c r="T1071" s="16">
        <f t="shared" si="79"/>
        <v>41604.271516203706</v>
      </c>
      <c r="U1071">
        <f t="shared" si="80"/>
        <v>2013</v>
      </c>
    </row>
    <row r="1072" spans="1:21" ht="43.2" hidden="1" x14ac:dyDescent="0.3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2"/>
        <v>1</v>
      </c>
      <c r="P1072">
        <f t="shared" si="81"/>
        <v>35</v>
      </c>
      <c r="Q1072" s="9" t="s">
        <v>8331</v>
      </c>
      <c r="R1072" t="s">
        <v>8332</v>
      </c>
      <c r="S1072" s="16">
        <f t="shared" si="78"/>
        <v>41163.011828703704</v>
      </c>
      <c r="T1072" s="16">
        <f t="shared" si="79"/>
        <v>41183.011828703704</v>
      </c>
      <c r="U1072">
        <f t="shared" si="80"/>
        <v>2012</v>
      </c>
    </row>
    <row r="1073" spans="1:21" ht="43.2" hidden="1" x14ac:dyDescent="0.3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2"/>
        <v>0</v>
      </c>
      <c r="P1073" t="str">
        <f t="shared" si="81"/>
        <v>N/A</v>
      </c>
      <c r="Q1073" s="9" t="s">
        <v>8331</v>
      </c>
      <c r="R1073" t="s">
        <v>8332</v>
      </c>
      <c r="S1073" s="16">
        <f t="shared" si="78"/>
        <v>42295.753391203703</v>
      </c>
      <c r="T1073" s="16">
        <f t="shared" si="79"/>
        <v>42325.795057870375</v>
      </c>
      <c r="U1073">
        <f t="shared" si="80"/>
        <v>2015</v>
      </c>
    </row>
    <row r="1074" spans="1:21" ht="43.2" hidden="1" x14ac:dyDescent="0.3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2"/>
        <v>0</v>
      </c>
      <c r="P1074">
        <f t="shared" si="81"/>
        <v>12.75</v>
      </c>
      <c r="Q1074" s="9" t="s">
        <v>8331</v>
      </c>
      <c r="R1074" t="s">
        <v>8332</v>
      </c>
      <c r="S1074" s="16">
        <f t="shared" si="78"/>
        <v>41645.832141203704</v>
      </c>
      <c r="T1074" s="16">
        <f t="shared" si="79"/>
        <v>41675.832141203704</v>
      </c>
      <c r="U1074">
        <f t="shared" si="80"/>
        <v>2014</v>
      </c>
    </row>
    <row r="1075" spans="1:21" ht="28.8" hidden="1" x14ac:dyDescent="0.3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2"/>
        <v>1</v>
      </c>
      <c r="P1075">
        <f t="shared" si="81"/>
        <v>10</v>
      </c>
      <c r="Q1075" s="9" t="s">
        <v>8331</v>
      </c>
      <c r="R1075" t="s">
        <v>8332</v>
      </c>
      <c r="S1075" s="16">
        <f t="shared" si="78"/>
        <v>40802.964594907404</v>
      </c>
      <c r="T1075" s="16">
        <f t="shared" si="79"/>
        <v>40832.964594907404</v>
      </c>
      <c r="U1075">
        <f t="shared" si="80"/>
        <v>2011</v>
      </c>
    </row>
    <row r="1076" spans="1:21" ht="57.6" hidden="1" x14ac:dyDescent="0.3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2"/>
        <v>6</v>
      </c>
      <c r="P1076">
        <f t="shared" si="81"/>
        <v>113.57</v>
      </c>
      <c r="Q1076" s="9" t="s">
        <v>8331</v>
      </c>
      <c r="R1076" t="s">
        <v>8332</v>
      </c>
      <c r="S1076" s="16">
        <f t="shared" si="78"/>
        <v>41613.172974537039</v>
      </c>
      <c r="T1076" s="16">
        <f t="shared" si="79"/>
        <v>41643.172974537039</v>
      </c>
      <c r="U1076">
        <f t="shared" si="80"/>
        <v>2013</v>
      </c>
    </row>
    <row r="1077" spans="1:21" ht="28.8" hidden="1" x14ac:dyDescent="0.3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2"/>
        <v>5</v>
      </c>
      <c r="P1077">
        <f t="shared" si="81"/>
        <v>15</v>
      </c>
      <c r="Q1077" s="9" t="s">
        <v>8331</v>
      </c>
      <c r="R1077" t="s">
        <v>8332</v>
      </c>
      <c r="S1077" s="16">
        <f t="shared" si="78"/>
        <v>41005.904120370367</v>
      </c>
      <c r="T1077" s="16">
        <f t="shared" si="79"/>
        <v>41035.904120370367</v>
      </c>
      <c r="U1077">
        <f t="shared" si="80"/>
        <v>2012</v>
      </c>
    </row>
    <row r="1078" spans="1:21" ht="43.2" hidden="1" x14ac:dyDescent="0.3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2"/>
        <v>63</v>
      </c>
      <c r="P1078">
        <f t="shared" si="81"/>
        <v>48.28</v>
      </c>
      <c r="Q1078" s="9" t="s">
        <v>8331</v>
      </c>
      <c r="R1078" t="s">
        <v>8332</v>
      </c>
      <c r="S1078" s="16">
        <f t="shared" si="78"/>
        <v>41838.377893518518</v>
      </c>
      <c r="T1078" s="16">
        <f t="shared" si="79"/>
        <v>41893.377893518518</v>
      </c>
      <c r="U1078">
        <f t="shared" si="80"/>
        <v>2014</v>
      </c>
    </row>
    <row r="1079" spans="1:21" ht="43.2" hidden="1" x14ac:dyDescent="0.3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2"/>
        <v>29</v>
      </c>
      <c r="P1079">
        <f t="shared" si="81"/>
        <v>43.98</v>
      </c>
      <c r="Q1079" s="9" t="s">
        <v>8331</v>
      </c>
      <c r="R1079" t="s">
        <v>8332</v>
      </c>
      <c r="S1079" s="16">
        <f t="shared" si="78"/>
        <v>42353.16679398148</v>
      </c>
      <c r="T1079" s="16">
        <f t="shared" si="79"/>
        <v>42383.16679398148</v>
      </c>
      <c r="U1079">
        <f t="shared" si="80"/>
        <v>2015</v>
      </c>
    </row>
    <row r="1080" spans="1:21" ht="57.6" hidden="1" x14ac:dyDescent="0.3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2"/>
        <v>8</v>
      </c>
      <c r="P1080">
        <f t="shared" si="81"/>
        <v>9</v>
      </c>
      <c r="Q1080" s="9" t="s">
        <v>8331</v>
      </c>
      <c r="R1080" t="s">
        <v>8332</v>
      </c>
      <c r="S1080" s="16">
        <f t="shared" si="78"/>
        <v>40701.195844907408</v>
      </c>
      <c r="T1080" s="16">
        <f t="shared" si="79"/>
        <v>40746.195844907408</v>
      </c>
      <c r="U1080">
        <f t="shared" si="80"/>
        <v>2011</v>
      </c>
    </row>
    <row r="1081" spans="1:21" ht="43.2" hidden="1" x14ac:dyDescent="0.3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2"/>
        <v>3</v>
      </c>
      <c r="P1081">
        <f t="shared" si="81"/>
        <v>37.67</v>
      </c>
      <c r="Q1081" s="9" t="s">
        <v>8331</v>
      </c>
      <c r="R1081" t="s">
        <v>8332</v>
      </c>
      <c r="S1081" s="16">
        <f t="shared" si="78"/>
        <v>42479.566388888896</v>
      </c>
      <c r="T1081" s="16">
        <f t="shared" si="79"/>
        <v>42504.566388888896</v>
      </c>
      <c r="U1081">
        <f t="shared" si="80"/>
        <v>2016</v>
      </c>
    </row>
    <row r="1082" spans="1:21" ht="43.2" hidden="1" x14ac:dyDescent="0.3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2"/>
        <v>9</v>
      </c>
      <c r="P1082">
        <f t="shared" si="81"/>
        <v>18.579999999999998</v>
      </c>
      <c r="Q1082" s="9" t="s">
        <v>8331</v>
      </c>
      <c r="R1082" t="s">
        <v>8332</v>
      </c>
      <c r="S1082" s="16">
        <f t="shared" si="78"/>
        <v>41740.138113425928</v>
      </c>
      <c r="T1082" s="16">
        <f t="shared" si="79"/>
        <v>41770.138113425928</v>
      </c>
      <c r="U1082">
        <f t="shared" si="80"/>
        <v>2014</v>
      </c>
    </row>
    <row r="1083" spans="1:21" ht="43.2" hidden="1" x14ac:dyDescent="0.3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2"/>
        <v>0</v>
      </c>
      <c r="P1083">
        <f t="shared" si="81"/>
        <v>3</v>
      </c>
      <c r="Q1083" s="9" t="s">
        <v>8331</v>
      </c>
      <c r="R1083" t="s">
        <v>8332</v>
      </c>
      <c r="S1083" s="16">
        <f t="shared" si="78"/>
        <v>42002.926990740743</v>
      </c>
      <c r="T1083" s="16">
        <f t="shared" si="79"/>
        <v>42032.926990740743</v>
      </c>
      <c r="U1083">
        <f t="shared" si="80"/>
        <v>2014</v>
      </c>
    </row>
    <row r="1084" spans="1:21" ht="43.2" hidden="1" x14ac:dyDescent="0.3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2"/>
        <v>1</v>
      </c>
      <c r="P1084">
        <f t="shared" si="81"/>
        <v>18.670000000000002</v>
      </c>
      <c r="Q1084" s="9" t="s">
        <v>8331</v>
      </c>
      <c r="R1084" t="s">
        <v>8332</v>
      </c>
      <c r="S1084" s="16">
        <f t="shared" si="78"/>
        <v>41101.906111111115</v>
      </c>
      <c r="T1084" s="16">
        <f t="shared" si="79"/>
        <v>41131.906111111115</v>
      </c>
      <c r="U1084">
        <f t="shared" si="80"/>
        <v>2012</v>
      </c>
    </row>
    <row r="1085" spans="1:21" ht="43.2" hidden="1" x14ac:dyDescent="0.3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2"/>
        <v>1</v>
      </c>
      <c r="P1085">
        <f t="shared" si="81"/>
        <v>410</v>
      </c>
      <c r="Q1085" s="9" t="s">
        <v>8331</v>
      </c>
      <c r="R1085" t="s">
        <v>8332</v>
      </c>
      <c r="S1085" s="16">
        <f t="shared" si="78"/>
        <v>41793.659525462965</v>
      </c>
      <c r="T1085" s="16">
        <f t="shared" si="79"/>
        <v>41853.659525462965</v>
      </c>
      <c r="U1085">
        <f t="shared" si="80"/>
        <v>2014</v>
      </c>
    </row>
    <row r="1086" spans="1:21" hidden="1" x14ac:dyDescent="0.3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2"/>
        <v>0</v>
      </c>
      <c r="P1086" t="str">
        <f t="shared" si="81"/>
        <v>N/A</v>
      </c>
      <c r="Q1086" s="9" t="s">
        <v>8331</v>
      </c>
      <c r="R1086" t="s">
        <v>8332</v>
      </c>
      <c r="S1086" s="16">
        <f t="shared" si="78"/>
        <v>41829.912083333329</v>
      </c>
      <c r="T1086" s="16">
        <f t="shared" si="79"/>
        <v>41859.912083333329</v>
      </c>
      <c r="U1086">
        <f t="shared" si="80"/>
        <v>2014</v>
      </c>
    </row>
    <row r="1087" spans="1:21" ht="43.2" hidden="1" x14ac:dyDescent="0.3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2"/>
        <v>3</v>
      </c>
      <c r="P1087">
        <f t="shared" si="81"/>
        <v>114</v>
      </c>
      <c r="Q1087" s="9" t="s">
        <v>8331</v>
      </c>
      <c r="R1087" t="s">
        <v>8332</v>
      </c>
      <c r="S1087" s="16">
        <f t="shared" si="78"/>
        <v>42413.671006944445</v>
      </c>
      <c r="T1087" s="16">
        <f t="shared" si="79"/>
        <v>42443.629340277781</v>
      </c>
      <c r="U1087">
        <f t="shared" si="80"/>
        <v>2016</v>
      </c>
    </row>
    <row r="1088" spans="1:21" hidden="1" x14ac:dyDescent="0.3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2"/>
        <v>0</v>
      </c>
      <c r="P1088">
        <f t="shared" si="81"/>
        <v>7.5</v>
      </c>
      <c r="Q1088" s="9" t="s">
        <v>8331</v>
      </c>
      <c r="R1088" t="s">
        <v>8332</v>
      </c>
      <c r="S1088" s="16">
        <f t="shared" si="78"/>
        <v>41845.866793981484</v>
      </c>
      <c r="T1088" s="16">
        <f t="shared" si="79"/>
        <v>41875.866793981484</v>
      </c>
      <c r="U1088">
        <f t="shared" si="80"/>
        <v>2014</v>
      </c>
    </row>
    <row r="1089" spans="1:21" ht="43.2" hidden="1" x14ac:dyDescent="0.3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2"/>
        <v>0</v>
      </c>
      <c r="P1089" t="str">
        <f t="shared" si="81"/>
        <v>N/A</v>
      </c>
      <c r="Q1089" s="9" t="s">
        <v>8331</v>
      </c>
      <c r="R1089" t="s">
        <v>8332</v>
      </c>
      <c r="S1089" s="16">
        <f t="shared" si="78"/>
        <v>41775.713969907411</v>
      </c>
      <c r="T1089" s="16">
        <f t="shared" si="79"/>
        <v>41805.713969907411</v>
      </c>
      <c r="U1089">
        <f t="shared" si="80"/>
        <v>2014</v>
      </c>
    </row>
    <row r="1090" spans="1:21" ht="28.8" hidden="1" x14ac:dyDescent="0.3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2"/>
        <v>14</v>
      </c>
      <c r="P1090">
        <f t="shared" si="81"/>
        <v>43.42</v>
      </c>
      <c r="Q1090" s="9" t="s">
        <v>8331</v>
      </c>
      <c r="R1090" t="s">
        <v>8332</v>
      </c>
      <c r="S1090" s="16">
        <f t="shared" si="78"/>
        <v>41723.799386574072</v>
      </c>
      <c r="T1090" s="16">
        <f t="shared" si="79"/>
        <v>41753.799386574072</v>
      </c>
      <c r="U1090">
        <f t="shared" si="80"/>
        <v>2014</v>
      </c>
    </row>
    <row r="1091" spans="1:21" ht="28.8" hidden="1" x14ac:dyDescent="0.3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2"/>
        <v>8</v>
      </c>
      <c r="P1091">
        <f t="shared" si="81"/>
        <v>23.96</v>
      </c>
      <c r="Q1091" s="9" t="s">
        <v>8331</v>
      </c>
      <c r="R1091" t="s">
        <v>8332</v>
      </c>
      <c r="S1091" s="16">
        <f t="shared" ref="S1091:S1154" si="83">(((J1091/60)/60)/24)+DATE(1970,1,1)</f>
        <v>42151.189525462964</v>
      </c>
      <c r="T1091" s="16">
        <f t="shared" ref="T1091:T1154" si="84">(((I1091/60)/60)/24)+DATE(1970,1,1)</f>
        <v>42181.189525462964</v>
      </c>
      <c r="U1091">
        <f t="shared" ref="U1091:U1154" si="85">YEAR(S:S)</f>
        <v>2015</v>
      </c>
    </row>
    <row r="1092" spans="1:21" ht="43.2" hidden="1" x14ac:dyDescent="0.3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2"/>
        <v>0</v>
      </c>
      <c r="P1092">
        <f t="shared" ref="P1092:P1155" si="86">IFERROR(ROUND(E1092/L1092,2), "N/A")</f>
        <v>5</v>
      </c>
      <c r="Q1092" s="9" t="s">
        <v>8331</v>
      </c>
      <c r="R1092" t="s">
        <v>8332</v>
      </c>
      <c r="S1092" s="16">
        <f t="shared" si="83"/>
        <v>42123.185798611114</v>
      </c>
      <c r="T1092" s="16">
        <f t="shared" si="84"/>
        <v>42153.185798611114</v>
      </c>
      <c r="U1092">
        <f t="shared" si="85"/>
        <v>2015</v>
      </c>
    </row>
    <row r="1093" spans="1:21" ht="43.2" hidden="1" x14ac:dyDescent="0.3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ref="O1093:O1156" si="87">ROUND(E1093/D1093*100,0)</f>
        <v>13</v>
      </c>
      <c r="P1093">
        <f t="shared" si="86"/>
        <v>12.5</v>
      </c>
      <c r="Q1093" s="9" t="s">
        <v>8331</v>
      </c>
      <c r="R1093" t="s">
        <v>8332</v>
      </c>
      <c r="S1093" s="16">
        <f t="shared" si="83"/>
        <v>42440.820277777777</v>
      </c>
      <c r="T1093" s="16">
        <f t="shared" si="84"/>
        <v>42470.778611111105</v>
      </c>
      <c r="U1093">
        <f t="shared" si="85"/>
        <v>2016</v>
      </c>
    </row>
    <row r="1094" spans="1:21" ht="57.6" hidden="1" x14ac:dyDescent="0.3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7"/>
        <v>1</v>
      </c>
      <c r="P1094">
        <f t="shared" si="86"/>
        <v>3</v>
      </c>
      <c r="Q1094" s="9" t="s">
        <v>8331</v>
      </c>
      <c r="R1094" t="s">
        <v>8332</v>
      </c>
      <c r="S1094" s="16">
        <f t="shared" si="83"/>
        <v>41250.025902777779</v>
      </c>
      <c r="T1094" s="16">
        <f t="shared" si="84"/>
        <v>41280.025902777779</v>
      </c>
      <c r="U1094">
        <f t="shared" si="85"/>
        <v>2012</v>
      </c>
    </row>
    <row r="1095" spans="1:21" ht="43.2" hidden="1" x14ac:dyDescent="0.3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7"/>
        <v>14</v>
      </c>
      <c r="P1095">
        <f t="shared" si="86"/>
        <v>10.56</v>
      </c>
      <c r="Q1095" s="9" t="s">
        <v>8331</v>
      </c>
      <c r="R1095" t="s">
        <v>8332</v>
      </c>
      <c r="S1095" s="16">
        <f t="shared" si="83"/>
        <v>42396.973807870367</v>
      </c>
      <c r="T1095" s="16">
        <f t="shared" si="84"/>
        <v>42411.973807870367</v>
      </c>
      <c r="U1095">
        <f t="shared" si="85"/>
        <v>2016</v>
      </c>
    </row>
    <row r="1096" spans="1:21" ht="43.2" hidden="1" x14ac:dyDescent="0.3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7"/>
        <v>18</v>
      </c>
      <c r="P1096">
        <f t="shared" si="86"/>
        <v>122</v>
      </c>
      <c r="Q1096" s="9" t="s">
        <v>8331</v>
      </c>
      <c r="R1096" t="s">
        <v>8332</v>
      </c>
      <c r="S1096" s="16">
        <f t="shared" si="83"/>
        <v>40795.713344907403</v>
      </c>
      <c r="T1096" s="16">
        <f t="shared" si="84"/>
        <v>40825.713344907403</v>
      </c>
      <c r="U1096">
        <f t="shared" si="85"/>
        <v>2011</v>
      </c>
    </row>
    <row r="1097" spans="1:21" ht="43.2" hidden="1" x14ac:dyDescent="0.3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7"/>
        <v>5</v>
      </c>
      <c r="P1097">
        <f t="shared" si="86"/>
        <v>267.81</v>
      </c>
      <c r="Q1097" s="9" t="s">
        <v>8331</v>
      </c>
      <c r="R1097" t="s">
        <v>8332</v>
      </c>
      <c r="S1097" s="16">
        <f t="shared" si="83"/>
        <v>41486.537268518521</v>
      </c>
      <c r="T1097" s="16">
        <f t="shared" si="84"/>
        <v>41516.537268518521</v>
      </c>
      <c r="U1097">
        <f t="shared" si="85"/>
        <v>2013</v>
      </c>
    </row>
    <row r="1098" spans="1:21" ht="43.2" hidden="1" x14ac:dyDescent="0.3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7"/>
        <v>18</v>
      </c>
      <c r="P1098">
        <f t="shared" si="86"/>
        <v>74.209999999999994</v>
      </c>
      <c r="Q1098" s="9" t="s">
        <v>8331</v>
      </c>
      <c r="R1098" t="s">
        <v>8332</v>
      </c>
      <c r="S1098" s="16">
        <f t="shared" si="83"/>
        <v>41885.51798611111</v>
      </c>
      <c r="T1098" s="16">
        <f t="shared" si="84"/>
        <v>41916.145833333336</v>
      </c>
      <c r="U1098">
        <f t="shared" si="85"/>
        <v>2014</v>
      </c>
    </row>
    <row r="1099" spans="1:21" ht="43.2" hidden="1" x14ac:dyDescent="0.3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7"/>
        <v>0</v>
      </c>
      <c r="P1099">
        <f t="shared" si="86"/>
        <v>6.71</v>
      </c>
      <c r="Q1099" s="9" t="s">
        <v>8331</v>
      </c>
      <c r="R1099" t="s">
        <v>8332</v>
      </c>
      <c r="S1099" s="16">
        <f t="shared" si="83"/>
        <v>41660.792557870373</v>
      </c>
      <c r="T1099" s="16">
        <f t="shared" si="84"/>
        <v>41700.792557870373</v>
      </c>
      <c r="U1099">
        <f t="shared" si="85"/>
        <v>2014</v>
      </c>
    </row>
    <row r="1100" spans="1:21" ht="28.8" hidden="1" x14ac:dyDescent="0.3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7"/>
        <v>7</v>
      </c>
      <c r="P1100">
        <f t="shared" si="86"/>
        <v>81.95</v>
      </c>
      <c r="Q1100" s="9" t="s">
        <v>8331</v>
      </c>
      <c r="R1100" t="s">
        <v>8332</v>
      </c>
      <c r="S1100" s="16">
        <f t="shared" si="83"/>
        <v>41712.762673611112</v>
      </c>
      <c r="T1100" s="16">
        <f t="shared" si="84"/>
        <v>41742.762673611112</v>
      </c>
      <c r="U1100">
        <f t="shared" si="85"/>
        <v>2014</v>
      </c>
    </row>
    <row r="1101" spans="1:21" ht="57.6" hidden="1" x14ac:dyDescent="0.3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7"/>
        <v>1</v>
      </c>
      <c r="P1101">
        <f t="shared" si="86"/>
        <v>25</v>
      </c>
      <c r="Q1101" s="9" t="s">
        <v>8331</v>
      </c>
      <c r="R1101" t="s">
        <v>8332</v>
      </c>
      <c r="S1101" s="16">
        <f t="shared" si="83"/>
        <v>42107.836435185185</v>
      </c>
      <c r="T1101" s="16">
        <f t="shared" si="84"/>
        <v>42137.836435185185</v>
      </c>
      <c r="U1101">
        <f t="shared" si="85"/>
        <v>2015</v>
      </c>
    </row>
    <row r="1102" spans="1:21" ht="43.2" hidden="1" x14ac:dyDescent="0.3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7"/>
        <v>3</v>
      </c>
      <c r="P1102">
        <f t="shared" si="86"/>
        <v>10</v>
      </c>
      <c r="Q1102" s="9" t="s">
        <v>8331</v>
      </c>
      <c r="R1102" t="s">
        <v>8332</v>
      </c>
      <c r="S1102" s="16">
        <f t="shared" si="83"/>
        <v>42384.110775462963</v>
      </c>
      <c r="T1102" s="16">
        <f t="shared" si="84"/>
        <v>42414.110775462963</v>
      </c>
      <c r="U1102">
        <f t="shared" si="85"/>
        <v>2016</v>
      </c>
    </row>
    <row r="1103" spans="1:21" ht="28.8" hidden="1" x14ac:dyDescent="0.3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7"/>
        <v>0</v>
      </c>
      <c r="P1103">
        <f t="shared" si="86"/>
        <v>6.83</v>
      </c>
      <c r="Q1103" s="9" t="s">
        <v>8331</v>
      </c>
      <c r="R1103" t="s">
        <v>8332</v>
      </c>
      <c r="S1103" s="16">
        <f t="shared" si="83"/>
        <v>42538.77243055556</v>
      </c>
      <c r="T1103" s="16">
        <f t="shared" si="84"/>
        <v>42565.758333333331</v>
      </c>
      <c r="U1103">
        <f t="shared" si="85"/>
        <v>2016</v>
      </c>
    </row>
    <row r="1104" spans="1:21" ht="43.2" hidden="1" x14ac:dyDescent="0.3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7"/>
        <v>5</v>
      </c>
      <c r="P1104">
        <f t="shared" si="86"/>
        <v>17.71</v>
      </c>
      <c r="Q1104" s="9" t="s">
        <v>8331</v>
      </c>
      <c r="R1104" t="s">
        <v>8332</v>
      </c>
      <c r="S1104" s="16">
        <f t="shared" si="83"/>
        <v>41577.045428240745</v>
      </c>
      <c r="T1104" s="16">
        <f t="shared" si="84"/>
        <v>41617.249305555553</v>
      </c>
      <c r="U1104">
        <f t="shared" si="85"/>
        <v>2013</v>
      </c>
    </row>
    <row r="1105" spans="1:21" ht="43.2" hidden="1" x14ac:dyDescent="0.3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7"/>
        <v>2</v>
      </c>
      <c r="P1105">
        <f t="shared" si="86"/>
        <v>16.2</v>
      </c>
      <c r="Q1105" s="9" t="s">
        <v>8331</v>
      </c>
      <c r="R1105" t="s">
        <v>8332</v>
      </c>
      <c r="S1105" s="16">
        <f t="shared" si="83"/>
        <v>42479.22210648148</v>
      </c>
      <c r="T1105" s="16">
        <f t="shared" si="84"/>
        <v>42539.22210648148</v>
      </c>
      <c r="U1105">
        <f t="shared" si="85"/>
        <v>2016</v>
      </c>
    </row>
    <row r="1106" spans="1:21" ht="43.2" hidden="1" x14ac:dyDescent="0.3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7"/>
        <v>5</v>
      </c>
      <c r="P1106">
        <f t="shared" si="86"/>
        <v>80.3</v>
      </c>
      <c r="Q1106" s="9" t="s">
        <v>8331</v>
      </c>
      <c r="R1106" t="s">
        <v>8332</v>
      </c>
      <c r="S1106" s="16">
        <f t="shared" si="83"/>
        <v>41771.40996527778</v>
      </c>
      <c r="T1106" s="16">
        <f t="shared" si="84"/>
        <v>41801.40996527778</v>
      </c>
      <c r="U1106">
        <f t="shared" si="85"/>
        <v>2014</v>
      </c>
    </row>
    <row r="1107" spans="1:21" ht="57.6" hidden="1" x14ac:dyDescent="0.3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7"/>
        <v>0</v>
      </c>
      <c r="P1107">
        <f t="shared" si="86"/>
        <v>71.55</v>
      </c>
      <c r="Q1107" s="9" t="s">
        <v>8331</v>
      </c>
      <c r="R1107" t="s">
        <v>8332</v>
      </c>
      <c r="S1107" s="16">
        <f t="shared" si="83"/>
        <v>41692.135729166665</v>
      </c>
      <c r="T1107" s="16">
        <f t="shared" si="84"/>
        <v>41722.0940625</v>
      </c>
      <c r="U1107">
        <f t="shared" si="85"/>
        <v>2014</v>
      </c>
    </row>
    <row r="1108" spans="1:21" ht="43.2" hidden="1" x14ac:dyDescent="0.3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7"/>
        <v>41</v>
      </c>
      <c r="P1108">
        <f t="shared" si="86"/>
        <v>23.57</v>
      </c>
      <c r="Q1108" s="9" t="s">
        <v>8331</v>
      </c>
      <c r="R1108" t="s">
        <v>8332</v>
      </c>
      <c r="S1108" s="16">
        <f t="shared" si="83"/>
        <v>40973.740451388891</v>
      </c>
      <c r="T1108" s="16">
        <f t="shared" si="84"/>
        <v>41003.698784722219</v>
      </c>
      <c r="U1108">
        <f t="shared" si="85"/>
        <v>2012</v>
      </c>
    </row>
    <row r="1109" spans="1:21" ht="57.6" hidden="1" x14ac:dyDescent="0.3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7"/>
        <v>0</v>
      </c>
      <c r="P1109" t="str">
        <f t="shared" si="86"/>
        <v>N/A</v>
      </c>
      <c r="Q1109" s="9" t="s">
        <v>8331</v>
      </c>
      <c r="R1109" t="s">
        <v>8332</v>
      </c>
      <c r="S1109" s="16">
        <f t="shared" si="83"/>
        <v>41813.861388888887</v>
      </c>
      <c r="T1109" s="16">
        <f t="shared" si="84"/>
        <v>41843.861388888887</v>
      </c>
      <c r="U1109">
        <f t="shared" si="85"/>
        <v>2014</v>
      </c>
    </row>
    <row r="1110" spans="1:21" ht="57.6" hidden="1" x14ac:dyDescent="0.3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7"/>
        <v>3</v>
      </c>
      <c r="P1110">
        <f t="shared" si="86"/>
        <v>34.880000000000003</v>
      </c>
      <c r="Q1110" s="9" t="s">
        <v>8331</v>
      </c>
      <c r="R1110" t="s">
        <v>8332</v>
      </c>
      <c r="S1110" s="16">
        <f t="shared" si="83"/>
        <v>40952.636979166666</v>
      </c>
      <c r="T1110" s="16">
        <f t="shared" si="84"/>
        <v>41012.595312500001</v>
      </c>
      <c r="U1110">
        <f t="shared" si="85"/>
        <v>2012</v>
      </c>
    </row>
    <row r="1111" spans="1:21" ht="43.2" hidden="1" x14ac:dyDescent="0.3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7"/>
        <v>0</v>
      </c>
      <c r="P1111">
        <f t="shared" si="86"/>
        <v>15</v>
      </c>
      <c r="Q1111" s="9" t="s">
        <v>8331</v>
      </c>
      <c r="R1111" t="s">
        <v>8332</v>
      </c>
      <c r="S1111" s="16">
        <f t="shared" si="83"/>
        <v>42662.752199074079</v>
      </c>
      <c r="T1111" s="16">
        <f t="shared" si="84"/>
        <v>42692.793865740736</v>
      </c>
      <c r="U1111">
        <f t="shared" si="85"/>
        <v>2016</v>
      </c>
    </row>
    <row r="1112" spans="1:21" ht="43.2" hidden="1" x14ac:dyDescent="0.3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7"/>
        <v>1</v>
      </c>
      <c r="P1112">
        <f t="shared" si="86"/>
        <v>23.18</v>
      </c>
      <c r="Q1112" s="9" t="s">
        <v>8331</v>
      </c>
      <c r="R1112" t="s">
        <v>8332</v>
      </c>
      <c r="S1112" s="16">
        <f t="shared" si="83"/>
        <v>41220.933124999996</v>
      </c>
      <c r="T1112" s="16">
        <f t="shared" si="84"/>
        <v>41250.933124999996</v>
      </c>
      <c r="U1112">
        <f t="shared" si="85"/>
        <v>2012</v>
      </c>
    </row>
    <row r="1113" spans="1:21" ht="43.2" hidden="1" x14ac:dyDescent="0.3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7"/>
        <v>0</v>
      </c>
      <c r="P1113">
        <f t="shared" si="86"/>
        <v>1</v>
      </c>
      <c r="Q1113" s="9" t="s">
        <v>8331</v>
      </c>
      <c r="R1113" t="s">
        <v>8332</v>
      </c>
      <c r="S1113" s="16">
        <f t="shared" si="83"/>
        <v>42347.203587962969</v>
      </c>
      <c r="T1113" s="16">
        <f t="shared" si="84"/>
        <v>42377.203587962969</v>
      </c>
      <c r="U1113">
        <f t="shared" si="85"/>
        <v>2015</v>
      </c>
    </row>
    <row r="1114" spans="1:21" ht="43.2" hidden="1" x14ac:dyDescent="0.3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7"/>
        <v>36</v>
      </c>
      <c r="P1114">
        <f t="shared" si="86"/>
        <v>100.23</v>
      </c>
      <c r="Q1114" s="9" t="s">
        <v>8331</v>
      </c>
      <c r="R1114" t="s">
        <v>8332</v>
      </c>
      <c r="S1114" s="16">
        <f t="shared" si="83"/>
        <v>41963.759386574078</v>
      </c>
      <c r="T1114" s="16">
        <f t="shared" si="84"/>
        <v>42023.354166666672</v>
      </c>
      <c r="U1114">
        <f t="shared" si="85"/>
        <v>2014</v>
      </c>
    </row>
    <row r="1115" spans="1:21" ht="43.2" hidden="1" x14ac:dyDescent="0.3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7"/>
        <v>1</v>
      </c>
      <c r="P1115">
        <f t="shared" si="86"/>
        <v>5</v>
      </c>
      <c r="Q1115" s="9" t="s">
        <v>8331</v>
      </c>
      <c r="R1115" t="s">
        <v>8332</v>
      </c>
      <c r="S1115" s="16">
        <f t="shared" si="83"/>
        <v>41835.977083333331</v>
      </c>
      <c r="T1115" s="16">
        <f t="shared" si="84"/>
        <v>41865.977083333331</v>
      </c>
      <c r="U1115">
        <f t="shared" si="85"/>
        <v>2014</v>
      </c>
    </row>
    <row r="1116" spans="1:21" ht="43.2" hidden="1" x14ac:dyDescent="0.3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7"/>
        <v>0</v>
      </c>
      <c r="P1116">
        <f t="shared" si="86"/>
        <v>3.33</v>
      </c>
      <c r="Q1116" s="9" t="s">
        <v>8331</v>
      </c>
      <c r="R1116" t="s">
        <v>8332</v>
      </c>
      <c r="S1116" s="16">
        <f t="shared" si="83"/>
        <v>41526.345914351856</v>
      </c>
      <c r="T1116" s="16">
        <f t="shared" si="84"/>
        <v>41556.345914351856</v>
      </c>
      <c r="U1116">
        <f t="shared" si="85"/>
        <v>2013</v>
      </c>
    </row>
    <row r="1117" spans="1:21" ht="43.2" hidden="1" x14ac:dyDescent="0.3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7"/>
        <v>0</v>
      </c>
      <c r="P1117">
        <f t="shared" si="86"/>
        <v>13.25</v>
      </c>
      <c r="Q1117" s="9" t="s">
        <v>8331</v>
      </c>
      <c r="R1117" t="s">
        <v>8332</v>
      </c>
      <c r="S1117" s="16">
        <f t="shared" si="83"/>
        <v>42429.695543981477</v>
      </c>
      <c r="T1117" s="16">
        <f t="shared" si="84"/>
        <v>42459.653877314813</v>
      </c>
      <c r="U1117">
        <f t="shared" si="85"/>
        <v>2016</v>
      </c>
    </row>
    <row r="1118" spans="1:21" ht="43.2" hidden="1" x14ac:dyDescent="0.3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7"/>
        <v>0</v>
      </c>
      <c r="P1118">
        <f t="shared" si="86"/>
        <v>17.850000000000001</v>
      </c>
      <c r="Q1118" s="9" t="s">
        <v>8331</v>
      </c>
      <c r="R1118" t="s">
        <v>8332</v>
      </c>
      <c r="S1118" s="16">
        <f t="shared" si="83"/>
        <v>41009.847314814811</v>
      </c>
      <c r="T1118" s="16">
        <f t="shared" si="84"/>
        <v>41069.847314814811</v>
      </c>
      <c r="U1118">
        <f t="shared" si="85"/>
        <v>2012</v>
      </c>
    </row>
    <row r="1119" spans="1:21" ht="43.2" hidden="1" x14ac:dyDescent="0.3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7"/>
        <v>8</v>
      </c>
      <c r="P1119">
        <f t="shared" si="86"/>
        <v>10.38</v>
      </c>
      <c r="Q1119" s="9" t="s">
        <v>8331</v>
      </c>
      <c r="R1119" t="s">
        <v>8332</v>
      </c>
      <c r="S1119" s="16">
        <f t="shared" si="83"/>
        <v>42333.598530092597</v>
      </c>
      <c r="T1119" s="16">
        <f t="shared" si="84"/>
        <v>42363.598530092597</v>
      </c>
      <c r="U1119">
        <f t="shared" si="85"/>
        <v>2015</v>
      </c>
    </row>
    <row r="1120" spans="1:21" ht="43.2" hidden="1" x14ac:dyDescent="0.3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7"/>
        <v>2</v>
      </c>
      <c r="P1120">
        <f t="shared" si="86"/>
        <v>36.33</v>
      </c>
      <c r="Q1120" s="9" t="s">
        <v>8331</v>
      </c>
      <c r="R1120" t="s">
        <v>8332</v>
      </c>
      <c r="S1120" s="16">
        <f t="shared" si="83"/>
        <v>41704.16642361111</v>
      </c>
      <c r="T1120" s="16">
        <f t="shared" si="84"/>
        <v>41734.124756944446</v>
      </c>
      <c r="U1120">
        <f t="shared" si="85"/>
        <v>2014</v>
      </c>
    </row>
    <row r="1121" spans="1:21" ht="57.6" hidden="1" x14ac:dyDescent="0.3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7"/>
        <v>0</v>
      </c>
      <c r="P1121">
        <f t="shared" si="86"/>
        <v>5</v>
      </c>
      <c r="Q1121" s="9" t="s">
        <v>8331</v>
      </c>
      <c r="R1121" t="s">
        <v>8332</v>
      </c>
      <c r="S1121" s="16">
        <f t="shared" si="83"/>
        <v>41722.792407407411</v>
      </c>
      <c r="T1121" s="16">
        <f t="shared" si="84"/>
        <v>41735.792407407411</v>
      </c>
      <c r="U1121">
        <f t="shared" si="85"/>
        <v>2014</v>
      </c>
    </row>
    <row r="1122" spans="1:21" ht="43.2" hidden="1" x14ac:dyDescent="0.3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7"/>
        <v>0</v>
      </c>
      <c r="P1122" t="str">
        <f t="shared" si="86"/>
        <v>N/A</v>
      </c>
      <c r="Q1122" s="9" t="s">
        <v>8331</v>
      </c>
      <c r="R1122" t="s">
        <v>8332</v>
      </c>
      <c r="S1122" s="16">
        <f t="shared" si="83"/>
        <v>40799.872685185182</v>
      </c>
      <c r="T1122" s="16">
        <f t="shared" si="84"/>
        <v>40844.872685185182</v>
      </c>
      <c r="U1122">
        <f t="shared" si="85"/>
        <v>2011</v>
      </c>
    </row>
    <row r="1123" spans="1:21" ht="43.2" hidden="1" x14ac:dyDescent="0.3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7"/>
        <v>0</v>
      </c>
      <c r="P1123">
        <f t="shared" si="86"/>
        <v>5.8</v>
      </c>
      <c r="Q1123" s="9" t="s">
        <v>8331</v>
      </c>
      <c r="R1123" t="s">
        <v>8332</v>
      </c>
      <c r="S1123" s="16">
        <f t="shared" si="83"/>
        <v>42412.934212962966</v>
      </c>
      <c r="T1123" s="16">
        <f t="shared" si="84"/>
        <v>42442.892546296294</v>
      </c>
      <c r="U1123">
        <f t="shared" si="85"/>
        <v>2016</v>
      </c>
    </row>
    <row r="1124" spans="1:21" ht="57.6" hidden="1" x14ac:dyDescent="0.3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7"/>
        <v>0</v>
      </c>
      <c r="P1124" t="str">
        <f t="shared" si="86"/>
        <v>N/A</v>
      </c>
      <c r="Q1124" s="9" t="s">
        <v>8331</v>
      </c>
      <c r="R1124" t="s">
        <v>8332</v>
      </c>
      <c r="S1124" s="16">
        <f t="shared" si="83"/>
        <v>41410.703993055555</v>
      </c>
      <c r="T1124" s="16">
        <f t="shared" si="84"/>
        <v>41424.703993055555</v>
      </c>
      <c r="U1124">
        <f t="shared" si="85"/>
        <v>2013</v>
      </c>
    </row>
    <row r="1125" spans="1:21" ht="43.2" hidden="1" x14ac:dyDescent="0.3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7"/>
        <v>0</v>
      </c>
      <c r="P1125">
        <f t="shared" si="86"/>
        <v>3.67</v>
      </c>
      <c r="Q1125" s="9" t="s">
        <v>8331</v>
      </c>
      <c r="R1125" t="s">
        <v>8332</v>
      </c>
      <c r="S1125" s="16">
        <f t="shared" si="83"/>
        <v>41718.5237037037</v>
      </c>
      <c r="T1125" s="16">
        <f t="shared" si="84"/>
        <v>41748.5237037037</v>
      </c>
      <c r="U1125">
        <f t="shared" si="85"/>
        <v>2014</v>
      </c>
    </row>
    <row r="1126" spans="1:21" ht="43.2" hidden="1" x14ac:dyDescent="0.3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7"/>
        <v>0</v>
      </c>
      <c r="P1126">
        <f t="shared" si="86"/>
        <v>60.71</v>
      </c>
      <c r="Q1126" s="9" t="s">
        <v>8331</v>
      </c>
      <c r="R1126" t="s">
        <v>8333</v>
      </c>
      <c r="S1126" s="16">
        <f t="shared" si="83"/>
        <v>42094.667256944449</v>
      </c>
      <c r="T1126" s="16">
        <f t="shared" si="84"/>
        <v>42124.667256944449</v>
      </c>
      <c r="U1126">
        <f t="shared" si="85"/>
        <v>2015</v>
      </c>
    </row>
    <row r="1127" spans="1:21" ht="43.2" hidden="1" x14ac:dyDescent="0.3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7"/>
        <v>0</v>
      </c>
      <c r="P1127" t="str">
        <f t="shared" si="86"/>
        <v>N/A</v>
      </c>
      <c r="Q1127" s="9" t="s">
        <v>8331</v>
      </c>
      <c r="R1127" t="s">
        <v>8333</v>
      </c>
      <c r="S1127" s="16">
        <f t="shared" si="83"/>
        <v>42212.624189814815</v>
      </c>
      <c r="T1127" s="16">
        <f t="shared" si="84"/>
        <v>42272.624189814815</v>
      </c>
      <c r="U1127">
        <f t="shared" si="85"/>
        <v>2015</v>
      </c>
    </row>
    <row r="1128" spans="1:21" ht="43.2" hidden="1" x14ac:dyDescent="0.3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7"/>
        <v>1</v>
      </c>
      <c r="P1128">
        <f t="shared" si="86"/>
        <v>5</v>
      </c>
      <c r="Q1128" s="9" t="s">
        <v>8331</v>
      </c>
      <c r="R1128" t="s">
        <v>8333</v>
      </c>
      <c r="S1128" s="16">
        <f t="shared" si="83"/>
        <v>42535.327476851846</v>
      </c>
      <c r="T1128" s="16">
        <f t="shared" si="84"/>
        <v>42565.327476851846</v>
      </c>
      <c r="U1128">
        <f t="shared" si="85"/>
        <v>2016</v>
      </c>
    </row>
    <row r="1129" spans="1:21" ht="57.6" hidden="1" x14ac:dyDescent="0.3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7"/>
        <v>2</v>
      </c>
      <c r="P1129">
        <f t="shared" si="86"/>
        <v>25.43</v>
      </c>
      <c r="Q1129" s="9" t="s">
        <v>8331</v>
      </c>
      <c r="R1129" t="s">
        <v>8333</v>
      </c>
      <c r="S1129" s="16">
        <f t="shared" si="83"/>
        <v>41926.854166666664</v>
      </c>
      <c r="T1129" s="16">
        <f t="shared" si="84"/>
        <v>41957.895833333328</v>
      </c>
      <c r="U1129">
        <f t="shared" si="85"/>
        <v>2014</v>
      </c>
    </row>
    <row r="1130" spans="1:21" hidden="1" x14ac:dyDescent="0.3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7"/>
        <v>0</v>
      </c>
      <c r="P1130">
        <f t="shared" si="86"/>
        <v>1</v>
      </c>
      <c r="Q1130" s="9" t="s">
        <v>8331</v>
      </c>
      <c r="R1130" t="s">
        <v>8333</v>
      </c>
      <c r="S1130" s="16">
        <f t="shared" si="83"/>
        <v>41828.649502314816</v>
      </c>
      <c r="T1130" s="16">
        <f t="shared" si="84"/>
        <v>41858.649502314816</v>
      </c>
      <c r="U1130">
        <f t="shared" si="85"/>
        <v>2014</v>
      </c>
    </row>
    <row r="1131" spans="1:21" ht="43.2" hidden="1" x14ac:dyDescent="0.3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7"/>
        <v>0</v>
      </c>
      <c r="P1131">
        <f t="shared" si="86"/>
        <v>10.5</v>
      </c>
      <c r="Q1131" s="9" t="s">
        <v>8331</v>
      </c>
      <c r="R1131" t="s">
        <v>8333</v>
      </c>
      <c r="S1131" s="16">
        <f t="shared" si="83"/>
        <v>42496.264965277776</v>
      </c>
      <c r="T1131" s="16">
        <f t="shared" si="84"/>
        <v>42526.264965277776</v>
      </c>
      <c r="U1131">
        <f t="shared" si="85"/>
        <v>2016</v>
      </c>
    </row>
    <row r="1132" spans="1:21" ht="43.2" hidden="1" x14ac:dyDescent="0.3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7"/>
        <v>0</v>
      </c>
      <c r="P1132">
        <f t="shared" si="86"/>
        <v>3.67</v>
      </c>
      <c r="Q1132" s="9" t="s">
        <v>8331</v>
      </c>
      <c r="R1132" t="s">
        <v>8333</v>
      </c>
      <c r="S1132" s="16">
        <f t="shared" si="83"/>
        <v>41908.996527777781</v>
      </c>
      <c r="T1132" s="16">
        <f t="shared" si="84"/>
        <v>41969.038194444445</v>
      </c>
      <c r="U1132">
        <f t="shared" si="85"/>
        <v>2014</v>
      </c>
    </row>
    <row r="1133" spans="1:21" ht="43.2" hidden="1" x14ac:dyDescent="0.3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7"/>
        <v>0</v>
      </c>
      <c r="P1133" t="str">
        <f t="shared" si="86"/>
        <v>N/A</v>
      </c>
      <c r="Q1133" s="9" t="s">
        <v>8331</v>
      </c>
      <c r="R1133" t="s">
        <v>8333</v>
      </c>
      <c r="S1133" s="16">
        <f t="shared" si="83"/>
        <v>42332.908194444448</v>
      </c>
      <c r="T1133" s="16">
        <f t="shared" si="84"/>
        <v>42362.908194444448</v>
      </c>
      <c r="U1133">
        <f t="shared" si="85"/>
        <v>2015</v>
      </c>
    </row>
    <row r="1134" spans="1:21" ht="43.2" hidden="1" x14ac:dyDescent="0.3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7"/>
        <v>14</v>
      </c>
      <c r="P1134">
        <f t="shared" si="86"/>
        <v>110.62</v>
      </c>
      <c r="Q1134" s="9" t="s">
        <v>8331</v>
      </c>
      <c r="R1134" t="s">
        <v>8333</v>
      </c>
      <c r="S1134" s="16">
        <f t="shared" si="83"/>
        <v>42706.115405092598</v>
      </c>
      <c r="T1134" s="16">
        <f t="shared" si="84"/>
        <v>42736.115405092598</v>
      </c>
      <c r="U1134">
        <f t="shared" si="85"/>
        <v>2016</v>
      </c>
    </row>
    <row r="1135" spans="1:21" ht="43.2" hidden="1" x14ac:dyDescent="0.3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7"/>
        <v>1</v>
      </c>
      <c r="P1135">
        <f t="shared" si="86"/>
        <v>20</v>
      </c>
      <c r="Q1135" s="9" t="s">
        <v>8331</v>
      </c>
      <c r="R1135" t="s">
        <v>8333</v>
      </c>
      <c r="S1135" s="16">
        <f t="shared" si="83"/>
        <v>41821.407187500001</v>
      </c>
      <c r="T1135" s="16">
        <f t="shared" si="84"/>
        <v>41851.407187500001</v>
      </c>
      <c r="U1135">
        <f t="shared" si="85"/>
        <v>2014</v>
      </c>
    </row>
    <row r="1136" spans="1:21" ht="43.2" hidden="1" x14ac:dyDescent="0.3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7"/>
        <v>0</v>
      </c>
      <c r="P1136">
        <f t="shared" si="86"/>
        <v>1</v>
      </c>
      <c r="Q1136" s="9" t="s">
        <v>8331</v>
      </c>
      <c r="R1136" t="s">
        <v>8333</v>
      </c>
      <c r="S1136" s="16">
        <f t="shared" si="83"/>
        <v>41958.285046296296</v>
      </c>
      <c r="T1136" s="16">
        <f t="shared" si="84"/>
        <v>41972.189583333333</v>
      </c>
      <c r="U1136">
        <f t="shared" si="85"/>
        <v>2014</v>
      </c>
    </row>
    <row r="1137" spans="1:21" ht="57.6" hidden="1" x14ac:dyDescent="0.3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7"/>
        <v>5</v>
      </c>
      <c r="P1137">
        <f t="shared" si="86"/>
        <v>50</v>
      </c>
      <c r="Q1137" s="9" t="s">
        <v>8331</v>
      </c>
      <c r="R1137" t="s">
        <v>8333</v>
      </c>
      <c r="S1137" s="16">
        <f t="shared" si="83"/>
        <v>42558.989513888882</v>
      </c>
      <c r="T1137" s="16">
        <f t="shared" si="84"/>
        <v>42588.989513888882</v>
      </c>
      <c r="U1137">
        <f t="shared" si="85"/>
        <v>2016</v>
      </c>
    </row>
    <row r="1138" spans="1:21" ht="43.2" hidden="1" x14ac:dyDescent="0.3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7"/>
        <v>6</v>
      </c>
      <c r="P1138">
        <f t="shared" si="86"/>
        <v>45</v>
      </c>
      <c r="Q1138" s="9" t="s">
        <v>8331</v>
      </c>
      <c r="R1138" t="s">
        <v>8333</v>
      </c>
      <c r="S1138" s="16">
        <f t="shared" si="83"/>
        <v>42327.671631944439</v>
      </c>
      <c r="T1138" s="16">
        <f t="shared" si="84"/>
        <v>42357.671631944439</v>
      </c>
      <c r="U1138">
        <f t="shared" si="85"/>
        <v>2015</v>
      </c>
    </row>
    <row r="1139" spans="1:21" ht="43.2" hidden="1" x14ac:dyDescent="0.3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7"/>
        <v>40</v>
      </c>
      <c r="P1139">
        <f t="shared" si="86"/>
        <v>253.21</v>
      </c>
      <c r="Q1139" s="9" t="s">
        <v>8331</v>
      </c>
      <c r="R1139" t="s">
        <v>8333</v>
      </c>
      <c r="S1139" s="16">
        <f t="shared" si="83"/>
        <v>42453.819687499999</v>
      </c>
      <c r="T1139" s="16">
        <f t="shared" si="84"/>
        <v>42483.819687499999</v>
      </c>
      <c r="U1139">
        <f t="shared" si="85"/>
        <v>2016</v>
      </c>
    </row>
    <row r="1140" spans="1:21" ht="43.2" hidden="1" x14ac:dyDescent="0.3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7"/>
        <v>0</v>
      </c>
      <c r="P1140">
        <f t="shared" si="86"/>
        <v>31.25</v>
      </c>
      <c r="Q1140" s="9" t="s">
        <v>8331</v>
      </c>
      <c r="R1140" t="s">
        <v>8333</v>
      </c>
      <c r="S1140" s="16">
        <f t="shared" si="83"/>
        <v>42736.9066087963</v>
      </c>
      <c r="T1140" s="16">
        <f t="shared" si="84"/>
        <v>42756.9066087963</v>
      </c>
      <c r="U1140">
        <f t="shared" si="85"/>
        <v>2017</v>
      </c>
    </row>
    <row r="1141" spans="1:21" ht="43.2" hidden="1" x14ac:dyDescent="0.3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7"/>
        <v>0</v>
      </c>
      <c r="P1141">
        <f t="shared" si="86"/>
        <v>5</v>
      </c>
      <c r="Q1141" s="9" t="s">
        <v>8331</v>
      </c>
      <c r="R1141" t="s">
        <v>8333</v>
      </c>
      <c r="S1141" s="16">
        <f t="shared" si="83"/>
        <v>41975.347523148142</v>
      </c>
      <c r="T1141" s="16">
        <f t="shared" si="84"/>
        <v>42005.347523148142</v>
      </c>
      <c r="U1141">
        <f t="shared" si="85"/>
        <v>2014</v>
      </c>
    </row>
    <row r="1142" spans="1:21" ht="43.2" hidden="1" x14ac:dyDescent="0.3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7"/>
        <v>0</v>
      </c>
      <c r="P1142" t="str">
        <f t="shared" si="86"/>
        <v>N/A</v>
      </c>
      <c r="Q1142" s="9" t="s">
        <v>8331</v>
      </c>
      <c r="R1142" t="s">
        <v>8333</v>
      </c>
      <c r="S1142" s="16">
        <f t="shared" si="83"/>
        <v>42192.462048611109</v>
      </c>
      <c r="T1142" s="16">
        <f t="shared" si="84"/>
        <v>42222.462048611109</v>
      </c>
      <c r="U1142">
        <f t="shared" si="85"/>
        <v>2015</v>
      </c>
    </row>
    <row r="1143" spans="1:21" hidden="1" x14ac:dyDescent="0.3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7"/>
        <v>0</v>
      </c>
      <c r="P1143" t="str">
        <f t="shared" si="86"/>
        <v>N/A</v>
      </c>
      <c r="Q1143" s="9" t="s">
        <v>8331</v>
      </c>
      <c r="R1143" t="s">
        <v>8333</v>
      </c>
      <c r="S1143" s="16">
        <f t="shared" si="83"/>
        <v>42164.699652777781</v>
      </c>
      <c r="T1143" s="16">
        <f t="shared" si="84"/>
        <v>42194.699652777781</v>
      </c>
      <c r="U1143">
        <f t="shared" si="85"/>
        <v>2015</v>
      </c>
    </row>
    <row r="1144" spans="1:21" ht="43.2" hidden="1" x14ac:dyDescent="0.3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7"/>
        <v>0</v>
      </c>
      <c r="P1144" t="str">
        <f t="shared" si="86"/>
        <v>N/A</v>
      </c>
      <c r="Q1144" s="9" t="s">
        <v>8331</v>
      </c>
      <c r="R1144" t="s">
        <v>8333</v>
      </c>
      <c r="S1144" s="16">
        <f t="shared" si="83"/>
        <v>42022.006099537044</v>
      </c>
      <c r="T1144" s="16">
        <f t="shared" si="84"/>
        <v>42052.006099537044</v>
      </c>
      <c r="U1144">
        <f t="shared" si="85"/>
        <v>2015</v>
      </c>
    </row>
    <row r="1145" spans="1:21" ht="43.2" hidden="1" x14ac:dyDescent="0.3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7"/>
        <v>0</v>
      </c>
      <c r="P1145">
        <f t="shared" si="86"/>
        <v>23.25</v>
      </c>
      <c r="Q1145" s="9" t="s">
        <v>8331</v>
      </c>
      <c r="R1145" t="s">
        <v>8333</v>
      </c>
      <c r="S1145" s="16">
        <f t="shared" si="83"/>
        <v>42325.19358796296</v>
      </c>
      <c r="T1145" s="16">
        <f t="shared" si="84"/>
        <v>42355.19358796296</v>
      </c>
      <c r="U1145">
        <f t="shared" si="85"/>
        <v>2015</v>
      </c>
    </row>
    <row r="1146" spans="1:21" ht="43.2" hidden="1" x14ac:dyDescent="0.3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7"/>
        <v>0</v>
      </c>
      <c r="P1146" t="str">
        <f t="shared" si="86"/>
        <v>N/A</v>
      </c>
      <c r="Q1146" s="9" t="s">
        <v>8334</v>
      </c>
      <c r="R1146" t="s">
        <v>8335</v>
      </c>
      <c r="S1146" s="16">
        <f t="shared" si="83"/>
        <v>42093.181944444441</v>
      </c>
      <c r="T1146" s="16">
        <f t="shared" si="84"/>
        <v>42123.181944444441</v>
      </c>
      <c r="U1146">
        <f t="shared" si="85"/>
        <v>2015</v>
      </c>
    </row>
    <row r="1147" spans="1:21" ht="43.2" hidden="1" x14ac:dyDescent="0.3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7"/>
        <v>0</v>
      </c>
      <c r="P1147">
        <f t="shared" si="86"/>
        <v>100</v>
      </c>
      <c r="Q1147" s="9" t="s">
        <v>8334</v>
      </c>
      <c r="R1147" t="s">
        <v>8335</v>
      </c>
      <c r="S1147" s="16">
        <f t="shared" si="83"/>
        <v>41854.747592592597</v>
      </c>
      <c r="T1147" s="16">
        <f t="shared" si="84"/>
        <v>41914.747592592597</v>
      </c>
      <c r="U1147">
        <f t="shared" si="85"/>
        <v>2014</v>
      </c>
    </row>
    <row r="1148" spans="1:21" ht="43.2" hidden="1" x14ac:dyDescent="0.3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7"/>
        <v>9</v>
      </c>
      <c r="P1148">
        <f t="shared" si="86"/>
        <v>44.17</v>
      </c>
      <c r="Q1148" s="9" t="s">
        <v>8334</v>
      </c>
      <c r="R1148" t="s">
        <v>8335</v>
      </c>
      <c r="S1148" s="16">
        <f t="shared" si="83"/>
        <v>41723.9533912037</v>
      </c>
      <c r="T1148" s="16">
        <f t="shared" si="84"/>
        <v>41761.9533912037</v>
      </c>
      <c r="U1148">
        <f t="shared" si="85"/>
        <v>2014</v>
      </c>
    </row>
    <row r="1149" spans="1:21" ht="43.2" hidden="1" x14ac:dyDescent="0.3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7"/>
        <v>0</v>
      </c>
      <c r="P1149" t="str">
        <f t="shared" si="86"/>
        <v>N/A</v>
      </c>
      <c r="Q1149" s="9" t="s">
        <v>8334</v>
      </c>
      <c r="R1149" t="s">
        <v>8335</v>
      </c>
      <c r="S1149" s="16">
        <f t="shared" si="83"/>
        <v>41871.972025462965</v>
      </c>
      <c r="T1149" s="16">
        <f t="shared" si="84"/>
        <v>41931.972025462965</v>
      </c>
      <c r="U1149">
        <f t="shared" si="85"/>
        <v>2014</v>
      </c>
    </row>
    <row r="1150" spans="1:21" ht="28.8" hidden="1" x14ac:dyDescent="0.3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7"/>
        <v>0</v>
      </c>
      <c r="P1150">
        <f t="shared" si="86"/>
        <v>24.33</v>
      </c>
      <c r="Q1150" s="9" t="s">
        <v>8334</v>
      </c>
      <c r="R1150" t="s">
        <v>8335</v>
      </c>
      <c r="S1150" s="16">
        <f t="shared" si="83"/>
        <v>42675.171076388884</v>
      </c>
      <c r="T1150" s="16">
        <f t="shared" si="84"/>
        <v>42705.212743055556</v>
      </c>
      <c r="U1150">
        <f t="shared" si="85"/>
        <v>2016</v>
      </c>
    </row>
    <row r="1151" spans="1:21" ht="28.8" hidden="1" x14ac:dyDescent="0.3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7"/>
        <v>0</v>
      </c>
      <c r="P1151">
        <f t="shared" si="86"/>
        <v>37.5</v>
      </c>
      <c r="Q1151" s="9" t="s">
        <v>8334</v>
      </c>
      <c r="R1151" t="s">
        <v>8335</v>
      </c>
      <c r="S1151" s="16">
        <f t="shared" si="83"/>
        <v>42507.71025462963</v>
      </c>
      <c r="T1151" s="16">
        <f t="shared" si="84"/>
        <v>42537.71025462963</v>
      </c>
      <c r="U1151">
        <f t="shared" si="85"/>
        <v>2016</v>
      </c>
    </row>
    <row r="1152" spans="1:21" ht="28.8" hidden="1" x14ac:dyDescent="0.3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7"/>
        <v>10</v>
      </c>
      <c r="P1152">
        <f t="shared" si="86"/>
        <v>42</v>
      </c>
      <c r="Q1152" s="9" t="s">
        <v>8334</v>
      </c>
      <c r="R1152" t="s">
        <v>8335</v>
      </c>
      <c r="S1152" s="16">
        <f t="shared" si="83"/>
        <v>42317.954571759255</v>
      </c>
      <c r="T1152" s="16">
        <f t="shared" si="84"/>
        <v>42377.954571759255</v>
      </c>
      <c r="U1152">
        <f t="shared" si="85"/>
        <v>2015</v>
      </c>
    </row>
    <row r="1153" spans="1:21" ht="57.6" hidden="1" x14ac:dyDescent="0.3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7"/>
        <v>0</v>
      </c>
      <c r="P1153" t="str">
        <f t="shared" si="86"/>
        <v>N/A</v>
      </c>
      <c r="Q1153" s="9" t="s">
        <v>8334</v>
      </c>
      <c r="R1153" t="s">
        <v>8335</v>
      </c>
      <c r="S1153" s="16">
        <f t="shared" si="83"/>
        <v>42224.102581018517</v>
      </c>
      <c r="T1153" s="16">
        <f t="shared" si="84"/>
        <v>42254.102581018517</v>
      </c>
      <c r="U1153">
        <f t="shared" si="85"/>
        <v>2015</v>
      </c>
    </row>
    <row r="1154" spans="1:21" hidden="1" x14ac:dyDescent="0.3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87"/>
        <v>6</v>
      </c>
      <c r="P1154">
        <f t="shared" si="86"/>
        <v>60.73</v>
      </c>
      <c r="Q1154" s="9" t="s">
        <v>8334</v>
      </c>
      <c r="R1154" t="s">
        <v>8335</v>
      </c>
      <c r="S1154" s="16">
        <f t="shared" si="83"/>
        <v>42109.709629629629</v>
      </c>
      <c r="T1154" s="16">
        <f t="shared" si="84"/>
        <v>42139.709629629629</v>
      </c>
      <c r="U1154">
        <f t="shared" si="85"/>
        <v>2015</v>
      </c>
    </row>
    <row r="1155" spans="1:21" ht="28.8" hidden="1" x14ac:dyDescent="0.3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87"/>
        <v>1</v>
      </c>
      <c r="P1155">
        <f t="shared" si="86"/>
        <v>50</v>
      </c>
      <c r="Q1155" s="9" t="s">
        <v>8334</v>
      </c>
      <c r="R1155" t="s">
        <v>8335</v>
      </c>
      <c r="S1155" s="16">
        <f t="shared" ref="S1155:S1218" si="88">(((J1155/60)/60)/24)+DATE(1970,1,1)</f>
        <v>42143.714178240742</v>
      </c>
      <c r="T1155" s="16">
        <f t="shared" ref="T1155:T1218" si="89">(((I1155/60)/60)/24)+DATE(1970,1,1)</f>
        <v>42173.714178240742</v>
      </c>
      <c r="U1155">
        <f t="shared" ref="U1155:U1218" si="90">YEAR(S:S)</f>
        <v>2015</v>
      </c>
    </row>
    <row r="1156" spans="1:21" ht="43.2" hidden="1" x14ac:dyDescent="0.3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87"/>
        <v>7</v>
      </c>
      <c r="P1156">
        <f t="shared" ref="P1156:P1219" si="91">IFERROR(ROUND(E1156/L1156,2), "N/A")</f>
        <v>108.33</v>
      </c>
      <c r="Q1156" s="9" t="s">
        <v>8334</v>
      </c>
      <c r="R1156" t="s">
        <v>8335</v>
      </c>
      <c r="S1156" s="16">
        <f t="shared" si="88"/>
        <v>42223.108865740738</v>
      </c>
      <c r="T1156" s="16">
        <f t="shared" si="89"/>
        <v>42253.108865740738</v>
      </c>
      <c r="U1156">
        <f t="shared" si="90"/>
        <v>2015</v>
      </c>
    </row>
    <row r="1157" spans="1:21" ht="43.2" hidden="1" x14ac:dyDescent="0.3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ref="O1157:O1220" si="92">ROUND(E1157/D1157*100,0)</f>
        <v>1</v>
      </c>
      <c r="P1157">
        <f t="shared" si="91"/>
        <v>23.5</v>
      </c>
      <c r="Q1157" s="9" t="s">
        <v>8334</v>
      </c>
      <c r="R1157" t="s">
        <v>8335</v>
      </c>
      <c r="S1157" s="16">
        <f t="shared" si="88"/>
        <v>41835.763981481483</v>
      </c>
      <c r="T1157" s="16">
        <f t="shared" si="89"/>
        <v>41865.763981481483</v>
      </c>
      <c r="U1157">
        <f t="shared" si="90"/>
        <v>2014</v>
      </c>
    </row>
    <row r="1158" spans="1:21" ht="43.2" hidden="1" x14ac:dyDescent="0.3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2"/>
        <v>0</v>
      </c>
      <c r="P1158" t="str">
        <f t="shared" si="91"/>
        <v>N/A</v>
      </c>
      <c r="Q1158" s="9" t="s">
        <v>8334</v>
      </c>
      <c r="R1158" t="s">
        <v>8335</v>
      </c>
      <c r="S1158" s="16">
        <f t="shared" si="88"/>
        <v>42029.07131944444</v>
      </c>
      <c r="T1158" s="16">
        <f t="shared" si="89"/>
        <v>42059.07131944444</v>
      </c>
      <c r="U1158">
        <f t="shared" si="90"/>
        <v>2015</v>
      </c>
    </row>
    <row r="1159" spans="1:21" ht="43.2" hidden="1" x14ac:dyDescent="0.3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2"/>
        <v>2</v>
      </c>
      <c r="P1159">
        <f t="shared" si="91"/>
        <v>50.33</v>
      </c>
      <c r="Q1159" s="9" t="s">
        <v>8334</v>
      </c>
      <c r="R1159" t="s">
        <v>8335</v>
      </c>
      <c r="S1159" s="16">
        <f t="shared" si="88"/>
        <v>41918.628240740742</v>
      </c>
      <c r="T1159" s="16">
        <f t="shared" si="89"/>
        <v>41978.669907407413</v>
      </c>
      <c r="U1159">
        <f t="shared" si="90"/>
        <v>2014</v>
      </c>
    </row>
    <row r="1160" spans="1:21" ht="43.2" hidden="1" x14ac:dyDescent="0.3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2"/>
        <v>0</v>
      </c>
      <c r="P1160">
        <f t="shared" si="91"/>
        <v>11.67</v>
      </c>
      <c r="Q1160" s="9" t="s">
        <v>8334</v>
      </c>
      <c r="R1160" t="s">
        <v>8335</v>
      </c>
      <c r="S1160" s="16">
        <f t="shared" si="88"/>
        <v>41952.09175925926</v>
      </c>
      <c r="T1160" s="16">
        <f t="shared" si="89"/>
        <v>41982.09175925926</v>
      </c>
      <c r="U1160">
        <f t="shared" si="90"/>
        <v>2014</v>
      </c>
    </row>
    <row r="1161" spans="1:21" ht="43.2" hidden="1" x14ac:dyDescent="0.3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2"/>
        <v>0</v>
      </c>
      <c r="P1161" t="str">
        <f t="shared" si="91"/>
        <v>N/A</v>
      </c>
      <c r="Q1161" s="9" t="s">
        <v>8334</v>
      </c>
      <c r="R1161" t="s">
        <v>8335</v>
      </c>
      <c r="S1161" s="16">
        <f t="shared" si="88"/>
        <v>42154.726446759261</v>
      </c>
      <c r="T1161" s="16">
        <f t="shared" si="89"/>
        <v>42185.65625</v>
      </c>
      <c r="U1161">
        <f t="shared" si="90"/>
        <v>2015</v>
      </c>
    </row>
    <row r="1162" spans="1:21" ht="43.2" hidden="1" x14ac:dyDescent="0.3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2"/>
        <v>4</v>
      </c>
      <c r="P1162">
        <f t="shared" si="91"/>
        <v>60.79</v>
      </c>
      <c r="Q1162" s="9" t="s">
        <v>8334</v>
      </c>
      <c r="R1162" t="s">
        <v>8335</v>
      </c>
      <c r="S1162" s="16">
        <f t="shared" si="88"/>
        <v>42061.154930555553</v>
      </c>
      <c r="T1162" s="16">
        <f t="shared" si="89"/>
        <v>42091.113263888896</v>
      </c>
      <c r="U1162">
        <f t="shared" si="90"/>
        <v>2015</v>
      </c>
    </row>
    <row r="1163" spans="1:21" ht="43.2" hidden="1" x14ac:dyDescent="0.3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2"/>
        <v>0</v>
      </c>
      <c r="P1163" t="str">
        <f t="shared" si="91"/>
        <v>N/A</v>
      </c>
      <c r="Q1163" s="9" t="s">
        <v>8334</v>
      </c>
      <c r="R1163" t="s">
        <v>8335</v>
      </c>
      <c r="S1163" s="16">
        <f t="shared" si="88"/>
        <v>42122.629502314812</v>
      </c>
      <c r="T1163" s="16">
        <f t="shared" si="89"/>
        <v>42143.629502314812</v>
      </c>
      <c r="U1163">
        <f t="shared" si="90"/>
        <v>2015</v>
      </c>
    </row>
    <row r="1164" spans="1:21" ht="57.6" hidden="1" x14ac:dyDescent="0.3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2"/>
        <v>0</v>
      </c>
      <c r="P1164">
        <f t="shared" si="91"/>
        <v>17.5</v>
      </c>
      <c r="Q1164" s="9" t="s">
        <v>8334</v>
      </c>
      <c r="R1164" t="s">
        <v>8335</v>
      </c>
      <c r="S1164" s="16">
        <f t="shared" si="88"/>
        <v>41876.683611111112</v>
      </c>
      <c r="T1164" s="16">
        <f t="shared" si="89"/>
        <v>41907.683611111112</v>
      </c>
      <c r="U1164">
        <f t="shared" si="90"/>
        <v>2014</v>
      </c>
    </row>
    <row r="1165" spans="1:21" ht="43.2" hidden="1" x14ac:dyDescent="0.3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2"/>
        <v>0</v>
      </c>
      <c r="P1165" t="str">
        <f t="shared" si="91"/>
        <v>N/A</v>
      </c>
      <c r="Q1165" s="9" t="s">
        <v>8334</v>
      </c>
      <c r="R1165" t="s">
        <v>8335</v>
      </c>
      <c r="S1165" s="16">
        <f t="shared" si="88"/>
        <v>41830.723611111112</v>
      </c>
      <c r="T1165" s="16">
        <f t="shared" si="89"/>
        <v>41860.723611111112</v>
      </c>
      <c r="U1165">
        <f t="shared" si="90"/>
        <v>2014</v>
      </c>
    </row>
    <row r="1166" spans="1:21" ht="57.6" hidden="1" x14ac:dyDescent="0.3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2"/>
        <v>0</v>
      </c>
      <c r="P1166" t="str">
        <f t="shared" si="91"/>
        <v>N/A</v>
      </c>
      <c r="Q1166" s="9" t="s">
        <v>8334</v>
      </c>
      <c r="R1166" t="s">
        <v>8335</v>
      </c>
      <c r="S1166" s="16">
        <f t="shared" si="88"/>
        <v>42509.724328703705</v>
      </c>
      <c r="T1166" s="16">
        <f t="shared" si="89"/>
        <v>42539.724328703705</v>
      </c>
      <c r="U1166">
        <f t="shared" si="90"/>
        <v>2016</v>
      </c>
    </row>
    <row r="1167" spans="1:21" ht="43.2" hidden="1" x14ac:dyDescent="0.3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2"/>
        <v>21</v>
      </c>
      <c r="P1167">
        <f t="shared" si="91"/>
        <v>82.82</v>
      </c>
      <c r="Q1167" s="9" t="s">
        <v>8334</v>
      </c>
      <c r="R1167" t="s">
        <v>8335</v>
      </c>
      <c r="S1167" s="16">
        <f t="shared" si="88"/>
        <v>41792.214467592588</v>
      </c>
      <c r="T1167" s="16">
        <f t="shared" si="89"/>
        <v>41826.214467592588</v>
      </c>
      <c r="U1167">
        <f t="shared" si="90"/>
        <v>2014</v>
      </c>
    </row>
    <row r="1168" spans="1:21" ht="43.2" hidden="1" x14ac:dyDescent="0.3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2"/>
        <v>19</v>
      </c>
      <c r="P1168">
        <f t="shared" si="91"/>
        <v>358.88</v>
      </c>
      <c r="Q1168" s="9" t="s">
        <v>8334</v>
      </c>
      <c r="R1168" t="s">
        <v>8335</v>
      </c>
      <c r="S1168" s="16">
        <f t="shared" si="88"/>
        <v>42150.485439814816</v>
      </c>
      <c r="T1168" s="16">
        <f t="shared" si="89"/>
        <v>42181.166666666672</v>
      </c>
      <c r="U1168">
        <f t="shared" si="90"/>
        <v>2015</v>
      </c>
    </row>
    <row r="1169" spans="1:21" ht="43.2" hidden="1" x14ac:dyDescent="0.3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2"/>
        <v>2</v>
      </c>
      <c r="P1169">
        <f t="shared" si="91"/>
        <v>61.19</v>
      </c>
      <c r="Q1169" s="9" t="s">
        <v>8334</v>
      </c>
      <c r="R1169" t="s">
        <v>8335</v>
      </c>
      <c r="S1169" s="16">
        <f t="shared" si="88"/>
        <v>41863.734895833331</v>
      </c>
      <c r="T1169" s="16">
        <f t="shared" si="89"/>
        <v>41894.734895833331</v>
      </c>
      <c r="U1169">
        <f t="shared" si="90"/>
        <v>2014</v>
      </c>
    </row>
    <row r="1170" spans="1:21" ht="43.2" hidden="1" x14ac:dyDescent="0.3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2"/>
        <v>6</v>
      </c>
      <c r="P1170">
        <f t="shared" si="91"/>
        <v>340</v>
      </c>
      <c r="Q1170" s="9" t="s">
        <v>8334</v>
      </c>
      <c r="R1170" t="s">
        <v>8335</v>
      </c>
      <c r="S1170" s="16">
        <f t="shared" si="88"/>
        <v>42605.053993055553</v>
      </c>
      <c r="T1170" s="16">
        <f t="shared" si="89"/>
        <v>42635.053993055553</v>
      </c>
      <c r="U1170">
        <f t="shared" si="90"/>
        <v>2016</v>
      </c>
    </row>
    <row r="1171" spans="1:21" ht="43.2" hidden="1" x14ac:dyDescent="0.3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2"/>
        <v>0</v>
      </c>
      <c r="P1171">
        <f t="shared" si="91"/>
        <v>5.67</v>
      </c>
      <c r="Q1171" s="9" t="s">
        <v>8334</v>
      </c>
      <c r="R1171" t="s">
        <v>8335</v>
      </c>
      <c r="S1171" s="16">
        <f t="shared" si="88"/>
        <v>42027.353738425925</v>
      </c>
      <c r="T1171" s="16">
        <f t="shared" si="89"/>
        <v>42057.353738425925</v>
      </c>
      <c r="U1171">
        <f t="shared" si="90"/>
        <v>2015</v>
      </c>
    </row>
    <row r="1172" spans="1:21" ht="43.2" hidden="1" x14ac:dyDescent="0.3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2"/>
        <v>0</v>
      </c>
      <c r="P1172">
        <f t="shared" si="91"/>
        <v>50</v>
      </c>
      <c r="Q1172" s="9" t="s">
        <v>8334</v>
      </c>
      <c r="R1172" t="s">
        <v>8335</v>
      </c>
      <c r="S1172" s="16">
        <f t="shared" si="88"/>
        <v>42124.893182870372</v>
      </c>
      <c r="T1172" s="16">
        <f t="shared" si="89"/>
        <v>42154.893182870372</v>
      </c>
      <c r="U1172">
        <f t="shared" si="90"/>
        <v>2015</v>
      </c>
    </row>
    <row r="1173" spans="1:21" ht="43.2" hidden="1" x14ac:dyDescent="0.3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2"/>
        <v>0</v>
      </c>
      <c r="P1173">
        <f t="shared" si="91"/>
        <v>25</v>
      </c>
      <c r="Q1173" s="9" t="s">
        <v>8334</v>
      </c>
      <c r="R1173" t="s">
        <v>8335</v>
      </c>
      <c r="S1173" s="16">
        <f t="shared" si="88"/>
        <v>41938.804710648146</v>
      </c>
      <c r="T1173" s="16">
        <f t="shared" si="89"/>
        <v>41956.846377314811</v>
      </c>
      <c r="U1173">
        <f t="shared" si="90"/>
        <v>2014</v>
      </c>
    </row>
    <row r="1174" spans="1:21" ht="28.8" hidden="1" x14ac:dyDescent="0.3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2"/>
        <v>0</v>
      </c>
      <c r="P1174" t="str">
        <f t="shared" si="91"/>
        <v>N/A</v>
      </c>
      <c r="Q1174" s="9" t="s">
        <v>8334</v>
      </c>
      <c r="R1174" t="s">
        <v>8335</v>
      </c>
      <c r="S1174" s="16">
        <f t="shared" si="88"/>
        <v>41841.682314814818</v>
      </c>
      <c r="T1174" s="16">
        <f t="shared" si="89"/>
        <v>41871.682314814818</v>
      </c>
      <c r="U1174">
        <f t="shared" si="90"/>
        <v>2014</v>
      </c>
    </row>
    <row r="1175" spans="1:21" ht="43.2" hidden="1" x14ac:dyDescent="0.3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2"/>
        <v>0</v>
      </c>
      <c r="P1175">
        <f t="shared" si="91"/>
        <v>30</v>
      </c>
      <c r="Q1175" s="9" t="s">
        <v>8334</v>
      </c>
      <c r="R1175" t="s">
        <v>8335</v>
      </c>
      <c r="S1175" s="16">
        <f t="shared" si="88"/>
        <v>42184.185844907406</v>
      </c>
      <c r="T1175" s="16">
        <f t="shared" si="89"/>
        <v>42219.185844907406</v>
      </c>
      <c r="U1175">
        <f t="shared" si="90"/>
        <v>2015</v>
      </c>
    </row>
    <row r="1176" spans="1:21" ht="43.2" hidden="1" x14ac:dyDescent="0.3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2"/>
        <v>6</v>
      </c>
      <c r="P1176">
        <f t="shared" si="91"/>
        <v>46.63</v>
      </c>
      <c r="Q1176" s="9" t="s">
        <v>8334</v>
      </c>
      <c r="R1176" t="s">
        <v>8335</v>
      </c>
      <c r="S1176" s="16">
        <f t="shared" si="88"/>
        <v>42468.84174768519</v>
      </c>
      <c r="T1176" s="16">
        <f t="shared" si="89"/>
        <v>42498.84174768519</v>
      </c>
      <c r="U1176">
        <f t="shared" si="90"/>
        <v>2016</v>
      </c>
    </row>
    <row r="1177" spans="1:21" ht="43.2" hidden="1" x14ac:dyDescent="0.3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2"/>
        <v>3</v>
      </c>
      <c r="P1177">
        <f t="shared" si="91"/>
        <v>65</v>
      </c>
      <c r="Q1177" s="9" t="s">
        <v>8334</v>
      </c>
      <c r="R1177" t="s">
        <v>8335</v>
      </c>
      <c r="S1177" s="16">
        <f t="shared" si="88"/>
        <v>42170.728460648148</v>
      </c>
      <c r="T1177" s="16">
        <f t="shared" si="89"/>
        <v>42200.728460648148</v>
      </c>
      <c r="U1177">
        <f t="shared" si="90"/>
        <v>2015</v>
      </c>
    </row>
    <row r="1178" spans="1:21" ht="57.6" hidden="1" x14ac:dyDescent="0.3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2"/>
        <v>0</v>
      </c>
      <c r="P1178">
        <f t="shared" si="91"/>
        <v>10</v>
      </c>
      <c r="Q1178" s="9" t="s">
        <v>8334</v>
      </c>
      <c r="R1178" t="s">
        <v>8335</v>
      </c>
      <c r="S1178" s="16">
        <f t="shared" si="88"/>
        <v>42746.019652777773</v>
      </c>
      <c r="T1178" s="16">
        <f t="shared" si="89"/>
        <v>42800.541666666672</v>
      </c>
      <c r="U1178">
        <f t="shared" si="90"/>
        <v>2017</v>
      </c>
    </row>
    <row r="1179" spans="1:21" ht="43.2" hidden="1" x14ac:dyDescent="0.3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2"/>
        <v>0</v>
      </c>
      <c r="P1179" t="str">
        <f t="shared" si="91"/>
        <v>N/A</v>
      </c>
      <c r="Q1179" s="9" t="s">
        <v>8334</v>
      </c>
      <c r="R1179" t="s">
        <v>8335</v>
      </c>
      <c r="S1179" s="16">
        <f t="shared" si="88"/>
        <v>41897.660833333335</v>
      </c>
      <c r="T1179" s="16">
        <f t="shared" si="89"/>
        <v>41927.660833333335</v>
      </c>
      <c r="U1179">
        <f t="shared" si="90"/>
        <v>2014</v>
      </c>
    </row>
    <row r="1180" spans="1:21" ht="43.2" hidden="1" x14ac:dyDescent="0.3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2"/>
        <v>0</v>
      </c>
      <c r="P1180">
        <f t="shared" si="91"/>
        <v>5</v>
      </c>
      <c r="Q1180" s="9" t="s">
        <v>8334</v>
      </c>
      <c r="R1180" t="s">
        <v>8335</v>
      </c>
      <c r="S1180" s="16">
        <f t="shared" si="88"/>
        <v>41837.905694444446</v>
      </c>
      <c r="T1180" s="16">
        <f t="shared" si="89"/>
        <v>41867.905694444446</v>
      </c>
      <c r="U1180">
        <f t="shared" si="90"/>
        <v>2014</v>
      </c>
    </row>
    <row r="1181" spans="1:21" ht="43.2" hidden="1" x14ac:dyDescent="0.3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2"/>
        <v>5</v>
      </c>
      <c r="P1181">
        <f t="shared" si="91"/>
        <v>640</v>
      </c>
      <c r="Q1181" s="9" t="s">
        <v>8334</v>
      </c>
      <c r="R1181" t="s">
        <v>8335</v>
      </c>
      <c r="S1181" s="16">
        <f t="shared" si="88"/>
        <v>42275.720219907409</v>
      </c>
      <c r="T1181" s="16">
        <f t="shared" si="89"/>
        <v>42305.720219907409</v>
      </c>
      <c r="U1181">
        <f t="shared" si="90"/>
        <v>2015</v>
      </c>
    </row>
    <row r="1182" spans="1:21" ht="43.2" hidden="1" x14ac:dyDescent="0.3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2"/>
        <v>12</v>
      </c>
      <c r="P1182">
        <f t="shared" si="91"/>
        <v>69.12</v>
      </c>
      <c r="Q1182" s="9" t="s">
        <v>8334</v>
      </c>
      <c r="R1182" t="s">
        <v>8335</v>
      </c>
      <c r="S1182" s="16">
        <f t="shared" si="88"/>
        <v>41781.806875000002</v>
      </c>
      <c r="T1182" s="16">
        <f t="shared" si="89"/>
        <v>41818.806875000002</v>
      </c>
      <c r="U1182">
        <f t="shared" si="90"/>
        <v>2014</v>
      </c>
    </row>
    <row r="1183" spans="1:21" ht="28.8" hidden="1" x14ac:dyDescent="0.3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2"/>
        <v>0</v>
      </c>
      <c r="P1183">
        <f t="shared" si="91"/>
        <v>1.33</v>
      </c>
      <c r="Q1183" s="9" t="s">
        <v>8334</v>
      </c>
      <c r="R1183" t="s">
        <v>8335</v>
      </c>
      <c r="S1183" s="16">
        <f t="shared" si="88"/>
        <v>42034.339363425926</v>
      </c>
      <c r="T1183" s="16">
        <f t="shared" si="89"/>
        <v>42064.339363425926</v>
      </c>
      <c r="U1183">
        <f t="shared" si="90"/>
        <v>2015</v>
      </c>
    </row>
    <row r="1184" spans="1:21" ht="57.6" hidden="1" x14ac:dyDescent="0.3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2"/>
        <v>4</v>
      </c>
      <c r="P1184">
        <f t="shared" si="91"/>
        <v>10.5</v>
      </c>
      <c r="Q1184" s="9" t="s">
        <v>8334</v>
      </c>
      <c r="R1184" t="s">
        <v>8335</v>
      </c>
      <c r="S1184" s="16">
        <f t="shared" si="88"/>
        <v>42728.827407407407</v>
      </c>
      <c r="T1184" s="16">
        <f t="shared" si="89"/>
        <v>42747.695833333331</v>
      </c>
      <c r="U1184">
        <f t="shared" si="90"/>
        <v>2016</v>
      </c>
    </row>
    <row r="1185" spans="1:21" ht="43.2" hidden="1" x14ac:dyDescent="0.3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2"/>
        <v>4</v>
      </c>
      <c r="P1185">
        <f t="shared" si="91"/>
        <v>33.33</v>
      </c>
      <c r="Q1185" s="9" t="s">
        <v>8334</v>
      </c>
      <c r="R1185" t="s">
        <v>8335</v>
      </c>
      <c r="S1185" s="16">
        <f t="shared" si="88"/>
        <v>42656.86137731481</v>
      </c>
      <c r="T1185" s="16">
        <f t="shared" si="89"/>
        <v>42676.165972222225</v>
      </c>
      <c r="U1185">
        <f t="shared" si="90"/>
        <v>2016</v>
      </c>
    </row>
    <row r="1186" spans="1:21" ht="43.2" hidden="1" x14ac:dyDescent="0.3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2"/>
        <v>105</v>
      </c>
      <c r="P1186">
        <f t="shared" si="91"/>
        <v>61.56</v>
      </c>
      <c r="Q1186" s="9" t="s">
        <v>8336</v>
      </c>
      <c r="R1186" t="s">
        <v>8337</v>
      </c>
      <c r="S1186" s="16">
        <f t="shared" si="88"/>
        <v>42741.599664351852</v>
      </c>
      <c r="T1186" s="16">
        <f t="shared" si="89"/>
        <v>42772.599664351852</v>
      </c>
      <c r="U1186">
        <f t="shared" si="90"/>
        <v>2017</v>
      </c>
    </row>
    <row r="1187" spans="1:21" ht="57.6" hidden="1" x14ac:dyDescent="0.3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2"/>
        <v>105</v>
      </c>
      <c r="P1187">
        <f t="shared" si="91"/>
        <v>118.74</v>
      </c>
      <c r="Q1187" s="9" t="s">
        <v>8336</v>
      </c>
      <c r="R1187" t="s">
        <v>8337</v>
      </c>
      <c r="S1187" s="16">
        <f t="shared" si="88"/>
        <v>42130.865150462967</v>
      </c>
      <c r="T1187" s="16">
        <f t="shared" si="89"/>
        <v>42163.166666666672</v>
      </c>
      <c r="U1187">
        <f t="shared" si="90"/>
        <v>2015</v>
      </c>
    </row>
    <row r="1188" spans="1:21" ht="43.2" hidden="1" x14ac:dyDescent="0.3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2"/>
        <v>107</v>
      </c>
      <c r="P1188">
        <f t="shared" si="91"/>
        <v>65.08</v>
      </c>
      <c r="Q1188" s="9" t="s">
        <v>8336</v>
      </c>
      <c r="R1188" t="s">
        <v>8337</v>
      </c>
      <c r="S1188" s="16">
        <f t="shared" si="88"/>
        <v>42123.86336805555</v>
      </c>
      <c r="T1188" s="16">
        <f t="shared" si="89"/>
        <v>42156.945833333331</v>
      </c>
      <c r="U1188">
        <f t="shared" si="90"/>
        <v>2015</v>
      </c>
    </row>
    <row r="1189" spans="1:21" ht="43.2" hidden="1" x14ac:dyDescent="0.3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2"/>
        <v>104</v>
      </c>
      <c r="P1189">
        <f t="shared" si="91"/>
        <v>130.16</v>
      </c>
      <c r="Q1189" s="9" t="s">
        <v>8336</v>
      </c>
      <c r="R1189" t="s">
        <v>8337</v>
      </c>
      <c r="S1189" s="16">
        <f t="shared" si="88"/>
        <v>42109.894942129627</v>
      </c>
      <c r="T1189" s="16">
        <f t="shared" si="89"/>
        <v>42141.75</v>
      </c>
      <c r="U1189">
        <f t="shared" si="90"/>
        <v>2015</v>
      </c>
    </row>
    <row r="1190" spans="1:21" ht="43.2" hidden="1" x14ac:dyDescent="0.3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2"/>
        <v>161</v>
      </c>
      <c r="P1190">
        <f t="shared" si="91"/>
        <v>37.78</v>
      </c>
      <c r="Q1190" s="9" t="s">
        <v>8336</v>
      </c>
      <c r="R1190" t="s">
        <v>8337</v>
      </c>
      <c r="S1190" s="16">
        <f t="shared" si="88"/>
        <v>42711.700694444444</v>
      </c>
      <c r="T1190" s="16">
        <f t="shared" si="89"/>
        <v>42732.700694444444</v>
      </c>
      <c r="U1190">
        <f t="shared" si="90"/>
        <v>2016</v>
      </c>
    </row>
    <row r="1191" spans="1:21" ht="43.2" hidden="1" x14ac:dyDescent="0.3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2"/>
        <v>108</v>
      </c>
      <c r="P1191">
        <f t="shared" si="91"/>
        <v>112.79</v>
      </c>
      <c r="Q1191" s="9" t="s">
        <v>8336</v>
      </c>
      <c r="R1191" t="s">
        <v>8337</v>
      </c>
      <c r="S1191" s="16">
        <f t="shared" si="88"/>
        <v>42529.979108796295</v>
      </c>
      <c r="T1191" s="16">
        <f t="shared" si="89"/>
        <v>42550.979108796295</v>
      </c>
      <c r="U1191">
        <f t="shared" si="90"/>
        <v>2016</v>
      </c>
    </row>
    <row r="1192" spans="1:21" ht="28.8" hidden="1" x14ac:dyDescent="0.3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2"/>
        <v>135</v>
      </c>
      <c r="P1192">
        <f t="shared" si="91"/>
        <v>51.92</v>
      </c>
      <c r="Q1192" s="9" t="s">
        <v>8336</v>
      </c>
      <c r="R1192" t="s">
        <v>8337</v>
      </c>
      <c r="S1192" s="16">
        <f t="shared" si="88"/>
        <v>41852.665798611109</v>
      </c>
      <c r="T1192" s="16">
        <f t="shared" si="89"/>
        <v>41882.665798611109</v>
      </c>
      <c r="U1192">
        <f t="shared" si="90"/>
        <v>2014</v>
      </c>
    </row>
    <row r="1193" spans="1:21" ht="43.2" hidden="1" x14ac:dyDescent="0.3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2"/>
        <v>109</v>
      </c>
      <c r="P1193">
        <f t="shared" si="91"/>
        <v>89.24</v>
      </c>
      <c r="Q1193" s="9" t="s">
        <v>8336</v>
      </c>
      <c r="R1193" t="s">
        <v>8337</v>
      </c>
      <c r="S1193" s="16">
        <f t="shared" si="88"/>
        <v>42419.603703703702</v>
      </c>
      <c r="T1193" s="16">
        <f t="shared" si="89"/>
        <v>42449.562037037031</v>
      </c>
      <c r="U1193">
        <f t="shared" si="90"/>
        <v>2016</v>
      </c>
    </row>
    <row r="1194" spans="1:21" ht="28.8" hidden="1" x14ac:dyDescent="0.3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2"/>
        <v>290</v>
      </c>
      <c r="P1194">
        <f t="shared" si="91"/>
        <v>19.329999999999998</v>
      </c>
      <c r="Q1194" s="9" t="s">
        <v>8336</v>
      </c>
      <c r="R1194" t="s">
        <v>8337</v>
      </c>
      <c r="S1194" s="16">
        <f t="shared" si="88"/>
        <v>42747.506689814814</v>
      </c>
      <c r="T1194" s="16">
        <f t="shared" si="89"/>
        <v>42777.506689814814</v>
      </c>
      <c r="U1194">
        <f t="shared" si="90"/>
        <v>2017</v>
      </c>
    </row>
    <row r="1195" spans="1:21" ht="57.6" hidden="1" x14ac:dyDescent="0.3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2"/>
        <v>104</v>
      </c>
      <c r="P1195">
        <f t="shared" si="91"/>
        <v>79.97</v>
      </c>
      <c r="Q1195" s="9" t="s">
        <v>8336</v>
      </c>
      <c r="R1195" t="s">
        <v>8337</v>
      </c>
      <c r="S1195" s="16">
        <f t="shared" si="88"/>
        <v>42409.776076388895</v>
      </c>
      <c r="T1195" s="16">
        <f t="shared" si="89"/>
        <v>42469.734409722223</v>
      </c>
      <c r="U1195">
        <f t="shared" si="90"/>
        <v>2016</v>
      </c>
    </row>
    <row r="1196" spans="1:21" ht="43.2" hidden="1" x14ac:dyDescent="0.3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2"/>
        <v>322</v>
      </c>
      <c r="P1196">
        <f t="shared" si="91"/>
        <v>56.41</v>
      </c>
      <c r="Q1196" s="9" t="s">
        <v>8336</v>
      </c>
      <c r="R1196" t="s">
        <v>8337</v>
      </c>
      <c r="S1196" s="16">
        <f t="shared" si="88"/>
        <v>42072.488182870366</v>
      </c>
      <c r="T1196" s="16">
        <f t="shared" si="89"/>
        <v>42102.488182870366</v>
      </c>
      <c r="U1196">
        <f t="shared" si="90"/>
        <v>2015</v>
      </c>
    </row>
    <row r="1197" spans="1:21" ht="57.6" hidden="1" x14ac:dyDescent="0.3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2"/>
        <v>135</v>
      </c>
      <c r="P1197">
        <f t="shared" si="91"/>
        <v>79.41</v>
      </c>
      <c r="Q1197" s="9" t="s">
        <v>8336</v>
      </c>
      <c r="R1197" t="s">
        <v>8337</v>
      </c>
      <c r="S1197" s="16">
        <f t="shared" si="88"/>
        <v>42298.34783564815</v>
      </c>
      <c r="T1197" s="16">
        <f t="shared" si="89"/>
        <v>42358.375</v>
      </c>
      <c r="U1197">
        <f t="shared" si="90"/>
        <v>2015</v>
      </c>
    </row>
    <row r="1198" spans="1:21" ht="28.8" hidden="1" x14ac:dyDescent="0.3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2"/>
        <v>270</v>
      </c>
      <c r="P1198">
        <f t="shared" si="91"/>
        <v>76.44</v>
      </c>
      <c r="Q1198" s="9" t="s">
        <v>8336</v>
      </c>
      <c r="R1198" t="s">
        <v>8337</v>
      </c>
      <c r="S1198" s="16">
        <f t="shared" si="88"/>
        <v>42326.818738425922</v>
      </c>
      <c r="T1198" s="16">
        <f t="shared" si="89"/>
        <v>42356.818738425922</v>
      </c>
      <c r="U1198">
        <f t="shared" si="90"/>
        <v>2015</v>
      </c>
    </row>
    <row r="1199" spans="1:21" ht="57.6" hidden="1" x14ac:dyDescent="0.3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2"/>
        <v>253</v>
      </c>
      <c r="P1199">
        <f t="shared" si="91"/>
        <v>121</v>
      </c>
      <c r="Q1199" s="9" t="s">
        <v>8336</v>
      </c>
      <c r="R1199" t="s">
        <v>8337</v>
      </c>
      <c r="S1199" s="16">
        <f t="shared" si="88"/>
        <v>42503.66474537037</v>
      </c>
      <c r="T1199" s="16">
        <f t="shared" si="89"/>
        <v>42534.249305555553</v>
      </c>
      <c r="U1199">
        <f t="shared" si="90"/>
        <v>2016</v>
      </c>
    </row>
    <row r="1200" spans="1:21" ht="43.2" hidden="1" x14ac:dyDescent="0.3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2"/>
        <v>261</v>
      </c>
      <c r="P1200">
        <f t="shared" si="91"/>
        <v>54.62</v>
      </c>
      <c r="Q1200" s="9" t="s">
        <v>8336</v>
      </c>
      <c r="R1200" t="s">
        <v>8337</v>
      </c>
      <c r="S1200" s="16">
        <f t="shared" si="88"/>
        <v>42333.619050925925</v>
      </c>
      <c r="T1200" s="16">
        <f t="shared" si="89"/>
        <v>42369.125</v>
      </c>
      <c r="U1200">
        <f t="shared" si="90"/>
        <v>2015</v>
      </c>
    </row>
    <row r="1201" spans="1:21" ht="43.2" hidden="1" x14ac:dyDescent="0.3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2"/>
        <v>101</v>
      </c>
      <c r="P1201">
        <f t="shared" si="91"/>
        <v>299.22000000000003</v>
      </c>
      <c r="Q1201" s="9" t="s">
        <v>8336</v>
      </c>
      <c r="R1201" t="s">
        <v>8337</v>
      </c>
      <c r="S1201" s="16">
        <f t="shared" si="88"/>
        <v>42161.770833333328</v>
      </c>
      <c r="T1201" s="16">
        <f t="shared" si="89"/>
        <v>42193.770833333328</v>
      </c>
      <c r="U1201">
        <f t="shared" si="90"/>
        <v>2015</v>
      </c>
    </row>
    <row r="1202" spans="1:21" ht="43.2" hidden="1" x14ac:dyDescent="0.3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2"/>
        <v>126</v>
      </c>
      <c r="P1202">
        <f t="shared" si="91"/>
        <v>58.53</v>
      </c>
      <c r="Q1202" s="9" t="s">
        <v>8336</v>
      </c>
      <c r="R1202" t="s">
        <v>8337</v>
      </c>
      <c r="S1202" s="16">
        <f t="shared" si="88"/>
        <v>42089.477500000001</v>
      </c>
      <c r="T1202" s="16">
        <f t="shared" si="89"/>
        <v>42110.477500000001</v>
      </c>
      <c r="U1202">
        <f t="shared" si="90"/>
        <v>2015</v>
      </c>
    </row>
    <row r="1203" spans="1:21" ht="43.2" hidden="1" x14ac:dyDescent="0.3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2"/>
        <v>102</v>
      </c>
      <c r="P1203">
        <f t="shared" si="91"/>
        <v>55.37</v>
      </c>
      <c r="Q1203" s="9" t="s">
        <v>8336</v>
      </c>
      <c r="R1203" t="s">
        <v>8337</v>
      </c>
      <c r="S1203" s="16">
        <f t="shared" si="88"/>
        <v>42536.60701388889</v>
      </c>
      <c r="T1203" s="16">
        <f t="shared" si="89"/>
        <v>42566.60701388889</v>
      </c>
      <c r="U1203">
        <f t="shared" si="90"/>
        <v>2016</v>
      </c>
    </row>
    <row r="1204" spans="1:21" ht="43.2" hidden="1" x14ac:dyDescent="0.3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2"/>
        <v>199</v>
      </c>
      <c r="P1204">
        <f t="shared" si="91"/>
        <v>183.8</v>
      </c>
      <c r="Q1204" s="9" t="s">
        <v>8336</v>
      </c>
      <c r="R1204" t="s">
        <v>8337</v>
      </c>
      <c r="S1204" s="16">
        <f t="shared" si="88"/>
        <v>42152.288819444439</v>
      </c>
      <c r="T1204" s="16">
        <f t="shared" si="89"/>
        <v>42182.288819444439</v>
      </c>
      <c r="U1204">
        <f t="shared" si="90"/>
        <v>2015</v>
      </c>
    </row>
    <row r="1205" spans="1:21" ht="43.2" hidden="1" x14ac:dyDescent="0.3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2"/>
        <v>102</v>
      </c>
      <c r="P1205">
        <f t="shared" si="91"/>
        <v>165.35</v>
      </c>
      <c r="Q1205" s="9" t="s">
        <v>8336</v>
      </c>
      <c r="R1205" t="s">
        <v>8337</v>
      </c>
      <c r="S1205" s="16">
        <f t="shared" si="88"/>
        <v>42125.614895833336</v>
      </c>
      <c r="T1205" s="16">
        <f t="shared" si="89"/>
        <v>42155.614895833336</v>
      </c>
      <c r="U1205">
        <f t="shared" si="90"/>
        <v>2015</v>
      </c>
    </row>
    <row r="1206" spans="1:21" ht="43.2" hidden="1" x14ac:dyDescent="0.3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2"/>
        <v>103</v>
      </c>
      <c r="P1206">
        <f t="shared" si="91"/>
        <v>234.79</v>
      </c>
      <c r="Q1206" s="9" t="s">
        <v>8336</v>
      </c>
      <c r="R1206" t="s">
        <v>8337</v>
      </c>
      <c r="S1206" s="16">
        <f t="shared" si="88"/>
        <v>42297.748067129629</v>
      </c>
      <c r="T1206" s="16">
        <f t="shared" si="89"/>
        <v>42342.208333333328</v>
      </c>
      <c r="U1206">
        <f t="shared" si="90"/>
        <v>2015</v>
      </c>
    </row>
    <row r="1207" spans="1:21" ht="43.2" hidden="1" x14ac:dyDescent="0.3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2"/>
        <v>101</v>
      </c>
      <c r="P1207">
        <f t="shared" si="91"/>
        <v>211.48</v>
      </c>
      <c r="Q1207" s="9" t="s">
        <v>8336</v>
      </c>
      <c r="R1207" t="s">
        <v>8337</v>
      </c>
      <c r="S1207" s="16">
        <f t="shared" si="88"/>
        <v>42138.506377314814</v>
      </c>
      <c r="T1207" s="16">
        <f t="shared" si="89"/>
        <v>42168.506377314814</v>
      </c>
      <c r="U1207">
        <f t="shared" si="90"/>
        <v>2015</v>
      </c>
    </row>
    <row r="1208" spans="1:21" ht="43.2" hidden="1" x14ac:dyDescent="0.3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2"/>
        <v>115</v>
      </c>
      <c r="P1208">
        <f t="shared" si="91"/>
        <v>32.340000000000003</v>
      </c>
      <c r="Q1208" s="9" t="s">
        <v>8336</v>
      </c>
      <c r="R1208" t="s">
        <v>8337</v>
      </c>
      <c r="S1208" s="16">
        <f t="shared" si="88"/>
        <v>42772.776076388895</v>
      </c>
      <c r="T1208" s="16">
        <f t="shared" si="89"/>
        <v>42805.561805555553</v>
      </c>
      <c r="U1208">
        <f t="shared" si="90"/>
        <v>2017</v>
      </c>
    </row>
    <row r="1209" spans="1:21" ht="28.8" hidden="1" x14ac:dyDescent="0.3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2"/>
        <v>104</v>
      </c>
      <c r="P1209">
        <f t="shared" si="91"/>
        <v>123.38</v>
      </c>
      <c r="Q1209" s="9" t="s">
        <v>8336</v>
      </c>
      <c r="R1209" t="s">
        <v>8337</v>
      </c>
      <c r="S1209" s="16">
        <f t="shared" si="88"/>
        <v>42430.430243055554</v>
      </c>
      <c r="T1209" s="16">
        <f t="shared" si="89"/>
        <v>42460.416666666672</v>
      </c>
      <c r="U1209">
        <f t="shared" si="90"/>
        <v>2016</v>
      </c>
    </row>
    <row r="1210" spans="1:21" ht="43.2" hidden="1" x14ac:dyDescent="0.3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2"/>
        <v>155</v>
      </c>
      <c r="P1210">
        <f t="shared" si="91"/>
        <v>207.07</v>
      </c>
      <c r="Q1210" s="9" t="s">
        <v>8336</v>
      </c>
      <c r="R1210" t="s">
        <v>8337</v>
      </c>
      <c r="S1210" s="16">
        <f t="shared" si="88"/>
        <v>42423.709074074075</v>
      </c>
      <c r="T1210" s="16">
        <f t="shared" si="89"/>
        <v>42453.667407407411</v>
      </c>
      <c r="U1210">
        <f t="shared" si="90"/>
        <v>2016</v>
      </c>
    </row>
    <row r="1211" spans="1:21" ht="43.2" hidden="1" x14ac:dyDescent="0.3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2"/>
        <v>106</v>
      </c>
      <c r="P1211">
        <f t="shared" si="91"/>
        <v>138.26</v>
      </c>
      <c r="Q1211" s="9" t="s">
        <v>8336</v>
      </c>
      <c r="R1211" t="s">
        <v>8337</v>
      </c>
      <c r="S1211" s="16">
        <f t="shared" si="88"/>
        <v>42761.846122685187</v>
      </c>
      <c r="T1211" s="16">
        <f t="shared" si="89"/>
        <v>42791.846122685187</v>
      </c>
      <c r="U1211">
        <f t="shared" si="90"/>
        <v>2017</v>
      </c>
    </row>
    <row r="1212" spans="1:21" ht="28.8" hidden="1" x14ac:dyDescent="0.3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2"/>
        <v>254</v>
      </c>
      <c r="P1212">
        <f t="shared" si="91"/>
        <v>493.82</v>
      </c>
      <c r="Q1212" s="9" t="s">
        <v>8336</v>
      </c>
      <c r="R1212" t="s">
        <v>8337</v>
      </c>
      <c r="S1212" s="16">
        <f t="shared" si="88"/>
        <v>42132.941805555558</v>
      </c>
      <c r="T1212" s="16">
        <f t="shared" si="89"/>
        <v>42155.875</v>
      </c>
      <c r="U1212">
        <f t="shared" si="90"/>
        <v>2015</v>
      </c>
    </row>
    <row r="1213" spans="1:21" ht="43.2" hidden="1" x14ac:dyDescent="0.3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2"/>
        <v>101</v>
      </c>
      <c r="P1213">
        <f t="shared" si="91"/>
        <v>168.5</v>
      </c>
      <c r="Q1213" s="9" t="s">
        <v>8336</v>
      </c>
      <c r="R1213" t="s">
        <v>8337</v>
      </c>
      <c r="S1213" s="16">
        <f t="shared" si="88"/>
        <v>42515.866446759261</v>
      </c>
      <c r="T1213" s="16">
        <f t="shared" si="89"/>
        <v>42530.866446759261</v>
      </c>
      <c r="U1213">
        <f t="shared" si="90"/>
        <v>2016</v>
      </c>
    </row>
    <row r="1214" spans="1:21" ht="57.6" hidden="1" x14ac:dyDescent="0.3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2"/>
        <v>129</v>
      </c>
      <c r="P1214">
        <f t="shared" si="91"/>
        <v>38.869999999999997</v>
      </c>
      <c r="Q1214" s="9" t="s">
        <v>8336</v>
      </c>
      <c r="R1214" t="s">
        <v>8337</v>
      </c>
      <c r="S1214" s="16">
        <f t="shared" si="88"/>
        <v>42318.950173611112</v>
      </c>
      <c r="T1214" s="16">
        <f t="shared" si="89"/>
        <v>42335.041666666672</v>
      </c>
      <c r="U1214">
        <f t="shared" si="90"/>
        <v>2015</v>
      </c>
    </row>
    <row r="1215" spans="1:21" ht="57.6" hidden="1" x14ac:dyDescent="0.3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2"/>
        <v>102</v>
      </c>
      <c r="P1215">
        <f t="shared" si="91"/>
        <v>61.53</v>
      </c>
      <c r="Q1215" s="9" t="s">
        <v>8336</v>
      </c>
      <c r="R1215" t="s">
        <v>8337</v>
      </c>
      <c r="S1215" s="16">
        <f t="shared" si="88"/>
        <v>42731.755787037036</v>
      </c>
      <c r="T1215" s="16">
        <f t="shared" si="89"/>
        <v>42766.755787037036</v>
      </c>
      <c r="U1215">
        <f t="shared" si="90"/>
        <v>2016</v>
      </c>
    </row>
    <row r="1216" spans="1:21" ht="43.2" hidden="1" x14ac:dyDescent="0.3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2"/>
        <v>132</v>
      </c>
      <c r="P1216">
        <f t="shared" si="91"/>
        <v>105.44</v>
      </c>
      <c r="Q1216" s="9" t="s">
        <v>8336</v>
      </c>
      <c r="R1216" t="s">
        <v>8337</v>
      </c>
      <c r="S1216" s="16">
        <f t="shared" si="88"/>
        <v>42104.840335648143</v>
      </c>
      <c r="T1216" s="16">
        <f t="shared" si="89"/>
        <v>42164.840335648143</v>
      </c>
      <c r="U1216">
        <f t="shared" si="90"/>
        <v>2015</v>
      </c>
    </row>
    <row r="1217" spans="1:21" ht="43.2" hidden="1" x14ac:dyDescent="0.3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2"/>
        <v>786</v>
      </c>
      <c r="P1217">
        <f t="shared" si="91"/>
        <v>71.59</v>
      </c>
      <c r="Q1217" s="9" t="s">
        <v>8336</v>
      </c>
      <c r="R1217" t="s">
        <v>8337</v>
      </c>
      <c r="S1217" s="16">
        <f t="shared" si="88"/>
        <v>41759.923101851848</v>
      </c>
      <c r="T1217" s="16">
        <f t="shared" si="89"/>
        <v>41789.923101851848</v>
      </c>
      <c r="U1217">
        <f t="shared" si="90"/>
        <v>2014</v>
      </c>
    </row>
    <row r="1218" spans="1:21" ht="28.8" hidden="1" x14ac:dyDescent="0.3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2"/>
        <v>146</v>
      </c>
      <c r="P1218">
        <f t="shared" si="91"/>
        <v>91.88</v>
      </c>
      <c r="Q1218" s="9" t="s">
        <v>8336</v>
      </c>
      <c r="R1218" t="s">
        <v>8337</v>
      </c>
      <c r="S1218" s="16">
        <f t="shared" si="88"/>
        <v>42247.616400462968</v>
      </c>
      <c r="T1218" s="16">
        <f t="shared" si="89"/>
        <v>42279.960416666669</v>
      </c>
      <c r="U1218">
        <f t="shared" si="90"/>
        <v>2015</v>
      </c>
    </row>
    <row r="1219" spans="1:21" ht="43.2" hidden="1" x14ac:dyDescent="0.3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2"/>
        <v>103</v>
      </c>
      <c r="P1219">
        <f t="shared" si="91"/>
        <v>148.57</v>
      </c>
      <c r="Q1219" s="9" t="s">
        <v>8336</v>
      </c>
      <c r="R1219" t="s">
        <v>8337</v>
      </c>
      <c r="S1219" s="16">
        <f t="shared" ref="S1219:S1282" si="93">(((J1219/60)/60)/24)+DATE(1970,1,1)</f>
        <v>42535.809490740736</v>
      </c>
      <c r="T1219" s="16">
        <f t="shared" ref="T1219:T1282" si="94">(((I1219/60)/60)/24)+DATE(1970,1,1)</f>
        <v>42565.809490740736</v>
      </c>
      <c r="U1219">
        <f t="shared" ref="U1219:U1282" si="95">YEAR(S:S)</f>
        <v>2016</v>
      </c>
    </row>
    <row r="1220" spans="1:21" ht="43.2" hidden="1" x14ac:dyDescent="0.3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2"/>
        <v>172</v>
      </c>
      <c r="P1220">
        <f t="shared" ref="P1220:P1283" si="96">IFERROR(ROUND(E1220/L1220,2), "N/A")</f>
        <v>174.21</v>
      </c>
      <c r="Q1220" s="9" t="s">
        <v>8336</v>
      </c>
      <c r="R1220" t="s">
        <v>8337</v>
      </c>
      <c r="S1220" s="16">
        <f t="shared" si="93"/>
        <v>42278.662037037036</v>
      </c>
      <c r="T1220" s="16">
        <f t="shared" si="94"/>
        <v>42309.125</v>
      </c>
      <c r="U1220">
        <f t="shared" si="95"/>
        <v>2015</v>
      </c>
    </row>
    <row r="1221" spans="1:21" ht="28.8" hidden="1" x14ac:dyDescent="0.3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ref="O1221:O1284" si="97">ROUND(E1221/D1221*100,0)</f>
        <v>159</v>
      </c>
      <c r="P1221">
        <f t="shared" si="96"/>
        <v>102.86</v>
      </c>
      <c r="Q1221" s="9" t="s">
        <v>8336</v>
      </c>
      <c r="R1221" t="s">
        <v>8337</v>
      </c>
      <c r="S1221" s="16">
        <f t="shared" si="93"/>
        <v>42633.461956018517</v>
      </c>
      <c r="T1221" s="16">
        <f t="shared" si="94"/>
        <v>42663.461956018517</v>
      </c>
      <c r="U1221">
        <f t="shared" si="95"/>
        <v>2016</v>
      </c>
    </row>
    <row r="1222" spans="1:21" ht="43.2" hidden="1" x14ac:dyDescent="0.3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7"/>
        <v>104</v>
      </c>
      <c r="P1222">
        <f t="shared" si="96"/>
        <v>111.18</v>
      </c>
      <c r="Q1222" s="9" t="s">
        <v>8336</v>
      </c>
      <c r="R1222" t="s">
        <v>8337</v>
      </c>
      <c r="S1222" s="16">
        <f t="shared" si="93"/>
        <v>42211.628611111111</v>
      </c>
      <c r="T1222" s="16">
        <f t="shared" si="94"/>
        <v>42241.628611111111</v>
      </c>
      <c r="U1222">
        <f t="shared" si="95"/>
        <v>2015</v>
      </c>
    </row>
    <row r="1223" spans="1:21" ht="43.2" hidden="1" x14ac:dyDescent="0.3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7"/>
        <v>111</v>
      </c>
      <c r="P1223">
        <f t="shared" si="96"/>
        <v>23.8</v>
      </c>
      <c r="Q1223" s="9" t="s">
        <v>8336</v>
      </c>
      <c r="R1223" t="s">
        <v>8337</v>
      </c>
      <c r="S1223" s="16">
        <f t="shared" si="93"/>
        <v>42680.47555555556</v>
      </c>
      <c r="T1223" s="16">
        <f t="shared" si="94"/>
        <v>42708</v>
      </c>
      <c r="U1223">
        <f t="shared" si="95"/>
        <v>2016</v>
      </c>
    </row>
    <row r="1224" spans="1:21" ht="28.8" hidden="1" x14ac:dyDescent="0.3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7"/>
        <v>280</v>
      </c>
      <c r="P1224">
        <f t="shared" si="96"/>
        <v>81.27</v>
      </c>
      <c r="Q1224" s="9" t="s">
        <v>8336</v>
      </c>
      <c r="R1224" t="s">
        <v>8337</v>
      </c>
      <c r="S1224" s="16">
        <f t="shared" si="93"/>
        <v>42430.720451388886</v>
      </c>
      <c r="T1224" s="16">
        <f t="shared" si="94"/>
        <v>42461.166666666672</v>
      </c>
      <c r="U1224">
        <f t="shared" si="95"/>
        <v>2016</v>
      </c>
    </row>
    <row r="1225" spans="1:21" ht="43.2" hidden="1" x14ac:dyDescent="0.3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7"/>
        <v>112</v>
      </c>
      <c r="P1225">
        <f t="shared" si="96"/>
        <v>116.21</v>
      </c>
      <c r="Q1225" s="9" t="s">
        <v>8336</v>
      </c>
      <c r="R1225" t="s">
        <v>8337</v>
      </c>
      <c r="S1225" s="16">
        <f t="shared" si="93"/>
        <v>42654.177187499998</v>
      </c>
      <c r="T1225" s="16">
        <f t="shared" si="94"/>
        <v>42684.218854166669</v>
      </c>
      <c r="U1225">
        <f t="shared" si="95"/>
        <v>2016</v>
      </c>
    </row>
    <row r="1226" spans="1:21" ht="28.8" hidden="1" x14ac:dyDescent="0.3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7"/>
        <v>7</v>
      </c>
      <c r="P1226">
        <f t="shared" si="96"/>
        <v>58.89</v>
      </c>
      <c r="Q1226" s="9" t="s">
        <v>8323</v>
      </c>
      <c r="R1226" t="s">
        <v>8338</v>
      </c>
      <c r="S1226" s="16">
        <f t="shared" si="93"/>
        <v>41736.549791666665</v>
      </c>
      <c r="T1226" s="16">
        <f t="shared" si="94"/>
        <v>41796.549791666665</v>
      </c>
      <c r="U1226">
        <f t="shared" si="95"/>
        <v>2014</v>
      </c>
    </row>
    <row r="1227" spans="1:21" ht="43.2" hidden="1" x14ac:dyDescent="0.3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7"/>
        <v>4</v>
      </c>
      <c r="P1227">
        <f t="shared" si="96"/>
        <v>44</v>
      </c>
      <c r="Q1227" s="9" t="s">
        <v>8323</v>
      </c>
      <c r="R1227" t="s">
        <v>8338</v>
      </c>
      <c r="S1227" s="16">
        <f t="shared" si="93"/>
        <v>41509.905995370369</v>
      </c>
      <c r="T1227" s="16">
        <f t="shared" si="94"/>
        <v>41569.905995370369</v>
      </c>
      <c r="U1227">
        <f t="shared" si="95"/>
        <v>2013</v>
      </c>
    </row>
    <row r="1228" spans="1:21" ht="43.2" hidden="1" x14ac:dyDescent="0.3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7"/>
        <v>4</v>
      </c>
      <c r="P1228">
        <f t="shared" si="96"/>
        <v>48.43</v>
      </c>
      <c r="Q1228" s="9" t="s">
        <v>8323</v>
      </c>
      <c r="R1228" t="s">
        <v>8338</v>
      </c>
      <c r="S1228" s="16">
        <f t="shared" si="93"/>
        <v>41715.874780092592</v>
      </c>
      <c r="T1228" s="16">
        <f t="shared" si="94"/>
        <v>41750.041666666664</v>
      </c>
      <c r="U1228">
        <f t="shared" si="95"/>
        <v>2014</v>
      </c>
    </row>
    <row r="1229" spans="1:21" ht="43.2" hidden="1" x14ac:dyDescent="0.3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7"/>
        <v>0</v>
      </c>
      <c r="P1229" t="str">
        <f t="shared" si="96"/>
        <v>N/A</v>
      </c>
      <c r="Q1229" s="9" t="s">
        <v>8323</v>
      </c>
      <c r="R1229" t="s">
        <v>8338</v>
      </c>
      <c r="S1229" s="16">
        <f t="shared" si="93"/>
        <v>41827.919166666667</v>
      </c>
      <c r="T1229" s="16">
        <f t="shared" si="94"/>
        <v>41858.291666666664</v>
      </c>
      <c r="U1229">
        <f t="shared" si="95"/>
        <v>2014</v>
      </c>
    </row>
    <row r="1230" spans="1:21" ht="43.2" hidden="1" x14ac:dyDescent="0.3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7"/>
        <v>29</v>
      </c>
      <c r="P1230">
        <f t="shared" si="96"/>
        <v>61.04</v>
      </c>
      <c r="Q1230" s="9" t="s">
        <v>8323</v>
      </c>
      <c r="R1230" t="s">
        <v>8338</v>
      </c>
      <c r="S1230" s="16">
        <f t="shared" si="93"/>
        <v>40754.729259259257</v>
      </c>
      <c r="T1230" s="16">
        <f t="shared" si="94"/>
        <v>40814.729259259257</v>
      </c>
      <c r="U1230">
        <f t="shared" si="95"/>
        <v>2011</v>
      </c>
    </row>
    <row r="1231" spans="1:21" ht="57.6" hidden="1" x14ac:dyDescent="0.3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7"/>
        <v>1</v>
      </c>
      <c r="P1231">
        <f t="shared" si="96"/>
        <v>25</v>
      </c>
      <c r="Q1231" s="9" t="s">
        <v>8323</v>
      </c>
      <c r="R1231" t="s">
        <v>8338</v>
      </c>
      <c r="S1231" s="16">
        <f t="shared" si="93"/>
        <v>40985.459803240738</v>
      </c>
      <c r="T1231" s="16">
        <f t="shared" si="94"/>
        <v>41015.666666666664</v>
      </c>
      <c r="U1231">
        <f t="shared" si="95"/>
        <v>2012</v>
      </c>
    </row>
    <row r="1232" spans="1:21" ht="43.2" hidden="1" x14ac:dyDescent="0.3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7"/>
        <v>0</v>
      </c>
      <c r="P1232" t="str">
        <f t="shared" si="96"/>
        <v>N/A</v>
      </c>
      <c r="Q1232" s="9" t="s">
        <v>8323</v>
      </c>
      <c r="R1232" t="s">
        <v>8338</v>
      </c>
      <c r="S1232" s="16">
        <f t="shared" si="93"/>
        <v>40568.972569444442</v>
      </c>
      <c r="T1232" s="16">
        <f t="shared" si="94"/>
        <v>40598.972569444442</v>
      </c>
      <c r="U1232">
        <f t="shared" si="95"/>
        <v>2011</v>
      </c>
    </row>
    <row r="1233" spans="1:21" ht="43.2" hidden="1" x14ac:dyDescent="0.3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7"/>
        <v>0</v>
      </c>
      <c r="P1233" t="str">
        <f t="shared" si="96"/>
        <v>N/A</v>
      </c>
      <c r="Q1233" s="9" t="s">
        <v>8323</v>
      </c>
      <c r="R1233" t="s">
        <v>8338</v>
      </c>
      <c r="S1233" s="16">
        <f t="shared" si="93"/>
        <v>42193.941759259258</v>
      </c>
      <c r="T1233" s="16">
        <f t="shared" si="94"/>
        <v>42244.041666666672</v>
      </c>
      <c r="U1233">
        <f t="shared" si="95"/>
        <v>2015</v>
      </c>
    </row>
    <row r="1234" spans="1:21" ht="43.2" hidden="1" x14ac:dyDescent="0.3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7"/>
        <v>1</v>
      </c>
      <c r="P1234">
        <f t="shared" si="96"/>
        <v>40</v>
      </c>
      <c r="Q1234" s="9" t="s">
        <v>8323</v>
      </c>
      <c r="R1234" t="s">
        <v>8338</v>
      </c>
      <c r="S1234" s="16">
        <f t="shared" si="93"/>
        <v>41506.848032407412</v>
      </c>
      <c r="T1234" s="16">
        <f t="shared" si="94"/>
        <v>41553.848032407412</v>
      </c>
      <c r="U1234">
        <f t="shared" si="95"/>
        <v>2013</v>
      </c>
    </row>
    <row r="1235" spans="1:21" ht="43.2" hidden="1" x14ac:dyDescent="0.3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7"/>
        <v>12</v>
      </c>
      <c r="P1235">
        <f t="shared" si="96"/>
        <v>19.329999999999998</v>
      </c>
      <c r="Q1235" s="9" t="s">
        <v>8323</v>
      </c>
      <c r="R1235" t="s">
        <v>8338</v>
      </c>
      <c r="S1235" s="16">
        <f t="shared" si="93"/>
        <v>40939.948773148149</v>
      </c>
      <c r="T1235" s="16">
        <f t="shared" si="94"/>
        <v>40960.948773148149</v>
      </c>
      <c r="U1235">
        <f t="shared" si="95"/>
        <v>2012</v>
      </c>
    </row>
    <row r="1236" spans="1:21" ht="43.2" hidden="1" x14ac:dyDescent="0.3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7"/>
        <v>0</v>
      </c>
      <c r="P1236" t="str">
        <f t="shared" si="96"/>
        <v>N/A</v>
      </c>
      <c r="Q1236" s="9" t="s">
        <v>8323</v>
      </c>
      <c r="R1236" t="s">
        <v>8338</v>
      </c>
      <c r="S1236" s="16">
        <f t="shared" si="93"/>
        <v>42007.788680555561</v>
      </c>
      <c r="T1236" s="16">
        <f t="shared" si="94"/>
        <v>42037.788680555561</v>
      </c>
      <c r="U1236">
        <f t="shared" si="95"/>
        <v>2015</v>
      </c>
    </row>
    <row r="1237" spans="1:21" ht="43.2" hidden="1" x14ac:dyDescent="0.3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7"/>
        <v>3</v>
      </c>
      <c r="P1237">
        <f t="shared" si="96"/>
        <v>35</v>
      </c>
      <c r="Q1237" s="9" t="s">
        <v>8323</v>
      </c>
      <c r="R1237" t="s">
        <v>8338</v>
      </c>
      <c r="S1237" s="16">
        <f t="shared" si="93"/>
        <v>41583.135405092595</v>
      </c>
      <c r="T1237" s="16">
        <f t="shared" si="94"/>
        <v>41623.135405092595</v>
      </c>
      <c r="U1237">
        <f t="shared" si="95"/>
        <v>2013</v>
      </c>
    </row>
    <row r="1238" spans="1:21" hidden="1" x14ac:dyDescent="0.3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7"/>
        <v>0</v>
      </c>
      <c r="P1238" t="str">
        <f t="shared" si="96"/>
        <v>N/A</v>
      </c>
      <c r="Q1238" s="9" t="s">
        <v>8323</v>
      </c>
      <c r="R1238" t="s">
        <v>8338</v>
      </c>
      <c r="S1238" s="16">
        <f t="shared" si="93"/>
        <v>41110.680138888885</v>
      </c>
      <c r="T1238" s="16">
        <f t="shared" si="94"/>
        <v>41118.666666666664</v>
      </c>
      <c r="U1238">
        <f t="shared" si="95"/>
        <v>2012</v>
      </c>
    </row>
    <row r="1239" spans="1:21" ht="43.2" hidden="1" x14ac:dyDescent="0.3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7"/>
        <v>0</v>
      </c>
      <c r="P1239" t="str">
        <f t="shared" si="96"/>
        <v>N/A</v>
      </c>
      <c r="Q1239" s="9" t="s">
        <v>8323</v>
      </c>
      <c r="R1239" t="s">
        <v>8338</v>
      </c>
      <c r="S1239" s="16">
        <f t="shared" si="93"/>
        <v>41125.283159722225</v>
      </c>
      <c r="T1239" s="16">
        <f t="shared" si="94"/>
        <v>41145.283159722225</v>
      </c>
      <c r="U1239">
        <f t="shared" si="95"/>
        <v>2012</v>
      </c>
    </row>
    <row r="1240" spans="1:21" ht="57.6" hidden="1" x14ac:dyDescent="0.3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7"/>
        <v>18</v>
      </c>
      <c r="P1240">
        <f t="shared" si="96"/>
        <v>59.33</v>
      </c>
      <c r="Q1240" s="9" t="s">
        <v>8323</v>
      </c>
      <c r="R1240" t="s">
        <v>8338</v>
      </c>
      <c r="S1240" s="16">
        <f t="shared" si="93"/>
        <v>40731.61037037037</v>
      </c>
      <c r="T1240" s="16">
        <f t="shared" si="94"/>
        <v>40761.61037037037</v>
      </c>
      <c r="U1240">
        <f t="shared" si="95"/>
        <v>2011</v>
      </c>
    </row>
    <row r="1241" spans="1:21" ht="28.8" hidden="1" x14ac:dyDescent="0.3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7"/>
        <v>0</v>
      </c>
      <c r="P1241" t="str">
        <f t="shared" si="96"/>
        <v>N/A</v>
      </c>
      <c r="Q1241" s="9" t="s">
        <v>8323</v>
      </c>
      <c r="R1241" t="s">
        <v>8338</v>
      </c>
      <c r="S1241" s="16">
        <f t="shared" si="93"/>
        <v>40883.962581018517</v>
      </c>
      <c r="T1241" s="16">
        <f t="shared" si="94"/>
        <v>40913.962581018517</v>
      </c>
      <c r="U1241">
        <f t="shared" si="95"/>
        <v>2011</v>
      </c>
    </row>
    <row r="1242" spans="1:21" ht="43.2" hidden="1" x14ac:dyDescent="0.3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7"/>
        <v>3</v>
      </c>
      <c r="P1242">
        <f t="shared" si="96"/>
        <v>30.13</v>
      </c>
      <c r="Q1242" s="9" t="s">
        <v>8323</v>
      </c>
      <c r="R1242" t="s">
        <v>8338</v>
      </c>
      <c r="S1242" s="16">
        <f t="shared" si="93"/>
        <v>41409.040011574078</v>
      </c>
      <c r="T1242" s="16">
        <f t="shared" si="94"/>
        <v>41467.910416666666</v>
      </c>
      <c r="U1242">
        <f t="shared" si="95"/>
        <v>2013</v>
      </c>
    </row>
    <row r="1243" spans="1:21" ht="57.6" hidden="1" x14ac:dyDescent="0.3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7"/>
        <v>51</v>
      </c>
      <c r="P1243">
        <f t="shared" si="96"/>
        <v>74.62</v>
      </c>
      <c r="Q1243" s="9" t="s">
        <v>8323</v>
      </c>
      <c r="R1243" t="s">
        <v>8338</v>
      </c>
      <c r="S1243" s="16">
        <f t="shared" si="93"/>
        <v>41923.837731481479</v>
      </c>
      <c r="T1243" s="16">
        <f t="shared" si="94"/>
        <v>41946.249305555553</v>
      </c>
      <c r="U1243">
        <f t="shared" si="95"/>
        <v>2014</v>
      </c>
    </row>
    <row r="1244" spans="1:21" ht="43.2" hidden="1" x14ac:dyDescent="0.3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7"/>
        <v>1</v>
      </c>
      <c r="P1244">
        <f t="shared" si="96"/>
        <v>5</v>
      </c>
      <c r="Q1244" s="9" t="s">
        <v>8323</v>
      </c>
      <c r="R1244" t="s">
        <v>8338</v>
      </c>
      <c r="S1244" s="16">
        <f t="shared" si="93"/>
        <v>40782.165532407409</v>
      </c>
      <c r="T1244" s="16">
        <f t="shared" si="94"/>
        <v>40797.554166666669</v>
      </c>
      <c r="U1244">
        <f t="shared" si="95"/>
        <v>2011</v>
      </c>
    </row>
    <row r="1245" spans="1:21" ht="43.2" hidden="1" x14ac:dyDescent="0.3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7"/>
        <v>14</v>
      </c>
      <c r="P1245">
        <f t="shared" si="96"/>
        <v>44.5</v>
      </c>
      <c r="Q1245" s="9" t="s">
        <v>8323</v>
      </c>
      <c r="R1245" t="s">
        <v>8338</v>
      </c>
      <c r="S1245" s="16">
        <f t="shared" si="93"/>
        <v>40671.879293981481</v>
      </c>
      <c r="T1245" s="16">
        <f t="shared" si="94"/>
        <v>40732.875</v>
      </c>
      <c r="U1245">
        <f t="shared" si="95"/>
        <v>2011</v>
      </c>
    </row>
    <row r="1246" spans="1:21" ht="43.2" hidden="1" x14ac:dyDescent="0.3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7"/>
        <v>104</v>
      </c>
      <c r="P1246">
        <f t="shared" si="96"/>
        <v>46.13</v>
      </c>
      <c r="Q1246" s="9" t="s">
        <v>8323</v>
      </c>
      <c r="R1246" t="s">
        <v>8324</v>
      </c>
      <c r="S1246" s="16">
        <f t="shared" si="93"/>
        <v>41355.825497685182</v>
      </c>
      <c r="T1246" s="16">
        <f t="shared" si="94"/>
        <v>41386.875</v>
      </c>
      <c r="U1246">
        <f t="shared" si="95"/>
        <v>2013</v>
      </c>
    </row>
    <row r="1247" spans="1:21" ht="43.2" hidden="1" x14ac:dyDescent="0.3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7"/>
        <v>120</v>
      </c>
      <c r="P1247">
        <f t="shared" si="96"/>
        <v>141.47</v>
      </c>
      <c r="Q1247" s="9" t="s">
        <v>8323</v>
      </c>
      <c r="R1247" t="s">
        <v>8324</v>
      </c>
      <c r="S1247" s="16">
        <f t="shared" si="93"/>
        <v>41774.599930555552</v>
      </c>
      <c r="T1247" s="16">
        <f t="shared" si="94"/>
        <v>41804.599930555552</v>
      </c>
      <c r="U1247">
        <f t="shared" si="95"/>
        <v>2014</v>
      </c>
    </row>
    <row r="1248" spans="1:21" ht="43.2" hidden="1" x14ac:dyDescent="0.3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7"/>
        <v>117</v>
      </c>
      <c r="P1248">
        <f t="shared" si="96"/>
        <v>75.48</v>
      </c>
      <c r="Q1248" s="9" t="s">
        <v>8323</v>
      </c>
      <c r="R1248" t="s">
        <v>8324</v>
      </c>
      <c r="S1248" s="16">
        <f t="shared" si="93"/>
        <v>40838.043391203704</v>
      </c>
      <c r="T1248" s="16">
        <f t="shared" si="94"/>
        <v>40883.085057870368</v>
      </c>
      <c r="U1248">
        <f t="shared" si="95"/>
        <v>2011</v>
      </c>
    </row>
    <row r="1249" spans="1:21" ht="28.8" hidden="1" x14ac:dyDescent="0.3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7"/>
        <v>122</v>
      </c>
      <c r="P1249">
        <f t="shared" si="96"/>
        <v>85.5</v>
      </c>
      <c r="Q1249" s="9" t="s">
        <v>8323</v>
      </c>
      <c r="R1249" t="s">
        <v>8324</v>
      </c>
      <c r="S1249" s="16">
        <f t="shared" si="93"/>
        <v>41370.292303240742</v>
      </c>
      <c r="T1249" s="16">
        <f t="shared" si="94"/>
        <v>41400.292303240742</v>
      </c>
      <c r="U1249">
        <f t="shared" si="95"/>
        <v>2013</v>
      </c>
    </row>
    <row r="1250" spans="1:21" ht="43.2" hidden="1" x14ac:dyDescent="0.3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7"/>
        <v>152</v>
      </c>
      <c r="P1250">
        <f t="shared" si="96"/>
        <v>64.25</v>
      </c>
      <c r="Q1250" s="9" t="s">
        <v>8323</v>
      </c>
      <c r="R1250" t="s">
        <v>8324</v>
      </c>
      <c r="S1250" s="16">
        <f t="shared" si="93"/>
        <v>41767.656863425924</v>
      </c>
      <c r="T1250" s="16">
        <f t="shared" si="94"/>
        <v>41803.290972222225</v>
      </c>
      <c r="U1250">
        <f t="shared" si="95"/>
        <v>2014</v>
      </c>
    </row>
    <row r="1251" spans="1:21" ht="43.2" hidden="1" x14ac:dyDescent="0.3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7"/>
        <v>104</v>
      </c>
      <c r="P1251">
        <f t="shared" si="96"/>
        <v>64.47</v>
      </c>
      <c r="Q1251" s="9" t="s">
        <v>8323</v>
      </c>
      <c r="R1251" t="s">
        <v>8324</v>
      </c>
      <c r="S1251" s="16">
        <f t="shared" si="93"/>
        <v>41067.74086805556</v>
      </c>
      <c r="T1251" s="16">
        <f t="shared" si="94"/>
        <v>41097.74086805556</v>
      </c>
      <c r="U1251">
        <f t="shared" si="95"/>
        <v>2012</v>
      </c>
    </row>
    <row r="1252" spans="1:21" ht="57.6" hidden="1" x14ac:dyDescent="0.3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7"/>
        <v>200</v>
      </c>
      <c r="P1252">
        <f t="shared" si="96"/>
        <v>118.2</v>
      </c>
      <c r="Q1252" s="9" t="s">
        <v>8323</v>
      </c>
      <c r="R1252" t="s">
        <v>8324</v>
      </c>
      <c r="S1252" s="16">
        <f t="shared" si="93"/>
        <v>41843.64271990741</v>
      </c>
      <c r="T1252" s="16">
        <f t="shared" si="94"/>
        <v>41888.64271990741</v>
      </c>
      <c r="U1252">
        <f t="shared" si="95"/>
        <v>2014</v>
      </c>
    </row>
    <row r="1253" spans="1:21" ht="28.8" hidden="1" x14ac:dyDescent="0.3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7"/>
        <v>102</v>
      </c>
      <c r="P1253">
        <f t="shared" si="96"/>
        <v>82.54</v>
      </c>
      <c r="Q1253" s="9" t="s">
        <v>8323</v>
      </c>
      <c r="R1253" t="s">
        <v>8324</v>
      </c>
      <c r="S1253" s="16">
        <f t="shared" si="93"/>
        <v>40751.814432870371</v>
      </c>
      <c r="T1253" s="16">
        <f t="shared" si="94"/>
        <v>40811.814432870371</v>
      </c>
      <c r="U1253">
        <f t="shared" si="95"/>
        <v>2011</v>
      </c>
    </row>
    <row r="1254" spans="1:21" ht="43.2" hidden="1" x14ac:dyDescent="0.3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7"/>
        <v>138</v>
      </c>
      <c r="P1254">
        <f t="shared" si="96"/>
        <v>34.17</v>
      </c>
      <c r="Q1254" s="9" t="s">
        <v>8323</v>
      </c>
      <c r="R1254" t="s">
        <v>8324</v>
      </c>
      <c r="S1254" s="16">
        <f t="shared" si="93"/>
        <v>41543.988067129627</v>
      </c>
      <c r="T1254" s="16">
        <f t="shared" si="94"/>
        <v>41571.988067129627</v>
      </c>
      <c r="U1254">
        <f t="shared" si="95"/>
        <v>2013</v>
      </c>
    </row>
    <row r="1255" spans="1:21" ht="43.2" hidden="1" x14ac:dyDescent="0.3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7"/>
        <v>303833</v>
      </c>
      <c r="P1255">
        <f t="shared" si="96"/>
        <v>42.73</v>
      </c>
      <c r="Q1255" s="9" t="s">
        <v>8323</v>
      </c>
      <c r="R1255" t="s">
        <v>8324</v>
      </c>
      <c r="S1255" s="16">
        <f t="shared" si="93"/>
        <v>41855.783645833333</v>
      </c>
      <c r="T1255" s="16">
        <f t="shared" si="94"/>
        <v>41885.783645833333</v>
      </c>
      <c r="U1255">
        <f t="shared" si="95"/>
        <v>2014</v>
      </c>
    </row>
    <row r="1256" spans="1:21" ht="43.2" hidden="1" x14ac:dyDescent="0.3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7"/>
        <v>199</v>
      </c>
      <c r="P1256">
        <f t="shared" si="96"/>
        <v>94.49</v>
      </c>
      <c r="Q1256" s="9" t="s">
        <v>8323</v>
      </c>
      <c r="R1256" t="s">
        <v>8324</v>
      </c>
      <c r="S1256" s="16">
        <f t="shared" si="93"/>
        <v>40487.621365740742</v>
      </c>
      <c r="T1256" s="16">
        <f t="shared" si="94"/>
        <v>40544.207638888889</v>
      </c>
      <c r="U1256">
        <f t="shared" si="95"/>
        <v>2010</v>
      </c>
    </row>
    <row r="1257" spans="1:21" ht="43.2" hidden="1" x14ac:dyDescent="0.3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7"/>
        <v>202</v>
      </c>
      <c r="P1257">
        <f t="shared" si="96"/>
        <v>55.7</v>
      </c>
      <c r="Q1257" s="9" t="s">
        <v>8323</v>
      </c>
      <c r="R1257" t="s">
        <v>8324</v>
      </c>
      <c r="S1257" s="16">
        <f t="shared" si="93"/>
        <v>41579.845509259263</v>
      </c>
      <c r="T1257" s="16">
        <f t="shared" si="94"/>
        <v>41609.887175925927</v>
      </c>
      <c r="U1257">
        <f t="shared" si="95"/>
        <v>2013</v>
      </c>
    </row>
    <row r="1258" spans="1:21" ht="43.2" hidden="1" x14ac:dyDescent="0.3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7"/>
        <v>118</v>
      </c>
      <c r="P1258">
        <f t="shared" si="96"/>
        <v>98.03</v>
      </c>
      <c r="Q1258" s="9" t="s">
        <v>8323</v>
      </c>
      <c r="R1258" t="s">
        <v>8324</v>
      </c>
      <c r="S1258" s="16">
        <f t="shared" si="93"/>
        <v>40921.919340277782</v>
      </c>
      <c r="T1258" s="16">
        <f t="shared" si="94"/>
        <v>40951.919340277782</v>
      </c>
      <c r="U1258">
        <f t="shared" si="95"/>
        <v>2012</v>
      </c>
    </row>
    <row r="1259" spans="1:21" ht="43.2" hidden="1" x14ac:dyDescent="0.3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7"/>
        <v>295</v>
      </c>
      <c r="P1259">
        <f t="shared" si="96"/>
        <v>92.1</v>
      </c>
      <c r="Q1259" s="9" t="s">
        <v>8323</v>
      </c>
      <c r="R1259" t="s">
        <v>8324</v>
      </c>
      <c r="S1259" s="16">
        <f t="shared" si="93"/>
        <v>40587.085532407407</v>
      </c>
      <c r="T1259" s="16">
        <f t="shared" si="94"/>
        <v>40636.043865740743</v>
      </c>
      <c r="U1259">
        <f t="shared" si="95"/>
        <v>2011</v>
      </c>
    </row>
    <row r="1260" spans="1:21" ht="43.2" hidden="1" x14ac:dyDescent="0.3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7"/>
        <v>213</v>
      </c>
      <c r="P1260">
        <f t="shared" si="96"/>
        <v>38.18</v>
      </c>
      <c r="Q1260" s="9" t="s">
        <v>8323</v>
      </c>
      <c r="R1260" t="s">
        <v>8324</v>
      </c>
      <c r="S1260" s="16">
        <f t="shared" si="93"/>
        <v>41487.611250000002</v>
      </c>
      <c r="T1260" s="16">
        <f t="shared" si="94"/>
        <v>41517.611250000002</v>
      </c>
      <c r="U1260">
        <f t="shared" si="95"/>
        <v>2013</v>
      </c>
    </row>
    <row r="1261" spans="1:21" ht="43.2" hidden="1" x14ac:dyDescent="0.3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7"/>
        <v>104</v>
      </c>
      <c r="P1261">
        <f t="shared" si="96"/>
        <v>27.15</v>
      </c>
      <c r="Q1261" s="9" t="s">
        <v>8323</v>
      </c>
      <c r="R1261" t="s">
        <v>8324</v>
      </c>
      <c r="S1261" s="16">
        <f t="shared" si="93"/>
        <v>41766.970648148148</v>
      </c>
      <c r="T1261" s="16">
        <f t="shared" si="94"/>
        <v>41799.165972222225</v>
      </c>
      <c r="U1261">
        <f t="shared" si="95"/>
        <v>2014</v>
      </c>
    </row>
    <row r="1262" spans="1:21" ht="43.2" hidden="1" x14ac:dyDescent="0.3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7"/>
        <v>114</v>
      </c>
      <c r="P1262">
        <f t="shared" si="96"/>
        <v>50.69</v>
      </c>
      <c r="Q1262" s="9" t="s">
        <v>8323</v>
      </c>
      <c r="R1262" t="s">
        <v>8324</v>
      </c>
      <c r="S1262" s="16">
        <f t="shared" si="93"/>
        <v>41666.842824074076</v>
      </c>
      <c r="T1262" s="16">
        <f t="shared" si="94"/>
        <v>41696.842824074076</v>
      </c>
      <c r="U1262">
        <f t="shared" si="95"/>
        <v>2014</v>
      </c>
    </row>
    <row r="1263" spans="1:21" ht="43.2" hidden="1" x14ac:dyDescent="0.3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7"/>
        <v>101</v>
      </c>
      <c r="P1263">
        <f t="shared" si="96"/>
        <v>38.94</v>
      </c>
      <c r="Q1263" s="9" t="s">
        <v>8323</v>
      </c>
      <c r="R1263" t="s">
        <v>8324</v>
      </c>
      <c r="S1263" s="16">
        <f t="shared" si="93"/>
        <v>41638.342905092592</v>
      </c>
      <c r="T1263" s="16">
        <f t="shared" si="94"/>
        <v>41668.342905092592</v>
      </c>
      <c r="U1263">
        <f t="shared" si="95"/>
        <v>2013</v>
      </c>
    </row>
    <row r="1264" spans="1:21" ht="43.2" hidden="1" x14ac:dyDescent="0.3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7"/>
        <v>125</v>
      </c>
      <c r="P1264">
        <f t="shared" si="96"/>
        <v>77.64</v>
      </c>
      <c r="Q1264" s="9" t="s">
        <v>8323</v>
      </c>
      <c r="R1264" t="s">
        <v>8324</v>
      </c>
      <c r="S1264" s="16">
        <f t="shared" si="93"/>
        <v>41656.762638888889</v>
      </c>
      <c r="T1264" s="16">
        <f t="shared" si="94"/>
        <v>41686.762638888889</v>
      </c>
      <c r="U1264">
        <f t="shared" si="95"/>
        <v>2014</v>
      </c>
    </row>
    <row r="1265" spans="1:21" ht="28.8" hidden="1" x14ac:dyDescent="0.3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7"/>
        <v>119</v>
      </c>
      <c r="P1265">
        <f t="shared" si="96"/>
        <v>43.54</v>
      </c>
      <c r="Q1265" s="9" t="s">
        <v>8323</v>
      </c>
      <c r="R1265" t="s">
        <v>8324</v>
      </c>
      <c r="S1265" s="16">
        <f t="shared" si="93"/>
        <v>41692.084143518521</v>
      </c>
      <c r="T1265" s="16">
        <f t="shared" si="94"/>
        <v>41727.041666666664</v>
      </c>
      <c r="U1265">
        <f t="shared" si="95"/>
        <v>2014</v>
      </c>
    </row>
    <row r="1266" spans="1:21" ht="43.2" hidden="1" x14ac:dyDescent="0.3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7"/>
        <v>166</v>
      </c>
      <c r="P1266">
        <f t="shared" si="96"/>
        <v>31.82</v>
      </c>
      <c r="Q1266" s="9" t="s">
        <v>8323</v>
      </c>
      <c r="R1266" t="s">
        <v>8324</v>
      </c>
      <c r="S1266" s="16">
        <f t="shared" si="93"/>
        <v>41547.662997685184</v>
      </c>
      <c r="T1266" s="16">
        <f t="shared" si="94"/>
        <v>41576.662997685184</v>
      </c>
      <c r="U1266">
        <f t="shared" si="95"/>
        <v>2013</v>
      </c>
    </row>
    <row r="1267" spans="1:21" ht="57.6" hidden="1" x14ac:dyDescent="0.3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7"/>
        <v>119</v>
      </c>
      <c r="P1267">
        <f t="shared" si="96"/>
        <v>63.18</v>
      </c>
      <c r="Q1267" s="9" t="s">
        <v>8323</v>
      </c>
      <c r="R1267" t="s">
        <v>8324</v>
      </c>
      <c r="S1267" s="16">
        <f t="shared" si="93"/>
        <v>40465.655266203699</v>
      </c>
      <c r="T1267" s="16">
        <f t="shared" si="94"/>
        <v>40512.655266203699</v>
      </c>
      <c r="U1267">
        <f t="shared" si="95"/>
        <v>2010</v>
      </c>
    </row>
    <row r="1268" spans="1:21" ht="28.8" hidden="1" x14ac:dyDescent="0.3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7"/>
        <v>100</v>
      </c>
      <c r="P1268">
        <f t="shared" si="96"/>
        <v>190.9</v>
      </c>
      <c r="Q1268" s="9" t="s">
        <v>8323</v>
      </c>
      <c r="R1268" t="s">
        <v>8324</v>
      </c>
      <c r="S1268" s="16">
        <f t="shared" si="93"/>
        <v>41620.87667824074</v>
      </c>
      <c r="T1268" s="16">
        <f t="shared" si="94"/>
        <v>41650.87667824074</v>
      </c>
      <c r="U1268">
        <f t="shared" si="95"/>
        <v>2013</v>
      </c>
    </row>
    <row r="1269" spans="1:21" ht="43.2" hidden="1" x14ac:dyDescent="0.3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7"/>
        <v>102</v>
      </c>
      <c r="P1269">
        <f t="shared" si="96"/>
        <v>140.86000000000001</v>
      </c>
      <c r="Q1269" s="9" t="s">
        <v>8323</v>
      </c>
      <c r="R1269" t="s">
        <v>8324</v>
      </c>
      <c r="S1269" s="16">
        <f t="shared" si="93"/>
        <v>41449.585162037038</v>
      </c>
      <c r="T1269" s="16">
        <f t="shared" si="94"/>
        <v>41479.585162037038</v>
      </c>
      <c r="U1269">
        <f t="shared" si="95"/>
        <v>2013</v>
      </c>
    </row>
    <row r="1270" spans="1:21" ht="28.8" hidden="1" x14ac:dyDescent="0.3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7"/>
        <v>117</v>
      </c>
      <c r="P1270">
        <f t="shared" si="96"/>
        <v>76.92</v>
      </c>
      <c r="Q1270" s="9" t="s">
        <v>8323</v>
      </c>
      <c r="R1270" t="s">
        <v>8324</v>
      </c>
      <c r="S1270" s="16">
        <f t="shared" si="93"/>
        <v>41507.845451388886</v>
      </c>
      <c r="T1270" s="16">
        <f t="shared" si="94"/>
        <v>41537.845451388886</v>
      </c>
      <c r="U1270">
        <f t="shared" si="95"/>
        <v>2013</v>
      </c>
    </row>
    <row r="1271" spans="1:21" ht="43.2" hidden="1" x14ac:dyDescent="0.3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7"/>
        <v>109</v>
      </c>
      <c r="P1271">
        <f t="shared" si="96"/>
        <v>99.16</v>
      </c>
      <c r="Q1271" s="9" t="s">
        <v>8323</v>
      </c>
      <c r="R1271" t="s">
        <v>8324</v>
      </c>
      <c r="S1271" s="16">
        <f t="shared" si="93"/>
        <v>42445.823055555549</v>
      </c>
      <c r="T1271" s="16">
        <f t="shared" si="94"/>
        <v>42476</v>
      </c>
      <c r="U1271">
        <f t="shared" si="95"/>
        <v>2016</v>
      </c>
    </row>
    <row r="1272" spans="1:21" ht="28.8" hidden="1" x14ac:dyDescent="0.3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7"/>
        <v>115</v>
      </c>
      <c r="P1272">
        <f t="shared" si="96"/>
        <v>67.88</v>
      </c>
      <c r="Q1272" s="9" t="s">
        <v>8323</v>
      </c>
      <c r="R1272" t="s">
        <v>8324</v>
      </c>
      <c r="S1272" s="16">
        <f t="shared" si="93"/>
        <v>40933.856967592597</v>
      </c>
      <c r="T1272" s="16">
        <f t="shared" si="94"/>
        <v>40993.815300925926</v>
      </c>
      <c r="U1272">
        <f t="shared" si="95"/>
        <v>2012</v>
      </c>
    </row>
    <row r="1273" spans="1:21" ht="43.2" hidden="1" x14ac:dyDescent="0.3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7"/>
        <v>102</v>
      </c>
      <c r="P1273">
        <f t="shared" si="96"/>
        <v>246.29</v>
      </c>
      <c r="Q1273" s="9" t="s">
        <v>8323</v>
      </c>
      <c r="R1273" t="s">
        <v>8324</v>
      </c>
      <c r="S1273" s="16">
        <f t="shared" si="93"/>
        <v>41561.683553240742</v>
      </c>
      <c r="T1273" s="16">
        <f t="shared" si="94"/>
        <v>41591.725219907406</v>
      </c>
      <c r="U1273">
        <f t="shared" si="95"/>
        <v>2013</v>
      </c>
    </row>
    <row r="1274" spans="1:21" ht="57.6" hidden="1" x14ac:dyDescent="0.3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7"/>
        <v>106</v>
      </c>
      <c r="P1274">
        <f t="shared" si="96"/>
        <v>189.29</v>
      </c>
      <c r="Q1274" s="9" t="s">
        <v>8323</v>
      </c>
      <c r="R1274" t="s">
        <v>8324</v>
      </c>
      <c r="S1274" s="16">
        <f t="shared" si="93"/>
        <v>40274.745127314818</v>
      </c>
      <c r="T1274" s="16">
        <f t="shared" si="94"/>
        <v>40344.166666666664</v>
      </c>
      <c r="U1274">
        <f t="shared" si="95"/>
        <v>2010</v>
      </c>
    </row>
    <row r="1275" spans="1:21" ht="43.2" hidden="1" x14ac:dyDescent="0.3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7"/>
        <v>104</v>
      </c>
      <c r="P1275">
        <f t="shared" si="96"/>
        <v>76.67</v>
      </c>
      <c r="Q1275" s="9" t="s">
        <v>8323</v>
      </c>
      <c r="R1275" t="s">
        <v>8324</v>
      </c>
      <c r="S1275" s="16">
        <f t="shared" si="93"/>
        <v>41852.730219907404</v>
      </c>
      <c r="T1275" s="16">
        <f t="shared" si="94"/>
        <v>41882.730219907404</v>
      </c>
      <c r="U1275">
        <f t="shared" si="95"/>
        <v>2014</v>
      </c>
    </row>
    <row r="1276" spans="1:21" ht="43.2" hidden="1" x14ac:dyDescent="0.3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7"/>
        <v>155</v>
      </c>
      <c r="P1276">
        <f t="shared" si="96"/>
        <v>82.96</v>
      </c>
      <c r="Q1276" s="9" t="s">
        <v>8323</v>
      </c>
      <c r="R1276" t="s">
        <v>8324</v>
      </c>
      <c r="S1276" s="16">
        <f t="shared" si="93"/>
        <v>41116.690104166664</v>
      </c>
      <c r="T1276" s="16">
        <f t="shared" si="94"/>
        <v>41151.690104166664</v>
      </c>
      <c r="U1276">
        <f t="shared" si="95"/>
        <v>2012</v>
      </c>
    </row>
    <row r="1277" spans="1:21" ht="43.2" hidden="1" x14ac:dyDescent="0.3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7"/>
        <v>162</v>
      </c>
      <c r="P1277">
        <f t="shared" si="96"/>
        <v>62.52</v>
      </c>
      <c r="Q1277" s="9" t="s">
        <v>8323</v>
      </c>
      <c r="R1277" t="s">
        <v>8324</v>
      </c>
      <c r="S1277" s="16">
        <f t="shared" si="93"/>
        <v>41458.867905092593</v>
      </c>
      <c r="T1277" s="16">
        <f t="shared" si="94"/>
        <v>41493.867905092593</v>
      </c>
      <c r="U1277">
        <f t="shared" si="95"/>
        <v>2013</v>
      </c>
    </row>
    <row r="1278" spans="1:21" ht="28.8" hidden="1" x14ac:dyDescent="0.3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7"/>
        <v>104</v>
      </c>
      <c r="P1278">
        <f t="shared" si="96"/>
        <v>46.07</v>
      </c>
      <c r="Q1278" s="9" t="s">
        <v>8323</v>
      </c>
      <c r="R1278" t="s">
        <v>8324</v>
      </c>
      <c r="S1278" s="16">
        <f t="shared" si="93"/>
        <v>40007.704247685186</v>
      </c>
      <c r="T1278" s="16">
        <f t="shared" si="94"/>
        <v>40057.166666666664</v>
      </c>
      <c r="U1278">
        <f t="shared" si="95"/>
        <v>2009</v>
      </c>
    </row>
    <row r="1279" spans="1:21" ht="43.2" hidden="1" x14ac:dyDescent="0.3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7"/>
        <v>106</v>
      </c>
      <c r="P1279">
        <f t="shared" si="96"/>
        <v>38.54</v>
      </c>
      <c r="Q1279" s="9" t="s">
        <v>8323</v>
      </c>
      <c r="R1279" t="s">
        <v>8324</v>
      </c>
      <c r="S1279" s="16">
        <f t="shared" si="93"/>
        <v>41121.561886574076</v>
      </c>
      <c r="T1279" s="16">
        <f t="shared" si="94"/>
        <v>41156.561886574076</v>
      </c>
      <c r="U1279">
        <f t="shared" si="95"/>
        <v>2012</v>
      </c>
    </row>
    <row r="1280" spans="1:21" ht="43.2" hidden="1" x14ac:dyDescent="0.3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7"/>
        <v>155</v>
      </c>
      <c r="P1280">
        <f t="shared" si="96"/>
        <v>53.01</v>
      </c>
      <c r="Q1280" s="9" t="s">
        <v>8323</v>
      </c>
      <c r="R1280" t="s">
        <v>8324</v>
      </c>
      <c r="S1280" s="16">
        <f t="shared" si="93"/>
        <v>41786.555162037039</v>
      </c>
      <c r="T1280" s="16">
        <f t="shared" si="94"/>
        <v>41815.083333333336</v>
      </c>
      <c r="U1280">
        <f t="shared" si="95"/>
        <v>2014</v>
      </c>
    </row>
    <row r="1281" spans="1:21" ht="43.2" hidden="1" x14ac:dyDescent="0.3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7"/>
        <v>111</v>
      </c>
      <c r="P1281">
        <f t="shared" si="96"/>
        <v>73.36</v>
      </c>
      <c r="Q1281" s="9" t="s">
        <v>8323</v>
      </c>
      <c r="R1281" t="s">
        <v>8324</v>
      </c>
      <c r="S1281" s="16">
        <f t="shared" si="93"/>
        <v>41682.099189814813</v>
      </c>
      <c r="T1281" s="16">
        <f t="shared" si="94"/>
        <v>41722.057523148149</v>
      </c>
      <c r="U1281">
        <f t="shared" si="95"/>
        <v>2014</v>
      </c>
    </row>
    <row r="1282" spans="1:21" ht="43.2" hidden="1" x14ac:dyDescent="0.3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97"/>
        <v>111</v>
      </c>
      <c r="P1282">
        <f t="shared" si="96"/>
        <v>127.98</v>
      </c>
      <c r="Q1282" s="9" t="s">
        <v>8323</v>
      </c>
      <c r="R1282" t="s">
        <v>8324</v>
      </c>
      <c r="S1282" s="16">
        <f t="shared" si="93"/>
        <v>40513.757569444446</v>
      </c>
      <c r="T1282" s="16">
        <f t="shared" si="94"/>
        <v>40603.757569444446</v>
      </c>
      <c r="U1282">
        <f t="shared" si="95"/>
        <v>2010</v>
      </c>
    </row>
    <row r="1283" spans="1:21" ht="43.2" hidden="1" x14ac:dyDescent="0.3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97"/>
        <v>111</v>
      </c>
      <c r="P1283">
        <f t="shared" si="96"/>
        <v>104.73</v>
      </c>
      <c r="Q1283" s="9" t="s">
        <v>8323</v>
      </c>
      <c r="R1283" t="s">
        <v>8324</v>
      </c>
      <c r="S1283" s="16">
        <f t="shared" ref="S1283:S1346" si="98">(((J1283/60)/60)/24)+DATE(1970,1,1)</f>
        <v>41463.743472222224</v>
      </c>
      <c r="T1283" s="16">
        <f t="shared" ref="T1283:T1346" si="99">(((I1283/60)/60)/24)+DATE(1970,1,1)</f>
        <v>41483.743472222224</v>
      </c>
      <c r="U1283">
        <f t="shared" ref="U1283:U1346" si="100">YEAR(S:S)</f>
        <v>2013</v>
      </c>
    </row>
    <row r="1284" spans="1:21" ht="43.2" hidden="1" x14ac:dyDescent="0.3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97"/>
        <v>124</v>
      </c>
      <c r="P1284">
        <f t="shared" ref="P1284:P1347" si="101">IFERROR(ROUND(E1284/L1284,2), "N/A")</f>
        <v>67.67</v>
      </c>
      <c r="Q1284" s="9" t="s">
        <v>8323</v>
      </c>
      <c r="R1284" t="s">
        <v>8324</v>
      </c>
      <c r="S1284" s="16">
        <f t="shared" si="98"/>
        <v>41586.475173611114</v>
      </c>
      <c r="T1284" s="16">
        <f t="shared" si="99"/>
        <v>41617.207638888889</v>
      </c>
      <c r="U1284">
        <f t="shared" si="100"/>
        <v>2013</v>
      </c>
    </row>
    <row r="1285" spans="1:21" ht="43.2" hidden="1" x14ac:dyDescent="0.3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ref="O1285:O1348" si="102">ROUND(E1285/D1285*100,0)</f>
        <v>211</v>
      </c>
      <c r="P1285">
        <f t="shared" si="101"/>
        <v>95.93</v>
      </c>
      <c r="Q1285" s="9" t="s">
        <v>8323</v>
      </c>
      <c r="R1285" t="s">
        <v>8324</v>
      </c>
      <c r="S1285" s="16">
        <f t="shared" si="98"/>
        <v>41320.717465277776</v>
      </c>
      <c r="T1285" s="16">
        <f t="shared" si="99"/>
        <v>41344.166666666664</v>
      </c>
      <c r="U1285">
        <f t="shared" si="100"/>
        <v>2013</v>
      </c>
    </row>
    <row r="1286" spans="1:21" ht="43.2" x14ac:dyDescent="0.3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2"/>
        <v>101</v>
      </c>
      <c r="P1286">
        <f t="shared" si="101"/>
        <v>65.16</v>
      </c>
      <c r="Q1286" s="9" t="s">
        <v>8315</v>
      </c>
      <c r="R1286" t="s">
        <v>8316</v>
      </c>
      <c r="S1286" s="16">
        <f t="shared" si="98"/>
        <v>42712.23474537037</v>
      </c>
      <c r="T1286" s="16">
        <f t="shared" si="99"/>
        <v>42735.707638888889</v>
      </c>
      <c r="U1286">
        <f t="shared" si="100"/>
        <v>2016</v>
      </c>
    </row>
    <row r="1287" spans="1:21" ht="43.2" x14ac:dyDescent="0.3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2"/>
        <v>102</v>
      </c>
      <c r="P1287">
        <f t="shared" si="101"/>
        <v>32.270000000000003</v>
      </c>
      <c r="Q1287" s="9" t="s">
        <v>8315</v>
      </c>
      <c r="R1287" t="s">
        <v>8316</v>
      </c>
      <c r="S1287" s="16">
        <f t="shared" si="98"/>
        <v>42160.583043981482</v>
      </c>
      <c r="T1287" s="16">
        <f t="shared" si="99"/>
        <v>42175.583043981482</v>
      </c>
      <c r="U1287">
        <f t="shared" si="100"/>
        <v>2015</v>
      </c>
    </row>
    <row r="1288" spans="1:21" ht="43.2" x14ac:dyDescent="0.3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2"/>
        <v>108</v>
      </c>
      <c r="P1288">
        <f t="shared" si="101"/>
        <v>81.25</v>
      </c>
      <c r="Q1288" s="9" t="s">
        <v>8315</v>
      </c>
      <c r="R1288" t="s">
        <v>8316</v>
      </c>
      <c r="S1288" s="16">
        <f t="shared" si="98"/>
        <v>42039.384571759263</v>
      </c>
      <c r="T1288" s="16">
        <f t="shared" si="99"/>
        <v>42052.583333333328</v>
      </c>
      <c r="U1288">
        <f t="shared" si="100"/>
        <v>2015</v>
      </c>
    </row>
    <row r="1289" spans="1:21" ht="72" x14ac:dyDescent="0.3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2"/>
        <v>242</v>
      </c>
      <c r="P1289">
        <f t="shared" si="101"/>
        <v>24.2</v>
      </c>
      <c r="Q1289" s="9" t="s">
        <v>8315</v>
      </c>
      <c r="R1289" t="s">
        <v>8316</v>
      </c>
      <c r="S1289" s="16">
        <f t="shared" si="98"/>
        <v>42107.621018518519</v>
      </c>
      <c r="T1289" s="16">
        <f t="shared" si="99"/>
        <v>42167.621018518519</v>
      </c>
      <c r="U1289">
        <f t="shared" si="100"/>
        <v>2015</v>
      </c>
    </row>
    <row r="1290" spans="1:21" ht="43.2" x14ac:dyDescent="0.3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2"/>
        <v>100</v>
      </c>
      <c r="P1290">
        <f t="shared" si="101"/>
        <v>65.87</v>
      </c>
      <c r="Q1290" s="9" t="s">
        <v>8315</v>
      </c>
      <c r="R1290" t="s">
        <v>8316</v>
      </c>
      <c r="S1290" s="16">
        <f t="shared" si="98"/>
        <v>42561.154664351852</v>
      </c>
      <c r="T1290" s="16">
        <f t="shared" si="99"/>
        <v>42592.166666666672</v>
      </c>
      <c r="U1290">
        <f t="shared" si="100"/>
        <v>2016</v>
      </c>
    </row>
    <row r="1291" spans="1:21" ht="43.2" x14ac:dyDescent="0.3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2"/>
        <v>125</v>
      </c>
      <c r="P1291">
        <f t="shared" si="101"/>
        <v>36.08</v>
      </c>
      <c r="Q1291" s="9" t="s">
        <v>8315</v>
      </c>
      <c r="R1291" t="s">
        <v>8316</v>
      </c>
      <c r="S1291" s="16">
        <f t="shared" si="98"/>
        <v>42709.134780092587</v>
      </c>
      <c r="T1291" s="16">
        <f t="shared" si="99"/>
        <v>42739.134780092587</v>
      </c>
      <c r="U1291">
        <f t="shared" si="100"/>
        <v>2016</v>
      </c>
    </row>
    <row r="1292" spans="1:21" ht="28.8" x14ac:dyDescent="0.3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2"/>
        <v>109</v>
      </c>
      <c r="P1292">
        <f t="shared" si="101"/>
        <v>44.19</v>
      </c>
      <c r="Q1292" s="9" t="s">
        <v>8315</v>
      </c>
      <c r="R1292" t="s">
        <v>8316</v>
      </c>
      <c r="S1292" s="16">
        <f t="shared" si="98"/>
        <v>42086.614942129629</v>
      </c>
      <c r="T1292" s="16">
        <f t="shared" si="99"/>
        <v>42117.290972222225</v>
      </c>
      <c r="U1292">
        <f t="shared" si="100"/>
        <v>2015</v>
      </c>
    </row>
    <row r="1293" spans="1:21" ht="43.2" x14ac:dyDescent="0.3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2"/>
        <v>146</v>
      </c>
      <c r="P1293">
        <f t="shared" si="101"/>
        <v>104.07</v>
      </c>
      <c r="Q1293" s="9" t="s">
        <v>8315</v>
      </c>
      <c r="R1293" t="s">
        <v>8316</v>
      </c>
      <c r="S1293" s="16">
        <f t="shared" si="98"/>
        <v>42064.652673611112</v>
      </c>
      <c r="T1293" s="16">
        <f t="shared" si="99"/>
        <v>42101.291666666672</v>
      </c>
      <c r="U1293">
        <f t="shared" si="100"/>
        <v>2015</v>
      </c>
    </row>
    <row r="1294" spans="1:21" ht="57.6" x14ac:dyDescent="0.3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2"/>
        <v>110</v>
      </c>
      <c r="P1294">
        <f t="shared" si="101"/>
        <v>35.96</v>
      </c>
      <c r="Q1294" s="9" t="s">
        <v>8315</v>
      </c>
      <c r="R1294" t="s">
        <v>8316</v>
      </c>
      <c r="S1294" s="16">
        <f t="shared" si="98"/>
        <v>42256.764212962968</v>
      </c>
      <c r="T1294" s="16">
        <f t="shared" si="99"/>
        <v>42283.957638888889</v>
      </c>
      <c r="U1294">
        <f t="shared" si="100"/>
        <v>2015</v>
      </c>
    </row>
    <row r="1295" spans="1:21" ht="57.6" x14ac:dyDescent="0.3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2"/>
        <v>102</v>
      </c>
      <c r="P1295">
        <f t="shared" si="101"/>
        <v>127.79</v>
      </c>
      <c r="Q1295" s="9" t="s">
        <v>8315</v>
      </c>
      <c r="R1295" t="s">
        <v>8316</v>
      </c>
      <c r="S1295" s="16">
        <f t="shared" si="98"/>
        <v>42292.701053240744</v>
      </c>
      <c r="T1295" s="16">
        <f t="shared" si="99"/>
        <v>42322.742719907401</v>
      </c>
      <c r="U1295">
        <f t="shared" si="100"/>
        <v>2015</v>
      </c>
    </row>
    <row r="1296" spans="1:21" ht="43.2" x14ac:dyDescent="0.3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2"/>
        <v>122</v>
      </c>
      <c r="P1296">
        <f t="shared" si="101"/>
        <v>27.73</v>
      </c>
      <c r="Q1296" s="9" t="s">
        <v>8315</v>
      </c>
      <c r="R1296" t="s">
        <v>8316</v>
      </c>
      <c r="S1296" s="16">
        <f t="shared" si="98"/>
        <v>42278.453668981485</v>
      </c>
      <c r="T1296" s="16">
        <f t="shared" si="99"/>
        <v>42296.458333333328</v>
      </c>
      <c r="U1296">
        <f t="shared" si="100"/>
        <v>2015</v>
      </c>
    </row>
    <row r="1297" spans="1:21" ht="43.2" x14ac:dyDescent="0.3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2"/>
        <v>102</v>
      </c>
      <c r="P1297">
        <f t="shared" si="101"/>
        <v>39.83</v>
      </c>
      <c r="Q1297" s="9" t="s">
        <v>8315</v>
      </c>
      <c r="R1297" t="s">
        <v>8316</v>
      </c>
      <c r="S1297" s="16">
        <f t="shared" si="98"/>
        <v>42184.572881944448</v>
      </c>
      <c r="T1297" s="16">
        <f t="shared" si="99"/>
        <v>42214.708333333328</v>
      </c>
      <c r="U1297">
        <f t="shared" si="100"/>
        <v>2015</v>
      </c>
    </row>
    <row r="1298" spans="1:21" ht="57.6" x14ac:dyDescent="0.3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2"/>
        <v>141</v>
      </c>
      <c r="P1298">
        <f t="shared" si="101"/>
        <v>52.17</v>
      </c>
      <c r="Q1298" s="9" t="s">
        <v>8315</v>
      </c>
      <c r="R1298" t="s">
        <v>8316</v>
      </c>
      <c r="S1298" s="16">
        <f t="shared" si="98"/>
        <v>42423.050613425927</v>
      </c>
      <c r="T1298" s="16">
        <f t="shared" si="99"/>
        <v>42443.008946759262</v>
      </c>
      <c r="U1298">
        <f t="shared" si="100"/>
        <v>2016</v>
      </c>
    </row>
    <row r="1299" spans="1:21" ht="43.2" x14ac:dyDescent="0.3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2"/>
        <v>110</v>
      </c>
      <c r="P1299">
        <f t="shared" si="101"/>
        <v>92.04</v>
      </c>
      <c r="Q1299" s="9" t="s">
        <v>8315</v>
      </c>
      <c r="R1299" t="s">
        <v>8316</v>
      </c>
      <c r="S1299" s="16">
        <f t="shared" si="98"/>
        <v>42461.747199074074</v>
      </c>
      <c r="T1299" s="16">
        <f t="shared" si="99"/>
        <v>42491.747199074074</v>
      </c>
      <c r="U1299">
        <f t="shared" si="100"/>
        <v>2016</v>
      </c>
    </row>
    <row r="1300" spans="1:21" ht="43.2" x14ac:dyDescent="0.3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2"/>
        <v>105</v>
      </c>
      <c r="P1300">
        <f t="shared" si="101"/>
        <v>63.42</v>
      </c>
      <c r="Q1300" s="9" t="s">
        <v>8315</v>
      </c>
      <c r="R1300" t="s">
        <v>8316</v>
      </c>
      <c r="S1300" s="16">
        <f t="shared" si="98"/>
        <v>42458.680925925932</v>
      </c>
      <c r="T1300" s="16">
        <f t="shared" si="99"/>
        <v>42488.680925925932</v>
      </c>
      <c r="U1300">
        <f t="shared" si="100"/>
        <v>2016</v>
      </c>
    </row>
    <row r="1301" spans="1:21" ht="43.2" x14ac:dyDescent="0.3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2"/>
        <v>124</v>
      </c>
      <c r="P1301">
        <f t="shared" si="101"/>
        <v>135.63</v>
      </c>
      <c r="Q1301" s="9" t="s">
        <v>8315</v>
      </c>
      <c r="R1301" t="s">
        <v>8316</v>
      </c>
      <c r="S1301" s="16">
        <f t="shared" si="98"/>
        <v>42169.814340277779</v>
      </c>
      <c r="T1301" s="16">
        <f t="shared" si="99"/>
        <v>42199.814340277779</v>
      </c>
      <c r="U1301">
        <f t="shared" si="100"/>
        <v>2015</v>
      </c>
    </row>
    <row r="1302" spans="1:21" ht="43.2" x14ac:dyDescent="0.3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2"/>
        <v>135</v>
      </c>
      <c r="P1302">
        <f t="shared" si="101"/>
        <v>168.75</v>
      </c>
      <c r="Q1302" s="9" t="s">
        <v>8315</v>
      </c>
      <c r="R1302" t="s">
        <v>8316</v>
      </c>
      <c r="S1302" s="16">
        <f t="shared" si="98"/>
        <v>42483.675208333334</v>
      </c>
      <c r="T1302" s="16">
        <f t="shared" si="99"/>
        <v>42522.789583333331</v>
      </c>
      <c r="U1302">
        <f t="shared" si="100"/>
        <v>2016</v>
      </c>
    </row>
    <row r="1303" spans="1:21" ht="43.2" x14ac:dyDescent="0.3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2"/>
        <v>103</v>
      </c>
      <c r="P1303">
        <f t="shared" si="101"/>
        <v>70.86</v>
      </c>
      <c r="Q1303" s="9" t="s">
        <v>8315</v>
      </c>
      <c r="R1303" t="s">
        <v>8316</v>
      </c>
      <c r="S1303" s="16">
        <f t="shared" si="98"/>
        <v>42195.749745370369</v>
      </c>
      <c r="T1303" s="16">
        <f t="shared" si="99"/>
        <v>42206.125</v>
      </c>
      <c r="U1303">
        <f t="shared" si="100"/>
        <v>2015</v>
      </c>
    </row>
    <row r="1304" spans="1:21" ht="43.2" x14ac:dyDescent="0.3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2"/>
        <v>100</v>
      </c>
      <c r="P1304">
        <f t="shared" si="101"/>
        <v>50</v>
      </c>
      <c r="Q1304" s="9" t="s">
        <v>8315</v>
      </c>
      <c r="R1304" t="s">
        <v>8316</v>
      </c>
      <c r="S1304" s="16">
        <f t="shared" si="98"/>
        <v>42675.057997685188</v>
      </c>
      <c r="T1304" s="16">
        <f t="shared" si="99"/>
        <v>42705.099664351852</v>
      </c>
      <c r="U1304">
        <f t="shared" si="100"/>
        <v>2016</v>
      </c>
    </row>
    <row r="1305" spans="1:21" ht="28.8" x14ac:dyDescent="0.3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2"/>
        <v>130</v>
      </c>
      <c r="P1305">
        <f t="shared" si="101"/>
        <v>42.21</v>
      </c>
      <c r="Q1305" s="9" t="s">
        <v>8315</v>
      </c>
      <c r="R1305" t="s">
        <v>8316</v>
      </c>
      <c r="S1305" s="16">
        <f t="shared" si="98"/>
        <v>42566.441203703704</v>
      </c>
      <c r="T1305" s="16">
        <f t="shared" si="99"/>
        <v>42582.458333333328</v>
      </c>
      <c r="U1305">
        <f t="shared" si="100"/>
        <v>2016</v>
      </c>
    </row>
    <row r="1306" spans="1:21" ht="43.2" hidden="1" x14ac:dyDescent="0.3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2"/>
        <v>40</v>
      </c>
      <c r="P1306">
        <f t="shared" si="101"/>
        <v>152.41</v>
      </c>
      <c r="Q1306" s="9" t="s">
        <v>8317</v>
      </c>
      <c r="R1306" t="s">
        <v>8319</v>
      </c>
      <c r="S1306" s="16">
        <f t="shared" si="98"/>
        <v>42747.194502314815</v>
      </c>
      <c r="T1306" s="16">
        <f t="shared" si="99"/>
        <v>42807.152835648143</v>
      </c>
      <c r="U1306">
        <f t="shared" si="100"/>
        <v>2017</v>
      </c>
    </row>
    <row r="1307" spans="1:21" ht="43.2" hidden="1" x14ac:dyDescent="0.3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2"/>
        <v>26</v>
      </c>
      <c r="P1307">
        <f t="shared" si="101"/>
        <v>90.62</v>
      </c>
      <c r="Q1307" s="9" t="s">
        <v>8317</v>
      </c>
      <c r="R1307" t="s">
        <v>8319</v>
      </c>
      <c r="S1307" s="16">
        <f t="shared" si="98"/>
        <v>42543.665601851855</v>
      </c>
      <c r="T1307" s="16">
        <f t="shared" si="99"/>
        <v>42572.729166666672</v>
      </c>
      <c r="U1307">
        <f t="shared" si="100"/>
        <v>2016</v>
      </c>
    </row>
    <row r="1308" spans="1:21" ht="57.6" hidden="1" x14ac:dyDescent="0.3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2"/>
        <v>65</v>
      </c>
      <c r="P1308">
        <f t="shared" si="101"/>
        <v>201.6</v>
      </c>
      <c r="Q1308" s="9" t="s">
        <v>8317</v>
      </c>
      <c r="R1308" t="s">
        <v>8319</v>
      </c>
      <c r="S1308" s="16">
        <f t="shared" si="98"/>
        <v>41947.457569444443</v>
      </c>
      <c r="T1308" s="16">
        <f t="shared" si="99"/>
        <v>41977.457569444443</v>
      </c>
      <c r="U1308">
        <f t="shared" si="100"/>
        <v>2014</v>
      </c>
    </row>
    <row r="1309" spans="1:21" ht="28.8" hidden="1" x14ac:dyDescent="0.3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2"/>
        <v>12</v>
      </c>
      <c r="P1309">
        <f t="shared" si="101"/>
        <v>127.93</v>
      </c>
      <c r="Q1309" s="9" t="s">
        <v>8317</v>
      </c>
      <c r="R1309" t="s">
        <v>8319</v>
      </c>
      <c r="S1309" s="16">
        <f t="shared" si="98"/>
        <v>42387.503229166665</v>
      </c>
      <c r="T1309" s="16">
        <f t="shared" si="99"/>
        <v>42417.503229166665</v>
      </c>
      <c r="U1309">
        <f t="shared" si="100"/>
        <v>2016</v>
      </c>
    </row>
    <row r="1310" spans="1:21" ht="28.8" hidden="1" x14ac:dyDescent="0.3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2"/>
        <v>11</v>
      </c>
      <c r="P1310">
        <f t="shared" si="101"/>
        <v>29.89</v>
      </c>
      <c r="Q1310" s="9" t="s">
        <v>8317</v>
      </c>
      <c r="R1310" t="s">
        <v>8319</v>
      </c>
      <c r="S1310" s="16">
        <f t="shared" si="98"/>
        <v>42611.613564814819</v>
      </c>
      <c r="T1310" s="16">
        <f t="shared" si="99"/>
        <v>42651.613564814819</v>
      </c>
      <c r="U1310">
        <f t="shared" si="100"/>
        <v>2016</v>
      </c>
    </row>
    <row r="1311" spans="1:21" ht="43.2" hidden="1" x14ac:dyDescent="0.3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2"/>
        <v>112</v>
      </c>
      <c r="P1311">
        <f t="shared" si="101"/>
        <v>367.97</v>
      </c>
      <c r="Q1311" s="9" t="s">
        <v>8317</v>
      </c>
      <c r="R1311" t="s">
        <v>8319</v>
      </c>
      <c r="S1311" s="16">
        <f t="shared" si="98"/>
        <v>42257.882731481484</v>
      </c>
      <c r="T1311" s="16">
        <f t="shared" si="99"/>
        <v>42292.882731481484</v>
      </c>
      <c r="U1311">
        <f t="shared" si="100"/>
        <v>2015</v>
      </c>
    </row>
    <row r="1312" spans="1:21" ht="43.2" hidden="1" x14ac:dyDescent="0.3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2"/>
        <v>16</v>
      </c>
      <c r="P1312">
        <f t="shared" si="101"/>
        <v>129.16999999999999</v>
      </c>
      <c r="Q1312" s="9" t="s">
        <v>8317</v>
      </c>
      <c r="R1312" t="s">
        <v>8319</v>
      </c>
      <c r="S1312" s="16">
        <f t="shared" si="98"/>
        <v>42556.667245370365</v>
      </c>
      <c r="T1312" s="16">
        <f t="shared" si="99"/>
        <v>42601.667245370365</v>
      </c>
      <c r="U1312">
        <f t="shared" si="100"/>
        <v>2016</v>
      </c>
    </row>
    <row r="1313" spans="1:21" ht="57.6" hidden="1" x14ac:dyDescent="0.3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2"/>
        <v>32</v>
      </c>
      <c r="P1313">
        <f t="shared" si="101"/>
        <v>800.7</v>
      </c>
      <c r="Q1313" s="9" t="s">
        <v>8317</v>
      </c>
      <c r="R1313" t="s">
        <v>8319</v>
      </c>
      <c r="S1313" s="16">
        <f t="shared" si="98"/>
        <v>42669.802303240736</v>
      </c>
      <c r="T1313" s="16">
        <f t="shared" si="99"/>
        <v>42704.843969907408</v>
      </c>
      <c r="U1313">
        <f t="shared" si="100"/>
        <v>2016</v>
      </c>
    </row>
    <row r="1314" spans="1:21" ht="43.2" hidden="1" x14ac:dyDescent="0.3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2"/>
        <v>1</v>
      </c>
      <c r="P1314">
        <f t="shared" si="101"/>
        <v>28</v>
      </c>
      <c r="Q1314" s="9" t="s">
        <v>8317</v>
      </c>
      <c r="R1314" t="s">
        <v>8319</v>
      </c>
      <c r="S1314" s="16">
        <f t="shared" si="98"/>
        <v>42082.702800925923</v>
      </c>
      <c r="T1314" s="16">
        <f t="shared" si="99"/>
        <v>42112.702800925923</v>
      </c>
      <c r="U1314">
        <f t="shared" si="100"/>
        <v>2015</v>
      </c>
    </row>
    <row r="1315" spans="1:21" ht="43.2" hidden="1" x14ac:dyDescent="0.3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2"/>
        <v>31</v>
      </c>
      <c r="P1315">
        <f t="shared" si="101"/>
        <v>102.02</v>
      </c>
      <c r="Q1315" s="9" t="s">
        <v>8317</v>
      </c>
      <c r="R1315" t="s">
        <v>8319</v>
      </c>
      <c r="S1315" s="16">
        <f t="shared" si="98"/>
        <v>42402.709652777776</v>
      </c>
      <c r="T1315" s="16">
        <f t="shared" si="99"/>
        <v>42432.709652777776</v>
      </c>
      <c r="U1315">
        <f t="shared" si="100"/>
        <v>2016</v>
      </c>
    </row>
    <row r="1316" spans="1:21" ht="43.2" hidden="1" x14ac:dyDescent="0.3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2"/>
        <v>1</v>
      </c>
      <c r="P1316">
        <f t="shared" si="101"/>
        <v>184.36</v>
      </c>
      <c r="Q1316" s="9" t="s">
        <v>8317</v>
      </c>
      <c r="R1316" t="s">
        <v>8319</v>
      </c>
      <c r="S1316" s="16">
        <f t="shared" si="98"/>
        <v>42604.669675925921</v>
      </c>
      <c r="T1316" s="16">
        <f t="shared" si="99"/>
        <v>42664.669675925921</v>
      </c>
      <c r="U1316">
        <f t="shared" si="100"/>
        <v>2016</v>
      </c>
    </row>
    <row r="1317" spans="1:21" ht="28.8" hidden="1" x14ac:dyDescent="0.3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2"/>
        <v>40</v>
      </c>
      <c r="P1317">
        <f t="shared" si="101"/>
        <v>162.91999999999999</v>
      </c>
      <c r="Q1317" s="9" t="s">
        <v>8317</v>
      </c>
      <c r="R1317" t="s">
        <v>8319</v>
      </c>
      <c r="S1317" s="16">
        <f t="shared" si="98"/>
        <v>42278.498240740737</v>
      </c>
      <c r="T1317" s="16">
        <f t="shared" si="99"/>
        <v>42314.041666666672</v>
      </c>
      <c r="U1317">
        <f t="shared" si="100"/>
        <v>2015</v>
      </c>
    </row>
    <row r="1318" spans="1:21" ht="43.2" hidden="1" x14ac:dyDescent="0.3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2"/>
        <v>0</v>
      </c>
      <c r="P1318">
        <f t="shared" si="101"/>
        <v>1</v>
      </c>
      <c r="Q1318" s="9" t="s">
        <v>8317</v>
      </c>
      <c r="R1318" t="s">
        <v>8319</v>
      </c>
      <c r="S1318" s="16">
        <f t="shared" si="98"/>
        <v>42393.961909722217</v>
      </c>
      <c r="T1318" s="16">
        <f t="shared" si="99"/>
        <v>42428.961909722217</v>
      </c>
      <c r="U1318">
        <f t="shared" si="100"/>
        <v>2016</v>
      </c>
    </row>
    <row r="1319" spans="1:21" ht="57.6" hidden="1" x14ac:dyDescent="0.3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2"/>
        <v>6</v>
      </c>
      <c r="P1319">
        <f t="shared" si="101"/>
        <v>603.53</v>
      </c>
      <c r="Q1319" s="9" t="s">
        <v>8317</v>
      </c>
      <c r="R1319" t="s">
        <v>8319</v>
      </c>
      <c r="S1319" s="16">
        <f t="shared" si="98"/>
        <v>42520.235486111109</v>
      </c>
      <c r="T1319" s="16">
        <f t="shared" si="99"/>
        <v>42572.583333333328</v>
      </c>
      <c r="U1319">
        <f t="shared" si="100"/>
        <v>2016</v>
      </c>
    </row>
    <row r="1320" spans="1:21" ht="43.2" hidden="1" x14ac:dyDescent="0.3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2"/>
        <v>15</v>
      </c>
      <c r="P1320">
        <f t="shared" si="101"/>
        <v>45.41</v>
      </c>
      <c r="Q1320" s="9" t="s">
        <v>8317</v>
      </c>
      <c r="R1320" t="s">
        <v>8319</v>
      </c>
      <c r="S1320" s="16">
        <f t="shared" si="98"/>
        <v>41985.043657407412</v>
      </c>
      <c r="T1320" s="16">
        <f t="shared" si="99"/>
        <v>42015.043657407412</v>
      </c>
      <c r="U1320">
        <f t="shared" si="100"/>
        <v>2014</v>
      </c>
    </row>
    <row r="1321" spans="1:21" ht="43.2" hidden="1" x14ac:dyDescent="0.3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2"/>
        <v>15</v>
      </c>
      <c r="P1321">
        <f t="shared" si="101"/>
        <v>97.33</v>
      </c>
      <c r="Q1321" s="9" t="s">
        <v>8317</v>
      </c>
      <c r="R1321" t="s">
        <v>8319</v>
      </c>
      <c r="S1321" s="16">
        <f t="shared" si="98"/>
        <v>41816.812094907407</v>
      </c>
      <c r="T1321" s="16">
        <f t="shared" si="99"/>
        <v>41831.666666666664</v>
      </c>
      <c r="U1321">
        <f t="shared" si="100"/>
        <v>2014</v>
      </c>
    </row>
    <row r="1322" spans="1:21" ht="43.2" hidden="1" x14ac:dyDescent="0.3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2"/>
        <v>1</v>
      </c>
      <c r="P1322">
        <f t="shared" si="101"/>
        <v>167.67</v>
      </c>
      <c r="Q1322" s="9" t="s">
        <v>8317</v>
      </c>
      <c r="R1322" t="s">
        <v>8319</v>
      </c>
      <c r="S1322" s="16">
        <f t="shared" si="98"/>
        <v>42705.690347222218</v>
      </c>
      <c r="T1322" s="16">
        <f t="shared" si="99"/>
        <v>42734.958333333328</v>
      </c>
      <c r="U1322">
        <f t="shared" si="100"/>
        <v>2016</v>
      </c>
    </row>
    <row r="1323" spans="1:21" ht="57.6" hidden="1" x14ac:dyDescent="0.3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2"/>
        <v>1</v>
      </c>
      <c r="P1323">
        <f t="shared" si="101"/>
        <v>859.86</v>
      </c>
      <c r="Q1323" s="9" t="s">
        <v>8317</v>
      </c>
      <c r="R1323" t="s">
        <v>8319</v>
      </c>
      <c r="S1323" s="16">
        <f t="shared" si="98"/>
        <v>42697.74927083333</v>
      </c>
      <c r="T1323" s="16">
        <f t="shared" si="99"/>
        <v>42727.74927083333</v>
      </c>
      <c r="U1323">
        <f t="shared" si="100"/>
        <v>2016</v>
      </c>
    </row>
    <row r="1324" spans="1:21" ht="43.2" hidden="1" x14ac:dyDescent="0.3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2"/>
        <v>0</v>
      </c>
      <c r="P1324">
        <f t="shared" si="101"/>
        <v>26.5</v>
      </c>
      <c r="Q1324" s="9" t="s">
        <v>8317</v>
      </c>
      <c r="R1324" t="s">
        <v>8319</v>
      </c>
      <c r="S1324" s="16">
        <f t="shared" si="98"/>
        <v>42115.656539351854</v>
      </c>
      <c r="T1324" s="16">
        <f t="shared" si="99"/>
        <v>42145.656539351854</v>
      </c>
      <c r="U1324">
        <f t="shared" si="100"/>
        <v>2015</v>
      </c>
    </row>
    <row r="1325" spans="1:21" ht="43.2" hidden="1" x14ac:dyDescent="0.3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2"/>
        <v>9</v>
      </c>
      <c r="P1325">
        <f t="shared" si="101"/>
        <v>30.27</v>
      </c>
      <c r="Q1325" s="9" t="s">
        <v>8317</v>
      </c>
      <c r="R1325" t="s">
        <v>8319</v>
      </c>
      <c r="S1325" s="16">
        <f t="shared" si="98"/>
        <v>42451.698449074072</v>
      </c>
      <c r="T1325" s="16">
        <f t="shared" si="99"/>
        <v>42486.288194444445</v>
      </c>
      <c r="U1325">
        <f t="shared" si="100"/>
        <v>2016</v>
      </c>
    </row>
    <row r="1326" spans="1:21" ht="43.2" hidden="1" x14ac:dyDescent="0.3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2"/>
        <v>10</v>
      </c>
      <c r="P1326">
        <f t="shared" si="101"/>
        <v>54.67</v>
      </c>
      <c r="Q1326" s="9" t="s">
        <v>8317</v>
      </c>
      <c r="R1326" t="s">
        <v>8319</v>
      </c>
      <c r="S1326" s="16">
        <f t="shared" si="98"/>
        <v>42626.633703703701</v>
      </c>
      <c r="T1326" s="16">
        <f t="shared" si="99"/>
        <v>42656.633703703701</v>
      </c>
      <c r="U1326">
        <f t="shared" si="100"/>
        <v>2016</v>
      </c>
    </row>
    <row r="1327" spans="1:21" ht="43.2" hidden="1" x14ac:dyDescent="0.3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2"/>
        <v>2</v>
      </c>
      <c r="P1327">
        <f t="shared" si="101"/>
        <v>60.75</v>
      </c>
      <c r="Q1327" s="9" t="s">
        <v>8317</v>
      </c>
      <c r="R1327" t="s">
        <v>8319</v>
      </c>
      <c r="S1327" s="16">
        <f t="shared" si="98"/>
        <v>42704.086053240739</v>
      </c>
      <c r="T1327" s="16">
        <f t="shared" si="99"/>
        <v>42734.086053240739</v>
      </c>
      <c r="U1327">
        <f t="shared" si="100"/>
        <v>2016</v>
      </c>
    </row>
    <row r="1328" spans="1:21" ht="43.2" hidden="1" x14ac:dyDescent="0.3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2"/>
        <v>1</v>
      </c>
      <c r="P1328">
        <f t="shared" si="101"/>
        <v>102.73</v>
      </c>
      <c r="Q1328" s="9" t="s">
        <v>8317</v>
      </c>
      <c r="R1328" t="s">
        <v>8319</v>
      </c>
      <c r="S1328" s="16">
        <f t="shared" si="98"/>
        <v>41974.791990740734</v>
      </c>
      <c r="T1328" s="16">
        <f t="shared" si="99"/>
        <v>42019.791990740734</v>
      </c>
      <c r="U1328">
        <f t="shared" si="100"/>
        <v>2014</v>
      </c>
    </row>
    <row r="1329" spans="1:21" ht="43.2" hidden="1" x14ac:dyDescent="0.3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2"/>
        <v>4</v>
      </c>
      <c r="P1329">
        <f t="shared" si="101"/>
        <v>41.59</v>
      </c>
      <c r="Q1329" s="9" t="s">
        <v>8317</v>
      </c>
      <c r="R1329" t="s">
        <v>8319</v>
      </c>
      <c r="S1329" s="16">
        <f t="shared" si="98"/>
        <v>42123.678645833337</v>
      </c>
      <c r="T1329" s="16">
        <f t="shared" si="99"/>
        <v>42153.678645833337</v>
      </c>
      <c r="U1329">
        <f t="shared" si="100"/>
        <v>2015</v>
      </c>
    </row>
    <row r="1330" spans="1:21" ht="43.2" hidden="1" x14ac:dyDescent="0.3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2"/>
        <v>2</v>
      </c>
      <c r="P1330">
        <f t="shared" si="101"/>
        <v>116.53</v>
      </c>
      <c r="Q1330" s="9" t="s">
        <v>8317</v>
      </c>
      <c r="R1330" t="s">
        <v>8319</v>
      </c>
      <c r="S1330" s="16">
        <f t="shared" si="98"/>
        <v>42612.642754629633</v>
      </c>
      <c r="T1330" s="16">
        <f t="shared" si="99"/>
        <v>42657.642754629633</v>
      </c>
      <c r="U1330">
        <f t="shared" si="100"/>
        <v>2016</v>
      </c>
    </row>
    <row r="1331" spans="1:21" ht="43.2" hidden="1" x14ac:dyDescent="0.3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2"/>
        <v>1</v>
      </c>
      <c r="P1331">
        <f t="shared" si="101"/>
        <v>45.33</v>
      </c>
      <c r="Q1331" s="9" t="s">
        <v>8317</v>
      </c>
      <c r="R1331" t="s">
        <v>8319</v>
      </c>
      <c r="S1331" s="16">
        <f t="shared" si="98"/>
        <v>41935.221585648149</v>
      </c>
      <c r="T1331" s="16">
        <f t="shared" si="99"/>
        <v>41975.263252314813</v>
      </c>
      <c r="U1331">
        <f t="shared" si="100"/>
        <v>2014</v>
      </c>
    </row>
    <row r="1332" spans="1:21" ht="43.2" hidden="1" x14ac:dyDescent="0.3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2"/>
        <v>22</v>
      </c>
      <c r="P1332">
        <f t="shared" si="101"/>
        <v>157.46</v>
      </c>
      <c r="Q1332" s="9" t="s">
        <v>8317</v>
      </c>
      <c r="R1332" t="s">
        <v>8319</v>
      </c>
      <c r="S1332" s="16">
        <f t="shared" si="98"/>
        <v>42522.276724537034</v>
      </c>
      <c r="T1332" s="16">
        <f t="shared" si="99"/>
        <v>42553.166666666672</v>
      </c>
      <c r="U1332">
        <f t="shared" si="100"/>
        <v>2016</v>
      </c>
    </row>
    <row r="1333" spans="1:21" ht="43.2" hidden="1" x14ac:dyDescent="0.3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2"/>
        <v>1</v>
      </c>
      <c r="P1333">
        <f t="shared" si="101"/>
        <v>100.5</v>
      </c>
      <c r="Q1333" s="9" t="s">
        <v>8317</v>
      </c>
      <c r="R1333" t="s">
        <v>8319</v>
      </c>
      <c r="S1333" s="16">
        <f t="shared" si="98"/>
        <v>42569.50409722222</v>
      </c>
      <c r="T1333" s="16">
        <f t="shared" si="99"/>
        <v>42599.50409722222</v>
      </c>
      <c r="U1333">
        <f t="shared" si="100"/>
        <v>2016</v>
      </c>
    </row>
    <row r="1334" spans="1:21" ht="43.2" hidden="1" x14ac:dyDescent="0.3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2"/>
        <v>0</v>
      </c>
      <c r="P1334" t="str">
        <f t="shared" si="101"/>
        <v>N/A</v>
      </c>
      <c r="Q1334" s="9" t="s">
        <v>8317</v>
      </c>
      <c r="R1334" t="s">
        <v>8319</v>
      </c>
      <c r="S1334" s="16">
        <f t="shared" si="98"/>
        <v>42732.060277777782</v>
      </c>
      <c r="T1334" s="16">
        <f t="shared" si="99"/>
        <v>42762.060277777782</v>
      </c>
      <c r="U1334">
        <f t="shared" si="100"/>
        <v>2016</v>
      </c>
    </row>
    <row r="1335" spans="1:21" ht="43.2" hidden="1" x14ac:dyDescent="0.3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2"/>
        <v>0</v>
      </c>
      <c r="P1335" t="str">
        <f t="shared" si="101"/>
        <v>N/A</v>
      </c>
      <c r="Q1335" s="9" t="s">
        <v>8317</v>
      </c>
      <c r="R1335" t="s">
        <v>8319</v>
      </c>
      <c r="S1335" s="16">
        <f t="shared" si="98"/>
        <v>41806.106770833336</v>
      </c>
      <c r="T1335" s="16">
        <f t="shared" si="99"/>
        <v>41836.106770833336</v>
      </c>
      <c r="U1335">
        <f t="shared" si="100"/>
        <v>2014</v>
      </c>
    </row>
    <row r="1336" spans="1:21" ht="43.2" hidden="1" x14ac:dyDescent="0.3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2"/>
        <v>11</v>
      </c>
      <c r="P1336">
        <f t="shared" si="101"/>
        <v>51.82</v>
      </c>
      <c r="Q1336" s="9" t="s">
        <v>8317</v>
      </c>
      <c r="R1336" t="s">
        <v>8319</v>
      </c>
      <c r="S1336" s="16">
        <f t="shared" si="98"/>
        <v>42410.774155092593</v>
      </c>
      <c r="T1336" s="16">
        <f t="shared" si="99"/>
        <v>42440.774155092593</v>
      </c>
      <c r="U1336">
        <f t="shared" si="100"/>
        <v>2016</v>
      </c>
    </row>
    <row r="1337" spans="1:21" ht="43.2" hidden="1" x14ac:dyDescent="0.3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2"/>
        <v>20</v>
      </c>
      <c r="P1337">
        <f t="shared" si="101"/>
        <v>308.75</v>
      </c>
      <c r="Q1337" s="9" t="s">
        <v>8317</v>
      </c>
      <c r="R1337" t="s">
        <v>8319</v>
      </c>
      <c r="S1337" s="16">
        <f t="shared" si="98"/>
        <v>42313.936365740738</v>
      </c>
      <c r="T1337" s="16">
        <f t="shared" si="99"/>
        <v>42343.936365740738</v>
      </c>
      <c r="U1337">
        <f t="shared" si="100"/>
        <v>2015</v>
      </c>
    </row>
    <row r="1338" spans="1:21" ht="43.2" hidden="1" x14ac:dyDescent="0.3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2"/>
        <v>85</v>
      </c>
      <c r="P1338">
        <f t="shared" si="101"/>
        <v>379.23</v>
      </c>
      <c r="Q1338" s="9" t="s">
        <v>8317</v>
      </c>
      <c r="R1338" t="s">
        <v>8319</v>
      </c>
      <c r="S1338" s="16">
        <f t="shared" si="98"/>
        <v>41955.863750000004</v>
      </c>
      <c r="T1338" s="16">
        <f t="shared" si="99"/>
        <v>41990.863750000004</v>
      </c>
      <c r="U1338">
        <f t="shared" si="100"/>
        <v>2014</v>
      </c>
    </row>
    <row r="1339" spans="1:21" ht="43.2" hidden="1" x14ac:dyDescent="0.3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2"/>
        <v>49</v>
      </c>
      <c r="P1339">
        <f t="shared" si="101"/>
        <v>176.36</v>
      </c>
      <c r="Q1339" s="9" t="s">
        <v>8317</v>
      </c>
      <c r="R1339" t="s">
        <v>8319</v>
      </c>
      <c r="S1339" s="16">
        <f t="shared" si="98"/>
        <v>42767.577303240745</v>
      </c>
      <c r="T1339" s="16">
        <f t="shared" si="99"/>
        <v>42797.577303240745</v>
      </c>
      <c r="U1339">
        <f t="shared" si="100"/>
        <v>2017</v>
      </c>
    </row>
    <row r="1340" spans="1:21" ht="57.6" hidden="1" x14ac:dyDescent="0.3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2"/>
        <v>3</v>
      </c>
      <c r="P1340">
        <f t="shared" si="101"/>
        <v>66.069999999999993</v>
      </c>
      <c r="Q1340" s="9" t="s">
        <v>8317</v>
      </c>
      <c r="R1340" t="s">
        <v>8319</v>
      </c>
      <c r="S1340" s="16">
        <f t="shared" si="98"/>
        <v>42188.803622685184</v>
      </c>
      <c r="T1340" s="16">
        <f t="shared" si="99"/>
        <v>42218.803622685184</v>
      </c>
      <c r="U1340">
        <f t="shared" si="100"/>
        <v>2015</v>
      </c>
    </row>
    <row r="1341" spans="1:21" ht="28.8" hidden="1" x14ac:dyDescent="0.3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2"/>
        <v>7</v>
      </c>
      <c r="P1341">
        <f t="shared" si="101"/>
        <v>89.65</v>
      </c>
      <c r="Q1341" s="9" t="s">
        <v>8317</v>
      </c>
      <c r="R1341" t="s">
        <v>8319</v>
      </c>
      <c r="S1341" s="16">
        <f t="shared" si="98"/>
        <v>41936.647164351853</v>
      </c>
      <c r="T1341" s="16">
        <f t="shared" si="99"/>
        <v>41981.688831018517</v>
      </c>
      <c r="U1341">
        <f t="shared" si="100"/>
        <v>2014</v>
      </c>
    </row>
    <row r="1342" spans="1:21" ht="43.2" hidden="1" x14ac:dyDescent="0.3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2"/>
        <v>0</v>
      </c>
      <c r="P1342" t="str">
        <f t="shared" si="101"/>
        <v>N/A</v>
      </c>
      <c r="Q1342" s="9" t="s">
        <v>8317</v>
      </c>
      <c r="R1342" t="s">
        <v>8319</v>
      </c>
      <c r="S1342" s="16">
        <f t="shared" si="98"/>
        <v>41836.595520833333</v>
      </c>
      <c r="T1342" s="16">
        <f t="shared" si="99"/>
        <v>41866.595520833333</v>
      </c>
      <c r="U1342">
        <f t="shared" si="100"/>
        <v>2014</v>
      </c>
    </row>
    <row r="1343" spans="1:21" ht="57.6" hidden="1" x14ac:dyDescent="0.3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2"/>
        <v>70</v>
      </c>
      <c r="P1343">
        <f t="shared" si="101"/>
        <v>382.39</v>
      </c>
      <c r="Q1343" s="9" t="s">
        <v>8317</v>
      </c>
      <c r="R1343" t="s">
        <v>8319</v>
      </c>
      <c r="S1343" s="16">
        <f t="shared" si="98"/>
        <v>42612.624039351853</v>
      </c>
      <c r="T1343" s="16">
        <f t="shared" si="99"/>
        <v>42644.624039351853</v>
      </c>
      <c r="U1343">
        <f t="shared" si="100"/>
        <v>2016</v>
      </c>
    </row>
    <row r="1344" spans="1:21" ht="43.2" hidden="1" x14ac:dyDescent="0.3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2"/>
        <v>0</v>
      </c>
      <c r="P1344">
        <f t="shared" si="101"/>
        <v>100</v>
      </c>
      <c r="Q1344" s="9" t="s">
        <v>8317</v>
      </c>
      <c r="R1344" t="s">
        <v>8319</v>
      </c>
      <c r="S1344" s="16">
        <f t="shared" si="98"/>
        <v>42172.816423611104</v>
      </c>
      <c r="T1344" s="16">
        <f t="shared" si="99"/>
        <v>42202.816423611104</v>
      </c>
      <c r="U1344">
        <f t="shared" si="100"/>
        <v>2015</v>
      </c>
    </row>
    <row r="1345" spans="1:21" ht="43.2" hidden="1" x14ac:dyDescent="0.3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2"/>
        <v>102</v>
      </c>
      <c r="P1345">
        <f t="shared" si="101"/>
        <v>158.36000000000001</v>
      </c>
      <c r="Q1345" s="9" t="s">
        <v>8317</v>
      </c>
      <c r="R1345" t="s">
        <v>8319</v>
      </c>
      <c r="S1345" s="16">
        <f t="shared" si="98"/>
        <v>42542.526423611111</v>
      </c>
      <c r="T1345" s="16">
        <f t="shared" si="99"/>
        <v>42601.165972222225</v>
      </c>
      <c r="U1345">
        <f t="shared" si="100"/>
        <v>2016</v>
      </c>
    </row>
    <row r="1346" spans="1:21" ht="43.2" hidden="1" x14ac:dyDescent="0.3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2"/>
        <v>378</v>
      </c>
      <c r="P1346">
        <f t="shared" si="101"/>
        <v>40.76</v>
      </c>
      <c r="Q1346" s="9" t="s">
        <v>8320</v>
      </c>
      <c r="R1346" t="s">
        <v>8321</v>
      </c>
      <c r="S1346" s="16">
        <f t="shared" si="98"/>
        <v>42522.789803240739</v>
      </c>
      <c r="T1346" s="16">
        <f t="shared" si="99"/>
        <v>42551.789803240739</v>
      </c>
      <c r="U1346">
        <f t="shared" si="100"/>
        <v>2016</v>
      </c>
    </row>
    <row r="1347" spans="1:21" ht="43.2" hidden="1" x14ac:dyDescent="0.3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2"/>
        <v>125</v>
      </c>
      <c r="P1347">
        <f t="shared" si="101"/>
        <v>53.57</v>
      </c>
      <c r="Q1347" s="9" t="s">
        <v>8320</v>
      </c>
      <c r="R1347" t="s">
        <v>8321</v>
      </c>
      <c r="S1347" s="16">
        <f t="shared" ref="S1347:S1410" si="103">(((J1347/60)/60)/24)+DATE(1970,1,1)</f>
        <v>41799.814340277779</v>
      </c>
      <c r="T1347" s="16">
        <f t="shared" ref="T1347:T1410" si="104">(((I1347/60)/60)/24)+DATE(1970,1,1)</f>
        <v>41834.814340277779</v>
      </c>
      <c r="U1347">
        <f t="shared" ref="U1347:U1410" si="105">YEAR(S:S)</f>
        <v>2014</v>
      </c>
    </row>
    <row r="1348" spans="1:21" ht="43.2" hidden="1" x14ac:dyDescent="0.3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2"/>
        <v>147</v>
      </c>
      <c r="P1348">
        <f t="shared" ref="P1348:P1411" si="106">IFERROR(ROUND(E1348/L1348,2), "N/A")</f>
        <v>48.45</v>
      </c>
      <c r="Q1348" s="9" t="s">
        <v>8320</v>
      </c>
      <c r="R1348" t="s">
        <v>8321</v>
      </c>
      <c r="S1348" s="16">
        <f t="shared" si="103"/>
        <v>41422.075821759259</v>
      </c>
      <c r="T1348" s="16">
        <f t="shared" si="104"/>
        <v>41452.075821759259</v>
      </c>
      <c r="U1348">
        <f t="shared" si="105"/>
        <v>2013</v>
      </c>
    </row>
    <row r="1349" spans="1:21" ht="43.2" hidden="1" x14ac:dyDescent="0.3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ref="O1349:O1412" si="107">ROUND(E1349/D1349*100,0)</f>
        <v>102</v>
      </c>
      <c r="P1349">
        <f t="shared" si="106"/>
        <v>82.42</v>
      </c>
      <c r="Q1349" s="9" t="s">
        <v>8320</v>
      </c>
      <c r="R1349" t="s">
        <v>8321</v>
      </c>
      <c r="S1349" s="16">
        <f t="shared" si="103"/>
        <v>42040.638020833328</v>
      </c>
      <c r="T1349" s="16">
        <f t="shared" si="104"/>
        <v>42070.638020833328</v>
      </c>
      <c r="U1349">
        <f t="shared" si="105"/>
        <v>2015</v>
      </c>
    </row>
    <row r="1350" spans="1:21" ht="43.2" hidden="1" x14ac:dyDescent="0.3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7"/>
        <v>102</v>
      </c>
      <c r="P1350">
        <f t="shared" si="106"/>
        <v>230.19</v>
      </c>
      <c r="Q1350" s="9" t="s">
        <v>8320</v>
      </c>
      <c r="R1350" t="s">
        <v>8321</v>
      </c>
      <c r="S1350" s="16">
        <f t="shared" si="103"/>
        <v>41963.506168981476</v>
      </c>
      <c r="T1350" s="16">
        <f t="shared" si="104"/>
        <v>41991.506168981476</v>
      </c>
      <c r="U1350">
        <f t="shared" si="105"/>
        <v>2014</v>
      </c>
    </row>
    <row r="1351" spans="1:21" ht="43.2" hidden="1" x14ac:dyDescent="0.3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7"/>
        <v>204</v>
      </c>
      <c r="P1351">
        <f t="shared" si="106"/>
        <v>59.36</v>
      </c>
      <c r="Q1351" s="9" t="s">
        <v>8320</v>
      </c>
      <c r="R1351" t="s">
        <v>8321</v>
      </c>
      <c r="S1351" s="16">
        <f t="shared" si="103"/>
        <v>42317.33258101852</v>
      </c>
      <c r="T1351" s="16">
        <f t="shared" si="104"/>
        <v>42354.290972222225</v>
      </c>
      <c r="U1351">
        <f t="shared" si="105"/>
        <v>2015</v>
      </c>
    </row>
    <row r="1352" spans="1:21" ht="43.2" hidden="1" x14ac:dyDescent="0.3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7"/>
        <v>104</v>
      </c>
      <c r="P1352">
        <f t="shared" si="106"/>
        <v>66.7</v>
      </c>
      <c r="Q1352" s="9" t="s">
        <v>8320</v>
      </c>
      <c r="R1352" t="s">
        <v>8321</v>
      </c>
      <c r="S1352" s="16">
        <f t="shared" si="103"/>
        <v>42334.013124999998</v>
      </c>
      <c r="T1352" s="16">
        <f t="shared" si="104"/>
        <v>42364.013124999998</v>
      </c>
      <c r="U1352">
        <f t="shared" si="105"/>
        <v>2015</v>
      </c>
    </row>
    <row r="1353" spans="1:21" ht="28.8" hidden="1" x14ac:dyDescent="0.3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7"/>
        <v>101</v>
      </c>
      <c r="P1353">
        <f t="shared" si="106"/>
        <v>168.78</v>
      </c>
      <c r="Q1353" s="9" t="s">
        <v>8320</v>
      </c>
      <c r="R1353" t="s">
        <v>8321</v>
      </c>
      <c r="S1353" s="16">
        <f t="shared" si="103"/>
        <v>42382.74009259259</v>
      </c>
      <c r="T1353" s="16">
        <f t="shared" si="104"/>
        <v>42412.74009259259</v>
      </c>
      <c r="U1353">
        <f t="shared" si="105"/>
        <v>2016</v>
      </c>
    </row>
    <row r="1354" spans="1:21" ht="43.2" hidden="1" x14ac:dyDescent="0.3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7"/>
        <v>136</v>
      </c>
      <c r="P1354">
        <f t="shared" si="106"/>
        <v>59.97</v>
      </c>
      <c r="Q1354" s="9" t="s">
        <v>8320</v>
      </c>
      <c r="R1354" t="s">
        <v>8321</v>
      </c>
      <c r="S1354" s="16">
        <f t="shared" si="103"/>
        <v>42200.578310185185</v>
      </c>
      <c r="T1354" s="16">
        <f t="shared" si="104"/>
        <v>42252.165972222225</v>
      </c>
      <c r="U1354">
        <f t="shared" si="105"/>
        <v>2015</v>
      </c>
    </row>
    <row r="1355" spans="1:21" ht="43.2" hidden="1" x14ac:dyDescent="0.3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7"/>
        <v>134</v>
      </c>
      <c r="P1355">
        <f t="shared" si="106"/>
        <v>31.81</v>
      </c>
      <c r="Q1355" s="9" t="s">
        <v>8320</v>
      </c>
      <c r="R1355" t="s">
        <v>8321</v>
      </c>
      <c r="S1355" s="16">
        <f t="shared" si="103"/>
        <v>41309.11791666667</v>
      </c>
      <c r="T1355" s="16">
        <f t="shared" si="104"/>
        <v>41344</v>
      </c>
      <c r="U1355">
        <f t="shared" si="105"/>
        <v>2013</v>
      </c>
    </row>
    <row r="1356" spans="1:21" ht="43.2" hidden="1" x14ac:dyDescent="0.3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7"/>
        <v>130</v>
      </c>
      <c r="P1356">
        <f t="shared" si="106"/>
        <v>24.42</v>
      </c>
      <c r="Q1356" s="9" t="s">
        <v>8320</v>
      </c>
      <c r="R1356" t="s">
        <v>8321</v>
      </c>
      <c r="S1356" s="16">
        <f t="shared" si="103"/>
        <v>42502.807627314818</v>
      </c>
      <c r="T1356" s="16">
        <f t="shared" si="104"/>
        <v>42532.807627314818</v>
      </c>
      <c r="U1356">
        <f t="shared" si="105"/>
        <v>2016</v>
      </c>
    </row>
    <row r="1357" spans="1:21" ht="57.6" hidden="1" x14ac:dyDescent="0.3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7"/>
        <v>123</v>
      </c>
      <c r="P1357">
        <f t="shared" si="106"/>
        <v>25.35</v>
      </c>
      <c r="Q1357" s="9" t="s">
        <v>8320</v>
      </c>
      <c r="R1357" t="s">
        <v>8321</v>
      </c>
      <c r="S1357" s="16">
        <f t="shared" si="103"/>
        <v>41213.254687499997</v>
      </c>
      <c r="T1357" s="16">
        <f t="shared" si="104"/>
        <v>41243.416666666664</v>
      </c>
      <c r="U1357">
        <f t="shared" si="105"/>
        <v>2012</v>
      </c>
    </row>
    <row r="1358" spans="1:21" ht="43.2" hidden="1" x14ac:dyDescent="0.3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7"/>
        <v>183</v>
      </c>
      <c r="P1358">
        <f t="shared" si="106"/>
        <v>71.44</v>
      </c>
      <c r="Q1358" s="9" t="s">
        <v>8320</v>
      </c>
      <c r="R1358" t="s">
        <v>8321</v>
      </c>
      <c r="S1358" s="16">
        <f t="shared" si="103"/>
        <v>41430.038888888892</v>
      </c>
      <c r="T1358" s="16">
        <f t="shared" si="104"/>
        <v>41460.038888888892</v>
      </c>
      <c r="U1358">
        <f t="shared" si="105"/>
        <v>2013</v>
      </c>
    </row>
    <row r="1359" spans="1:21" ht="43.2" hidden="1" x14ac:dyDescent="0.3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7"/>
        <v>125</v>
      </c>
      <c r="P1359">
        <f t="shared" si="106"/>
        <v>38.549999999999997</v>
      </c>
      <c r="Q1359" s="9" t="s">
        <v>8320</v>
      </c>
      <c r="R1359" t="s">
        <v>8321</v>
      </c>
      <c r="S1359" s="16">
        <f t="shared" si="103"/>
        <v>41304.962233796294</v>
      </c>
      <c r="T1359" s="16">
        <f t="shared" si="104"/>
        <v>41334.249305555553</v>
      </c>
      <c r="U1359">
        <f t="shared" si="105"/>
        <v>2013</v>
      </c>
    </row>
    <row r="1360" spans="1:21" ht="43.2" hidden="1" x14ac:dyDescent="0.3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7"/>
        <v>112</v>
      </c>
      <c r="P1360">
        <f t="shared" si="106"/>
        <v>68.37</v>
      </c>
      <c r="Q1360" s="9" t="s">
        <v>8320</v>
      </c>
      <c r="R1360" t="s">
        <v>8321</v>
      </c>
      <c r="S1360" s="16">
        <f t="shared" si="103"/>
        <v>40689.570868055554</v>
      </c>
      <c r="T1360" s="16">
        <f t="shared" si="104"/>
        <v>40719.570868055554</v>
      </c>
      <c r="U1360">
        <f t="shared" si="105"/>
        <v>2011</v>
      </c>
    </row>
    <row r="1361" spans="1:21" ht="43.2" hidden="1" x14ac:dyDescent="0.3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7"/>
        <v>116</v>
      </c>
      <c r="P1361">
        <f t="shared" si="106"/>
        <v>40.21</v>
      </c>
      <c r="Q1361" s="9" t="s">
        <v>8320</v>
      </c>
      <c r="R1361" t="s">
        <v>8321</v>
      </c>
      <c r="S1361" s="16">
        <f t="shared" si="103"/>
        <v>40668.814699074072</v>
      </c>
      <c r="T1361" s="16">
        <f t="shared" si="104"/>
        <v>40730.814699074072</v>
      </c>
      <c r="U1361">
        <f t="shared" si="105"/>
        <v>2011</v>
      </c>
    </row>
    <row r="1362" spans="1:21" ht="28.8" hidden="1" x14ac:dyDescent="0.3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7"/>
        <v>173</v>
      </c>
      <c r="P1362">
        <f t="shared" si="106"/>
        <v>32.07</v>
      </c>
      <c r="Q1362" s="9" t="s">
        <v>8320</v>
      </c>
      <c r="R1362" t="s">
        <v>8321</v>
      </c>
      <c r="S1362" s="16">
        <f t="shared" si="103"/>
        <v>41095.900694444441</v>
      </c>
      <c r="T1362" s="16">
        <f t="shared" si="104"/>
        <v>41123.900694444441</v>
      </c>
      <c r="U1362">
        <f t="shared" si="105"/>
        <v>2012</v>
      </c>
    </row>
    <row r="1363" spans="1:21" ht="43.2" hidden="1" x14ac:dyDescent="0.3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7"/>
        <v>126</v>
      </c>
      <c r="P1363">
        <f t="shared" si="106"/>
        <v>28.63</v>
      </c>
      <c r="Q1363" s="9" t="s">
        <v>8320</v>
      </c>
      <c r="R1363" t="s">
        <v>8321</v>
      </c>
      <c r="S1363" s="16">
        <f t="shared" si="103"/>
        <v>41781.717268518521</v>
      </c>
      <c r="T1363" s="16">
        <f t="shared" si="104"/>
        <v>41811.717268518521</v>
      </c>
      <c r="U1363">
        <f t="shared" si="105"/>
        <v>2014</v>
      </c>
    </row>
    <row r="1364" spans="1:21" ht="43.2" hidden="1" x14ac:dyDescent="0.3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7"/>
        <v>109</v>
      </c>
      <c r="P1364">
        <f t="shared" si="106"/>
        <v>43.64</v>
      </c>
      <c r="Q1364" s="9" t="s">
        <v>8320</v>
      </c>
      <c r="R1364" t="s">
        <v>8321</v>
      </c>
      <c r="S1364" s="16">
        <f t="shared" si="103"/>
        <v>41464.934386574074</v>
      </c>
      <c r="T1364" s="16">
        <f t="shared" si="104"/>
        <v>41524.934386574074</v>
      </c>
      <c r="U1364">
        <f t="shared" si="105"/>
        <v>2013</v>
      </c>
    </row>
    <row r="1365" spans="1:21" ht="43.2" hidden="1" x14ac:dyDescent="0.3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7"/>
        <v>100</v>
      </c>
      <c r="P1365">
        <f t="shared" si="106"/>
        <v>40</v>
      </c>
      <c r="Q1365" s="9" t="s">
        <v>8320</v>
      </c>
      <c r="R1365" t="s">
        <v>8321</v>
      </c>
      <c r="S1365" s="16">
        <f t="shared" si="103"/>
        <v>42396.8440625</v>
      </c>
      <c r="T1365" s="16">
        <f t="shared" si="104"/>
        <v>42415.332638888889</v>
      </c>
      <c r="U1365">
        <f t="shared" si="105"/>
        <v>2016</v>
      </c>
    </row>
    <row r="1366" spans="1:21" ht="57.6" hidden="1" x14ac:dyDescent="0.3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7"/>
        <v>119</v>
      </c>
      <c r="P1366">
        <f t="shared" si="106"/>
        <v>346.04</v>
      </c>
      <c r="Q1366" s="9" t="s">
        <v>8323</v>
      </c>
      <c r="R1366" t="s">
        <v>8324</v>
      </c>
      <c r="S1366" s="16">
        <f t="shared" si="103"/>
        <v>41951.695671296293</v>
      </c>
      <c r="T1366" s="16">
        <f t="shared" si="104"/>
        <v>42011.6956712963</v>
      </c>
      <c r="U1366">
        <f t="shared" si="105"/>
        <v>2014</v>
      </c>
    </row>
    <row r="1367" spans="1:21" ht="43.2" hidden="1" x14ac:dyDescent="0.3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7"/>
        <v>100</v>
      </c>
      <c r="P1367">
        <f t="shared" si="106"/>
        <v>81.739999999999995</v>
      </c>
      <c r="Q1367" s="9" t="s">
        <v>8323</v>
      </c>
      <c r="R1367" t="s">
        <v>8324</v>
      </c>
      <c r="S1367" s="16">
        <f t="shared" si="103"/>
        <v>42049.733240740738</v>
      </c>
      <c r="T1367" s="16">
        <f t="shared" si="104"/>
        <v>42079.691574074073</v>
      </c>
      <c r="U1367">
        <f t="shared" si="105"/>
        <v>2015</v>
      </c>
    </row>
    <row r="1368" spans="1:21" hidden="1" x14ac:dyDescent="0.3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7"/>
        <v>126</v>
      </c>
      <c r="P1368">
        <f t="shared" si="106"/>
        <v>64.540000000000006</v>
      </c>
      <c r="Q1368" s="9" t="s">
        <v>8323</v>
      </c>
      <c r="R1368" t="s">
        <v>8324</v>
      </c>
      <c r="S1368" s="16">
        <f t="shared" si="103"/>
        <v>41924.996099537035</v>
      </c>
      <c r="T1368" s="16">
        <f t="shared" si="104"/>
        <v>41970.037766203706</v>
      </c>
      <c r="U1368">
        <f t="shared" si="105"/>
        <v>2014</v>
      </c>
    </row>
    <row r="1369" spans="1:21" ht="43.2" hidden="1" x14ac:dyDescent="0.3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7"/>
        <v>114</v>
      </c>
      <c r="P1369">
        <f t="shared" si="106"/>
        <v>63.48</v>
      </c>
      <c r="Q1369" s="9" t="s">
        <v>8323</v>
      </c>
      <c r="R1369" t="s">
        <v>8324</v>
      </c>
      <c r="S1369" s="16">
        <f t="shared" si="103"/>
        <v>42292.002893518518</v>
      </c>
      <c r="T1369" s="16">
        <f t="shared" si="104"/>
        <v>42322.044560185182</v>
      </c>
      <c r="U1369">
        <f t="shared" si="105"/>
        <v>2015</v>
      </c>
    </row>
    <row r="1370" spans="1:21" ht="43.2" hidden="1" x14ac:dyDescent="0.3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7"/>
        <v>111</v>
      </c>
      <c r="P1370">
        <f t="shared" si="106"/>
        <v>63.62</v>
      </c>
      <c r="Q1370" s="9" t="s">
        <v>8323</v>
      </c>
      <c r="R1370" t="s">
        <v>8324</v>
      </c>
      <c r="S1370" s="16">
        <f t="shared" si="103"/>
        <v>42146.190902777773</v>
      </c>
      <c r="T1370" s="16">
        <f t="shared" si="104"/>
        <v>42170.190902777773</v>
      </c>
      <c r="U1370">
        <f t="shared" si="105"/>
        <v>2015</v>
      </c>
    </row>
    <row r="1371" spans="1:21" ht="43.2" hidden="1" x14ac:dyDescent="0.3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7"/>
        <v>105</v>
      </c>
      <c r="P1371">
        <f t="shared" si="106"/>
        <v>83.97</v>
      </c>
      <c r="Q1371" s="9" t="s">
        <v>8323</v>
      </c>
      <c r="R1371" t="s">
        <v>8324</v>
      </c>
      <c r="S1371" s="16">
        <f t="shared" si="103"/>
        <v>41710.594282407408</v>
      </c>
      <c r="T1371" s="16">
        <f t="shared" si="104"/>
        <v>41740.594282407408</v>
      </c>
      <c r="U1371">
        <f t="shared" si="105"/>
        <v>2014</v>
      </c>
    </row>
    <row r="1372" spans="1:21" ht="28.8" hidden="1" x14ac:dyDescent="0.3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7"/>
        <v>104</v>
      </c>
      <c r="P1372">
        <f t="shared" si="106"/>
        <v>77.75</v>
      </c>
      <c r="Q1372" s="9" t="s">
        <v>8323</v>
      </c>
      <c r="R1372" t="s">
        <v>8324</v>
      </c>
      <c r="S1372" s="16">
        <f t="shared" si="103"/>
        <v>41548.00335648148</v>
      </c>
      <c r="T1372" s="16">
        <f t="shared" si="104"/>
        <v>41563.00335648148</v>
      </c>
      <c r="U1372">
        <f t="shared" si="105"/>
        <v>2013</v>
      </c>
    </row>
    <row r="1373" spans="1:21" ht="43.2" hidden="1" x14ac:dyDescent="0.3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7"/>
        <v>107</v>
      </c>
      <c r="P1373">
        <f t="shared" si="106"/>
        <v>107.07</v>
      </c>
      <c r="Q1373" s="9" t="s">
        <v>8323</v>
      </c>
      <c r="R1373" t="s">
        <v>8324</v>
      </c>
      <c r="S1373" s="16">
        <f t="shared" si="103"/>
        <v>42101.758587962962</v>
      </c>
      <c r="T1373" s="16">
        <f t="shared" si="104"/>
        <v>42131.758587962962</v>
      </c>
      <c r="U1373">
        <f t="shared" si="105"/>
        <v>2015</v>
      </c>
    </row>
    <row r="1374" spans="1:21" hidden="1" x14ac:dyDescent="0.3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7"/>
        <v>124</v>
      </c>
      <c r="P1374">
        <f t="shared" si="106"/>
        <v>38.75</v>
      </c>
      <c r="Q1374" s="9" t="s">
        <v>8323</v>
      </c>
      <c r="R1374" t="s">
        <v>8324</v>
      </c>
      <c r="S1374" s="16">
        <f t="shared" si="103"/>
        <v>41072.739953703705</v>
      </c>
      <c r="T1374" s="16">
        <f t="shared" si="104"/>
        <v>41102.739953703705</v>
      </c>
      <c r="U1374">
        <f t="shared" si="105"/>
        <v>2012</v>
      </c>
    </row>
    <row r="1375" spans="1:21" ht="28.8" hidden="1" x14ac:dyDescent="0.3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7"/>
        <v>105</v>
      </c>
      <c r="P1375">
        <f t="shared" si="106"/>
        <v>201.94</v>
      </c>
      <c r="Q1375" s="9" t="s">
        <v>8323</v>
      </c>
      <c r="R1375" t="s">
        <v>8324</v>
      </c>
      <c r="S1375" s="16">
        <f t="shared" si="103"/>
        <v>42704.95177083333</v>
      </c>
      <c r="T1375" s="16">
        <f t="shared" si="104"/>
        <v>42734.95177083333</v>
      </c>
      <c r="U1375">
        <f t="shared" si="105"/>
        <v>2016</v>
      </c>
    </row>
    <row r="1376" spans="1:21" ht="43.2" hidden="1" x14ac:dyDescent="0.3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7"/>
        <v>189</v>
      </c>
      <c r="P1376">
        <f t="shared" si="106"/>
        <v>43.06</v>
      </c>
      <c r="Q1376" s="9" t="s">
        <v>8323</v>
      </c>
      <c r="R1376" t="s">
        <v>8324</v>
      </c>
      <c r="S1376" s="16">
        <f t="shared" si="103"/>
        <v>42424.161898148144</v>
      </c>
      <c r="T1376" s="16">
        <f t="shared" si="104"/>
        <v>42454.12023148148</v>
      </c>
      <c r="U1376">
        <f t="shared" si="105"/>
        <v>2016</v>
      </c>
    </row>
    <row r="1377" spans="1:21" ht="57.6" hidden="1" x14ac:dyDescent="0.3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7"/>
        <v>171</v>
      </c>
      <c r="P1377">
        <f t="shared" si="106"/>
        <v>62.87</v>
      </c>
      <c r="Q1377" s="9" t="s">
        <v>8323</v>
      </c>
      <c r="R1377" t="s">
        <v>8324</v>
      </c>
      <c r="S1377" s="16">
        <f t="shared" si="103"/>
        <v>42720.066192129627</v>
      </c>
      <c r="T1377" s="16">
        <f t="shared" si="104"/>
        <v>42750.066192129627</v>
      </c>
      <c r="U1377">
        <f t="shared" si="105"/>
        <v>2016</v>
      </c>
    </row>
    <row r="1378" spans="1:21" ht="28.8" hidden="1" x14ac:dyDescent="0.3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7"/>
        <v>252</v>
      </c>
      <c r="P1378">
        <f t="shared" si="106"/>
        <v>55.61</v>
      </c>
      <c r="Q1378" s="9" t="s">
        <v>8323</v>
      </c>
      <c r="R1378" t="s">
        <v>8324</v>
      </c>
      <c r="S1378" s="16">
        <f t="shared" si="103"/>
        <v>42677.669050925921</v>
      </c>
      <c r="T1378" s="16">
        <f t="shared" si="104"/>
        <v>42707.710717592592</v>
      </c>
      <c r="U1378">
        <f t="shared" si="105"/>
        <v>2016</v>
      </c>
    </row>
    <row r="1379" spans="1:21" ht="43.2" hidden="1" x14ac:dyDescent="0.3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7"/>
        <v>116</v>
      </c>
      <c r="P1379">
        <f t="shared" si="106"/>
        <v>48.71</v>
      </c>
      <c r="Q1379" s="9" t="s">
        <v>8323</v>
      </c>
      <c r="R1379" t="s">
        <v>8324</v>
      </c>
      <c r="S1379" s="16">
        <f t="shared" si="103"/>
        <v>42747.219560185185</v>
      </c>
      <c r="T1379" s="16">
        <f t="shared" si="104"/>
        <v>42769.174305555556</v>
      </c>
      <c r="U1379">
        <f t="shared" si="105"/>
        <v>2017</v>
      </c>
    </row>
    <row r="1380" spans="1:21" hidden="1" x14ac:dyDescent="0.3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7"/>
        <v>203</v>
      </c>
      <c r="P1380">
        <f t="shared" si="106"/>
        <v>30.58</v>
      </c>
      <c r="Q1380" s="9" t="s">
        <v>8323</v>
      </c>
      <c r="R1380" t="s">
        <v>8324</v>
      </c>
      <c r="S1380" s="16">
        <f t="shared" si="103"/>
        <v>42568.759374999994</v>
      </c>
      <c r="T1380" s="16">
        <f t="shared" si="104"/>
        <v>42583.759374999994</v>
      </c>
      <c r="U1380">
        <f t="shared" si="105"/>
        <v>2016</v>
      </c>
    </row>
    <row r="1381" spans="1:21" ht="28.8" hidden="1" x14ac:dyDescent="0.3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7"/>
        <v>112</v>
      </c>
      <c r="P1381">
        <f t="shared" si="106"/>
        <v>73.91</v>
      </c>
      <c r="Q1381" s="9" t="s">
        <v>8323</v>
      </c>
      <c r="R1381" t="s">
        <v>8324</v>
      </c>
      <c r="S1381" s="16">
        <f t="shared" si="103"/>
        <v>42130.491620370376</v>
      </c>
      <c r="T1381" s="16">
        <f t="shared" si="104"/>
        <v>42160.491620370376</v>
      </c>
      <c r="U1381">
        <f t="shared" si="105"/>
        <v>2015</v>
      </c>
    </row>
    <row r="1382" spans="1:21" ht="43.2" hidden="1" x14ac:dyDescent="0.3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7"/>
        <v>424</v>
      </c>
      <c r="P1382">
        <f t="shared" si="106"/>
        <v>21.2</v>
      </c>
      <c r="Q1382" s="9" t="s">
        <v>8323</v>
      </c>
      <c r="R1382" t="s">
        <v>8324</v>
      </c>
      <c r="S1382" s="16">
        <f t="shared" si="103"/>
        <v>42141.762800925921</v>
      </c>
      <c r="T1382" s="16">
        <f t="shared" si="104"/>
        <v>42164.083333333328</v>
      </c>
      <c r="U1382">
        <f t="shared" si="105"/>
        <v>2015</v>
      </c>
    </row>
    <row r="1383" spans="1:21" ht="57.6" hidden="1" x14ac:dyDescent="0.3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7"/>
        <v>107</v>
      </c>
      <c r="P1383">
        <f t="shared" si="106"/>
        <v>73.36</v>
      </c>
      <c r="Q1383" s="9" t="s">
        <v>8323</v>
      </c>
      <c r="R1383" t="s">
        <v>8324</v>
      </c>
      <c r="S1383" s="16">
        <f t="shared" si="103"/>
        <v>42703.214409722219</v>
      </c>
      <c r="T1383" s="16">
        <f t="shared" si="104"/>
        <v>42733.214409722219</v>
      </c>
      <c r="U1383">
        <f t="shared" si="105"/>
        <v>2016</v>
      </c>
    </row>
    <row r="1384" spans="1:21" ht="43.2" hidden="1" x14ac:dyDescent="0.3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7"/>
        <v>104</v>
      </c>
      <c r="P1384">
        <f t="shared" si="106"/>
        <v>56.41</v>
      </c>
      <c r="Q1384" s="9" t="s">
        <v>8323</v>
      </c>
      <c r="R1384" t="s">
        <v>8324</v>
      </c>
      <c r="S1384" s="16">
        <f t="shared" si="103"/>
        <v>41370.800185185188</v>
      </c>
      <c r="T1384" s="16">
        <f t="shared" si="104"/>
        <v>41400.800185185188</v>
      </c>
      <c r="U1384">
        <f t="shared" si="105"/>
        <v>2013</v>
      </c>
    </row>
    <row r="1385" spans="1:21" ht="43.2" hidden="1" x14ac:dyDescent="0.3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7"/>
        <v>212</v>
      </c>
      <c r="P1385">
        <f t="shared" si="106"/>
        <v>50.25</v>
      </c>
      <c r="Q1385" s="9" t="s">
        <v>8323</v>
      </c>
      <c r="R1385" t="s">
        <v>8324</v>
      </c>
      <c r="S1385" s="16">
        <f t="shared" si="103"/>
        <v>42707.074976851851</v>
      </c>
      <c r="T1385" s="16">
        <f t="shared" si="104"/>
        <v>42727.074976851851</v>
      </c>
      <c r="U1385">
        <f t="shared" si="105"/>
        <v>2016</v>
      </c>
    </row>
    <row r="1386" spans="1:21" ht="43.2" hidden="1" x14ac:dyDescent="0.3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7"/>
        <v>124</v>
      </c>
      <c r="P1386">
        <f t="shared" si="106"/>
        <v>68.94</v>
      </c>
      <c r="Q1386" s="9" t="s">
        <v>8323</v>
      </c>
      <c r="R1386" t="s">
        <v>8324</v>
      </c>
      <c r="S1386" s="16">
        <f t="shared" si="103"/>
        <v>42160.735208333332</v>
      </c>
      <c r="T1386" s="16">
        <f t="shared" si="104"/>
        <v>42190.735208333332</v>
      </c>
      <c r="U1386">
        <f t="shared" si="105"/>
        <v>2015</v>
      </c>
    </row>
    <row r="1387" spans="1:21" ht="43.2" hidden="1" x14ac:dyDescent="0.3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7"/>
        <v>110</v>
      </c>
      <c r="P1387">
        <f t="shared" si="106"/>
        <v>65.91</v>
      </c>
      <c r="Q1387" s="9" t="s">
        <v>8323</v>
      </c>
      <c r="R1387" t="s">
        <v>8324</v>
      </c>
      <c r="S1387" s="16">
        <f t="shared" si="103"/>
        <v>42433.688900462963</v>
      </c>
      <c r="T1387" s="16">
        <f t="shared" si="104"/>
        <v>42489.507638888885</v>
      </c>
      <c r="U1387">
        <f t="shared" si="105"/>
        <v>2016</v>
      </c>
    </row>
    <row r="1388" spans="1:21" ht="28.8" hidden="1" x14ac:dyDescent="0.3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7"/>
        <v>219</v>
      </c>
      <c r="P1388">
        <f t="shared" si="106"/>
        <v>62.5</v>
      </c>
      <c r="Q1388" s="9" t="s">
        <v>8323</v>
      </c>
      <c r="R1388" t="s">
        <v>8324</v>
      </c>
      <c r="S1388" s="16">
        <f t="shared" si="103"/>
        <v>42184.646863425922</v>
      </c>
      <c r="T1388" s="16">
        <f t="shared" si="104"/>
        <v>42214.646863425922</v>
      </c>
      <c r="U1388">
        <f t="shared" si="105"/>
        <v>2015</v>
      </c>
    </row>
    <row r="1389" spans="1:21" ht="43.2" hidden="1" x14ac:dyDescent="0.3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7"/>
        <v>137</v>
      </c>
      <c r="P1389">
        <f t="shared" si="106"/>
        <v>70.06</v>
      </c>
      <c r="Q1389" s="9" t="s">
        <v>8323</v>
      </c>
      <c r="R1389" t="s">
        <v>8324</v>
      </c>
      <c r="S1389" s="16">
        <f t="shared" si="103"/>
        <v>42126.92123842593</v>
      </c>
      <c r="T1389" s="16">
        <f t="shared" si="104"/>
        <v>42158.1875</v>
      </c>
      <c r="U1389">
        <f t="shared" si="105"/>
        <v>2015</v>
      </c>
    </row>
    <row r="1390" spans="1:21" ht="43.2" hidden="1" x14ac:dyDescent="0.3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7"/>
        <v>135</v>
      </c>
      <c r="P1390">
        <f t="shared" si="106"/>
        <v>60.18</v>
      </c>
      <c r="Q1390" s="9" t="s">
        <v>8323</v>
      </c>
      <c r="R1390" t="s">
        <v>8324</v>
      </c>
      <c r="S1390" s="16">
        <f t="shared" si="103"/>
        <v>42634.614780092597</v>
      </c>
      <c r="T1390" s="16">
        <f t="shared" si="104"/>
        <v>42660.676388888889</v>
      </c>
      <c r="U1390">
        <f t="shared" si="105"/>
        <v>2016</v>
      </c>
    </row>
    <row r="1391" spans="1:21" ht="28.8" hidden="1" x14ac:dyDescent="0.3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7"/>
        <v>145</v>
      </c>
      <c r="P1391">
        <f t="shared" si="106"/>
        <v>21.38</v>
      </c>
      <c r="Q1391" s="9" t="s">
        <v>8323</v>
      </c>
      <c r="R1391" t="s">
        <v>8324</v>
      </c>
      <c r="S1391" s="16">
        <f t="shared" si="103"/>
        <v>42565.480983796297</v>
      </c>
      <c r="T1391" s="16">
        <f t="shared" si="104"/>
        <v>42595.480983796297</v>
      </c>
      <c r="U1391">
        <f t="shared" si="105"/>
        <v>2016</v>
      </c>
    </row>
    <row r="1392" spans="1:21" ht="43.2" hidden="1" x14ac:dyDescent="0.3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7"/>
        <v>109</v>
      </c>
      <c r="P1392">
        <f t="shared" si="106"/>
        <v>160.79</v>
      </c>
      <c r="Q1392" s="9" t="s">
        <v>8323</v>
      </c>
      <c r="R1392" t="s">
        <v>8324</v>
      </c>
      <c r="S1392" s="16">
        <f t="shared" si="103"/>
        <v>42087.803310185183</v>
      </c>
      <c r="T1392" s="16">
        <f t="shared" si="104"/>
        <v>42121.716666666667</v>
      </c>
      <c r="U1392">
        <f t="shared" si="105"/>
        <v>2015</v>
      </c>
    </row>
    <row r="1393" spans="1:21" ht="43.2" hidden="1" x14ac:dyDescent="0.3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7"/>
        <v>110</v>
      </c>
      <c r="P1393">
        <f t="shared" si="106"/>
        <v>42.38</v>
      </c>
      <c r="Q1393" s="9" t="s">
        <v>8323</v>
      </c>
      <c r="R1393" t="s">
        <v>8324</v>
      </c>
      <c r="S1393" s="16">
        <f t="shared" si="103"/>
        <v>42193.650671296295</v>
      </c>
      <c r="T1393" s="16">
        <f t="shared" si="104"/>
        <v>42238.207638888889</v>
      </c>
      <c r="U1393">
        <f t="shared" si="105"/>
        <v>2015</v>
      </c>
    </row>
    <row r="1394" spans="1:21" ht="43.2" hidden="1" x14ac:dyDescent="0.3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7"/>
        <v>114</v>
      </c>
      <c r="P1394">
        <f t="shared" si="106"/>
        <v>27.32</v>
      </c>
      <c r="Q1394" s="9" t="s">
        <v>8323</v>
      </c>
      <c r="R1394" t="s">
        <v>8324</v>
      </c>
      <c r="S1394" s="16">
        <f t="shared" si="103"/>
        <v>42401.154930555553</v>
      </c>
      <c r="T1394" s="16">
        <f t="shared" si="104"/>
        <v>42432.154930555553</v>
      </c>
      <c r="U1394">
        <f t="shared" si="105"/>
        <v>2016</v>
      </c>
    </row>
    <row r="1395" spans="1:21" hidden="1" x14ac:dyDescent="0.3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7"/>
        <v>102</v>
      </c>
      <c r="P1395">
        <f t="shared" si="106"/>
        <v>196.83</v>
      </c>
      <c r="Q1395" s="9" t="s">
        <v>8323</v>
      </c>
      <c r="R1395" t="s">
        <v>8324</v>
      </c>
      <c r="S1395" s="16">
        <f t="shared" si="103"/>
        <v>42553.681979166664</v>
      </c>
      <c r="T1395" s="16">
        <f t="shared" si="104"/>
        <v>42583.681979166664</v>
      </c>
      <c r="U1395">
        <f t="shared" si="105"/>
        <v>2016</v>
      </c>
    </row>
    <row r="1396" spans="1:21" ht="43.2" hidden="1" x14ac:dyDescent="0.3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7"/>
        <v>122</v>
      </c>
      <c r="P1396">
        <f t="shared" si="106"/>
        <v>53.88</v>
      </c>
      <c r="Q1396" s="9" t="s">
        <v>8323</v>
      </c>
      <c r="R1396" t="s">
        <v>8324</v>
      </c>
      <c r="S1396" s="16">
        <f t="shared" si="103"/>
        <v>42752.144976851851</v>
      </c>
      <c r="T1396" s="16">
        <f t="shared" si="104"/>
        <v>42795.125</v>
      </c>
      <c r="U1396">
        <f t="shared" si="105"/>
        <v>2017</v>
      </c>
    </row>
    <row r="1397" spans="1:21" hidden="1" x14ac:dyDescent="0.3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7"/>
        <v>112</v>
      </c>
      <c r="P1397">
        <f t="shared" si="106"/>
        <v>47.76</v>
      </c>
      <c r="Q1397" s="9" t="s">
        <v>8323</v>
      </c>
      <c r="R1397" t="s">
        <v>8324</v>
      </c>
      <c r="S1397" s="16">
        <f t="shared" si="103"/>
        <v>42719.90834490741</v>
      </c>
      <c r="T1397" s="16">
        <f t="shared" si="104"/>
        <v>42749.90834490741</v>
      </c>
      <c r="U1397">
        <f t="shared" si="105"/>
        <v>2016</v>
      </c>
    </row>
    <row r="1398" spans="1:21" ht="43.2" hidden="1" x14ac:dyDescent="0.3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7"/>
        <v>107</v>
      </c>
      <c r="P1398">
        <f t="shared" si="106"/>
        <v>88.19</v>
      </c>
      <c r="Q1398" s="9" t="s">
        <v>8323</v>
      </c>
      <c r="R1398" t="s">
        <v>8324</v>
      </c>
      <c r="S1398" s="16">
        <f t="shared" si="103"/>
        <v>42018.99863425926</v>
      </c>
      <c r="T1398" s="16">
        <f t="shared" si="104"/>
        <v>42048.99863425926</v>
      </c>
      <c r="U1398">
        <f t="shared" si="105"/>
        <v>2015</v>
      </c>
    </row>
    <row r="1399" spans="1:21" ht="43.2" hidden="1" x14ac:dyDescent="0.3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7"/>
        <v>114</v>
      </c>
      <c r="P1399">
        <f t="shared" si="106"/>
        <v>72.06</v>
      </c>
      <c r="Q1399" s="9" t="s">
        <v>8323</v>
      </c>
      <c r="R1399" t="s">
        <v>8324</v>
      </c>
      <c r="S1399" s="16">
        <f t="shared" si="103"/>
        <v>42640.917939814812</v>
      </c>
      <c r="T1399" s="16">
        <f t="shared" si="104"/>
        <v>42670.888194444444</v>
      </c>
      <c r="U1399">
        <f t="shared" si="105"/>
        <v>2016</v>
      </c>
    </row>
    <row r="1400" spans="1:21" ht="43.2" hidden="1" x14ac:dyDescent="0.3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7"/>
        <v>110</v>
      </c>
      <c r="P1400">
        <f t="shared" si="106"/>
        <v>74.25</v>
      </c>
      <c r="Q1400" s="9" t="s">
        <v>8323</v>
      </c>
      <c r="R1400" t="s">
        <v>8324</v>
      </c>
      <c r="S1400" s="16">
        <f t="shared" si="103"/>
        <v>42526.874236111107</v>
      </c>
      <c r="T1400" s="16">
        <f t="shared" si="104"/>
        <v>42556.874236111107</v>
      </c>
      <c r="U1400">
        <f t="shared" si="105"/>
        <v>2016</v>
      </c>
    </row>
    <row r="1401" spans="1:21" ht="43.2" hidden="1" x14ac:dyDescent="0.3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7"/>
        <v>126</v>
      </c>
      <c r="P1401">
        <f t="shared" si="106"/>
        <v>61.7</v>
      </c>
      <c r="Q1401" s="9" t="s">
        <v>8323</v>
      </c>
      <c r="R1401" t="s">
        <v>8324</v>
      </c>
      <c r="S1401" s="16">
        <f t="shared" si="103"/>
        <v>41889.004317129627</v>
      </c>
      <c r="T1401" s="16">
        <f t="shared" si="104"/>
        <v>41919.004317129627</v>
      </c>
      <c r="U1401">
        <f t="shared" si="105"/>
        <v>2014</v>
      </c>
    </row>
    <row r="1402" spans="1:21" ht="43.2" hidden="1" x14ac:dyDescent="0.3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7"/>
        <v>167</v>
      </c>
      <c r="P1402">
        <f t="shared" si="106"/>
        <v>17.239999999999998</v>
      </c>
      <c r="Q1402" s="9" t="s">
        <v>8323</v>
      </c>
      <c r="R1402" t="s">
        <v>8324</v>
      </c>
      <c r="S1402" s="16">
        <f t="shared" si="103"/>
        <v>42498.341122685189</v>
      </c>
      <c r="T1402" s="16">
        <f t="shared" si="104"/>
        <v>42533.229166666672</v>
      </c>
      <c r="U1402">
        <f t="shared" si="105"/>
        <v>2016</v>
      </c>
    </row>
    <row r="1403" spans="1:21" ht="57.6" hidden="1" x14ac:dyDescent="0.3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7"/>
        <v>497</v>
      </c>
      <c r="P1403">
        <f t="shared" si="106"/>
        <v>51.72</v>
      </c>
      <c r="Q1403" s="9" t="s">
        <v>8323</v>
      </c>
      <c r="R1403" t="s">
        <v>8324</v>
      </c>
      <c r="S1403" s="16">
        <f t="shared" si="103"/>
        <v>41399.99622685185</v>
      </c>
      <c r="T1403" s="16">
        <f t="shared" si="104"/>
        <v>41420.99622685185</v>
      </c>
      <c r="U1403">
        <f t="shared" si="105"/>
        <v>2013</v>
      </c>
    </row>
    <row r="1404" spans="1:21" ht="43.2" hidden="1" x14ac:dyDescent="0.3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7"/>
        <v>109</v>
      </c>
      <c r="P1404">
        <f t="shared" si="106"/>
        <v>24.15</v>
      </c>
      <c r="Q1404" s="9" t="s">
        <v>8323</v>
      </c>
      <c r="R1404" t="s">
        <v>8324</v>
      </c>
      <c r="S1404" s="16">
        <f t="shared" si="103"/>
        <v>42065.053368055553</v>
      </c>
      <c r="T1404" s="16">
        <f t="shared" si="104"/>
        <v>42125.011701388896</v>
      </c>
      <c r="U1404">
        <f t="shared" si="105"/>
        <v>2015</v>
      </c>
    </row>
    <row r="1405" spans="1:21" ht="43.2" hidden="1" x14ac:dyDescent="0.3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7"/>
        <v>103</v>
      </c>
      <c r="P1405">
        <f t="shared" si="106"/>
        <v>62.17</v>
      </c>
      <c r="Q1405" s="9" t="s">
        <v>8323</v>
      </c>
      <c r="R1405" t="s">
        <v>8324</v>
      </c>
      <c r="S1405" s="16">
        <f t="shared" si="103"/>
        <v>41451.062905092593</v>
      </c>
      <c r="T1405" s="16">
        <f t="shared" si="104"/>
        <v>41481.062905092593</v>
      </c>
      <c r="U1405">
        <f t="shared" si="105"/>
        <v>2013</v>
      </c>
    </row>
    <row r="1406" spans="1:21" ht="43.2" hidden="1" x14ac:dyDescent="0.3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7"/>
        <v>2</v>
      </c>
      <c r="P1406">
        <f t="shared" si="106"/>
        <v>48.2</v>
      </c>
      <c r="Q1406" s="9" t="s">
        <v>8320</v>
      </c>
      <c r="R1406" t="s">
        <v>8339</v>
      </c>
      <c r="S1406" s="16">
        <f t="shared" si="103"/>
        <v>42032.510243055556</v>
      </c>
      <c r="T1406" s="16">
        <f t="shared" si="104"/>
        <v>42057.510243055556</v>
      </c>
      <c r="U1406">
        <f t="shared" si="105"/>
        <v>2015</v>
      </c>
    </row>
    <row r="1407" spans="1:21" ht="28.8" hidden="1" x14ac:dyDescent="0.3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7"/>
        <v>0</v>
      </c>
      <c r="P1407">
        <f t="shared" si="106"/>
        <v>6.18</v>
      </c>
      <c r="Q1407" s="9" t="s">
        <v>8320</v>
      </c>
      <c r="R1407" t="s">
        <v>8339</v>
      </c>
      <c r="S1407" s="16">
        <f t="shared" si="103"/>
        <v>41941.680567129632</v>
      </c>
      <c r="T1407" s="16">
        <f t="shared" si="104"/>
        <v>41971.722233796296</v>
      </c>
      <c r="U1407">
        <f t="shared" si="105"/>
        <v>2014</v>
      </c>
    </row>
    <row r="1408" spans="1:21" hidden="1" x14ac:dyDescent="0.3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7"/>
        <v>0</v>
      </c>
      <c r="P1408">
        <f t="shared" si="106"/>
        <v>5</v>
      </c>
      <c r="Q1408" s="9" t="s">
        <v>8320</v>
      </c>
      <c r="R1408" t="s">
        <v>8339</v>
      </c>
      <c r="S1408" s="16">
        <f t="shared" si="103"/>
        <v>42297.432951388888</v>
      </c>
      <c r="T1408" s="16">
        <f t="shared" si="104"/>
        <v>42350.416666666672</v>
      </c>
      <c r="U1408">
        <f t="shared" si="105"/>
        <v>2015</v>
      </c>
    </row>
    <row r="1409" spans="1:21" ht="43.2" hidden="1" x14ac:dyDescent="0.3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7"/>
        <v>1</v>
      </c>
      <c r="P1409">
        <f t="shared" si="106"/>
        <v>7.5</v>
      </c>
      <c r="Q1409" s="9" t="s">
        <v>8320</v>
      </c>
      <c r="R1409" t="s">
        <v>8339</v>
      </c>
      <c r="S1409" s="16">
        <f t="shared" si="103"/>
        <v>41838.536782407406</v>
      </c>
      <c r="T1409" s="16">
        <f t="shared" si="104"/>
        <v>41863.536782407406</v>
      </c>
      <c r="U1409">
        <f t="shared" si="105"/>
        <v>2014</v>
      </c>
    </row>
    <row r="1410" spans="1:21" ht="43.2" hidden="1" x14ac:dyDescent="0.3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07"/>
        <v>7</v>
      </c>
      <c r="P1410">
        <f t="shared" si="106"/>
        <v>12</v>
      </c>
      <c r="Q1410" s="9" t="s">
        <v>8320</v>
      </c>
      <c r="R1410" t="s">
        <v>8339</v>
      </c>
      <c r="S1410" s="16">
        <f t="shared" si="103"/>
        <v>42291.872175925921</v>
      </c>
      <c r="T1410" s="16">
        <f t="shared" si="104"/>
        <v>42321.913842592592</v>
      </c>
      <c r="U1410">
        <f t="shared" si="105"/>
        <v>2015</v>
      </c>
    </row>
    <row r="1411" spans="1:21" ht="43.2" hidden="1" x14ac:dyDescent="0.3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07"/>
        <v>0</v>
      </c>
      <c r="P1411" t="str">
        <f t="shared" si="106"/>
        <v>N/A</v>
      </c>
      <c r="Q1411" s="9" t="s">
        <v>8320</v>
      </c>
      <c r="R1411" t="s">
        <v>8339</v>
      </c>
      <c r="S1411" s="16">
        <f t="shared" ref="S1411:S1474" si="108">(((J1411/60)/60)/24)+DATE(1970,1,1)</f>
        <v>41945.133506944447</v>
      </c>
      <c r="T1411" s="16">
        <f t="shared" ref="T1411:T1474" si="109">(((I1411/60)/60)/24)+DATE(1970,1,1)</f>
        <v>42005.175173611111</v>
      </c>
      <c r="U1411">
        <f t="shared" ref="U1411:U1474" si="110">YEAR(S:S)</f>
        <v>2014</v>
      </c>
    </row>
    <row r="1412" spans="1:21" ht="43.2" hidden="1" x14ac:dyDescent="0.3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07"/>
        <v>0</v>
      </c>
      <c r="P1412">
        <f t="shared" ref="P1412:P1475" si="111">IFERROR(ROUND(E1412/L1412,2), "N/A")</f>
        <v>1</v>
      </c>
      <c r="Q1412" s="9" t="s">
        <v>8320</v>
      </c>
      <c r="R1412" t="s">
        <v>8339</v>
      </c>
      <c r="S1412" s="16">
        <f t="shared" si="108"/>
        <v>42479.318518518514</v>
      </c>
      <c r="T1412" s="16">
        <f t="shared" si="109"/>
        <v>42524.318518518514</v>
      </c>
      <c r="U1412">
        <f t="shared" si="110"/>
        <v>2016</v>
      </c>
    </row>
    <row r="1413" spans="1:21" ht="57.6" hidden="1" x14ac:dyDescent="0.3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ref="O1413:O1476" si="112">ROUND(E1413/D1413*100,0)</f>
        <v>0</v>
      </c>
      <c r="P1413">
        <f t="shared" si="111"/>
        <v>2.33</v>
      </c>
      <c r="Q1413" s="9" t="s">
        <v>8320</v>
      </c>
      <c r="R1413" t="s">
        <v>8339</v>
      </c>
      <c r="S1413" s="16">
        <f t="shared" si="108"/>
        <v>42013.059027777781</v>
      </c>
      <c r="T1413" s="16">
        <f t="shared" si="109"/>
        <v>42041.059027777781</v>
      </c>
      <c r="U1413">
        <f t="shared" si="110"/>
        <v>2015</v>
      </c>
    </row>
    <row r="1414" spans="1:21" ht="28.8" hidden="1" x14ac:dyDescent="0.3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2"/>
        <v>5</v>
      </c>
      <c r="P1414">
        <f t="shared" si="111"/>
        <v>24.62</v>
      </c>
      <c r="Q1414" s="9" t="s">
        <v>8320</v>
      </c>
      <c r="R1414" t="s">
        <v>8339</v>
      </c>
      <c r="S1414" s="16">
        <f t="shared" si="108"/>
        <v>41947.063645833332</v>
      </c>
      <c r="T1414" s="16">
        <f t="shared" si="109"/>
        <v>41977.063645833332</v>
      </c>
      <c r="U1414">
        <f t="shared" si="110"/>
        <v>2014</v>
      </c>
    </row>
    <row r="1415" spans="1:21" ht="57.6" hidden="1" x14ac:dyDescent="0.3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2"/>
        <v>5</v>
      </c>
      <c r="P1415">
        <f t="shared" si="111"/>
        <v>100</v>
      </c>
      <c r="Q1415" s="9" t="s">
        <v>8320</v>
      </c>
      <c r="R1415" t="s">
        <v>8339</v>
      </c>
      <c r="S1415" s="16">
        <f t="shared" si="108"/>
        <v>42360.437152777777</v>
      </c>
      <c r="T1415" s="16">
        <f t="shared" si="109"/>
        <v>42420.437152777777</v>
      </c>
      <c r="U1415">
        <f t="shared" si="110"/>
        <v>2015</v>
      </c>
    </row>
    <row r="1416" spans="1:21" ht="43.2" hidden="1" x14ac:dyDescent="0.3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2"/>
        <v>0</v>
      </c>
      <c r="P1416">
        <f t="shared" si="111"/>
        <v>1</v>
      </c>
      <c r="Q1416" s="9" t="s">
        <v>8320</v>
      </c>
      <c r="R1416" t="s">
        <v>8339</v>
      </c>
      <c r="S1416" s="16">
        <f t="shared" si="108"/>
        <v>42708.25309027778</v>
      </c>
      <c r="T1416" s="16">
        <f t="shared" si="109"/>
        <v>42738.25309027778</v>
      </c>
      <c r="U1416">
        <f t="shared" si="110"/>
        <v>2016</v>
      </c>
    </row>
    <row r="1417" spans="1:21" ht="43.2" hidden="1" x14ac:dyDescent="0.3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2"/>
        <v>18</v>
      </c>
      <c r="P1417">
        <f t="shared" si="111"/>
        <v>88.89</v>
      </c>
      <c r="Q1417" s="9" t="s">
        <v>8320</v>
      </c>
      <c r="R1417" t="s">
        <v>8339</v>
      </c>
      <c r="S1417" s="16">
        <f t="shared" si="108"/>
        <v>42192.675821759258</v>
      </c>
      <c r="T1417" s="16">
        <f t="shared" si="109"/>
        <v>42232.675821759258</v>
      </c>
      <c r="U1417">
        <f t="shared" si="110"/>
        <v>2015</v>
      </c>
    </row>
    <row r="1418" spans="1:21" ht="43.2" hidden="1" x14ac:dyDescent="0.3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2"/>
        <v>0</v>
      </c>
      <c r="P1418" t="str">
        <f t="shared" si="111"/>
        <v>N/A</v>
      </c>
      <c r="Q1418" s="9" t="s">
        <v>8320</v>
      </c>
      <c r="R1418" t="s">
        <v>8339</v>
      </c>
      <c r="S1418" s="16">
        <f t="shared" si="108"/>
        <v>42299.926145833335</v>
      </c>
      <c r="T1418" s="16">
        <f t="shared" si="109"/>
        <v>42329.967812499999</v>
      </c>
      <c r="U1418">
        <f t="shared" si="110"/>
        <v>2015</v>
      </c>
    </row>
    <row r="1419" spans="1:21" ht="43.2" hidden="1" x14ac:dyDescent="0.3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2"/>
        <v>1</v>
      </c>
      <c r="P1419">
        <f t="shared" si="111"/>
        <v>27.5</v>
      </c>
      <c r="Q1419" s="9" t="s">
        <v>8320</v>
      </c>
      <c r="R1419" t="s">
        <v>8339</v>
      </c>
      <c r="S1419" s="16">
        <f t="shared" si="108"/>
        <v>42232.15016203704</v>
      </c>
      <c r="T1419" s="16">
        <f t="shared" si="109"/>
        <v>42262.465972222228</v>
      </c>
      <c r="U1419">
        <f t="shared" si="110"/>
        <v>2015</v>
      </c>
    </row>
    <row r="1420" spans="1:21" ht="57.6" hidden="1" x14ac:dyDescent="0.3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2"/>
        <v>0</v>
      </c>
      <c r="P1420">
        <f t="shared" si="111"/>
        <v>6</v>
      </c>
      <c r="Q1420" s="9" t="s">
        <v>8320</v>
      </c>
      <c r="R1420" t="s">
        <v>8339</v>
      </c>
      <c r="S1420" s="16">
        <f t="shared" si="108"/>
        <v>42395.456412037034</v>
      </c>
      <c r="T1420" s="16">
        <f t="shared" si="109"/>
        <v>42425.456412037034</v>
      </c>
      <c r="U1420">
        <f t="shared" si="110"/>
        <v>2016</v>
      </c>
    </row>
    <row r="1421" spans="1:21" ht="57.6" hidden="1" x14ac:dyDescent="0.3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2"/>
        <v>7</v>
      </c>
      <c r="P1421">
        <f t="shared" si="111"/>
        <v>44.5</v>
      </c>
      <c r="Q1421" s="9" t="s">
        <v>8320</v>
      </c>
      <c r="R1421" t="s">
        <v>8339</v>
      </c>
      <c r="S1421" s="16">
        <f t="shared" si="108"/>
        <v>42622.456238425926</v>
      </c>
      <c r="T1421" s="16">
        <f t="shared" si="109"/>
        <v>42652.456238425926</v>
      </c>
      <c r="U1421">
        <f t="shared" si="110"/>
        <v>2016</v>
      </c>
    </row>
    <row r="1422" spans="1:21" ht="28.8" hidden="1" x14ac:dyDescent="0.3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2"/>
        <v>3</v>
      </c>
      <c r="P1422">
        <f t="shared" si="111"/>
        <v>1</v>
      </c>
      <c r="Q1422" s="9" t="s">
        <v>8320</v>
      </c>
      <c r="R1422" t="s">
        <v>8339</v>
      </c>
      <c r="S1422" s="16">
        <f t="shared" si="108"/>
        <v>42524.667662037042</v>
      </c>
      <c r="T1422" s="16">
        <f t="shared" si="109"/>
        <v>42549.667662037042</v>
      </c>
      <c r="U1422">
        <f t="shared" si="110"/>
        <v>2016</v>
      </c>
    </row>
    <row r="1423" spans="1:21" ht="57.6" hidden="1" x14ac:dyDescent="0.3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2"/>
        <v>0</v>
      </c>
      <c r="P1423">
        <f t="shared" si="111"/>
        <v>100</v>
      </c>
      <c r="Q1423" s="9" t="s">
        <v>8320</v>
      </c>
      <c r="R1423" t="s">
        <v>8339</v>
      </c>
      <c r="S1423" s="16">
        <f t="shared" si="108"/>
        <v>42013.915613425925</v>
      </c>
      <c r="T1423" s="16">
        <f t="shared" si="109"/>
        <v>42043.915613425925</v>
      </c>
      <c r="U1423">
        <f t="shared" si="110"/>
        <v>2015</v>
      </c>
    </row>
    <row r="1424" spans="1:21" ht="43.2" hidden="1" x14ac:dyDescent="0.3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2"/>
        <v>0</v>
      </c>
      <c r="P1424">
        <f t="shared" si="111"/>
        <v>13</v>
      </c>
      <c r="Q1424" s="9" t="s">
        <v>8320</v>
      </c>
      <c r="R1424" t="s">
        <v>8339</v>
      </c>
      <c r="S1424" s="16">
        <f t="shared" si="108"/>
        <v>42604.239629629628</v>
      </c>
      <c r="T1424" s="16">
        <f t="shared" si="109"/>
        <v>42634.239629629628</v>
      </c>
      <c r="U1424">
        <f t="shared" si="110"/>
        <v>2016</v>
      </c>
    </row>
    <row r="1425" spans="1:21" ht="43.2" hidden="1" x14ac:dyDescent="0.3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2"/>
        <v>0</v>
      </c>
      <c r="P1425">
        <f t="shared" si="111"/>
        <v>100</v>
      </c>
      <c r="Q1425" s="9" t="s">
        <v>8320</v>
      </c>
      <c r="R1425" t="s">
        <v>8339</v>
      </c>
      <c r="S1425" s="16">
        <f t="shared" si="108"/>
        <v>42340.360312500001</v>
      </c>
      <c r="T1425" s="16">
        <f t="shared" si="109"/>
        <v>42370.360312500001</v>
      </c>
      <c r="U1425">
        <f t="shared" si="110"/>
        <v>2015</v>
      </c>
    </row>
    <row r="1426" spans="1:21" ht="43.2" hidden="1" x14ac:dyDescent="0.3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2"/>
        <v>20</v>
      </c>
      <c r="P1426">
        <f t="shared" si="111"/>
        <v>109.07</v>
      </c>
      <c r="Q1426" s="9" t="s">
        <v>8320</v>
      </c>
      <c r="R1426" t="s">
        <v>8339</v>
      </c>
      <c r="S1426" s="16">
        <f t="shared" si="108"/>
        <v>42676.717615740738</v>
      </c>
      <c r="T1426" s="16">
        <f t="shared" si="109"/>
        <v>42689.759282407409</v>
      </c>
      <c r="U1426">
        <f t="shared" si="110"/>
        <v>2016</v>
      </c>
    </row>
    <row r="1427" spans="1:21" ht="43.2" hidden="1" x14ac:dyDescent="0.3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2"/>
        <v>0</v>
      </c>
      <c r="P1427" t="str">
        <f t="shared" si="111"/>
        <v>N/A</v>
      </c>
      <c r="Q1427" s="9" t="s">
        <v>8320</v>
      </c>
      <c r="R1427" t="s">
        <v>8339</v>
      </c>
      <c r="S1427" s="16">
        <f t="shared" si="108"/>
        <v>42093.131469907406</v>
      </c>
      <c r="T1427" s="16">
        <f t="shared" si="109"/>
        <v>42123.131469907406</v>
      </c>
      <c r="U1427">
        <f t="shared" si="110"/>
        <v>2015</v>
      </c>
    </row>
    <row r="1428" spans="1:21" ht="43.2" hidden="1" x14ac:dyDescent="0.3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2"/>
        <v>0</v>
      </c>
      <c r="P1428" t="str">
        <f t="shared" si="111"/>
        <v>N/A</v>
      </c>
      <c r="Q1428" s="9" t="s">
        <v>8320</v>
      </c>
      <c r="R1428" t="s">
        <v>8339</v>
      </c>
      <c r="S1428" s="16">
        <f t="shared" si="108"/>
        <v>42180.390277777777</v>
      </c>
      <c r="T1428" s="16">
        <f t="shared" si="109"/>
        <v>42240.390277777777</v>
      </c>
      <c r="U1428">
        <f t="shared" si="110"/>
        <v>2015</v>
      </c>
    </row>
    <row r="1429" spans="1:21" ht="57.6" hidden="1" x14ac:dyDescent="0.3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2"/>
        <v>8</v>
      </c>
      <c r="P1429">
        <f t="shared" si="111"/>
        <v>104.75</v>
      </c>
      <c r="Q1429" s="9" t="s">
        <v>8320</v>
      </c>
      <c r="R1429" t="s">
        <v>8339</v>
      </c>
      <c r="S1429" s="16">
        <f t="shared" si="108"/>
        <v>42601.851678240739</v>
      </c>
      <c r="T1429" s="16">
        <f t="shared" si="109"/>
        <v>42631.851678240739</v>
      </c>
      <c r="U1429">
        <f t="shared" si="110"/>
        <v>2016</v>
      </c>
    </row>
    <row r="1430" spans="1:21" ht="43.2" hidden="1" x14ac:dyDescent="0.3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2"/>
        <v>5</v>
      </c>
      <c r="P1430">
        <f t="shared" si="111"/>
        <v>15</v>
      </c>
      <c r="Q1430" s="9" t="s">
        <v>8320</v>
      </c>
      <c r="R1430" t="s">
        <v>8339</v>
      </c>
      <c r="S1430" s="16">
        <f t="shared" si="108"/>
        <v>42432.379826388889</v>
      </c>
      <c r="T1430" s="16">
        <f t="shared" si="109"/>
        <v>42462.338159722218</v>
      </c>
      <c r="U1430">
        <f t="shared" si="110"/>
        <v>2016</v>
      </c>
    </row>
    <row r="1431" spans="1:21" ht="43.2" hidden="1" x14ac:dyDescent="0.3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2"/>
        <v>0</v>
      </c>
      <c r="P1431" t="str">
        <f t="shared" si="111"/>
        <v>N/A</v>
      </c>
      <c r="Q1431" s="9" t="s">
        <v>8320</v>
      </c>
      <c r="R1431" t="s">
        <v>8339</v>
      </c>
      <c r="S1431" s="16">
        <f t="shared" si="108"/>
        <v>42074.060671296291</v>
      </c>
      <c r="T1431" s="16">
        <f t="shared" si="109"/>
        <v>42104.060671296291</v>
      </c>
      <c r="U1431">
        <f t="shared" si="110"/>
        <v>2015</v>
      </c>
    </row>
    <row r="1432" spans="1:21" ht="43.2" hidden="1" x14ac:dyDescent="0.3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2"/>
        <v>8</v>
      </c>
      <c r="P1432">
        <f t="shared" si="111"/>
        <v>80.599999999999994</v>
      </c>
      <c r="Q1432" s="9" t="s">
        <v>8320</v>
      </c>
      <c r="R1432" t="s">
        <v>8339</v>
      </c>
      <c r="S1432" s="16">
        <f t="shared" si="108"/>
        <v>41961.813518518517</v>
      </c>
      <c r="T1432" s="16">
        <f t="shared" si="109"/>
        <v>41992.813518518517</v>
      </c>
      <c r="U1432">
        <f t="shared" si="110"/>
        <v>2014</v>
      </c>
    </row>
    <row r="1433" spans="1:21" ht="43.2" hidden="1" x14ac:dyDescent="0.3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2"/>
        <v>32</v>
      </c>
      <c r="P1433">
        <f t="shared" si="111"/>
        <v>115.55</v>
      </c>
      <c r="Q1433" s="9" t="s">
        <v>8320</v>
      </c>
      <c r="R1433" t="s">
        <v>8339</v>
      </c>
      <c r="S1433" s="16">
        <f t="shared" si="108"/>
        <v>42304.210833333331</v>
      </c>
      <c r="T1433" s="16">
        <f t="shared" si="109"/>
        <v>42334.252500000002</v>
      </c>
      <c r="U1433">
        <f t="shared" si="110"/>
        <v>2015</v>
      </c>
    </row>
    <row r="1434" spans="1:21" ht="43.2" hidden="1" x14ac:dyDescent="0.3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2"/>
        <v>0</v>
      </c>
      <c r="P1434" t="str">
        <f t="shared" si="111"/>
        <v>N/A</v>
      </c>
      <c r="Q1434" s="9" t="s">
        <v>8320</v>
      </c>
      <c r="R1434" t="s">
        <v>8339</v>
      </c>
      <c r="S1434" s="16">
        <f t="shared" si="108"/>
        <v>42175.780416666668</v>
      </c>
      <c r="T1434" s="16">
        <f t="shared" si="109"/>
        <v>42205.780416666668</v>
      </c>
      <c r="U1434">
        <f t="shared" si="110"/>
        <v>2015</v>
      </c>
    </row>
    <row r="1435" spans="1:21" ht="43.2" hidden="1" x14ac:dyDescent="0.3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2"/>
        <v>7</v>
      </c>
      <c r="P1435">
        <f t="shared" si="111"/>
        <v>80.5</v>
      </c>
      <c r="Q1435" s="9" t="s">
        <v>8320</v>
      </c>
      <c r="R1435" t="s">
        <v>8339</v>
      </c>
      <c r="S1435" s="16">
        <f t="shared" si="108"/>
        <v>42673.625868055555</v>
      </c>
      <c r="T1435" s="16">
        <f t="shared" si="109"/>
        <v>42714.458333333328</v>
      </c>
      <c r="U1435">
        <f t="shared" si="110"/>
        <v>2016</v>
      </c>
    </row>
    <row r="1436" spans="1:21" ht="43.2" hidden="1" x14ac:dyDescent="0.3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2"/>
        <v>10</v>
      </c>
      <c r="P1436">
        <f t="shared" si="111"/>
        <v>744.55</v>
      </c>
      <c r="Q1436" s="9" t="s">
        <v>8320</v>
      </c>
      <c r="R1436" t="s">
        <v>8339</v>
      </c>
      <c r="S1436" s="16">
        <f t="shared" si="108"/>
        <v>42142.767106481479</v>
      </c>
      <c r="T1436" s="16">
        <f t="shared" si="109"/>
        <v>42163.625</v>
      </c>
      <c r="U1436">
        <f t="shared" si="110"/>
        <v>2015</v>
      </c>
    </row>
    <row r="1437" spans="1:21" ht="43.2" hidden="1" x14ac:dyDescent="0.3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2"/>
        <v>0</v>
      </c>
      <c r="P1437">
        <f t="shared" si="111"/>
        <v>7.5</v>
      </c>
      <c r="Q1437" s="9" t="s">
        <v>8320</v>
      </c>
      <c r="R1437" t="s">
        <v>8339</v>
      </c>
      <c r="S1437" s="16">
        <f t="shared" si="108"/>
        <v>42258.780324074076</v>
      </c>
      <c r="T1437" s="16">
        <f t="shared" si="109"/>
        <v>42288.780324074076</v>
      </c>
      <c r="U1437">
        <f t="shared" si="110"/>
        <v>2015</v>
      </c>
    </row>
    <row r="1438" spans="1:21" ht="43.2" hidden="1" x14ac:dyDescent="0.3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2"/>
        <v>1</v>
      </c>
      <c r="P1438">
        <f t="shared" si="111"/>
        <v>38.5</v>
      </c>
      <c r="Q1438" s="9" t="s">
        <v>8320</v>
      </c>
      <c r="R1438" t="s">
        <v>8339</v>
      </c>
      <c r="S1438" s="16">
        <f t="shared" si="108"/>
        <v>42391.35019675926</v>
      </c>
      <c r="T1438" s="16">
        <f t="shared" si="109"/>
        <v>42421.35019675926</v>
      </c>
      <c r="U1438">
        <f t="shared" si="110"/>
        <v>2016</v>
      </c>
    </row>
    <row r="1439" spans="1:21" ht="57.6" hidden="1" x14ac:dyDescent="0.3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2"/>
        <v>27</v>
      </c>
      <c r="P1439">
        <f t="shared" si="111"/>
        <v>36.68</v>
      </c>
      <c r="Q1439" s="9" t="s">
        <v>8320</v>
      </c>
      <c r="R1439" t="s">
        <v>8339</v>
      </c>
      <c r="S1439" s="16">
        <f t="shared" si="108"/>
        <v>41796.531701388885</v>
      </c>
      <c r="T1439" s="16">
        <f t="shared" si="109"/>
        <v>41833.207638888889</v>
      </c>
      <c r="U1439">
        <f t="shared" si="110"/>
        <v>2014</v>
      </c>
    </row>
    <row r="1440" spans="1:21" ht="43.2" hidden="1" x14ac:dyDescent="0.3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2"/>
        <v>3</v>
      </c>
      <c r="P1440">
        <f t="shared" si="111"/>
        <v>75</v>
      </c>
      <c r="Q1440" s="9" t="s">
        <v>8320</v>
      </c>
      <c r="R1440" t="s">
        <v>8339</v>
      </c>
      <c r="S1440" s="16">
        <f t="shared" si="108"/>
        <v>42457.871516203704</v>
      </c>
      <c r="T1440" s="16">
        <f t="shared" si="109"/>
        <v>42487.579861111109</v>
      </c>
      <c r="U1440">
        <f t="shared" si="110"/>
        <v>2016</v>
      </c>
    </row>
    <row r="1441" spans="1:21" ht="43.2" hidden="1" x14ac:dyDescent="0.3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2"/>
        <v>7</v>
      </c>
      <c r="P1441">
        <f t="shared" si="111"/>
        <v>30</v>
      </c>
      <c r="Q1441" s="9" t="s">
        <v>8320</v>
      </c>
      <c r="R1441" t="s">
        <v>8339</v>
      </c>
      <c r="S1441" s="16">
        <f t="shared" si="108"/>
        <v>42040.829872685179</v>
      </c>
      <c r="T1441" s="16">
        <f t="shared" si="109"/>
        <v>42070.829872685179</v>
      </c>
      <c r="U1441">
        <f t="shared" si="110"/>
        <v>2015</v>
      </c>
    </row>
    <row r="1442" spans="1:21" ht="43.2" hidden="1" x14ac:dyDescent="0.3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2"/>
        <v>0</v>
      </c>
      <c r="P1442">
        <f t="shared" si="111"/>
        <v>1</v>
      </c>
      <c r="Q1442" s="9" t="s">
        <v>8320</v>
      </c>
      <c r="R1442" t="s">
        <v>8339</v>
      </c>
      <c r="S1442" s="16">
        <f t="shared" si="108"/>
        <v>42486.748414351852</v>
      </c>
      <c r="T1442" s="16">
        <f t="shared" si="109"/>
        <v>42516.748414351852</v>
      </c>
      <c r="U1442">
        <f t="shared" si="110"/>
        <v>2016</v>
      </c>
    </row>
    <row r="1443" spans="1:21" ht="43.2" hidden="1" x14ac:dyDescent="0.3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2"/>
        <v>1</v>
      </c>
      <c r="P1443">
        <f t="shared" si="111"/>
        <v>673.33</v>
      </c>
      <c r="Q1443" s="9" t="s">
        <v>8320</v>
      </c>
      <c r="R1443" t="s">
        <v>8339</v>
      </c>
      <c r="S1443" s="16">
        <f t="shared" si="108"/>
        <v>42198.765844907408</v>
      </c>
      <c r="T1443" s="16">
        <f t="shared" si="109"/>
        <v>42258.765844907408</v>
      </c>
      <c r="U1443">
        <f t="shared" si="110"/>
        <v>2015</v>
      </c>
    </row>
    <row r="1444" spans="1:21" ht="43.2" hidden="1" x14ac:dyDescent="0.3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2"/>
        <v>0</v>
      </c>
      <c r="P1444" t="str">
        <f t="shared" si="111"/>
        <v>N/A</v>
      </c>
      <c r="Q1444" s="9" t="s">
        <v>8320</v>
      </c>
      <c r="R1444" t="s">
        <v>8339</v>
      </c>
      <c r="S1444" s="16">
        <f t="shared" si="108"/>
        <v>42485.64534722222</v>
      </c>
      <c r="T1444" s="16">
        <f t="shared" si="109"/>
        <v>42515.64534722222</v>
      </c>
      <c r="U1444">
        <f t="shared" si="110"/>
        <v>2016</v>
      </c>
    </row>
    <row r="1445" spans="1:21" ht="43.2" hidden="1" x14ac:dyDescent="0.3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2"/>
        <v>0</v>
      </c>
      <c r="P1445" t="str">
        <f t="shared" si="111"/>
        <v>N/A</v>
      </c>
      <c r="Q1445" s="9" t="s">
        <v>8320</v>
      </c>
      <c r="R1445" t="s">
        <v>8339</v>
      </c>
      <c r="S1445" s="16">
        <f t="shared" si="108"/>
        <v>42707.926030092596</v>
      </c>
      <c r="T1445" s="16">
        <f t="shared" si="109"/>
        <v>42737.926030092596</v>
      </c>
      <c r="U1445">
        <f t="shared" si="110"/>
        <v>2016</v>
      </c>
    </row>
    <row r="1446" spans="1:21" ht="43.2" hidden="1" x14ac:dyDescent="0.3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2"/>
        <v>0</v>
      </c>
      <c r="P1446" t="str">
        <f t="shared" si="111"/>
        <v>N/A</v>
      </c>
      <c r="Q1446" s="9" t="s">
        <v>8320</v>
      </c>
      <c r="R1446" t="s">
        <v>8339</v>
      </c>
      <c r="S1446" s="16">
        <f t="shared" si="108"/>
        <v>42199.873402777783</v>
      </c>
      <c r="T1446" s="16">
        <f t="shared" si="109"/>
        <v>42259.873402777783</v>
      </c>
      <c r="U1446">
        <f t="shared" si="110"/>
        <v>2015</v>
      </c>
    </row>
    <row r="1447" spans="1:21" ht="43.2" hidden="1" x14ac:dyDescent="0.3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2"/>
        <v>0</v>
      </c>
      <c r="P1447" t="str">
        <f t="shared" si="111"/>
        <v>N/A</v>
      </c>
      <c r="Q1447" s="9" t="s">
        <v>8320</v>
      </c>
      <c r="R1447" t="s">
        <v>8339</v>
      </c>
      <c r="S1447" s="16">
        <f t="shared" si="108"/>
        <v>42139.542303240742</v>
      </c>
      <c r="T1447" s="16">
        <f t="shared" si="109"/>
        <v>42169.542303240742</v>
      </c>
      <c r="U1447">
        <f t="shared" si="110"/>
        <v>2015</v>
      </c>
    </row>
    <row r="1448" spans="1:21" ht="43.2" hidden="1" x14ac:dyDescent="0.3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2"/>
        <v>0</v>
      </c>
      <c r="P1448" t="str">
        <f t="shared" si="111"/>
        <v>N/A</v>
      </c>
      <c r="Q1448" s="9" t="s">
        <v>8320</v>
      </c>
      <c r="R1448" t="s">
        <v>8339</v>
      </c>
      <c r="S1448" s="16">
        <f t="shared" si="108"/>
        <v>42461.447662037041</v>
      </c>
      <c r="T1448" s="16">
        <f t="shared" si="109"/>
        <v>42481.447662037041</v>
      </c>
      <c r="U1448">
        <f t="shared" si="110"/>
        <v>2016</v>
      </c>
    </row>
    <row r="1449" spans="1:21" ht="28.8" hidden="1" x14ac:dyDescent="0.3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2"/>
        <v>0</v>
      </c>
      <c r="P1449">
        <f t="shared" si="111"/>
        <v>25</v>
      </c>
      <c r="Q1449" s="9" t="s">
        <v>8320</v>
      </c>
      <c r="R1449" t="s">
        <v>8339</v>
      </c>
      <c r="S1449" s="16">
        <f t="shared" si="108"/>
        <v>42529.730717592596</v>
      </c>
      <c r="T1449" s="16">
        <f t="shared" si="109"/>
        <v>42559.730717592596</v>
      </c>
      <c r="U1449">
        <f t="shared" si="110"/>
        <v>2016</v>
      </c>
    </row>
    <row r="1450" spans="1:21" ht="57.6" hidden="1" x14ac:dyDescent="0.3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2"/>
        <v>0</v>
      </c>
      <c r="P1450" t="str">
        <f t="shared" si="111"/>
        <v>N/A</v>
      </c>
      <c r="Q1450" s="9" t="s">
        <v>8320</v>
      </c>
      <c r="R1450" t="s">
        <v>8339</v>
      </c>
      <c r="S1450" s="16">
        <f t="shared" si="108"/>
        <v>42115.936550925922</v>
      </c>
      <c r="T1450" s="16">
        <f t="shared" si="109"/>
        <v>42146.225694444445</v>
      </c>
      <c r="U1450">
        <f t="shared" si="110"/>
        <v>2015</v>
      </c>
    </row>
    <row r="1451" spans="1:21" ht="43.2" hidden="1" x14ac:dyDescent="0.3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2"/>
        <v>0</v>
      </c>
      <c r="P1451" t="str">
        <f t="shared" si="111"/>
        <v>N/A</v>
      </c>
      <c r="Q1451" s="9" t="s">
        <v>8320</v>
      </c>
      <c r="R1451" t="s">
        <v>8339</v>
      </c>
      <c r="S1451" s="16">
        <f t="shared" si="108"/>
        <v>42086.811400462961</v>
      </c>
      <c r="T1451" s="16">
        <f t="shared" si="109"/>
        <v>42134.811400462961</v>
      </c>
      <c r="U1451">
        <f t="shared" si="110"/>
        <v>2015</v>
      </c>
    </row>
    <row r="1452" spans="1:21" ht="57.6" hidden="1" x14ac:dyDescent="0.3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2"/>
        <v>0</v>
      </c>
      <c r="P1452">
        <f t="shared" si="111"/>
        <v>1</v>
      </c>
      <c r="Q1452" s="9" t="s">
        <v>8320</v>
      </c>
      <c r="R1452" t="s">
        <v>8339</v>
      </c>
      <c r="S1452" s="16">
        <f t="shared" si="108"/>
        <v>42390.171261574069</v>
      </c>
      <c r="T1452" s="16">
        <f t="shared" si="109"/>
        <v>42420.171261574069</v>
      </c>
      <c r="U1452">
        <f t="shared" si="110"/>
        <v>2016</v>
      </c>
    </row>
    <row r="1453" spans="1:21" ht="43.2" hidden="1" x14ac:dyDescent="0.3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2"/>
        <v>0</v>
      </c>
      <c r="P1453">
        <f t="shared" si="111"/>
        <v>1</v>
      </c>
      <c r="Q1453" s="9" t="s">
        <v>8320</v>
      </c>
      <c r="R1453" t="s">
        <v>8339</v>
      </c>
      <c r="S1453" s="16">
        <f t="shared" si="108"/>
        <v>41931.959016203706</v>
      </c>
      <c r="T1453" s="16">
        <f t="shared" si="109"/>
        <v>41962.00068287037</v>
      </c>
      <c r="U1453">
        <f t="shared" si="110"/>
        <v>2014</v>
      </c>
    </row>
    <row r="1454" spans="1:21" ht="28.8" hidden="1" x14ac:dyDescent="0.3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2"/>
        <v>0</v>
      </c>
      <c r="P1454" t="str">
        <f t="shared" si="111"/>
        <v>N/A</v>
      </c>
      <c r="Q1454" s="9" t="s">
        <v>8320</v>
      </c>
      <c r="R1454" t="s">
        <v>8339</v>
      </c>
      <c r="S1454" s="16">
        <f t="shared" si="108"/>
        <v>41818.703275462962</v>
      </c>
      <c r="T1454" s="16">
        <f t="shared" si="109"/>
        <v>41848.703275462962</v>
      </c>
      <c r="U1454">
        <f t="shared" si="110"/>
        <v>2014</v>
      </c>
    </row>
    <row r="1455" spans="1:21" ht="43.2" hidden="1" x14ac:dyDescent="0.3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2"/>
        <v>0</v>
      </c>
      <c r="P1455" t="str">
        <f t="shared" si="111"/>
        <v>N/A</v>
      </c>
      <c r="Q1455" s="9" t="s">
        <v>8320</v>
      </c>
      <c r="R1455" t="s">
        <v>8339</v>
      </c>
      <c r="S1455" s="16">
        <f t="shared" si="108"/>
        <v>42795.696145833332</v>
      </c>
      <c r="T1455" s="16">
        <f t="shared" si="109"/>
        <v>42840.654479166667</v>
      </c>
      <c r="U1455">
        <f t="shared" si="110"/>
        <v>2017</v>
      </c>
    </row>
    <row r="1456" spans="1:21" ht="43.2" hidden="1" x14ac:dyDescent="0.3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2"/>
        <v>1</v>
      </c>
      <c r="P1456">
        <f t="shared" si="111"/>
        <v>15</v>
      </c>
      <c r="Q1456" s="9" t="s">
        <v>8320</v>
      </c>
      <c r="R1456" t="s">
        <v>8339</v>
      </c>
      <c r="S1456" s="16">
        <f t="shared" si="108"/>
        <v>42463.866666666669</v>
      </c>
      <c r="T1456" s="16">
        <f t="shared" si="109"/>
        <v>42484.915972222225</v>
      </c>
      <c r="U1456">
        <f t="shared" si="110"/>
        <v>2016</v>
      </c>
    </row>
    <row r="1457" spans="1:21" ht="43.2" hidden="1" x14ac:dyDescent="0.3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2"/>
        <v>11</v>
      </c>
      <c r="P1457">
        <f t="shared" si="111"/>
        <v>225</v>
      </c>
      <c r="Q1457" s="9" t="s">
        <v>8320</v>
      </c>
      <c r="R1457" t="s">
        <v>8339</v>
      </c>
      <c r="S1457" s="16">
        <f t="shared" si="108"/>
        <v>41832.672685185185</v>
      </c>
      <c r="T1457" s="16">
        <f t="shared" si="109"/>
        <v>41887.568749999999</v>
      </c>
      <c r="U1457">
        <f t="shared" si="110"/>
        <v>2014</v>
      </c>
    </row>
    <row r="1458" spans="1:21" hidden="1" x14ac:dyDescent="0.3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2"/>
        <v>3</v>
      </c>
      <c r="P1458">
        <f t="shared" si="111"/>
        <v>48.33</v>
      </c>
      <c r="Q1458" s="9" t="s">
        <v>8320</v>
      </c>
      <c r="R1458" t="s">
        <v>8339</v>
      </c>
      <c r="S1458" s="16">
        <f t="shared" si="108"/>
        <v>42708.668576388889</v>
      </c>
      <c r="T1458" s="16">
        <f t="shared" si="109"/>
        <v>42738.668576388889</v>
      </c>
      <c r="U1458">
        <f t="shared" si="110"/>
        <v>2016</v>
      </c>
    </row>
    <row r="1459" spans="1:21" ht="28.8" hidden="1" x14ac:dyDescent="0.3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2"/>
        <v>0</v>
      </c>
      <c r="P1459" t="str">
        <f t="shared" si="111"/>
        <v>N/A</v>
      </c>
      <c r="Q1459" s="9" t="s">
        <v>8320</v>
      </c>
      <c r="R1459" t="s">
        <v>8339</v>
      </c>
      <c r="S1459" s="16">
        <f t="shared" si="108"/>
        <v>42289.89634259259</v>
      </c>
      <c r="T1459" s="16">
        <f t="shared" si="109"/>
        <v>42319.938009259262</v>
      </c>
      <c r="U1459">
        <f t="shared" si="110"/>
        <v>2015</v>
      </c>
    </row>
    <row r="1460" spans="1:21" ht="57.6" hidden="1" x14ac:dyDescent="0.3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2"/>
        <v>0</v>
      </c>
      <c r="P1460" t="str">
        <f t="shared" si="111"/>
        <v>N/A</v>
      </c>
      <c r="Q1460" s="9" t="s">
        <v>8320</v>
      </c>
      <c r="R1460" t="s">
        <v>8339</v>
      </c>
      <c r="S1460" s="16">
        <f t="shared" si="108"/>
        <v>41831.705555555556</v>
      </c>
      <c r="T1460" s="16">
        <f t="shared" si="109"/>
        <v>41862.166666666664</v>
      </c>
      <c r="U1460">
        <f t="shared" si="110"/>
        <v>2014</v>
      </c>
    </row>
    <row r="1461" spans="1:21" ht="43.2" hidden="1" x14ac:dyDescent="0.3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2"/>
        <v>0</v>
      </c>
      <c r="P1461" t="str">
        <f t="shared" si="111"/>
        <v>N/A</v>
      </c>
      <c r="Q1461" s="9" t="s">
        <v>8320</v>
      </c>
      <c r="R1461" t="s">
        <v>8339</v>
      </c>
      <c r="S1461" s="16">
        <f t="shared" si="108"/>
        <v>42312.204814814817</v>
      </c>
      <c r="T1461" s="16">
        <f t="shared" si="109"/>
        <v>42340.725694444445</v>
      </c>
      <c r="U1461">
        <f t="shared" si="110"/>
        <v>2015</v>
      </c>
    </row>
    <row r="1462" spans="1:21" ht="43.2" hidden="1" x14ac:dyDescent="0.3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2"/>
        <v>0</v>
      </c>
      <c r="P1462" t="str">
        <f t="shared" si="111"/>
        <v>N/A</v>
      </c>
      <c r="Q1462" s="9" t="s">
        <v>8320</v>
      </c>
      <c r="R1462" t="s">
        <v>8339</v>
      </c>
      <c r="S1462" s="16">
        <f t="shared" si="108"/>
        <v>41915.896967592591</v>
      </c>
      <c r="T1462" s="16">
        <f t="shared" si="109"/>
        <v>41973.989583333328</v>
      </c>
      <c r="U1462">
        <f t="shared" si="110"/>
        <v>2014</v>
      </c>
    </row>
    <row r="1463" spans="1:21" ht="28.8" hidden="1" x14ac:dyDescent="0.3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2"/>
        <v>101</v>
      </c>
      <c r="P1463">
        <f t="shared" si="111"/>
        <v>44.67</v>
      </c>
      <c r="Q1463" s="9" t="s">
        <v>8320</v>
      </c>
      <c r="R1463" t="s">
        <v>8340</v>
      </c>
      <c r="S1463" s="16">
        <f t="shared" si="108"/>
        <v>41899.645300925928</v>
      </c>
      <c r="T1463" s="16">
        <f t="shared" si="109"/>
        <v>41933</v>
      </c>
      <c r="U1463">
        <f t="shared" si="110"/>
        <v>2014</v>
      </c>
    </row>
    <row r="1464" spans="1:21" ht="28.8" hidden="1" x14ac:dyDescent="0.3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2"/>
        <v>109</v>
      </c>
      <c r="P1464">
        <f t="shared" si="111"/>
        <v>28.94</v>
      </c>
      <c r="Q1464" s="9" t="s">
        <v>8320</v>
      </c>
      <c r="R1464" t="s">
        <v>8340</v>
      </c>
      <c r="S1464" s="16">
        <f t="shared" si="108"/>
        <v>41344.662858796299</v>
      </c>
      <c r="T1464" s="16">
        <f t="shared" si="109"/>
        <v>41374.662858796299</v>
      </c>
      <c r="U1464">
        <f t="shared" si="110"/>
        <v>2013</v>
      </c>
    </row>
    <row r="1465" spans="1:21" ht="43.2" hidden="1" x14ac:dyDescent="0.3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2"/>
        <v>148</v>
      </c>
      <c r="P1465">
        <f t="shared" si="111"/>
        <v>35.44</v>
      </c>
      <c r="Q1465" s="9" t="s">
        <v>8320</v>
      </c>
      <c r="R1465" t="s">
        <v>8340</v>
      </c>
      <c r="S1465" s="16">
        <f t="shared" si="108"/>
        <v>41326.911319444444</v>
      </c>
      <c r="T1465" s="16">
        <f t="shared" si="109"/>
        <v>41371.869652777779</v>
      </c>
      <c r="U1465">
        <f t="shared" si="110"/>
        <v>2013</v>
      </c>
    </row>
    <row r="1466" spans="1:21" hidden="1" x14ac:dyDescent="0.3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2"/>
        <v>163</v>
      </c>
      <c r="P1466">
        <f t="shared" si="111"/>
        <v>34.869999999999997</v>
      </c>
      <c r="Q1466" s="9" t="s">
        <v>8320</v>
      </c>
      <c r="R1466" t="s">
        <v>8340</v>
      </c>
      <c r="S1466" s="16">
        <f t="shared" si="108"/>
        <v>41291.661550925928</v>
      </c>
      <c r="T1466" s="16">
        <f t="shared" si="109"/>
        <v>41321.661550925928</v>
      </c>
      <c r="U1466">
        <f t="shared" si="110"/>
        <v>2013</v>
      </c>
    </row>
    <row r="1467" spans="1:21" ht="43.2" hidden="1" x14ac:dyDescent="0.3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2"/>
        <v>456</v>
      </c>
      <c r="P1467">
        <f t="shared" si="111"/>
        <v>52.62</v>
      </c>
      <c r="Q1467" s="9" t="s">
        <v>8320</v>
      </c>
      <c r="R1467" t="s">
        <v>8340</v>
      </c>
      <c r="S1467" s="16">
        <f t="shared" si="108"/>
        <v>40959.734398148146</v>
      </c>
      <c r="T1467" s="16">
        <f t="shared" si="109"/>
        <v>40990.125</v>
      </c>
      <c r="U1467">
        <f t="shared" si="110"/>
        <v>2012</v>
      </c>
    </row>
    <row r="1468" spans="1:21" ht="43.2" hidden="1" x14ac:dyDescent="0.3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2"/>
        <v>108</v>
      </c>
      <c r="P1468">
        <f t="shared" si="111"/>
        <v>69.599999999999994</v>
      </c>
      <c r="Q1468" s="9" t="s">
        <v>8320</v>
      </c>
      <c r="R1468" t="s">
        <v>8340</v>
      </c>
      <c r="S1468" s="16">
        <f t="shared" si="108"/>
        <v>42340.172060185185</v>
      </c>
      <c r="T1468" s="16">
        <f t="shared" si="109"/>
        <v>42381.208333333328</v>
      </c>
      <c r="U1468">
        <f t="shared" si="110"/>
        <v>2015</v>
      </c>
    </row>
    <row r="1469" spans="1:21" ht="28.8" hidden="1" x14ac:dyDescent="0.3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2"/>
        <v>115</v>
      </c>
      <c r="P1469">
        <f t="shared" si="111"/>
        <v>76.72</v>
      </c>
      <c r="Q1469" s="9" t="s">
        <v>8320</v>
      </c>
      <c r="R1469" t="s">
        <v>8340</v>
      </c>
      <c r="S1469" s="16">
        <f t="shared" si="108"/>
        <v>40933.80190972222</v>
      </c>
      <c r="T1469" s="16">
        <f t="shared" si="109"/>
        <v>40993.760243055556</v>
      </c>
      <c r="U1469">
        <f t="shared" si="110"/>
        <v>2012</v>
      </c>
    </row>
    <row r="1470" spans="1:21" ht="43.2" hidden="1" x14ac:dyDescent="0.3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2"/>
        <v>102</v>
      </c>
      <c r="P1470">
        <f t="shared" si="111"/>
        <v>33.19</v>
      </c>
      <c r="Q1470" s="9" t="s">
        <v>8320</v>
      </c>
      <c r="R1470" t="s">
        <v>8340</v>
      </c>
      <c r="S1470" s="16">
        <f t="shared" si="108"/>
        <v>40646.014456018522</v>
      </c>
      <c r="T1470" s="16">
        <f t="shared" si="109"/>
        <v>40706.014456018522</v>
      </c>
      <c r="U1470">
        <f t="shared" si="110"/>
        <v>2011</v>
      </c>
    </row>
    <row r="1471" spans="1:21" ht="43.2" hidden="1" x14ac:dyDescent="0.3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2"/>
        <v>108</v>
      </c>
      <c r="P1471">
        <f t="shared" si="111"/>
        <v>149.46</v>
      </c>
      <c r="Q1471" s="9" t="s">
        <v>8320</v>
      </c>
      <c r="R1471" t="s">
        <v>8340</v>
      </c>
      <c r="S1471" s="16">
        <f t="shared" si="108"/>
        <v>41290.598483796297</v>
      </c>
      <c r="T1471" s="16">
        <f t="shared" si="109"/>
        <v>41320.598483796297</v>
      </c>
      <c r="U1471">
        <f t="shared" si="110"/>
        <v>2013</v>
      </c>
    </row>
    <row r="1472" spans="1:21" ht="57.6" hidden="1" x14ac:dyDescent="0.3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2"/>
        <v>125</v>
      </c>
      <c r="P1472">
        <f t="shared" si="111"/>
        <v>23.17</v>
      </c>
      <c r="Q1472" s="9" t="s">
        <v>8320</v>
      </c>
      <c r="R1472" t="s">
        <v>8340</v>
      </c>
      <c r="S1472" s="16">
        <f t="shared" si="108"/>
        <v>41250.827118055553</v>
      </c>
      <c r="T1472" s="16">
        <f t="shared" si="109"/>
        <v>41271.827118055553</v>
      </c>
      <c r="U1472">
        <f t="shared" si="110"/>
        <v>2012</v>
      </c>
    </row>
    <row r="1473" spans="1:21" ht="43.2" hidden="1" x14ac:dyDescent="0.3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2"/>
        <v>104</v>
      </c>
      <c r="P1473">
        <f t="shared" si="111"/>
        <v>96.88</v>
      </c>
      <c r="Q1473" s="9" t="s">
        <v>8320</v>
      </c>
      <c r="R1473" t="s">
        <v>8340</v>
      </c>
      <c r="S1473" s="16">
        <f t="shared" si="108"/>
        <v>42073.957569444443</v>
      </c>
      <c r="T1473" s="16">
        <f t="shared" si="109"/>
        <v>42103.957569444443</v>
      </c>
      <c r="U1473">
        <f t="shared" si="110"/>
        <v>2015</v>
      </c>
    </row>
    <row r="1474" spans="1:21" ht="57.6" hidden="1" x14ac:dyDescent="0.3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2"/>
        <v>139</v>
      </c>
      <c r="P1474">
        <f t="shared" si="111"/>
        <v>103.2</v>
      </c>
      <c r="Q1474" s="9" t="s">
        <v>8320</v>
      </c>
      <c r="R1474" t="s">
        <v>8340</v>
      </c>
      <c r="S1474" s="16">
        <f t="shared" si="108"/>
        <v>41533.542858796296</v>
      </c>
      <c r="T1474" s="16">
        <f t="shared" si="109"/>
        <v>41563.542858796296</v>
      </c>
      <c r="U1474">
        <f t="shared" si="110"/>
        <v>2013</v>
      </c>
    </row>
    <row r="1475" spans="1:21" hidden="1" x14ac:dyDescent="0.3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2"/>
        <v>121</v>
      </c>
      <c r="P1475">
        <f t="shared" si="111"/>
        <v>38.46</v>
      </c>
      <c r="Q1475" s="9" t="s">
        <v>8320</v>
      </c>
      <c r="R1475" t="s">
        <v>8340</v>
      </c>
      <c r="S1475" s="16">
        <f t="shared" ref="S1475:S1538" si="113">(((J1475/60)/60)/24)+DATE(1970,1,1)</f>
        <v>40939.979618055557</v>
      </c>
      <c r="T1475" s="16">
        <f t="shared" ref="T1475:T1538" si="114">(((I1475/60)/60)/24)+DATE(1970,1,1)</f>
        <v>40969.979618055557</v>
      </c>
      <c r="U1475">
        <f t="shared" ref="U1475:U1538" si="115">YEAR(S:S)</f>
        <v>2012</v>
      </c>
    </row>
    <row r="1476" spans="1:21" ht="43.2" hidden="1" x14ac:dyDescent="0.3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2"/>
        <v>112</v>
      </c>
      <c r="P1476">
        <f t="shared" ref="P1476:P1539" si="116">IFERROR(ROUND(E1476/L1476,2), "N/A")</f>
        <v>44.32</v>
      </c>
      <c r="Q1476" s="9" t="s">
        <v>8320</v>
      </c>
      <c r="R1476" t="s">
        <v>8340</v>
      </c>
      <c r="S1476" s="16">
        <f t="shared" si="113"/>
        <v>41500.727916666663</v>
      </c>
      <c r="T1476" s="16">
        <f t="shared" si="114"/>
        <v>41530.727916666663</v>
      </c>
      <c r="U1476">
        <f t="shared" si="115"/>
        <v>2013</v>
      </c>
    </row>
    <row r="1477" spans="1:21" ht="43.2" hidden="1" x14ac:dyDescent="0.3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ref="O1477:O1540" si="117">ROUND(E1477/D1477*100,0)</f>
        <v>189</v>
      </c>
      <c r="P1477">
        <f t="shared" si="116"/>
        <v>64.17</v>
      </c>
      <c r="Q1477" s="9" t="s">
        <v>8320</v>
      </c>
      <c r="R1477" t="s">
        <v>8340</v>
      </c>
      <c r="S1477" s="16">
        <f t="shared" si="113"/>
        <v>41960.722951388889</v>
      </c>
      <c r="T1477" s="16">
        <f t="shared" si="114"/>
        <v>41993.207638888889</v>
      </c>
      <c r="U1477">
        <f t="shared" si="115"/>
        <v>2014</v>
      </c>
    </row>
    <row r="1478" spans="1:21" ht="28.8" hidden="1" x14ac:dyDescent="0.3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7"/>
        <v>662</v>
      </c>
      <c r="P1478">
        <f t="shared" si="116"/>
        <v>43.33</v>
      </c>
      <c r="Q1478" s="9" t="s">
        <v>8320</v>
      </c>
      <c r="R1478" t="s">
        <v>8340</v>
      </c>
      <c r="S1478" s="16">
        <f t="shared" si="113"/>
        <v>40766.041921296295</v>
      </c>
      <c r="T1478" s="16">
        <f t="shared" si="114"/>
        <v>40796.041921296295</v>
      </c>
      <c r="U1478">
        <f t="shared" si="115"/>
        <v>2011</v>
      </c>
    </row>
    <row r="1479" spans="1:21" ht="43.2" hidden="1" x14ac:dyDescent="0.3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7"/>
        <v>111</v>
      </c>
      <c r="P1479">
        <f t="shared" si="116"/>
        <v>90.5</v>
      </c>
      <c r="Q1479" s="9" t="s">
        <v>8320</v>
      </c>
      <c r="R1479" t="s">
        <v>8340</v>
      </c>
      <c r="S1479" s="16">
        <f t="shared" si="113"/>
        <v>40840.615787037037</v>
      </c>
      <c r="T1479" s="16">
        <f t="shared" si="114"/>
        <v>40900.125</v>
      </c>
      <c r="U1479">
        <f t="shared" si="115"/>
        <v>2011</v>
      </c>
    </row>
    <row r="1480" spans="1:21" ht="43.2" hidden="1" x14ac:dyDescent="0.3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7"/>
        <v>1182</v>
      </c>
      <c r="P1480">
        <f t="shared" si="116"/>
        <v>29.19</v>
      </c>
      <c r="Q1480" s="9" t="s">
        <v>8320</v>
      </c>
      <c r="R1480" t="s">
        <v>8340</v>
      </c>
      <c r="S1480" s="16">
        <f t="shared" si="113"/>
        <v>41394.871678240743</v>
      </c>
      <c r="T1480" s="16">
        <f t="shared" si="114"/>
        <v>41408.871678240743</v>
      </c>
      <c r="U1480">
        <f t="shared" si="115"/>
        <v>2013</v>
      </c>
    </row>
    <row r="1481" spans="1:21" ht="43.2" hidden="1" x14ac:dyDescent="0.3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7"/>
        <v>137</v>
      </c>
      <c r="P1481">
        <f t="shared" si="116"/>
        <v>30.96</v>
      </c>
      <c r="Q1481" s="9" t="s">
        <v>8320</v>
      </c>
      <c r="R1481" t="s">
        <v>8340</v>
      </c>
      <c r="S1481" s="16">
        <f t="shared" si="113"/>
        <v>41754.745243055557</v>
      </c>
      <c r="T1481" s="16">
        <f t="shared" si="114"/>
        <v>41769.165972222225</v>
      </c>
      <c r="U1481">
        <f t="shared" si="115"/>
        <v>2014</v>
      </c>
    </row>
    <row r="1482" spans="1:21" ht="43.2" hidden="1" x14ac:dyDescent="0.3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7"/>
        <v>117</v>
      </c>
      <c r="P1482">
        <f t="shared" si="116"/>
        <v>92.16</v>
      </c>
      <c r="Q1482" s="9" t="s">
        <v>8320</v>
      </c>
      <c r="R1482" t="s">
        <v>8340</v>
      </c>
      <c r="S1482" s="16">
        <f t="shared" si="113"/>
        <v>41464.934016203704</v>
      </c>
      <c r="T1482" s="16">
        <f t="shared" si="114"/>
        <v>41481.708333333336</v>
      </c>
      <c r="U1482">
        <f t="shared" si="115"/>
        <v>2013</v>
      </c>
    </row>
    <row r="1483" spans="1:21" ht="43.2" hidden="1" x14ac:dyDescent="0.3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7"/>
        <v>2</v>
      </c>
      <c r="P1483">
        <f t="shared" si="116"/>
        <v>17.5</v>
      </c>
      <c r="Q1483" s="9" t="s">
        <v>8320</v>
      </c>
      <c r="R1483" t="s">
        <v>8322</v>
      </c>
      <c r="S1483" s="16">
        <f t="shared" si="113"/>
        <v>41550.922974537039</v>
      </c>
      <c r="T1483" s="16">
        <f t="shared" si="114"/>
        <v>41580.922974537039</v>
      </c>
      <c r="U1483">
        <f t="shared" si="115"/>
        <v>2013</v>
      </c>
    </row>
    <row r="1484" spans="1:21" ht="43.2" hidden="1" x14ac:dyDescent="0.3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7"/>
        <v>0</v>
      </c>
      <c r="P1484">
        <f t="shared" si="116"/>
        <v>5</v>
      </c>
      <c r="Q1484" s="9" t="s">
        <v>8320</v>
      </c>
      <c r="R1484" t="s">
        <v>8322</v>
      </c>
      <c r="S1484" s="16">
        <f t="shared" si="113"/>
        <v>41136.85805555556</v>
      </c>
      <c r="T1484" s="16">
        <f t="shared" si="114"/>
        <v>41159.32708333333</v>
      </c>
      <c r="U1484">
        <f t="shared" si="115"/>
        <v>2012</v>
      </c>
    </row>
    <row r="1485" spans="1:21" ht="43.2" hidden="1" x14ac:dyDescent="0.3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7"/>
        <v>1</v>
      </c>
      <c r="P1485">
        <f t="shared" si="116"/>
        <v>25</v>
      </c>
      <c r="Q1485" s="9" t="s">
        <v>8320</v>
      </c>
      <c r="R1485" t="s">
        <v>8322</v>
      </c>
      <c r="S1485" s="16">
        <f t="shared" si="113"/>
        <v>42548.192997685182</v>
      </c>
      <c r="T1485" s="16">
        <f t="shared" si="114"/>
        <v>42573.192997685182</v>
      </c>
      <c r="U1485">
        <f t="shared" si="115"/>
        <v>2016</v>
      </c>
    </row>
    <row r="1486" spans="1:21" hidden="1" x14ac:dyDescent="0.3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7"/>
        <v>0</v>
      </c>
      <c r="P1486" t="str">
        <f t="shared" si="116"/>
        <v>N/A</v>
      </c>
      <c r="Q1486" s="9" t="s">
        <v>8320</v>
      </c>
      <c r="R1486" t="s">
        <v>8322</v>
      </c>
      <c r="S1486" s="16">
        <f t="shared" si="113"/>
        <v>41053.200960648144</v>
      </c>
      <c r="T1486" s="16">
        <f t="shared" si="114"/>
        <v>41111.618750000001</v>
      </c>
      <c r="U1486">
        <f t="shared" si="115"/>
        <v>2012</v>
      </c>
    </row>
    <row r="1487" spans="1:21" ht="43.2" hidden="1" x14ac:dyDescent="0.3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7"/>
        <v>2</v>
      </c>
      <c r="P1487">
        <f t="shared" si="116"/>
        <v>50</v>
      </c>
      <c r="Q1487" s="9" t="s">
        <v>8320</v>
      </c>
      <c r="R1487" t="s">
        <v>8322</v>
      </c>
      <c r="S1487" s="16">
        <f t="shared" si="113"/>
        <v>42130.795983796299</v>
      </c>
      <c r="T1487" s="16">
        <f t="shared" si="114"/>
        <v>42175.795983796299</v>
      </c>
      <c r="U1487">
        <f t="shared" si="115"/>
        <v>2015</v>
      </c>
    </row>
    <row r="1488" spans="1:21" ht="57.6" hidden="1" x14ac:dyDescent="0.3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7"/>
        <v>0</v>
      </c>
      <c r="P1488">
        <f t="shared" si="116"/>
        <v>16</v>
      </c>
      <c r="Q1488" s="9" t="s">
        <v>8320</v>
      </c>
      <c r="R1488" t="s">
        <v>8322</v>
      </c>
      <c r="S1488" s="16">
        <f t="shared" si="113"/>
        <v>42032.168530092589</v>
      </c>
      <c r="T1488" s="16">
        <f t="shared" si="114"/>
        <v>42062.168530092589</v>
      </c>
      <c r="U1488">
        <f t="shared" si="115"/>
        <v>2015</v>
      </c>
    </row>
    <row r="1489" spans="1:21" ht="43.2" hidden="1" x14ac:dyDescent="0.3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7"/>
        <v>0</v>
      </c>
      <c r="P1489" t="str">
        <f t="shared" si="116"/>
        <v>N/A</v>
      </c>
      <c r="Q1489" s="9" t="s">
        <v>8320</v>
      </c>
      <c r="R1489" t="s">
        <v>8322</v>
      </c>
      <c r="S1489" s="16">
        <f t="shared" si="113"/>
        <v>42554.917488425926</v>
      </c>
      <c r="T1489" s="16">
        <f t="shared" si="114"/>
        <v>42584.917488425926</v>
      </c>
      <c r="U1489">
        <f t="shared" si="115"/>
        <v>2016</v>
      </c>
    </row>
    <row r="1490" spans="1:21" ht="43.2" hidden="1" x14ac:dyDescent="0.3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7"/>
        <v>2</v>
      </c>
      <c r="P1490">
        <f t="shared" si="116"/>
        <v>60</v>
      </c>
      <c r="Q1490" s="9" t="s">
        <v>8320</v>
      </c>
      <c r="R1490" t="s">
        <v>8322</v>
      </c>
      <c r="S1490" s="16">
        <f t="shared" si="113"/>
        <v>41614.563194444447</v>
      </c>
      <c r="T1490" s="16">
        <f t="shared" si="114"/>
        <v>41644.563194444447</v>
      </c>
      <c r="U1490">
        <f t="shared" si="115"/>
        <v>2013</v>
      </c>
    </row>
    <row r="1491" spans="1:21" ht="43.2" hidden="1" x14ac:dyDescent="0.3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7"/>
        <v>0</v>
      </c>
      <c r="P1491" t="str">
        <f t="shared" si="116"/>
        <v>N/A</v>
      </c>
      <c r="Q1491" s="9" t="s">
        <v>8320</v>
      </c>
      <c r="R1491" t="s">
        <v>8322</v>
      </c>
      <c r="S1491" s="16">
        <f t="shared" si="113"/>
        <v>41198.611712962964</v>
      </c>
      <c r="T1491" s="16">
        <f t="shared" si="114"/>
        <v>41228.653379629628</v>
      </c>
      <c r="U1491">
        <f t="shared" si="115"/>
        <v>2012</v>
      </c>
    </row>
    <row r="1492" spans="1:21" ht="43.2" hidden="1" x14ac:dyDescent="0.3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7"/>
        <v>31</v>
      </c>
      <c r="P1492">
        <f t="shared" si="116"/>
        <v>47.11</v>
      </c>
      <c r="Q1492" s="9" t="s">
        <v>8320</v>
      </c>
      <c r="R1492" t="s">
        <v>8322</v>
      </c>
      <c r="S1492" s="16">
        <f t="shared" si="113"/>
        <v>41520.561041666668</v>
      </c>
      <c r="T1492" s="16">
        <f t="shared" si="114"/>
        <v>41549.561041666668</v>
      </c>
      <c r="U1492">
        <f t="shared" si="115"/>
        <v>2013</v>
      </c>
    </row>
    <row r="1493" spans="1:21" ht="43.2" hidden="1" x14ac:dyDescent="0.3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7"/>
        <v>8</v>
      </c>
      <c r="P1493">
        <f t="shared" si="116"/>
        <v>100</v>
      </c>
      <c r="Q1493" s="9" t="s">
        <v>8320</v>
      </c>
      <c r="R1493" t="s">
        <v>8322</v>
      </c>
      <c r="S1493" s="16">
        <f t="shared" si="113"/>
        <v>41991.713460648149</v>
      </c>
      <c r="T1493" s="16">
        <f t="shared" si="114"/>
        <v>42050.651388888888</v>
      </c>
      <c r="U1493">
        <f t="shared" si="115"/>
        <v>2014</v>
      </c>
    </row>
    <row r="1494" spans="1:21" ht="57.6" hidden="1" x14ac:dyDescent="0.3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7"/>
        <v>1</v>
      </c>
      <c r="P1494">
        <f t="shared" si="116"/>
        <v>15</v>
      </c>
      <c r="Q1494" s="9" t="s">
        <v>8320</v>
      </c>
      <c r="R1494" t="s">
        <v>8322</v>
      </c>
      <c r="S1494" s="16">
        <f t="shared" si="113"/>
        <v>40682.884791666671</v>
      </c>
      <c r="T1494" s="16">
        <f t="shared" si="114"/>
        <v>40712.884791666671</v>
      </c>
      <c r="U1494">
        <f t="shared" si="115"/>
        <v>2011</v>
      </c>
    </row>
    <row r="1495" spans="1:21" ht="28.8" hidden="1" x14ac:dyDescent="0.3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7"/>
        <v>0</v>
      </c>
      <c r="P1495" t="str">
        <f t="shared" si="116"/>
        <v>N/A</v>
      </c>
      <c r="Q1495" s="9" t="s">
        <v>8320</v>
      </c>
      <c r="R1495" t="s">
        <v>8322</v>
      </c>
      <c r="S1495" s="16">
        <f t="shared" si="113"/>
        <v>41411.866608796299</v>
      </c>
      <c r="T1495" s="16">
        <f t="shared" si="114"/>
        <v>41441.866608796299</v>
      </c>
      <c r="U1495">
        <f t="shared" si="115"/>
        <v>2013</v>
      </c>
    </row>
    <row r="1496" spans="1:21" ht="43.2" hidden="1" x14ac:dyDescent="0.3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7"/>
        <v>9</v>
      </c>
      <c r="P1496">
        <f t="shared" si="116"/>
        <v>40.450000000000003</v>
      </c>
      <c r="Q1496" s="9" t="s">
        <v>8320</v>
      </c>
      <c r="R1496" t="s">
        <v>8322</v>
      </c>
      <c r="S1496" s="16">
        <f t="shared" si="113"/>
        <v>42067.722372685181</v>
      </c>
      <c r="T1496" s="16">
        <f t="shared" si="114"/>
        <v>42097.651388888888</v>
      </c>
      <c r="U1496">
        <f t="shared" si="115"/>
        <v>2015</v>
      </c>
    </row>
    <row r="1497" spans="1:21" ht="28.8" hidden="1" x14ac:dyDescent="0.3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7"/>
        <v>0</v>
      </c>
      <c r="P1497" t="str">
        <f t="shared" si="116"/>
        <v>N/A</v>
      </c>
      <c r="Q1497" s="9" t="s">
        <v>8320</v>
      </c>
      <c r="R1497" t="s">
        <v>8322</v>
      </c>
      <c r="S1497" s="16">
        <f t="shared" si="113"/>
        <v>40752.789710648147</v>
      </c>
      <c r="T1497" s="16">
        <f t="shared" si="114"/>
        <v>40782.789710648147</v>
      </c>
      <c r="U1497">
        <f t="shared" si="115"/>
        <v>2011</v>
      </c>
    </row>
    <row r="1498" spans="1:21" ht="43.2" hidden="1" x14ac:dyDescent="0.3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7"/>
        <v>0</v>
      </c>
      <c r="P1498" t="str">
        <f t="shared" si="116"/>
        <v>N/A</v>
      </c>
      <c r="Q1498" s="9" t="s">
        <v>8320</v>
      </c>
      <c r="R1498" t="s">
        <v>8322</v>
      </c>
      <c r="S1498" s="16">
        <f t="shared" si="113"/>
        <v>41838.475219907406</v>
      </c>
      <c r="T1498" s="16">
        <f t="shared" si="114"/>
        <v>41898.475219907406</v>
      </c>
      <c r="U1498">
        <f t="shared" si="115"/>
        <v>2014</v>
      </c>
    </row>
    <row r="1499" spans="1:21" ht="43.2" hidden="1" x14ac:dyDescent="0.3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7"/>
        <v>0</v>
      </c>
      <c r="P1499">
        <f t="shared" si="116"/>
        <v>1</v>
      </c>
      <c r="Q1499" s="9" t="s">
        <v>8320</v>
      </c>
      <c r="R1499" t="s">
        <v>8322</v>
      </c>
      <c r="S1499" s="16">
        <f t="shared" si="113"/>
        <v>41444.64261574074</v>
      </c>
      <c r="T1499" s="16">
        <f t="shared" si="114"/>
        <v>41486.821527777778</v>
      </c>
      <c r="U1499">
        <f t="shared" si="115"/>
        <v>2013</v>
      </c>
    </row>
    <row r="1500" spans="1:21" ht="43.2" hidden="1" x14ac:dyDescent="0.3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7"/>
        <v>2</v>
      </c>
      <c r="P1500">
        <f t="shared" si="116"/>
        <v>19</v>
      </c>
      <c r="Q1500" s="9" t="s">
        <v>8320</v>
      </c>
      <c r="R1500" t="s">
        <v>8322</v>
      </c>
      <c r="S1500" s="16">
        <f t="shared" si="113"/>
        <v>41840.983541666668</v>
      </c>
      <c r="T1500" s="16">
        <f t="shared" si="114"/>
        <v>41885.983541666668</v>
      </c>
      <c r="U1500">
        <f t="shared" si="115"/>
        <v>2014</v>
      </c>
    </row>
    <row r="1501" spans="1:21" ht="43.2" hidden="1" x14ac:dyDescent="0.3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7"/>
        <v>0</v>
      </c>
      <c r="P1501">
        <f t="shared" si="116"/>
        <v>5</v>
      </c>
      <c r="Q1501" s="9" t="s">
        <v>8320</v>
      </c>
      <c r="R1501" t="s">
        <v>8322</v>
      </c>
      <c r="S1501" s="16">
        <f t="shared" si="113"/>
        <v>42527.007326388892</v>
      </c>
      <c r="T1501" s="16">
        <f t="shared" si="114"/>
        <v>42587.007326388892</v>
      </c>
      <c r="U1501">
        <f t="shared" si="115"/>
        <v>2016</v>
      </c>
    </row>
    <row r="1502" spans="1:21" ht="43.2" hidden="1" x14ac:dyDescent="0.3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7"/>
        <v>25</v>
      </c>
      <c r="P1502">
        <f t="shared" si="116"/>
        <v>46.73</v>
      </c>
      <c r="Q1502" s="9" t="s">
        <v>8320</v>
      </c>
      <c r="R1502" t="s">
        <v>8322</v>
      </c>
      <c r="S1502" s="16">
        <f t="shared" si="113"/>
        <v>41365.904594907406</v>
      </c>
      <c r="T1502" s="16">
        <f t="shared" si="114"/>
        <v>41395.904594907406</v>
      </c>
      <c r="U1502">
        <f t="shared" si="115"/>
        <v>2013</v>
      </c>
    </row>
    <row r="1503" spans="1:21" ht="28.8" hidden="1" x14ac:dyDescent="0.3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7"/>
        <v>166</v>
      </c>
      <c r="P1503">
        <f t="shared" si="116"/>
        <v>97.73</v>
      </c>
      <c r="Q1503" s="9" t="s">
        <v>8336</v>
      </c>
      <c r="R1503" t="s">
        <v>8337</v>
      </c>
      <c r="S1503" s="16">
        <f t="shared" si="113"/>
        <v>42163.583599537036</v>
      </c>
      <c r="T1503" s="16">
        <f t="shared" si="114"/>
        <v>42193.583599537036</v>
      </c>
      <c r="U1503">
        <f t="shared" si="115"/>
        <v>2015</v>
      </c>
    </row>
    <row r="1504" spans="1:21" ht="43.2" hidden="1" x14ac:dyDescent="0.3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7"/>
        <v>101</v>
      </c>
      <c r="P1504">
        <f t="shared" si="116"/>
        <v>67.84</v>
      </c>
      <c r="Q1504" s="9" t="s">
        <v>8336</v>
      </c>
      <c r="R1504" t="s">
        <v>8337</v>
      </c>
      <c r="S1504" s="16">
        <f t="shared" si="113"/>
        <v>42426.542592592596</v>
      </c>
      <c r="T1504" s="16">
        <f t="shared" si="114"/>
        <v>42454.916666666672</v>
      </c>
      <c r="U1504">
        <f t="shared" si="115"/>
        <v>2016</v>
      </c>
    </row>
    <row r="1505" spans="1:21" ht="43.2" hidden="1" x14ac:dyDescent="0.3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7"/>
        <v>108</v>
      </c>
      <c r="P1505">
        <f t="shared" si="116"/>
        <v>56.98</v>
      </c>
      <c r="Q1505" s="9" t="s">
        <v>8336</v>
      </c>
      <c r="R1505" t="s">
        <v>8337</v>
      </c>
      <c r="S1505" s="16">
        <f t="shared" si="113"/>
        <v>42606.347233796296</v>
      </c>
      <c r="T1505" s="16">
        <f t="shared" si="114"/>
        <v>42666.347233796296</v>
      </c>
      <c r="U1505">
        <f t="shared" si="115"/>
        <v>2016</v>
      </c>
    </row>
    <row r="1506" spans="1:21" ht="43.2" hidden="1" x14ac:dyDescent="0.3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7"/>
        <v>278</v>
      </c>
      <c r="P1506">
        <f t="shared" si="116"/>
        <v>67.16</v>
      </c>
      <c r="Q1506" s="9" t="s">
        <v>8336</v>
      </c>
      <c r="R1506" t="s">
        <v>8337</v>
      </c>
      <c r="S1506" s="16">
        <f t="shared" si="113"/>
        <v>41772.657685185186</v>
      </c>
      <c r="T1506" s="16">
        <f t="shared" si="114"/>
        <v>41800.356249999997</v>
      </c>
      <c r="U1506">
        <f t="shared" si="115"/>
        <v>2014</v>
      </c>
    </row>
    <row r="1507" spans="1:21" ht="57.6" hidden="1" x14ac:dyDescent="0.3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7"/>
        <v>104</v>
      </c>
      <c r="P1507">
        <f t="shared" si="116"/>
        <v>48.04</v>
      </c>
      <c r="Q1507" s="9" t="s">
        <v>8336</v>
      </c>
      <c r="R1507" t="s">
        <v>8337</v>
      </c>
      <c r="S1507" s="16">
        <f t="shared" si="113"/>
        <v>42414.44332175926</v>
      </c>
      <c r="T1507" s="16">
        <f t="shared" si="114"/>
        <v>42451.834027777775</v>
      </c>
      <c r="U1507">
        <f t="shared" si="115"/>
        <v>2016</v>
      </c>
    </row>
    <row r="1508" spans="1:21" ht="43.2" hidden="1" x14ac:dyDescent="0.3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7"/>
        <v>111</v>
      </c>
      <c r="P1508">
        <f t="shared" si="116"/>
        <v>38.86</v>
      </c>
      <c r="Q1508" s="9" t="s">
        <v>8336</v>
      </c>
      <c r="R1508" t="s">
        <v>8337</v>
      </c>
      <c r="S1508" s="16">
        <f t="shared" si="113"/>
        <v>41814.785925925928</v>
      </c>
      <c r="T1508" s="16">
        <f t="shared" si="114"/>
        <v>41844.785925925928</v>
      </c>
      <c r="U1508">
        <f t="shared" si="115"/>
        <v>2014</v>
      </c>
    </row>
    <row r="1509" spans="1:21" ht="57.6" hidden="1" x14ac:dyDescent="0.3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7"/>
        <v>215</v>
      </c>
      <c r="P1509">
        <f t="shared" si="116"/>
        <v>78.180000000000007</v>
      </c>
      <c r="Q1509" s="9" t="s">
        <v>8336</v>
      </c>
      <c r="R1509" t="s">
        <v>8337</v>
      </c>
      <c r="S1509" s="16">
        <f t="shared" si="113"/>
        <v>40254.450335648151</v>
      </c>
      <c r="T1509" s="16">
        <f t="shared" si="114"/>
        <v>40313.340277777781</v>
      </c>
      <c r="U1509">
        <f t="shared" si="115"/>
        <v>2010</v>
      </c>
    </row>
    <row r="1510" spans="1:21" ht="43.2" hidden="1" x14ac:dyDescent="0.3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7"/>
        <v>111</v>
      </c>
      <c r="P1510">
        <f t="shared" si="116"/>
        <v>97.11</v>
      </c>
      <c r="Q1510" s="9" t="s">
        <v>8336</v>
      </c>
      <c r="R1510" t="s">
        <v>8337</v>
      </c>
      <c r="S1510" s="16">
        <f t="shared" si="113"/>
        <v>41786.614363425928</v>
      </c>
      <c r="T1510" s="16">
        <f t="shared" si="114"/>
        <v>41817.614363425928</v>
      </c>
      <c r="U1510">
        <f t="shared" si="115"/>
        <v>2014</v>
      </c>
    </row>
    <row r="1511" spans="1:21" ht="43.2" hidden="1" x14ac:dyDescent="0.3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7"/>
        <v>124</v>
      </c>
      <c r="P1511">
        <f t="shared" si="116"/>
        <v>110.39</v>
      </c>
      <c r="Q1511" s="9" t="s">
        <v>8336</v>
      </c>
      <c r="R1511" t="s">
        <v>8337</v>
      </c>
      <c r="S1511" s="16">
        <f t="shared" si="113"/>
        <v>42751.533391203702</v>
      </c>
      <c r="T1511" s="16">
        <f t="shared" si="114"/>
        <v>42780.957638888889</v>
      </c>
      <c r="U1511">
        <f t="shared" si="115"/>
        <v>2017</v>
      </c>
    </row>
    <row r="1512" spans="1:21" ht="43.2" hidden="1" x14ac:dyDescent="0.3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7"/>
        <v>101</v>
      </c>
      <c r="P1512">
        <f t="shared" si="116"/>
        <v>39.92</v>
      </c>
      <c r="Q1512" s="9" t="s">
        <v>8336</v>
      </c>
      <c r="R1512" t="s">
        <v>8337</v>
      </c>
      <c r="S1512" s="16">
        <f t="shared" si="113"/>
        <v>41809.385162037033</v>
      </c>
      <c r="T1512" s="16">
        <f t="shared" si="114"/>
        <v>41839.385162037033</v>
      </c>
      <c r="U1512">
        <f t="shared" si="115"/>
        <v>2014</v>
      </c>
    </row>
    <row r="1513" spans="1:21" ht="57.6" hidden="1" x14ac:dyDescent="0.3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7"/>
        <v>112</v>
      </c>
      <c r="P1513">
        <f t="shared" si="116"/>
        <v>75.98</v>
      </c>
      <c r="Q1513" s="9" t="s">
        <v>8336</v>
      </c>
      <c r="R1513" t="s">
        <v>8337</v>
      </c>
      <c r="S1513" s="16">
        <f t="shared" si="113"/>
        <v>42296.583379629628</v>
      </c>
      <c r="T1513" s="16">
        <f t="shared" si="114"/>
        <v>42326.625046296293</v>
      </c>
      <c r="U1513">
        <f t="shared" si="115"/>
        <v>2015</v>
      </c>
    </row>
    <row r="1514" spans="1:21" ht="43.2" hidden="1" x14ac:dyDescent="0.3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7"/>
        <v>559</v>
      </c>
      <c r="P1514">
        <f t="shared" si="116"/>
        <v>58.38</v>
      </c>
      <c r="Q1514" s="9" t="s">
        <v>8336</v>
      </c>
      <c r="R1514" t="s">
        <v>8337</v>
      </c>
      <c r="S1514" s="16">
        <f t="shared" si="113"/>
        <v>42741.684479166666</v>
      </c>
      <c r="T1514" s="16">
        <f t="shared" si="114"/>
        <v>42771.684479166666</v>
      </c>
      <c r="U1514">
        <f t="shared" si="115"/>
        <v>2017</v>
      </c>
    </row>
    <row r="1515" spans="1:21" ht="43.2" hidden="1" x14ac:dyDescent="0.3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7"/>
        <v>150</v>
      </c>
      <c r="P1515">
        <f t="shared" si="116"/>
        <v>55.82</v>
      </c>
      <c r="Q1515" s="9" t="s">
        <v>8336</v>
      </c>
      <c r="R1515" t="s">
        <v>8337</v>
      </c>
      <c r="S1515" s="16">
        <f t="shared" si="113"/>
        <v>41806.637337962966</v>
      </c>
      <c r="T1515" s="16">
        <f t="shared" si="114"/>
        <v>41836.637337962966</v>
      </c>
      <c r="U1515">
        <f t="shared" si="115"/>
        <v>2014</v>
      </c>
    </row>
    <row r="1516" spans="1:21" ht="43.2" hidden="1" x14ac:dyDescent="0.3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7"/>
        <v>106</v>
      </c>
      <c r="P1516">
        <f t="shared" si="116"/>
        <v>151.24</v>
      </c>
      <c r="Q1516" s="9" t="s">
        <v>8336</v>
      </c>
      <c r="R1516" t="s">
        <v>8337</v>
      </c>
      <c r="S1516" s="16">
        <f t="shared" si="113"/>
        <v>42234.597685185188</v>
      </c>
      <c r="T1516" s="16">
        <f t="shared" si="114"/>
        <v>42274.597685185188</v>
      </c>
      <c r="U1516">
        <f t="shared" si="115"/>
        <v>2015</v>
      </c>
    </row>
    <row r="1517" spans="1:21" ht="43.2" hidden="1" x14ac:dyDescent="0.3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7"/>
        <v>157</v>
      </c>
      <c r="P1517">
        <f t="shared" si="116"/>
        <v>849.67</v>
      </c>
      <c r="Q1517" s="9" t="s">
        <v>8336</v>
      </c>
      <c r="R1517" t="s">
        <v>8337</v>
      </c>
      <c r="S1517" s="16">
        <f t="shared" si="113"/>
        <v>42415.253437499996</v>
      </c>
      <c r="T1517" s="16">
        <f t="shared" si="114"/>
        <v>42445.211770833332</v>
      </c>
      <c r="U1517">
        <f t="shared" si="115"/>
        <v>2016</v>
      </c>
    </row>
    <row r="1518" spans="1:21" ht="43.2" hidden="1" x14ac:dyDescent="0.3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7"/>
        <v>109</v>
      </c>
      <c r="P1518">
        <f t="shared" si="116"/>
        <v>159.24</v>
      </c>
      <c r="Q1518" s="9" t="s">
        <v>8336</v>
      </c>
      <c r="R1518" t="s">
        <v>8337</v>
      </c>
      <c r="S1518" s="16">
        <f t="shared" si="113"/>
        <v>42619.466342592597</v>
      </c>
      <c r="T1518" s="16">
        <f t="shared" si="114"/>
        <v>42649.583333333328</v>
      </c>
      <c r="U1518">
        <f t="shared" si="115"/>
        <v>2016</v>
      </c>
    </row>
    <row r="1519" spans="1:21" ht="43.2" hidden="1" x14ac:dyDescent="0.3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7"/>
        <v>162</v>
      </c>
      <c r="P1519">
        <f t="shared" si="116"/>
        <v>39.51</v>
      </c>
      <c r="Q1519" s="9" t="s">
        <v>8336</v>
      </c>
      <c r="R1519" t="s">
        <v>8337</v>
      </c>
      <c r="S1519" s="16">
        <f t="shared" si="113"/>
        <v>41948.56658564815</v>
      </c>
      <c r="T1519" s="16">
        <f t="shared" si="114"/>
        <v>41979.25</v>
      </c>
      <c r="U1519">
        <f t="shared" si="115"/>
        <v>2014</v>
      </c>
    </row>
    <row r="1520" spans="1:21" ht="28.8" hidden="1" x14ac:dyDescent="0.3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7"/>
        <v>205</v>
      </c>
      <c r="P1520">
        <f t="shared" si="116"/>
        <v>130.53</v>
      </c>
      <c r="Q1520" s="9" t="s">
        <v>8336</v>
      </c>
      <c r="R1520" t="s">
        <v>8337</v>
      </c>
      <c r="S1520" s="16">
        <f t="shared" si="113"/>
        <v>41760.8200462963</v>
      </c>
      <c r="T1520" s="16">
        <f t="shared" si="114"/>
        <v>41790.8200462963</v>
      </c>
      <c r="U1520">
        <f t="shared" si="115"/>
        <v>2014</v>
      </c>
    </row>
    <row r="1521" spans="1:21" ht="43.2" hidden="1" x14ac:dyDescent="0.3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7"/>
        <v>103</v>
      </c>
      <c r="P1521">
        <f t="shared" si="116"/>
        <v>64.16</v>
      </c>
      <c r="Q1521" s="9" t="s">
        <v>8336</v>
      </c>
      <c r="R1521" t="s">
        <v>8337</v>
      </c>
      <c r="S1521" s="16">
        <f t="shared" si="113"/>
        <v>41782.741701388892</v>
      </c>
      <c r="T1521" s="16">
        <f t="shared" si="114"/>
        <v>41810.915972222225</v>
      </c>
      <c r="U1521">
        <f t="shared" si="115"/>
        <v>2014</v>
      </c>
    </row>
    <row r="1522" spans="1:21" ht="28.8" hidden="1" x14ac:dyDescent="0.3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7"/>
        <v>103</v>
      </c>
      <c r="P1522">
        <f t="shared" si="116"/>
        <v>111.53</v>
      </c>
      <c r="Q1522" s="9" t="s">
        <v>8336</v>
      </c>
      <c r="R1522" t="s">
        <v>8337</v>
      </c>
      <c r="S1522" s="16">
        <f t="shared" si="113"/>
        <v>41955.857789351852</v>
      </c>
      <c r="T1522" s="16">
        <f t="shared" si="114"/>
        <v>41992.166666666672</v>
      </c>
      <c r="U1522">
        <f t="shared" si="115"/>
        <v>2014</v>
      </c>
    </row>
    <row r="1523" spans="1:21" ht="43.2" hidden="1" x14ac:dyDescent="0.3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7"/>
        <v>107</v>
      </c>
      <c r="P1523">
        <f t="shared" si="116"/>
        <v>170.45</v>
      </c>
      <c r="Q1523" s="9" t="s">
        <v>8336</v>
      </c>
      <c r="R1523" t="s">
        <v>8337</v>
      </c>
      <c r="S1523" s="16">
        <f t="shared" si="113"/>
        <v>42493.167719907404</v>
      </c>
      <c r="T1523" s="16">
        <f t="shared" si="114"/>
        <v>42528.167719907404</v>
      </c>
      <c r="U1523">
        <f t="shared" si="115"/>
        <v>2016</v>
      </c>
    </row>
    <row r="1524" spans="1:21" ht="57.6" hidden="1" x14ac:dyDescent="0.3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7"/>
        <v>139</v>
      </c>
      <c r="P1524">
        <f t="shared" si="116"/>
        <v>133.74</v>
      </c>
      <c r="Q1524" s="9" t="s">
        <v>8336</v>
      </c>
      <c r="R1524" t="s">
        <v>8337</v>
      </c>
      <c r="S1524" s="16">
        <f t="shared" si="113"/>
        <v>41899.830312500002</v>
      </c>
      <c r="T1524" s="16">
        <f t="shared" si="114"/>
        <v>41929.830312500002</v>
      </c>
      <c r="U1524">
        <f t="shared" si="115"/>
        <v>2014</v>
      </c>
    </row>
    <row r="1525" spans="1:21" ht="43.2" hidden="1" x14ac:dyDescent="0.3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7"/>
        <v>125</v>
      </c>
      <c r="P1525">
        <f t="shared" si="116"/>
        <v>95.83</v>
      </c>
      <c r="Q1525" s="9" t="s">
        <v>8336</v>
      </c>
      <c r="R1525" t="s">
        <v>8337</v>
      </c>
      <c r="S1525" s="16">
        <f t="shared" si="113"/>
        <v>41964.751342592594</v>
      </c>
      <c r="T1525" s="16">
        <f t="shared" si="114"/>
        <v>41996</v>
      </c>
      <c r="U1525">
        <f t="shared" si="115"/>
        <v>2014</v>
      </c>
    </row>
    <row r="1526" spans="1:21" ht="43.2" hidden="1" x14ac:dyDescent="0.3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7"/>
        <v>207</v>
      </c>
      <c r="P1526">
        <f t="shared" si="116"/>
        <v>221.79</v>
      </c>
      <c r="Q1526" s="9" t="s">
        <v>8336</v>
      </c>
      <c r="R1526" t="s">
        <v>8337</v>
      </c>
      <c r="S1526" s="16">
        <f t="shared" si="113"/>
        <v>42756.501041666663</v>
      </c>
      <c r="T1526" s="16">
        <f t="shared" si="114"/>
        <v>42786.501041666663</v>
      </c>
      <c r="U1526">
        <f t="shared" si="115"/>
        <v>2017</v>
      </c>
    </row>
    <row r="1527" spans="1:21" ht="43.2" hidden="1" x14ac:dyDescent="0.3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7"/>
        <v>174</v>
      </c>
      <c r="P1527">
        <f t="shared" si="116"/>
        <v>32.32</v>
      </c>
      <c r="Q1527" s="9" t="s">
        <v>8336</v>
      </c>
      <c r="R1527" t="s">
        <v>8337</v>
      </c>
      <c r="S1527" s="16">
        <f t="shared" si="113"/>
        <v>42570.702986111108</v>
      </c>
      <c r="T1527" s="16">
        <f t="shared" si="114"/>
        <v>42600.702986111108</v>
      </c>
      <c r="U1527">
        <f t="shared" si="115"/>
        <v>2016</v>
      </c>
    </row>
    <row r="1528" spans="1:21" ht="43.2" hidden="1" x14ac:dyDescent="0.3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7"/>
        <v>120</v>
      </c>
      <c r="P1528">
        <f t="shared" si="116"/>
        <v>98.84</v>
      </c>
      <c r="Q1528" s="9" t="s">
        <v>8336</v>
      </c>
      <c r="R1528" t="s">
        <v>8337</v>
      </c>
      <c r="S1528" s="16">
        <f t="shared" si="113"/>
        <v>42339.276006944448</v>
      </c>
      <c r="T1528" s="16">
        <f t="shared" si="114"/>
        <v>42388.276006944448</v>
      </c>
      <c r="U1528">
        <f t="shared" si="115"/>
        <v>2015</v>
      </c>
    </row>
    <row r="1529" spans="1:21" ht="43.2" hidden="1" x14ac:dyDescent="0.3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7"/>
        <v>110</v>
      </c>
      <c r="P1529">
        <f t="shared" si="116"/>
        <v>55.22</v>
      </c>
      <c r="Q1529" s="9" t="s">
        <v>8336</v>
      </c>
      <c r="R1529" t="s">
        <v>8337</v>
      </c>
      <c r="S1529" s="16">
        <f t="shared" si="113"/>
        <v>42780.600532407407</v>
      </c>
      <c r="T1529" s="16">
        <f t="shared" si="114"/>
        <v>42808.558865740735</v>
      </c>
      <c r="U1529">
        <f t="shared" si="115"/>
        <v>2017</v>
      </c>
    </row>
    <row r="1530" spans="1:21" ht="28.8" hidden="1" x14ac:dyDescent="0.3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7"/>
        <v>282</v>
      </c>
      <c r="P1530">
        <f t="shared" si="116"/>
        <v>52.79</v>
      </c>
      <c r="Q1530" s="9" t="s">
        <v>8336</v>
      </c>
      <c r="R1530" t="s">
        <v>8337</v>
      </c>
      <c r="S1530" s="16">
        <f t="shared" si="113"/>
        <v>42736.732893518521</v>
      </c>
      <c r="T1530" s="16">
        <f t="shared" si="114"/>
        <v>42767</v>
      </c>
      <c r="U1530">
        <f t="shared" si="115"/>
        <v>2017</v>
      </c>
    </row>
    <row r="1531" spans="1:21" ht="28.8" hidden="1" x14ac:dyDescent="0.3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7"/>
        <v>101</v>
      </c>
      <c r="P1531">
        <f t="shared" si="116"/>
        <v>135.66999999999999</v>
      </c>
      <c r="Q1531" s="9" t="s">
        <v>8336</v>
      </c>
      <c r="R1531" t="s">
        <v>8337</v>
      </c>
      <c r="S1531" s="16">
        <f t="shared" si="113"/>
        <v>42052.628703703704</v>
      </c>
      <c r="T1531" s="16">
        <f t="shared" si="114"/>
        <v>42082.587037037039</v>
      </c>
      <c r="U1531">
        <f t="shared" si="115"/>
        <v>2015</v>
      </c>
    </row>
    <row r="1532" spans="1:21" ht="57.6" hidden="1" x14ac:dyDescent="0.3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7"/>
        <v>135</v>
      </c>
      <c r="P1532">
        <f t="shared" si="116"/>
        <v>53.99</v>
      </c>
      <c r="Q1532" s="9" t="s">
        <v>8336</v>
      </c>
      <c r="R1532" t="s">
        <v>8337</v>
      </c>
      <c r="S1532" s="16">
        <f t="shared" si="113"/>
        <v>42275.767303240747</v>
      </c>
      <c r="T1532" s="16">
        <f t="shared" si="114"/>
        <v>42300.767303240747</v>
      </c>
      <c r="U1532">
        <f t="shared" si="115"/>
        <v>2015</v>
      </c>
    </row>
    <row r="1533" spans="1:21" ht="57.6" hidden="1" x14ac:dyDescent="0.3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7"/>
        <v>176</v>
      </c>
      <c r="P1533">
        <f t="shared" si="116"/>
        <v>56.64</v>
      </c>
      <c r="Q1533" s="9" t="s">
        <v>8336</v>
      </c>
      <c r="R1533" t="s">
        <v>8337</v>
      </c>
      <c r="S1533" s="16">
        <f t="shared" si="113"/>
        <v>41941.802384259259</v>
      </c>
      <c r="T1533" s="16">
        <f t="shared" si="114"/>
        <v>41974.125</v>
      </c>
      <c r="U1533">
        <f t="shared" si="115"/>
        <v>2014</v>
      </c>
    </row>
    <row r="1534" spans="1:21" ht="43.2" hidden="1" x14ac:dyDescent="0.3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7"/>
        <v>484</v>
      </c>
      <c r="P1534">
        <f t="shared" si="116"/>
        <v>82.32</v>
      </c>
      <c r="Q1534" s="9" t="s">
        <v>8336</v>
      </c>
      <c r="R1534" t="s">
        <v>8337</v>
      </c>
      <c r="S1534" s="16">
        <f t="shared" si="113"/>
        <v>42391.475289351853</v>
      </c>
      <c r="T1534" s="16">
        <f t="shared" si="114"/>
        <v>42415.625</v>
      </c>
      <c r="U1534">
        <f t="shared" si="115"/>
        <v>2016</v>
      </c>
    </row>
    <row r="1535" spans="1:21" ht="43.2" hidden="1" x14ac:dyDescent="0.3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7"/>
        <v>145</v>
      </c>
      <c r="P1535">
        <f t="shared" si="116"/>
        <v>88.26</v>
      </c>
      <c r="Q1535" s="9" t="s">
        <v>8336</v>
      </c>
      <c r="R1535" t="s">
        <v>8337</v>
      </c>
      <c r="S1535" s="16">
        <f t="shared" si="113"/>
        <v>42443.00204861111</v>
      </c>
      <c r="T1535" s="16">
        <f t="shared" si="114"/>
        <v>42492.165972222225</v>
      </c>
      <c r="U1535">
        <f t="shared" si="115"/>
        <v>2016</v>
      </c>
    </row>
    <row r="1536" spans="1:21" ht="43.2" hidden="1" x14ac:dyDescent="0.3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7"/>
        <v>418</v>
      </c>
      <c r="P1536">
        <f t="shared" si="116"/>
        <v>84.91</v>
      </c>
      <c r="Q1536" s="9" t="s">
        <v>8336</v>
      </c>
      <c r="R1536" t="s">
        <v>8337</v>
      </c>
      <c r="S1536" s="16">
        <f t="shared" si="113"/>
        <v>42221.67432870371</v>
      </c>
      <c r="T1536" s="16">
        <f t="shared" si="114"/>
        <v>42251.67432870371</v>
      </c>
      <c r="U1536">
        <f t="shared" si="115"/>
        <v>2015</v>
      </c>
    </row>
    <row r="1537" spans="1:21" ht="43.2" hidden="1" x14ac:dyDescent="0.3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7"/>
        <v>132</v>
      </c>
      <c r="P1537">
        <f t="shared" si="116"/>
        <v>48.15</v>
      </c>
      <c r="Q1537" s="9" t="s">
        <v>8336</v>
      </c>
      <c r="R1537" t="s">
        <v>8337</v>
      </c>
      <c r="S1537" s="16">
        <f t="shared" si="113"/>
        <v>42484.829062500001</v>
      </c>
      <c r="T1537" s="16">
        <f t="shared" si="114"/>
        <v>42513.916666666672</v>
      </c>
      <c r="U1537">
        <f t="shared" si="115"/>
        <v>2016</v>
      </c>
    </row>
    <row r="1538" spans="1:21" ht="57.6" hidden="1" x14ac:dyDescent="0.3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17"/>
        <v>250</v>
      </c>
      <c r="P1538">
        <f t="shared" si="116"/>
        <v>66.02</v>
      </c>
      <c r="Q1538" s="9" t="s">
        <v>8336</v>
      </c>
      <c r="R1538" t="s">
        <v>8337</v>
      </c>
      <c r="S1538" s="16">
        <f t="shared" si="113"/>
        <v>42213.802199074074</v>
      </c>
      <c r="T1538" s="16">
        <f t="shared" si="114"/>
        <v>42243.802199074074</v>
      </c>
      <c r="U1538">
        <f t="shared" si="115"/>
        <v>2015</v>
      </c>
    </row>
    <row r="1539" spans="1:21" ht="43.2" hidden="1" x14ac:dyDescent="0.3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17"/>
        <v>180</v>
      </c>
      <c r="P1539">
        <f t="shared" si="116"/>
        <v>96.38</v>
      </c>
      <c r="Q1539" s="9" t="s">
        <v>8336</v>
      </c>
      <c r="R1539" t="s">
        <v>8337</v>
      </c>
      <c r="S1539" s="16">
        <f t="shared" ref="S1539:S1602" si="118">(((J1539/60)/60)/24)+DATE(1970,1,1)</f>
        <v>42552.315127314811</v>
      </c>
      <c r="T1539" s="16">
        <f t="shared" ref="T1539:T1602" si="119">(((I1539/60)/60)/24)+DATE(1970,1,1)</f>
        <v>42588.75</v>
      </c>
      <c r="U1539">
        <f t="shared" ref="U1539:U1602" si="120">YEAR(S:S)</f>
        <v>2016</v>
      </c>
    </row>
    <row r="1540" spans="1:21" ht="43.2" hidden="1" x14ac:dyDescent="0.3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17"/>
        <v>103</v>
      </c>
      <c r="P1540">
        <f t="shared" ref="P1540:P1603" si="121">IFERROR(ROUND(E1540/L1540,2), "N/A")</f>
        <v>156.16999999999999</v>
      </c>
      <c r="Q1540" s="9" t="s">
        <v>8336</v>
      </c>
      <c r="R1540" t="s">
        <v>8337</v>
      </c>
      <c r="S1540" s="16">
        <f t="shared" si="118"/>
        <v>41981.782060185185</v>
      </c>
      <c r="T1540" s="16">
        <f t="shared" si="119"/>
        <v>42026.782060185185</v>
      </c>
      <c r="U1540">
        <f t="shared" si="120"/>
        <v>2014</v>
      </c>
    </row>
    <row r="1541" spans="1:21" ht="43.2" hidden="1" x14ac:dyDescent="0.3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ref="O1541:O1604" si="122">ROUND(E1541/D1541*100,0)</f>
        <v>136</v>
      </c>
      <c r="P1541">
        <f t="shared" si="121"/>
        <v>95.76</v>
      </c>
      <c r="Q1541" s="9" t="s">
        <v>8336</v>
      </c>
      <c r="R1541" t="s">
        <v>8337</v>
      </c>
      <c r="S1541" s="16">
        <f t="shared" si="118"/>
        <v>42705.919201388882</v>
      </c>
      <c r="T1541" s="16">
        <f t="shared" si="119"/>
        <v>42738.919201388882</v>
      </c>
      <c r="U1541">
        <f t="shared" si="120"/>
        <v>2016</v>
      </c>
    </row>
    <row r="1542" spans="1:21" ht="43.2" hidden="1" x14ac:dyDescent="0.3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2"/>
        <v>118</v>
      </c>
      <c r="P1542">
        <f t="shared" si="121"/>
        <v>180.41</v>
      </c>
      <c r="Q1542" s="9" t="s">
        <v>8336</v>
      </c>
      <c r="R1542" t="s">
        <v>8337</v>
      </c>
      <c r="S1542" s="16">
        <f t="shared" si="118"/>
        <v>41939.00712962963</v>
      </c>
      <c r="T1542" s="16">
        <f t="shared" si="119"/>
        <v>41969.052083333328</v>
      </c>
      <c r="U1542">
        <f t="shared" si="120"/>
        <v>2014</v>
      </c>
    </row>
    <row r="1543" spans="1:21" ht="43.2" hidden="1" x14ac:dyDescent="0.3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2"/>
        <v>0</v>
      </c>
      <c r="P1543">
        <f t="shared" si="121"/>
        <v>3</v>
      </c>
      <c r="Q1543" s="9" t="s">
        <v>8336</v>
      </c>
      <c r="R1543" t="s">
        <v>8341</v>
      </c>
      <c r="S1543" s="16">
        <f t="shared" si="118"/>
        <v>41974.712245370371</v>
      </c>
      <c r="T1543" s="16">
        <f t="shared" si="119"/>
        <v>42004.712245370371</v>
      </c>
      <c r="U1543">
        <f t="shared" si="120"/>
        <v>2014</v>
      </c>
    </row>
    <row r="1544" spans="1:21" ht="43.2" hidden="1" x14ac:dyDescent="0.3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2"/>
        <v>4</v>
      </c>
      <c r="P1544">
        <f t="shared" si="121"/>
        <v>20</v>
      </c>
      <c r="Q1544" s="9" t="s">
        <v>8336</v>
      </c>
      <c r="R1544" t="s">
        <v>8341</v>
      </c>
      <c r="S1544" s="16">
        <f t="shared" si="118"/>
        <v>42170.996527777781</v>
      </c>
      <c r="T1544" s="16">
        <f t="shared" si="119"/>
        <v>42185.996527777781</v>
      </c>
      <c r="U1544">
        <f t="shared" si="120"/>
        <v>2015</v>
      </c>
    </row>
    <row r="1545" spans="1:21" ht="43.2" hidden="1" x14ac:dyDescent="0.3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2"/>
        <v>0</v>
      </c>
      <c r="P1545">
        <f t="shared" si="121"/>
        <v>10</v>
      </c>
      <c r="Q1545" s="9" t="s">
        <v>8336</v>
      </c>
      <c r="R1545" t="s">
        <v>8341</v>
      </c>
      <c r="S1545" s="16">
        <f t="shared" si="118"/>
        <v>41935.509652777779</v>
      </c>
      <c r="T1545" s="16">
        <f t="shared" si="119"/>
        <v>41965.551319444443</v>
      </c>
      <c r="U1545">
        <f t="shared" si="120"/>
        <v>2014</v>
      </c>
    </row>
    <row r="1546" spans="1:21" ht="43.2" hidden="1" x14ac:dyDescent="0.3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2"/>
        <v>0</v>
      </c>
      <c r="P1546" t="str">
        <f t="shared" si="121"/>
        <v>N/A</v>
      </c>
      <c r="Q1546" s="9" t="s">
        <v>8336</v>
      </c>
      <c r="R1546" t="s">
        <v>8341</v>
      </c>
      <c r="S1546" s="16">
        <f t="shared" si="118"/>
        <v>42053.051203703704</v>
      </c>
      <c r="T1546" s="16">
        <f t="shared" si="119"/>
        <v>42095.012499999997</v>
      </c>
      <c r="U1546">
        <f t="shared" si="120"/>
        <v>2015</v>
      </c>
    </row>
    <row r="1547" spans="1:21" ht="43.2" hidden="1" x14ac:dyDescent="0.3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2"/>
        <v>0</v>
      </c>
      <c r="P1547">
        <f t="shared" si="121"/>
        <v>1</v>
      </c>
      <c r="Q1547" s="9" t="s">
        <v>8336</v>
      </c>
      <c r="R1547" t="s">
        <v>8341</v>
      </c>
      <c r="S1547" s="16">
        <f t="shared" si="118"/>
        <v>42031.884652777779</v>
      </c>
      <c r="T1547" s="16">
        <f t="shared" si="119"/>
        <v>42065.886111111111</v>
      </c>
      <c r="U1547">
        <f t="shared" si="120"/>
        <v>2015</v>
      </c>
    </row>
    <row r="1548" spans="1:21" ht="43.2" hidden="1" x14ac:dyDescent="0.3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2"/>
        <v>29</v>
      </c>
      <c r="P1548">
        <f t="shared" si="121"/>
        <v>26.27</v>
      </c>
      <c r="Q1548" s="9" t="s">
        <v>8336</v>
      </c>
      <c r="R1548" t="s">
        <v>8341</v>
      </c>
      <c r="S1548" s="16">
        <f t="shared" si="118"/>
        <v>41839.212951388887</v>
      </c>
      <c r="T1548" s="16">
        <f t="shared" si="119"/>
        <v>41899.212951388887</v>
      </c>
      <c r="U1548">
        <f t="shared" si="120"/>
        <v>2014</v>
      </c>
    </row>
    <row r="1549" spans="1:21" ht="43.2" hidden="1" x14ac:dyDescent="0.3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2"/>
        <v>0</v>
      </c>
      <c r="P1549" t="str">
        <f t="shared" si="121"/>
        <v>N/A</v>
      </c>
      <c r="Q1549" s="9" t="s">
        <v>8336</v>
      </c>
      <c r="R1549" t="s">
        <v>8341</v>
      </c>
      <c r="S1549" s="16">
        <f t="shared" si="118"/>
        <v>42782.426875000005</v>
      </c>
      <c r="T1549" s="16">
        <f t="shared" si="119"/>
        <v>42789.426875000005</v>
      </c>
      <c r="U1549">
        <f t="shared" si="120"/>
        <v>2017</v>
      </c>
    </row>
    <row r="1550" spans="1:21" ht="28.8" hidden="1" x14ac:dyDescent="0.3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2"/>
        <v>9</v>
      </c>
      <c r="P1550">
        <f t="shared" si="121"/>
        <v>60</v>
      </c>
      <c r="Q1550" s="9" t="s">
        <v>8336</v>
      </c>
      <c r="R1550" t="s">
        <v>8341</v>
      </c>
      <c r="S1550" s="16">
        <f t="shared" si="118"/>
        <v>42286.88217592593</v>
      </c>
      <c r="T1550" s="16">
        <f t="shared" si="119"/>
        <v>42316.923842592587</v>
      </c>
      <c r="U1550">
        <f t="shared" si="120"/>
        <v>2015</v>
      </c>
    </row>
    <row r="1551" spans="1:21" ht="43.2" hidden="1" x14ac:dyDescent="0.3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2"/>
        <v>34</v>
      </c>
      <c r="P1551">
        <f t="shared" si="121"/>
        <v>28.33</v>
      </c>
      <c r="Q1551" s="9" t="s">
        <v>8336</v>
      </c>
      <c r="R1551" t="s">
        <v>8341</v>
      </c>
      <c r="S1551" s="16">
        <f t="shared" si="118"/>
        <v>42281.136099537034</v>
      </c>
      <c r="T1551" s="16">
        <f t="shared" si="119"/>
        <v>42311.177766203706</v>
      </c>
      <c r="U1551">
        <f t="shared" si="120"/>
        <v>2015</v>
      </c>
    </row>
    <row r="1552" spans="1:21" ht="57.6" hidden="1" x14ac:dyDescent="0.3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2"/>
        <v>13</v>
      </c>
      <c r="P1552">
        <f t="shared" si="121"/>
        <v>14.43</v>
      </c>
      <c r="Q1552" s="9" t="s">
        <v>8336</v>
      </c>
      <c r="R1552" t="s">
        <v>8341</v>
      </c>
      <c r="S1552" s="16">
        <f t="shared" si="118"/>
        <v>42472.449467592596</v>
      </c>
      <c r="T1552" s="16">
        <f t="shared" si="119"/>
        <v>42502.449467592596</v>
      </c>
      <c r="U1552">
        <f t="shared" si="120"/>
        <v>2016</v>
      </c>
    </row>
    <row r="1553" spans="1:21" ht="43.2" hidden="1" x14ac:dyDescent="0.3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2"/>
        <v>0</v>
      </c>
      <c r="P1553" t="str">
        <f t="shared" si="121"/>
        <v>N/A</v>
      </c>
      <c r="Q1553" s="9" t="s">
        <v>8336</v>
      </c>
      <c r="R1553" t="s">
        <v>8341</v>
      </c>
      <c r="S1553" s="16">
        <f t="shared" si="118"/>
        <v>42121.824525462958</v>
      </c>
      <c r="T1553" s="16">
        <f t="shared" si="119"/>
        <v>42151.824525462958</v>
      </c>
      <c r="U1553">
        <f t="shared" si="120"/>
        <v>2015</v>
      </c>
    </row>
    <row r="1554" spans="1:21" ht="43.2" hidden="1" x14ac:dyDescent="0.3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2"/>
        <v>49</v>
      </c>
      <c r="P1554">
        <f t="shared" si="121"/>
        <v>132.19</v>
      </c>
      <c r="Q1554" s="9" t="s">
        <v>8336</v>
      </c>
      <c r="R1554" t="s">
        <v>8341</v>
      </c>
      <c r="S1554" s="16">
        <f t="shared" si="118"/>
        <v>41892.688750000001</v>
      </c>
      <c r="T1554" s="16">
        <f t="shared" si="119"/>
        <v>41913.165972222225</v>
      </c>
      <c r="U1554">
        <f t="shared" si="120"/>
        <v>2014</v>
      </c>
    </row>
    <row r="1555" spans="1:21" ht="43.2" hidden="1" x14ac:dyDescent="0.3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2"/>
        <v>0</v>
      </c>
      <c r="P1555" t="str">
        <f t="shared" si="121"/>
        <v>N/A</v>
      </c>
      <c r="Q1555" s="9" t="s">
        <v>8336</v>
      </c>
      <c r="R1555" t="s">
        <v>8341</v>
      </c>
      <c r="S1555" s="16">
        <f t="shared" si="118"/>
        <v>42219.282951388886</v>
      </c>
      <c r="T1555" s="16">
        <f t="shared" si="119"/>
        <v>42249.282951388886</v>
      </c>
      <c r="U1555">
        <f t="shared" si="120"/>
        <v>2015</v>
      </c>
    </row>
    <row r="1556" spans="1:21" ht="57.6" hidden="1" x14ac:dyDescent="0.3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2"/>
        <v>0</v>
      </c>
      <c r="P1556" t="str">
        <f t="shared" si="121"/>
        <v>N/A</v>
      </c>
      <c r="Q1556" s="9" t="s">
        <v>8336</v>
      </c>
      <c r="R1556" t="s">
        <v>8341</v>
      </c>
      <c r="S1556" s="16">
        <f t="shared" si="118"/>
        <v>42188.252199074079</v>
      </c>
      <c r="T1556" s="16">
        <f t="shared" si="119"/>
        <v>42218.252199074079</v>
      </c>
      <c r="U1556">
        <f t="shared" si="120"/>
        <v>2015</v>
      </c>
    </row>
    <row r="1557" spans="1:21" ht="43.2" hidden="1" x14ac:dyDescent="0.3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2"/>
        <v>0</v>
      </c>
      <c r="P1557" t="str">
        <f t="shared" si="121"/>
        <v>N/A</v>
      </c>
      <c r="Q1557" s="9" t="s">
        <v>8336</v>
      </c>
      <c r="R1557" t="s">
        <v>8341</v>
      </c>
      <c r="S1557" s="16">
        <f t="shared" si="118"/>
        <v>42241.613796296297</v>
      </c>
      <c r="T1557" s="16">
        <f t="shared" si="119"/>
        <v>42264.708333333328</v>
      </c>
      <c r="U1557">
        <f t="shared" si="120"/>
        <v>2015</v>
      </c>
    </row>
    <row r="1558" spans="1:21" ht="43.2" hidden="1" x14ac:dyDescent="0.3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2"/>
        <v>45</v>
      </c>
      <c r="P1558">
        <f t="shared" si="121"/>
        <v>56.42</v>
      </c>
      <c r="Q1558" s="9" t="s">
        <v>8336</v>
      </c>
      <c r="R1558" t="s">
        <v>8341</v>
      </c>
      <c r="S1558" s="16">
        <f t="shared" si="118"/>
        <v>42525.153055555551</v>
      </c>
      <c r="T1558" s="16">
        <f t="shared" si="119"/>
        <v>42555.153055555551</v>
      </c>
      <c r="U1558">
        <f t="shared" si="120"/>
        <v>2016</v>
      </c>
    </row>
    <row r="1559" spans="1:21" ht="43.2" hidden="1" x14ac:dyDescent="0.3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2"/>
        <v>4</v>
      </c>
      <c r="P1559">
        <f t="shared" si="121"/>
        <v>100</v>
      </c>
      <c r="Q1559" s="9" t="s">
        <v>8336</v>
      </c>
      <c r="R1559" t="s">
        <v>8341</v>
      </c>
      <c r="S1559" s="16">
        <f t="shared" si="118"/>
        <v>41871.65315972222</v>
      </c>
      <c r="T1559" s="16">
        <f t="shared" si="119"/>
        <v>41902.65315972222</v>
      </c>
      <c r="U1559">
        <f t="shared" si="120"/>
        <v>2014</v>
      </c>
    </row>
    <row r="1560" spans="1:21" ht="43.2" hidden="1" x14ac:dyDescent="0.3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2"/>
        <v>5</v>
      </c>
      <c r="P1560">
        <f t="shared" si="121"/>
        <v>11.67</v>
      </c>
      <c r="Q1560" s="9" t="s">
        <v>8336</v>
      </c>
      <c r="R1560" t="s">
        <v>8341</v>
      </c>
      <c r="S1560" s="16">
        <f t="shared" si="118"/>
        <v>42185.397673611107</v>
      </c>
      <c r="T1560" s="16">
        <f t="shared" si="119"/>
        <v>42244.508333333331</v>
      </c>
      <c r="U1560">
        <f t="shared" si="120"/>
        <v>2015</v>
      </c>
    </row>
    <row r="1561" spans="1:21" ht="28.8" hidden="1" x14ac:dyDescent="0.3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2"/>
        <v>0</v>
      </c>
      <c r="P1561">
        <f t="shared" si="121"/>
        <v>50</v>
      </c>
      <c r="Q1561" s="9" t="s">
        <v>8336</v>
      </c>
      <c r="R1561" t="s">
        <v>8341</v>
      </c>
      <c r="S1561" s="16">
        <f t="shared" si="118"/>
        <v>42108.05322916666</v>
      </c>
      <c r="T1561" s="16">
        <f t="shared" si="119"/>
        <v>42123.05322916666</v>
      </c>
      <c r="U1561">
        <f t="shared" si="120"/>
        <v>2015</v>
      </c>
    </row>
    <row r="1562" spans="1:21" ht="43.2" hidden="1" x14ac:dyDescent="0.3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2"/>
        <v>4</v>
      </c>
      <c r="P1562">
        <f t="shared" si="121"/>
        <v>23.5</v>
      </c>
      <c r="Q1562" s="9" t="s">
        <v>8336</v>
      </c>
      <c r="R1562" t="s">
        <v>8341</v>
      </c>
      <c r="S1562" s="16">
        <f t="shared" si="118"/>
        <v>41936.020752314813</v>
      </c>
      <c r="T1562" s="16">
        <f t="shared" si="119"/>
        <v>41956.062418981484</v>
      </c>
      <c r="U1562">
        <f t="shared" si="120"/>
        <v>2014</v>
      </c>
    </row>
    <row r="1563" spans="1:21" ht="43.2" hidden="1" x14ac:dyDescent="0.3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2"/>
        <v>1</v>
      </c>
      <c r="P1563">
        <f t="shared" si="121"/>
        <v>67</v>
      </c>
      <c r="Q1563" s="9" t="s">
        <v>8320</v>
      </c>
      <c r="R1563" t="s">
        <v>8342</v>
      </c>
      <c r="S1563" s="16">
        <f t="shared" si="118"/>
        <v>41555.041701388887</v>
      </c>
      <c r="T1563" s="16">
        <f t="shared" si="119"/>
        <v>41585.083368055559</v>
      </c>
      <c r="U1563">
        <f t="shared" si="120"/>
        <v>2013</v>
      </c>
    </row>
    <row r="1564" spans="1:21" ht="57.6" hidden="1" x14ac:dyDescent="0.3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2"/>
        <v>0</v>
      </c>
      <c r="P1564" t="str">
        <f t="shared" si="121"/>
        <v>N/A</v>
      </c>
      <c r="Q1564" s="9" t="s">
        <v>8320</v>
      </c>
      <c r="R1564" t="s">
        <v>8342</v>
      </c>
      <c r="S1564" s="16">
        <f t="shared" si="118"/>
        <v>40079.566157407404</v>
      </c>
      <c r="T1564" s="16">
        <f t="shared" si="119"/>
        <v>40149.034722222219</v>
      </c>
      <c r="U1564">
        <f t="shared" si="120"/>
        <v>2009</v>
      </c>
    </row>
    <row r="1565" spans="1:21" ht="43.2" hidden="1" x14ac:dyDescent="0.3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2"/>
        <v>1</v>
      </c>
      <c r="P1565">
        <f t="shared" si="121"/>
        <v>42.5</v>
      </c>
      <c r="Q1565" s="9" t="s">
        <v>8320</v>
      </c>
      <c r="R1565" t="s">
        <v>8342</v>
      </c>
      <c r="S1565" s="16">
        <f t="shared" si="118"/>
        <v>41652.742488425924</v>
      </c>
      <c r="T1565" s="16">
        <f t="shared" si="119"/>
        <v>41712.700821759259</v>
      </c>
      <c r="U1565">
        <f t="shared" si="120"/>
        <v>2014</v>
      </c>
    </row>
    <row r="1566" spans="1:21" ht="43.2" hidden="1" x14ac:dyDescent="0.3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2"/>
        <v>0</v>
      </c>
      <c r="P1566">
        <f t="shared" si="121"/>
        <v>10</v>
      </c>
      <c r="Q1566" s="9" t="s">
        <v>8320</v>
      </c>
      <c r="R1566" t="s">
        <v>8342</v>
      </c>
      <c r="S1566" s="16">
        <f t="shared" si="118"/>
        <v>42121.367002314815</v>
      </c>
      <c r="T1566" s="16">
        <f t="shared" si="119"/>
        <v>42152.836805555555</v>
      </c>
      <c r="U1566">
        <f t="shared" si="120"/>
        <v>2015</v>
      </c>
    </row>
    <row r="1567" spans="1:21" ht="43.2" hidden="1" x14ac:dyDescent="0.3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2"/>
        <v>3</v>
      </c>
      <c r="P1567">
        <f t="shared" si="121"/>
        <v>100</v>
      </c>
      <c r="Q1567" s="9" t="s">
        <v>8320</v>
      </c>
      <c r="R1567" t="s">
        <v>8342</v>
      </c>
      <c r="S1567" s="16">
        <f t="shared" si="118"/>
        <v>40672.729872685188</v>
      </c>
      <c r="T1567" s="16">
        <f t="shared" si="119"/>
        <v>40702.729872685188</v>
      </c>
      <c r="U1567">
        <f t="shared" si="120"/>
        <v>2011</v>
      </c>
    </row>
    <row r="1568" spans="1:21" ht="43.2" hidden="1" x14ac:dyDescent="0.3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2"/>
        <v>21</v>
      </c>
      <c r="P1568">
        <f t="shared" si="121"/>
        <v>108.05</v>
      </c>
      <c r="Q1568" s="9" t="s">
        <v>8320</v>
      </c>
      <c r="R1568" t="s">
        <v>8342</v>
      </c>
      <c r="S1568" s="16">
        <f t="shared" si="118"/>
        <v>42549.916712962964</v>
      </c>
      <c r="T1568" s="16">
        <f t="shared" si="119"/>
        <v>42578.916666666672</v>
      </c>
      <c r="U1568">
        <f t="shared" si="120"/>
        <v>2016</v>
      </c>
    </row>
    <row r="1569" spans="1:21" ht="43.2" hidden="1" x14ac:dyDescent="0.3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2"/>
        <v>4</v>
      </c>
      <c r="P1569">
        <f t="shared" si="121"/>
        <v>26.92</v>
      </c>
      <c r="Q1569" s="9" t="s">
        <v>8320</v>
      </c>
      <c r="R1569" t="s">
        <v>8342</v>
      </c>
      <c r="S1569" s="16">
        <f t="shared" si="118"/>
        <v>41671.936863425923</v>
      </c>
      <c r="T1569" s="16">
        <f t="shared" si="119"/>
        <v>41687</v>
      </c>
      <c r="U1569">
        <f t="shared" si="120"/>
        <v>2014</v>
      </c>
    </row>
    <row r="1570" spans="1:21" ht="43.2" hidden="1" x14ac:dyDescent="0.3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2"/>
        <v>14</v>
      </c>
      <c r="P1570">
        <f t="shared" si="121"/>
        <v>155</v>
      </c>
      <c r="Q1570" s="9" t="s">
        <v>8320</v>
      </c>
      <c r="R1570" t="s">
        <v>8342</v>
      </c>
      <c r="S1570" s="16">
        <f t="shared" si="118"/>
        <v>41962.062326388885</v>
      </c>
      <c r="T1570" s="16">
        <f t="shared" si="119"/>
        <v>41997.062326388885</v>
      </c>
      <c r="U1570">
        <f t="shared" si="120"/>
        <v>2014</v>
      </c>
    </row>
    <row r="1571" spans="1:21" hidden="1" x14ac:dyDescent="0.3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2"/>
        <v>0</v>
      </c>
      <c r="P1571" t="str">
        <f t="shared" si="121"/>
        <v>N/A</v>
      </c>
      <c r="Q1571" s="9" t="s">
        <v>8320</v>
      </c>
      <c r="R1571" t="s">
        <v>8342</v>
      </c>
      <c r="S1571" s="16">
        <f t="shared" si="118"/>
        <v>41389.679560185185</v>
      </c>
      <c r="T1571" s="16">
        <f t="shared" si="119"/>
        <v>41419.679560185185</v>
      </c>
      <c r="U1571">
        <f t="shared" si="120"/>
        <v>2013</v>
      </c>
    </row>
    <row r="1572" spans="1:21" ht="28.8" hidden="1" x14ac:dyDescent="0.3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2"/>
        <v>41</v>
      </c>
      <c r="P1572">
        <f t="shared" si="121"/>
        <v>47.77</v>
      </c>
      <c r="Q1572" s="9" t="s">
        <v>8320</v>
      </c>
      <c r="R1572" t="s">
        <v>8342</v>
      </c>
      <c r="S1572" s="16">
        <f t="shared" si="118"/>
        <v>42438.813449074078</v>
      </c>
      <c r="T1572" s="16">
        <f t="shared" si="119"/>
        <v>42468.771782407406</v>
      </c>
      <c r="U1572">
        <f t="shared" si="120"/>
        <v>2016</v>
      </c>
    </row>
    <row r="1573" spans="1:21" ht="57.6" hidden="1" x14ac:dyDescent="0.3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2"/>
        <v>1</v>
      </c>
      <c r="P1573">
        <f t="shared" si="121"/>
        <v>20</v>
      </c>
      <c r="Q1573" s="9" t="s">
        <v>8320</v>
      </c>
      <c r="R1573" t="s">
        <v>8342</v>
      </c>
      <c r="S1573" s="16">
        <f t="shared" si="118"/>
        <v>42144.769479166673</v>
      </c>
      <c r="T1573" s="16">
        <f t="shared" si="119"/>
        <v>42174.769479166673</v>
      </c>
      <c r="U1573">
        <f t="shared" si="120"/>
        <v>2015</v>
      </c>
    </row>
    <row r="1574" spans="1:21" ht="43.2" hidden="1" x14ac:dyDescent="0.3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2"/>
        <v>5</v>
      </c>
      <c r="P1574">
        <f t="shared" si="121"/>
        <v>41.67</v>
      </c>
      <c r="Q1574" s="9" t="s">
        <v>8320</v>
      </c>
      <c r="R1574" t="s">
        <v>8342</v>
      </c>
      <c r="S1574" s="16">
        <f t="shared" si="118"/>
        <v>42404.033090277779</v>
      </c>
      <c r="T1574" s="16">
        <f t="shared" si="119"/>
        <v>42428.999305555553</v>
      </c>
      <c r="U1574">
        <f t="shared" si="120"/>
        <v>2016</v>
      </c>
    </row>
    <row r="1575" spans="1:21" ht="43.2" hidden="1" x14ac:dyDescent="0.3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2"/>
        <v>2</v>
      </c>
      <c r="P1575">
        <f t="shared" si="121"/>
        <v>74.33</v>
      </c>
      <c r="Q1575" s="9" t="s">
        <v>8320</v>
      </c>
      <c r="R1575" t="s">
        <v>8342</v>
      </c>
      <c r="S1575" s="16">
        <f t="shared" si="118"/>
        <v>42786.000023148154</v>
      </c>
      <c r="T1575" s="16">
        <f t="shared" si="119"/>
        <v>42826.165972222225</v>
      </c>
      <c r="U1575">
        <f t="shared" si="120"/>
        <v>2017</v>
      </c>
    </row>
    <row r="1576" spans="1:21" ht="43.2" hidden="1" x14ac:dyDescent="0.3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2"/>
        <v>5</v>
      </c>
      <c r="P1576">
        <f t="shared" si="121"/>
        <v>84.33</v>
      </c>
      <c r="Q1576" s="9" t="s">
        <v>8320</v>
      </c>
      <c r="R1576" t="s">
        <v>8342</v>
      </c>
      <c r="S1576" s="16">
        <f t="shared" si="118"/>
        <v>42017.927418981482</v>
      </c>
      <c r="T1576" s="16">
        <f t="shared" si="119"/>
        <v>42052.927418981482</v>
      </c>
      <c r="U1576">
        <f t="shared" si="120"/>
        <v>2015</v>
      </c>
    </row>
    <row r="1577" spans="1:21" ht="43.2" hidden="1" x14ac:dyDescent="0.3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2"/>
        <v>23</v>
      </c>
      <c r="P1577">
        <f t="shared" si="121"/>
        <v>65.459999999999994</v>
      </c>
      <c r="Q1577" s="9" t="s">
        <v>8320</v>
      </c>
      <c r="R1577" t="s">
        <v>8342</v>
      </c>
      <c r="S1577" s="16">
        <f t="shared" si="118"/>
        <v>41799.524259259262</v>
      </c>
      <c r="T1577" s="16">
        <f t="shared" si="119"/>
        <v>41829.524259259262</v>
      </c>
      <c r="U1577">
        <f t="shared" si="120"/>
        <v>2014</v>
      </c>
    </row>
    <row r="1578" spans="1:21" ht="28.8" hidden="1" x14ac:dyDescent="0.3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2"/>
        <v>13</v>
      </c>
      <c r="P1578">
        <f t="shared" si="121"/>
        <v>65</v>
      </c>
      <c r="Q1578" s="9" t="s">
        <v>8320</v>
      </c>
      <c r="R1578" t="s">
        <v>8342</v>
      </c>
      <c r="S1578" s="16">
        <f t="shared" si="118"/>
        <v>42140.879259259258</v>
      </c>
      <c r="T1578" s="16">
        <f t="shared" si="119"/>
        <v>42185.879259259258</v>
      </c>
      <c r="U1578">
        <f t="shared" si="120"/>
        <v>2015</v>
      </c>
    </row>
    <row r="1579" spans="1:21" ht="43.2" hidden="1" x14ac:dyDescent="0.3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2"/>
        <v>1</v>
      </c>
      <c r="P1579">
        <f t="shared" si="121"/>
        <v>27.5</v>
      </c>
      <c r="Q1579" s="9" t="s">
        <v>8320</v>
      </c>
      <c r="R1579" t="s">
        <v>8342</v>
      </c>
      <c r="S1579" s="16">
        <f t="shared" si="118"/>
        <v>41054.847777777781</v>
      </c>
      <c r="T1579" s="16">
        <f t="shared" si="119"/>
        <v>41114.847777777781</v>
      </c>
      <c r="U1579">
        <f t="shared" si="120"/>
        <v>2012</v>
      </c>
    </row>
    <row r="1580" spans="1:21" ht="57.6" hidden="1" x14ac:dyDescent="0.3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2"/>
        <v>11</v>
      </c>
      <c r="P1580">
        <f t="shared" si="121"/>
        <v>51.25</v>
      </c>
      <c r="Q1580" s="9" t="s">
        <v>8320</v>
      </c>
      <c r="R1580" t="s">
        <v>8342</v>
      </c>
      <c r="S1580" s="16">
        <f t="shared" si="118"/>
        <v>40399.065868055557</v>
      </c>
      <c r="T1580" s="16">
        <f t="shared" si="119"/>
        <v>40423.083333333336</v>
      </c>
      <c r="U1580">
        <f t="shared" si="120"/>
        <v>2010</v>
      </c>
    </row>
    <row r="1581" spans="1:21" ht="28.8" hidden="1" x14ac:dyDescent="0.3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2"/>
        <v>1</v>
      </c>
      <c r="P1581">
        <f t="shared" si="121"/>
        <v>14</v>
      </c>
      <c r="Q1581" s="9" t="s">
        <v>8320</v>
      </c>
      <c r="R1581" t="s">
        <v>8342</v>
      </c>
      <c r="S1581" s="16">
        <f t="shared" si="118"/>
        <v>41481.996423611112</v>
      </c>
      <c r="T1581" s="16">
        <f t="shared" si="119"/>
        <v>41514.996423611112</v>
      </c>
      <c r="U1581">
        <f t="shared" si="120"/>
        <v>2013</v>
      </c>
    </row>
    <row r="1582" spans="1:21" ht="43.2" hidden="1" x14ac:dyDescent="0.3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2"/>
        <v>0</v>
      </c>
      <c r="P1582" t="str">
        <f t="shared" si="121"/>
        <v>N/A</v>
      </c>
      <c r="Q1582" s="9" t="s">
        <v>8320</v>
      </c>
      <c r="R1582" t="s">
        <v>8342</v>
      </c>
      <c r="S1582" s="16">
        <f t="shared" si="118"/>
        <v>40990.050069444449</v>
      </c>
      <c r="T1582" s="16">
        <f t="shared" si="119"/>
        <v>41050.050069444449</v>
      </c>
      <c r="U1582">
        <f t="shared" si="120"/>
        <v>2012</v>
      </c>
    </row>
    <row r="1583" spans="1:21" ht="43.2" hidden="1" x14ac:dyDescent="0.3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2"/>
        <v>1</v>
      </c>
      <c r="P1583">
        <f t="shared" si="121"/>
        <v>5</v>
      </c>
      <c r="Q1583" s="9" t="s">
        <v>8336</v>
      </c>
      <c r="R1583" t="s">
        <v>8343</v>
      </c>
      <c r="S1583" s="16">
        <f t="shared" si="118"/>
        <v>42325.448958333334</v>
      </c>
      <c r="T1583" s="16">
        <f t="shared" si="119"/>
        <v>42357.448958333334</v>
      </c>
      <c r="U1583">
        <f t="shared" si="120"/>
        <v>2015</v>
      </c>
    </row>
    <row r="1584" spans="1:21" ht="28.8" hidden="1" x14ac:dyDescent="0.3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2"/>
        <v>9</v>
      </c>
      <c r="P1584">
        <f t="shared" si="121"/>
        <v>31</v>
      </c>
      <c r="Q1584" s="9" t="s">
        <v>8336</v>
      </c>
      <c r="R1584" t="s">
        <v>8343</v>
      </c>
      <c r="S1584" s="16">
        <f t="shared" si="118"/>
        <v>42246.789965277778</v>
      </c>
      <c r="T1584" s="16">
        <f t="shared" si="119"/>
        <v>42303.888888888891</v>
      </c>
      <c r="U1584">
        <f t="shared" si="120"/>
        <v>2015</v>
      </c>
    </row>
    <row r="1585" spans="1:21" ht="57.6" hidden="1" x14ac:dyDescent="0.3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2"/>
        <v>0</v>
      </c>
      <c r="P1585">
        <f t="shared" si="121"/>
        <v>15</v>
      </c>
      <c r="Q1585" s="9" t="s">
        <v>8336</v>
      </c>
      <c r="R1585" t="s">
        <v>8343</v>
      </c>
      <c r="S1585" s="16">
        <f t="shared" si="118"/>
        <v>41877.904988425929</v>
      </c>
      <c r="T1585" s="16">
        <f t="shared" si="119"/>
        <v>41907.904988425929</v>
      </c>
      <c r="U1585">
        <f t="shared" si="120"/>
        <v>2014</v>
      </c>
    </row>
    <row r="1586" spans="1:21" ht="43.2" hidden="1" x14ac:dyDescent="0.3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2"/>
        <v>0</v>
      </c>
      <c r="P1586" t="str">
        <f t="shared" si="121"/>
        <v>N/A</v>
      </c>
      <c r="Q1586" s="9" t="s">
        <v>8336</v>
      </c>
      <c r="R1586" t="s">
        <v>8343</v>
      </c>
      <c r="S1586" s="16">
        <f t="shared" si="118"/>
        <v>41779.649317129632</v>
      </c>
      <c r="T1586" s="16">
        <f t="shared" si="119"/>
        <v>41789.649317129632</v>
      </c>
      <c r="U1586">
        <f t="shared" si="120"/>
        <v>2014</v>
      </c>
    </row>
    <row r="1587" spans="1:21" ht="57.6" hidden="1" x14ac:dyDescent="0.3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2"/>
        <v>79</v>
      </c>
      <c r="P1587">
        <f t="shared" si="121"/>
        <v>131.66999999999999</v>
      </c>
      <c r="Q1587" s="9" t="s">
        <v>8336</v>
      </c>
      <c r="R1587" t="s">
        <v>8343</v>
      </c>
      <c r="S1587" s="16">
        <f t="shared" si="118"/>
        <v>42707.895462962959</v>
      </c>
      <c r="T1587" s="16">
        <f t="shared" si="119"/>
        <v>42729.458333333328</v>
      </c>
      <c r="U1587">
        <f t="shared" si="120"/>
        <v>2016</v>
      </c>
    </row>
    <row r="1588" spans="1:21" ht="28.8" hidden="1" x14ac:dyDescent="0.3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2"/>
        <v>0</v>
      </c>
      <c r="P1588" t="str">
        <f t="shared" si="121"/>
        <v>N/A</v>
      </c>
      <c r="Q1588" s="9" t="s">
        <v>8336</v>
      </c>
      <c r="R1588" t="s">
        <v>8343</v>
      </c>
      <c r="S1588" s="16">
        <f t="shared" si="118"/>
        <v>42069.104421296302</v>
      </c>
      <c r="T1588" s="16">
        <f t="shared" si="119"/>
        <v>42099.062754629631</v>
      </c>
      <c r="U1588">
        <f t="shared" si="120"/>
        <v>2015</v>
      </c>
    </row>
    <row r="1589" spans="1:21" ht="57.6" hidden="1" x14ac:dyDescent="0.3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2"/>
        <v>0</v>
      </c>
      <c r="P1589">
        <f t="shared" si="121"/>
        <v>1</v>
      </c>
      <c r="Q1589" s="9" t="s">
        <v>8336</v>
      </c>
      <c r="R1589" t="s">
        <v>8343</v>
      </c>
      <c r="S1589" s="16">
        <f t="shared" si="118"/>
        <v>41956.950983796298</v>
      </c>
      <c r="T1589" s="16">
        <f t="shared" si="119"/>
        <v>41986.950983796298</v>
      </c>
      <c r="U1589">
        <f t="shared" si="120"/>
        <v>2014</v>
      </c>
    </row>
    <row r="1590" spans="1:21" ht="28.8" hidden="1" x14ac:dyDescent="0.3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2"/>
        <v>0</v>
      </c>
      <c r="P1590" t="str">
        <f t="shared" si="121"/>
        <v>N/A</v>
      </c>
      <c r="Q1590" s="9" t="s">
        <v>8336</v>
      </c>
      <c r="R1590" t="s">
        <v>8343</v>
      </c>
      <c r="S1590" s="16">
        <f t="shared" si="118"/>
        <v>42005.24998842593</v>
      </c>
      <c r="T1590" s="16">
        <f t="shared" si="119"/>
        <v>42035.841666666667</v>
      </c>
      <c r="U1590">
        <f t="shared" si="120"/>
        <v>2015</v>
      </c>
    </row>
    <row r="1591" spans="1:21" ht="43.2" hidden="1" x14ac:dyDescent="0.3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2"/>
        <v>0</v>
      </c>
      <c r="P1591" t="str">
        <f t="shared" si="121"/>
        <v>N/A</v>
      </c>
      <c r="Q1591" s="9" t="s">
        <v>8336</v>
      </c>
      <c r="R1591" t="s">
        <v>8343</v>
      </c>
      <c r="S1591" s="16">
        <f t="shared" si="118"/>
        <v>42256.984791666662</v>
      </c>
      <c r="T1591" s="16">
        <f t="shared" si="119"/>
        <v>42286.984791666662</v>
      </c>
      <c r="U1591">
        <f t="shared" si="120"/>
        <v>2015</v>
      </c>
    </row>
    <row r="1592" spans="1:21" hidden="1" x14ac:dyDescent="0.3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2"/>
        <v>2</v>
      </c>
      <c r="P1592">
        <f t="shared" si="121"/>
        <v>510</v>
      </c>
      <c r="Q1592" s="9" t="s">
        <v>8336</v>
      </c>
      <c r="R1592" t="s">
        <v>8343</v>
      </c>
      <c r="S1592" s="16">
        <f t="shared" si="118"/>
        <v>42240.857222222221</v>
      </c>
      <c r="T1592" s="16">
        <f t="shared" si="119"/>
        <v>42270.857222222221</v>
      </c>
      <c r="U1592">
        <f t="shared" si="120"/>
        <v>2015</v>
      </c>
    </row>
    <row r="1593" spans="1:21" ht="57.6" hidden="1" x14ac:dyDescent="0.3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2"/>
        <v>29</v>
      </c>
      <c r="P1593">
        <f t="shared" si="121"/>
        <v>44.48</v>
      </c>
      <c r="Q1593" s="9" t="s">
        <v>8336</v>
      </c>
      <c r="R1593" t="s">
        <v>8343</v>
      </c>
      <c r="S1593" s="16">
        <f t="shared" si="118"/>
        <v>42433.726168981477</v>
      </c>
      <c r="T1593" s="16">
        <f t="shared" si="119"/>
        <v>42463.68450231482</v>
      </c>
      <c r="U1593">
        <f t="shared" si="120"/>
        <v>2016</v>
      </c>
    </row>
    <row r="1594" spans="1:21" ht="28.8" hidden="1" x14ac:dyDescent="0.3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2"/>
        <v>0</v>
      </c>
      <c r="P1594" t="str">
        <f t="shared" si="121"/>
        <v>N/A</v>
      </c>
      <c r="Q1594" s="9" t="s">
        <v>8336</v>
      </c>
      <c r="R1594" t="s">
        <v>8343</v>
      </c>
      <c r="S1594" s="16">
        <f t="shared" si="118"/>
        <v>42046.072743055556</v>
      </c>
      <c r="T1594" s="16">
        <f t="shared" si="119"/>
        <v>42091.031076388885</v>
      </c>
      <c r="U1594">
        <f t="shared" si="120"/>
        <v>2015</v>
      </c>
    </row>
    <row r="1595" spans="1:21" ht="28.8" hidden="1" x14ac:dyDescent="0.3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2"/>
        <v>0</v>
      </c>
      <c r="P1595">
        <f t="shared" si="121"/>
        <v>1</v>
      </c>
      <c r="Q1595" s="9" t="s">
        <v>8336</v>
      </c>
      <c r="R1595" t="s">
        <v>8343</v>
      </c>
      <c r="S1595" s="16">
        <f t="shared" si="118"/>
        <v>42033.845543981486</v>
      </c>
      <c r="T1595" s="16">
        <f t="shared" si="119"/>
        <v>42063.845543981486</v>
      </c>
      <c r="U1595">
        <f t="shared" si="120"/>
        <v>2015</v>
      </c>
    </row>
    <row r="1596" spans="1:21" ht="28.8" hidden="1" x14ac:dyDescent="0.3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2"/>
        <v>21</v>
      </c>
      <c r="P1596">
        <f t="shared" si="121"/>
        <v>20.5</v>
      </c>
      <c r="Q1596" s="9" t="s">
        <v>8336</v>
      </c>
      <c r="R1596" t="s">
        <v>8343</v>
      </c>
      <c r="S1596" s="16">
        <f t="shared" si="118"/>
        <v>42445.712754629625</v>
      </c>
      <c r="T1596" s="16">
        <f t="shared" si="119"/>
        <v>42505.681249999994</v>
      </c>
      <c r="U1596">
        <f t="shared" si="120"/>
        <v>2016</v>
      </c>
    </row>
    <row r="1597" spans="1:21" ht="43.2" hidden="1" x14ac:dyDescent="0.3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2"/>
        <v>0</v>
      </c>
      <c r="P1597">
        <f t="shared" si="121"/>
        <v>40</v>
      </c>
      <c r="Q1597" s="9" t="s">
        <v>8336</v>
      </c>
      <c r="R1597" t="s">
        <v>8343</v>
      </c>
      <c r="S1597" s="16">
        <f t="shared" si="118"/>
        <v>41780.050092592595</v>
      </c>
      <c r="T1597" s="16">
        <f t="shared" si="119"/>
        <v>41808.842361111114</v>
      </c>
      <c r="U1597">
        <f t="shared" si="120"/>
        <v>2014</v>
      </c>
    </row>
    <row r="1598" spans="1:21" ht="43.2" hidden="1" x14ac:dyDescent="0.3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2"/>
        <v>2</v>
      </c>
      <c r="P1598">
        <f t="shared" si="121"/>
        <v>25</v>
      </c>
      <c r="Q1598" s="9" t="s">
        <v>8336</v>
      </c>
      <c r="R1598" t="s">
        <v>8343</v>
      </c>
      <c r="S1598" s="16">
        <f t="shared" si="118"/>
        <v>41941.430196759262</v>
      </c>
      <c r="T1598" s="16">
        <f t="shared" si="119"/>
        <v>41986.471863425926</v>
      </c>
      <c r="U1598">
        <f t="shared" si="120"/>
        <v>2014</v>
      </c>
    </row>
    <row r="1599" spans="1:21" ht="43.2" hidden="1" x14ac:dyDescent="0.3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2"/>
        <v>0</v>
      </c>
      <c r="P1599" t="str">
        <f t="shared" si="121"/>
        <v>N/A</v>
      </c>
      <c r="Q1599" s="9" t="s">
        <v>8336</v>
      </c>
      <c r="R1599" t="s">
        <v>8343</v>
      </c>
      <c r="S1599" s="16">
        <f t="shared" si="118"/>
        <v>42603.354131944448</v>
      </c>
      <c r="T1599" s="16">
        <f t="shared" si="119"/>
        <v>42633.354131944448</v>
      </c>
      <c r="U1599">
        <f t="shared" si="120"/>
        <v>2016</v>
      </c>
    </row>
    <row r="1600" spans="1:21" ht="57.6" hidden="1" x14ac:dyDescent="0.3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2"/>
        <v>0</v>
      </c>
      <c r="P1600">
        <f t="shared" si="121"/>
        <v>1</v>
      </c>
      <c r="Q1600" s="9" t="s">
        <v>8336</v>
      </c>
      <c r="R1600" t="s">
        <v>8343</v>
      </c>
      <c r="S1600" s="16">
        <f t="shared" si="118"/>
        <v>42151.667337962965</v>
      </c>
      <c r="T1600" s="16">
        <f t="shared" si="119"/>
        <v>42211.667337962965</v>
      </c>
      <c r="U1600">
        <f t="shared" si="120"/>
        <v>2015</v>
      </c>
    </row>
    <row r="1601" spans="1:21" ht="43.2" hidden="1" x14ac:dyDescent="0.3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2"/>
        <v>0</v>
      </c>
      <c r="P1601" t="str">
        <f t="shared" si="121"/>
        <v>N/A</v>
      </c>
      <c r="Q1601" s="9" t="s">
        <v>8336</v>
      </c>
      <c r="R1601" t="s">
        <v>8343</v>
      </c>
      <c r="S1601" s="16">
        <f t="shared" si="118"/>
        <v>42438.53907407407</v>
      </c>
      <c r="T1601" s="16">
        <f t="shared" si="119"/>
        <v>42468.497407407413</v>
      </c>
      <c r="U1601">
        <f t="shared" si="120"/>
        <v>2016</v>
      </c>
    </row>
    <row r="1602" spans="1:21" ht="43.2" hidden="1" x14ac:dyDescent="0.3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2"/>
        <v>7</v>
      </c>
      <c r="P1602">
        <f t="shared" si="121"/>
        <v>40.78</v>
      </c>
      <c r="Q1602" s="9" t="s">
        <v>8336</v>
      </c>
      <c r="R1602" t="s">
        <v>8343</v>
      </c>
      <c r="S1602" s="16">
        <f t="shared" si="118"/>
        <v>41791.057314814818</v>
      </c>
      <c r="T1602" s="16">
        <f t="shared" si="119"/>
        <v>41835.21597222222</v>
      </c>
      <c r="U1602">
        <f t="shared" si="120"/>
        <v>2014</v>
      </c>
    </row>
    <row r="1603" spans="1:21" ht="43.2" hidden="1" x14ac:dyDescent="0.3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2"/>
        <v>108</v>
      </c>
      <c r="P1603">
        <f t="shared" si="121"/>
        <v>48.33</v>
      </c>
      <c r="Q1603" s="9" t="s">
        <v>8323</v>
      </c>
      <c r="R1603" t="s">
        <v>8324</v>
      </c>
      <c r="S1603" s="16">
        <f t="shared" ref="S1603:S1666" si="123">(((J1603/60)/60)/24)+DATE(1970,1,1)</f>
        <v>40638.092974537038</v>
      </c>
      <c r="T1603" s="16">
        <f t="shared" ref="T1603:T1666" si="124">(((I1603/60)/60)/24)+DATE(1970,1,1)</f>
        <v>40668.092974537038</v>
      </c>
      <c r="U1603">
        <f t="shared" ref="U1603:U1666" si="125">YEAR(S:S)</f>
        <v>2011</v>
      </c>
    </row>
    <row r="1604" spans="1:21" ht="43.2" hidden="1" x14ac:dyDescent="0.3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2"/>
        <v>100</v>
      </c>
      <c r="P1604">
        <f t="shared" ref="P1604:P1667" si="126">IFERROR(ROUND(E1604/L1604,2), "N/A")</f>
        <v>46.95</v>
      </c>
      <c r="Q1604" s="9" t="s">
        <v>8323</v>
      </c>
      <c r="R1604" t="s">
        <v>8324</v>
      </c>
      <c r="S1604" s="16">
        <f t="shared" si="123"/>
        <v>40788.297650462962</v>
      </c>
      <c r="T1604" s="16">
        <f t="shared" si="124"/>
        <v>40830.958333333336</v>
      </c>
      <c r="U1604">
        <f t="shared" si="125"/>
        <v>2011</v>
      </c>
    </row>
    <row r="1605" spans="1:21" ht="28.8" hidden="1" x14ac:dyDescent="0.3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ref="O1605:O1668" si="127">ROUND(E1605/D1605*100,0)</f>
        <v>100</v>
      </c>
      <c r="P1605">
        <f t="shared" si="126"/>
        <v>66.69</v>
      </c>
      <c r="Q1605" s="9" t="s">
        <v>8323</v>
      </c>
      <c r="R1605" t="s">
        <v>8324</v>
      </c>
      <c r="S1605" s="16">
        <f t="shared" si="123"/>
        <v>40876.169664351852</v>
      </c>
      <c r="T1605" s="16">
        <f t="shared" si="124"/>
        <v>40936.169664351852</v>
      </c>
      <c r="U1605">
        <f t="shared" si="125"/>
        <v>2011</v>
      </c>
    </row>
    <row r="1606" spans="1:21" ht="43.2" hidden="1" x14ac:dyDescent="0.3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7"/>
        <v>122</v>
      </c>
      <c r="P1606">
        <f t="shared" si="126"/>
        <v>48.84</v>
      </c>
      <c r="Q1606" s="9" t="s">
        <v>8323</v>
      </c>
      <c r="R1606" t="s">
        <v>8324</v>
      </c>
      <c r="S1606" s="16">
        <f t="shared" si="123"/>
        <v>40945.845312500001</v>
      </c>
      <c r="T1606" s="16">
        <f t="shared" si="124"/>
        <v>40985.80364583333</v>
      </c>
      <c r="U1606">
        <f t="shared" si="125"/>
        <v>2012</v>
      </c>
    </row>
    <row r="1607" spans="1:21" ht="43.2" hidden="1" x14ac:dyDescent="0.3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7"/>
        <v>101</v>
      </c>
      <c r="P1607">
        <f t="shared" si="126"/>
        <v>137.31</v>
      </c>
      <c r="Q1607" s="9" t="s">
        <v>8323</v>
      </c>
      <c r="R1607" t="s">
        <v>8324</v>
      </c>
      <c r="S1607" s="16">
        <f t="shared" si="123"/>
        <v>40747.012881944444</v>
      </c>
      <c r="T1607" s="16">
        <f t="shared" si="124"/>
        <v>40756.291666666664</v>
      </c>
      <c r="U1607">
        <f t="shared" si="125"/>
        <v>2011</v>
      </c>
    </row>
    <row r="1608" spans="1:21" ht="43.2" hidden="1" x14ac:dyDescent="0.3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7"/>
        <v>101</v>
      </c>
      <c r="P1608">
        <f t="shared" si="126"/>
        <v>87.83</v>
      </c>
      <c r="Q1608" s="9" t="s">
        <v>8323</v>
      </c>
      <c r="R1608" t="s">
        <v>8324</v>
      </c>
      <c r="S1608" s="16">
        <f t="shared" si="123"/>
        <v>40536.111550925925</v>
      </c>
      <c r="T1608" s="16">
        <f t="shared" si="124"/>
        <v>40626.069884259261</v>
      </c>
      <c r="U1608">
        <f t="shared" si="125"/>
        <v>2010</v>
      </c>
    </row>
    <row r="1609" spans="1:21" ht="43.2" hidden="1" x14ac:dyDescent="0.3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7"/>
        <v>145</v>
      </c>
      <c r="P1609">
        <f t="shared" si="126"/>
        <v>70.790000000000006</v>
      </c>
      <c r="Q1609" s="9" t="s">
        <v>8323</v>
      </c>
      <c r="R1609" t="s">
        <v>8324</v>
      </c>
      <c r="S1609" s="16">
        <f t="shared" si="123"/>
        <v>41053.80846064815</v>
      </c>
      <c r="T1609" s="16">
        <f t="shared" si="124"/>
        <v>41074.80846064815</v>
      </c>
      <c r="U1609">
        <f t="shared" si="125"/>
        <v>2012</v>
      </c>
    </row>
    <row r="1610" spans="1:21" ht="28.8" hidden="1" x14ac:dyDescent="0.3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7"/>
        <v>101</v>
      </c>
      <c r="P1610">
        <f t="shared" si="126"/>
        <v>52.83</v>
      </c>
      <c r="Q1610" s="9" t="s">
        <v>8323</v>
      </c>
      <c r="R1610" t="s">
        <v>8324</v>
      </c>
      <c r="S1610" s="16">
        <f t="shared" si="123"/>
        <v>41607.83085648148</v>
      </c>
      <c r="T1610" s="16">
        <f t="shared" si="124"/>
        <v>41640.226388888892</v>
      </c>
      <c r="U1610">
        <f t="shared" si="125"/>
        <v>2013</v>
      </c>
    </row>
    <row r="1611" spans="1:21" ht="43.2" hidden="1" x14ac:dyDescent="0.3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7"/>
        <v>118</v>
      </c>
      <c r="P1611">
        <f t="shared" si="126"/>
        <v>443.75</v>
      </c>
      <c r="Q1611" s="9" t="s">
        <v>8323</v>
      </c>
      <c r="R1611" t="s">
        <v>8324</v>
      </c>
      <c r="S1611" s="16">
        <f t="shared" si="123"/>
        <v>40796.001261574071</v>
      </c>
      <c r="T1611" s="16">
        <f t="shared" si="124"/>
        <v>40849.333333333336</v>
      </c>
      <c r="U1611">
        <f t="shared" si="125"/>
        <v>2011</v>
      </c>
    </row>
    <row r="1612" spans="1:21" ht="28.8" hidden="1" x14ac:dyDescent="0.3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7"/>
        <v>272</v>
      </c>
      <c r="P1612">
        <f t="shared" si="126"/>
        <v>48.54</v>
      </c>
      <c r="Q1612" s="9" t="s">
        <v>8323</v>
      </c>
      <c r="R1612" t="s">
        <v>8324</v>
      </c>
      <c r="S1612" s="16">
        <f t="shared" si="123"/>
        <v>41228.924884259257</v>
      </c>
      <c r="T1612" s="16">
        <f t="shared" si="124"/>
        <v>41258.924884259257</v>
      </c>
      <c r="U1612">
        <f t="shared" si="125"/>
        <v>2012</v>
      </c>
    </row>
    <row r="1613" spans="1:21" hidden="1" x14ac:dyDescent="0.3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7"/>
        <v>125</v>
      </c>
      <c r="P1613">
        <f t="shared" si="126"/>
        <v>37.07</v>
      </c>
      <c r="Q1613" s="9" t="s">
        <v>8323</v>
      </c>
      <c r="R1613" t="s">
        <v>8324</v>
      </c>
      <c r="S1613" s="16">
        <f t="shared" si="123"/>
        <v>41409.00037037037</v>
      </c>
      <c r="T1613" s="16">
        <f t="shared" si="124"/>
        <v>41430.00037037037</v>
      </c>
      <c r="U1613">
        <f t="shared" si="125"/>
        <v>2013</v>
      </c>
    </row>
    <row r="1614" spans="1:21" ht="43.2" hidden="1" x14ac:dyDescent="0.3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7"/>
        <v>110</v>
      </c>
      <c r="P1614">
        <f t="shared" si="126"/>
        <v>50</v>
      </c>
      <c r="Q1614" s="9" t="s">
        <v>8323</v>
      </c>
      <c r="R1614" t="s">
        <v>8324</v>
      </c>
      <c r="S1614" s="16">
        <f t="shared" si="123"/>
        <v>41246.874814814815</v>
      </c>
      <c r="T1614" s="16">
        <f t="shared" si="124"/>
        <v>41276.874814814815</v>
      </c>
      <c r="U1614">
        <f t="shared" si="125"/>
        <v>2012</v>
      </c>
    </row>
    <row r="1615" spans="1:21" ht="43.2" hidden="1" x14ac:dyDescent="0.3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7"/>
        <v>102</v>
      </c>
      <c r="P1615">
        <f t="shared" si="126"/>
        <v>39.04</v>
      </c>
      <c r="Q1615" s="9" t="s">
        <v>8323</v>
      </c>
      <c r="R1615" t="s">
        <v>8324</v>
      </c>
      <c r="S1615" s="16">
        <f t="shared" si="123"/>
        <v>41082.069467592592</v>
      </c>
      <c r="T1615" s="16">
        <f t="shared" si="124"/>
        <v>41112.069467592592</v>
      </c>
      <c r="U1615">
        <f t="shared" si="125"/>
        <v>2012</v>
      </c>
    </row>
    <row r="1616" spans="1:21" ht="43.2" hidden="1" x14ac:dyDescent="0.3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7"/>
        <v>103</v>
      </c>
      <c r="P1616">
        <f t="shared" si="126"/>
        <v>66.69</v>
      </c>
      <c r="Q1616" s="9" t="s">
        <v>8323</v>
      </c>
      <c r="R1616" t="s">
        <v>8324</v>
      </c>
      <c r="S1616" s="16">
        <f t="shared" si="123"/>
        <v>41794.981122685182</v>
      </c>
      <c r="T1616" s="16">
        <f t="shared" si="124"/>
        <v>41854.708333333336</v>
      </c>
      <c r="U1616">
        <f t="shared" si="125"/>
        <v>2014</v>
      </c>
    </row>
    <row r="1617" spans="1:21" ht="43.2" hidden="1" x14ac:dyDescent="0.3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7"/>
        <v>114</v>
      </c>
      <c r="P1617">
        <f t="shared" si="126"/>
        <v>67.13</v>
      </c>
      <c r="Q1617" s="9" t="s">
        <v>8323</v>
      </c>
      <c r="R1617" t="s">
        <v>8324</v>
      </c>
      <c r="S1617" s="16">
        <f t="shared" si="123"/>
        <v>40845.050879629627</v>
      </c>
      <c r="T1617" s="16">
        <f t="shared" si="124"/>
        <v>40890.092546296299</v>
      </c>
      <c r="U1617">
        <f t="shared" si="125"/>
        <v>2011</v>
      </c>
    </row>
    <row r="1618" spans="1:21" ht="43.2" hidden="1" x14ac:dyDescent="0.3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7"/>
        <v>104</v>
      </c>
      <c r="P1618">
        <f t="shared" si="126"/>
        <v>66.37</v>
      </c>
      <c r="Q1618" s="9" t="s">
        <v>8323</v>
      </c>
      <c r="R1618" t="s">
        <v>8324</v>
      </c>
      <c r="S1618" s="16">
        <f t="shared" si="123"/>
        <v>41194.715520833335</v>
      </c>
      <c r="T1618" s="16">
        <f t="shared" si="124"/>
        <v>41235.916666666664</v>
      </c>
      <c r="U1618">
        <f t="shared" si="125"/>
        <v>2012</v>
      </c>
    </row>
    <row r="1619" spans="1:21" ht="28.8" hidden="1" x14ac:dyDescent="0.3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7"/>
        <v>146</v>
      </c>
      <c r="P1619">
        <f t="shared" si="126"/>
        <v>64.62</v>
      </c>
      <c r="Q1619" s="9" t="s">
        <v>8323</v>
      </c>
      <c r="R1619" t="s">
        <v>8324</v>
      </c>
      <c r="S1619" s="16">
        <f t="shared" si="123"/>
        <v>41546.664212962962</v>
      </c>
      <c r="T1619" s="16">
        <f t="shared" si="124"/>
        <v>41579.791666666664</v>
      </c>
      <c r="U1619">
        <f t="shared" si="125"/>
        <v>2013</v>
      </c>
    </row>
    <row r="1620" spans="1:21" ht="43.2" hidden="1" x14ac:dyDescent="0.3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7"/>
        <v>105</v>
      </c>
      <c r="P1620">
        <f t="shared" si="126"/>
        <v>58.37</v>
      </c>
      <c r="Q1620" s="9" t="s">
        <v>8323</v>
      </c>
      <c r="R1620" t="s">
        <v>8324</v>
      </c>
      <c r="S1620" s="16">
        <f t="shared" si="123"/>
        <v>41301.654340277775</v>
      </c>
      <c r="T1620" s="16">
        <f t="shared" si="124"/>
        <v>41341.654340277775</v>
      </c>
      <c r="U1620">
        <f t="shared" si="125"/>
        <v>2013</v>
      </c>
    </row>
    <row r="1621" spans="1:21" ht="43.2" hidden="1" x14ac:dyDescent="0.3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7"/>
        <v>133</v>
      </c>
      <c r="P1621">
        <f t="shared" si="126"/>
        <v>86.96</v>
      </c>
      <c r="Q1621" s="9" t="s">
        <v>8323</v>
      </c>
      <c r="R1621" t="s">
        <v>8324</v>
      </c>
      <c r="S1621" s="16">
        <f t="shared" si="123"/>
        <v>41876.18618055556</v>
      </c>
      <c r="T1621" s="16">
        <f t="shared" si="124"/>
        <v>41897.18618055556</v>
      </c>
      <c r="U1621">
        <f t="shared" si="125"/>
        <v>2014</v>
      </c>
    </row>
    <row r="1622" spans="1:21" ht="28.8" hidden="1" x14ac:dyDescent="0.3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7"/>
        <v>113</v>
      </c>
      <c r="P1622">
        <f t="shared" si="126"/>
        <v>66.47</v>
      </c>
      <c r="Q1622" s="9" t="s">
        <v>8323</v>
      </c>
      <c r="R1622" t="s">
        <v>8324</v>
      </c>
      <c r="S1622" s="16">
        <f t="shared" si="123"/>
        <v>41321.339583333334</v>
      </c>
      <c r="T1622" s="16">
        <f t="shared" si="124"/>
        <v>41328.339583333334</v>
      </c>
      <c r="U1622">
        <f t="shared" si="125"/>
        <v>2013</v>
      </c>
    </row>
    <row r="1623" spans="1:21" ht="43.2" hidden="1" x14ac:dyDescent="0.3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7"/>
        <v>121</v>
      </c>
      <c r="P1623">
        <f t="shared" si="126"/>
        <v>163.78</v>
      </c>
      <c r="Q1623" s="9" t="s">
        <v>8323</v>
      </c>
      <c r="R1623" t="s">
        <v>8324</v>
      </c>
      <c r="S1623" s="16">
        <f t="shared" si="123"/>
        <v>41003.60665509259</v>
      </c>
      <c r="T1623" s="16">
        <f t="shared" si="124"/>
        <v>41057.165972222225</v>
      </c>
      <c r="U1623">
        <f t="shared" si="125"/>
        <v>2012</v>
      </c>
    </row>
    <row r="1624" spans="1:21" ht="43.2" hidden="1" x14ac:dyDescent="0.3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7"/>
        <v>102</v>
      </c>
      <c r="P1624">
        <f t="shared" si="126"/>
        <v>107.98</v>
      </c>
      <c r="Q1624" s="9" t="s">
        <v>8323</v>
      </c>
      <c r="R1624" t="s">
        <v>8324</v>
      </c>
      <c r="S1624" s="16">
        <f t="shared" si="123"/>
        <v>41950.29483796296</v>
      </c>
      <c r="T1624" s="16">
        <f t="shared" si="124"/>
        <v>41990.332638888889</v>
      </c>
      <c r="U1624">
        <f t="shared" si="125"/>
        <v>2014</v>
      </c>
    </row>
    <row r="1625" spans="1:21" ht="43.2" hidden="1" x14ac:dyDescent="0.3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7"/>
        <v>101</v>
      </c>
      <c r="P1625">
        <f t="shared" si="126"/>
        <v>42.11</v>
      </c>
      <c r="Q1625" s="9" t="s">
        <v>8323</v>
      </c>
      <c r="R1625" t="s">
        <v>8324</v>
      </c>
      <c r="S1625" s="16">
        <f t="shared" si="123"/>
        <v>41453.688530092593</v>
      </c>
      <c r="T1625" s="16">
        <f t="shared" si="124"/>
        <v>41513.688530092593</v>
      </c>
      <c r="U1625">
        <f t="shared" si="125"/>
        <v>2013</v>
      </c>
    </row>
    <row r="1626" spans="1:21" ht="43.2" hidden="1" x14ac:dyDescent="0.3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7"/>
        <v>118</v>
      </c>
      <c r="P1626">
        <f t="shared" si="126"/>
        <v>47.2</v>
      </c>
      <c r="Q1626" s="9" t="s">
        <v>8323</v>
      </c>
      <c r="R1626" t="s">
        <v>8324</v>
      </c>
      <c r="S1626" s="16">
        <f t="shared" si="123"/>
        <v>41243.367303240739</v>
      </c>
      <c r="T1626" s="16">
        <f t="shared" si="124"/>
        <v>41283.367303240739</v>
      </c>
      <c r="U1626">
        <f t="shared" si="125"/>
        <v>2012</v>
      </c>
    </row>
    <row r="1627" spans="1:21" ht="57.6" hidden="1" x14ac:dyDescent="0.3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7"/>
        <v>155</v>
      </c>
      <c r="P1627">
        <f t="shared" si="126"/>
        <v>112.02</v>
      </c>
      <c r="Q1627" s="9" t="s">
        <v>8323</v>
      </c>
      <c r="R1627" t="s">
        <v>8324</v>
      </c>
      <c r="S1627" s="16">
        <f t="shared" si="123"/>
        <v>41135.699687500004</v>
      </c>
      <c r="T1627" s="16">
        <f t="shared" si="124"/>
        <v>41163.699687500004</v>
      </c>
      <c r="U1627">
        <f t="shared" si="125"/>
        <v>2012</v>
      </c>
    </row>
    <row r="1628" spans="1:21" ht="43.2" hidden="1" x14ac:dyDescent="0.3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7"/>
        <v>101</v>
      </c>
      <c r="P1628">
        <f t="shared" si="126"/>
        <v>74.95</v>
      </c>
      <c r="Q1628" s="9" t="s">
        <v>8323</v>
      </c>
      <c r="R1628" t="s">
        <v>8324</v>
      </c>
      <c r="S1628" s="16">
        <f t="shared" si="123"/>
        <v>41579.847997685189</v>
      </c>
      <c r="T1628" s="16">
        <f t="shared" si="124"/>
        <v>41609.889664351853</v>
      </c>
      <c r="U1628">
        <f t="shared" si="125"/>
        <v>2013</v>
      </c>
    </row>
    <row r="1629" spans="1:21" ht="43.2" hidden="1" x14ac:dyDescent="0.3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7"/>
        <v>117</v>
      </c>
      <c r="P1629">
        <f t="shared" si="126"/>
        <v>61.58</v>
      </c>
      <c r="Q1629" s="9" t="s">
        <v>8323</v>
      </c>
      <c r="R1629" t="s">
        <v>8324</v>
      </c>
      <c r="S1629" s="16">
        <f t="shared" si="123"/>
        <v>41205.707048611112</v>
      </c>
      <c r="T1629" s="16">
        <f t="shared" si="124"/>
        <v>41239.207638888889</v>
      </c>
      <c r="U1629">
        <f t="shared" si="125"/>
        <v>2012</v>
      </c>
    </row>
    <row r="1630" spans="1:21" ht="28.8" hidden="1" x14ac:dyDescent="0.3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7"/>
        <v>101</v>
      </c>
      <c r="P1630">
        <f t="shared" si="126"/>
        <v>45.88</v>
      </c>
      <c r="Q1630" s="9" t="s">
        <v>8323</v>
      </c>
      <c r="R1630" t="s">
        <v>8324</v>
      </c>
      <c r="S1630" s="16">
        <f t="shared" si="123"/>
        <v>41774.737060185187</v>
      </c>
      <c r="T1630" s="16">
        <f t="shared" si="124"/>
        <v>41807.737060185187</v>
      </c>
      <c r="U1630">
        <f t="shared" si="125"/>
        <v>2014</v>
      </c>
    </row>
    <row r="1631" spans="1:21" ht="28.8" hidden="1" x14ac:dyDescent="0.3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7"/>
        <v>104</v>
      </c>
      <c r="P1631">
        <f t="shared" si="126"/>
        <v>75.849999999999994</v>
      </c>
      <c r="Q1631" s="9" t="s">
        <v>8323</v>
      </c>
      <c r="R1631" t="s">
        <v>8324</v>
      </c>
      <c r="S1631" s="16">
        <f t="shared" si="123"/>
        <v>41645.867280092592</v>
      </c>
      <c r="T1631" s="16">
        <f t="shared" si="124"/>
        <v>41690.867280092592</v>
      </c>
      <c r="U1631">
        <f t="shared" si="125"/>
        <v>2014</v>
      </c>
    </row>
    <row r="1632" spans="1:21" ht="43.2" hidden="1" x14ac:dyDescent="0.3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7"/>
        <v>265</v>
      </c>
      <c r="P1632">
        <f t="shared" si="126"/>
        <v>84.21</v>
      </c>
      <c r="Q1632" s="9" t="s">
        <v>8323</v>
      </c>
      <c r="R1632" t="s">
        <v>8324</v>
      </c>
      <c r="S1632" s="16">
        <f t="shared" si="123"/>
        <v>40939.837673611109</v>
      </c>
      <c r="T1632" s="16">
        <f t="shared" si="124"/>
        <v>40970.290972222225</v>
      </c>
      <c r="U1632">
        <f t="shared" si="125"/>
        <v>2012</v>
      </c>
    </row>
    <row r="1633" spans="1:21" ht="43.2" hidden="1" x14ac:dyDescent="0.3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7"/>
        <v>156</v>
      </c>
      <c r="P1633">
        <f t="shared" si="126"/>
        <v>117.23</v>
      </c>
      <c r="Q1633" s="9" t="s">
        <v>8323</v>
      </c>
      <c r="R1633" t="s">
        <v>8324</v>
      </c>
      <c r="S1633" s="16">
        <f t="shared" si="123"/>
        <v>41164.859502314815</v>
      </c>
      <c r="T1633" s="16">
        <f t="shared" si="124"/>
        <v>41194.859502314815</v>
      </c>
      <c r="U1633">
        <f t="shared" si="125"/>
        <v>2012</v>
      </c>
    </row>
    <row r="1634" spans="1:21" ht="43.2" hidden="1" x14ac:dyDescent="0.3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7"/>
        <v>102</v>
      </c>
      <c r="P1634">
        <f t="shared" si="126"/>
        <v>86.49</v>
      </c>
      <c r="Q1634" s="9" t="s">
        <v>8323</v>
      </c>
      <c r="R1634" t="s">
        <v>8324</v>
      </c>
      <c r="S1634" s="16">
        <f t="shared" si="123"/>
        <v>40750.340902777774</v>
      </c>
      <c r="T1634" s="16">
        <f t="shared" si="124"/>
        <v>40810.340902777774</v>
      </c>
      <c r="U1634">
        <f t="shared" si="125"/>
        <v>2011</v>
      </c>
    </row>
    <row r="1635" spans="1:21" ht="43.2" hidden="1" x14ac:dyDescent="0.3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7"/>
        <v>100</v>
      </c>
      <c r="P1635">
        <f t="shared" si="126"/>
        <v>172.41</v>
      </c>
      <c r="Q1635" s="9" t="s">
        <v>8323</v>
      </c>
      <c r="R1635" t="s">
        <v>8324</v>
      </c>
      <c r="S1635" s="16">
        <f t="shared" si="123"/>
        <v>40896.883750000001</v>
      </c>
      <c r="T1635" s="16">
        <f t="shared" si="124"/>
        <v>40924.208333333336</v>
      </c>
      <c r="U1635">
        <f t="shared" si="125"/>
        <v>2011</v>
      </c>
    </row>
    <row r="1636" spans="1:21" ht="43.2" hidden="1" x14ac:dyDescent="0.3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7"/>
        <v>101</v>
      </c>
      <c r="P1636">
        <f t="shared" si="126"/>
        <v>62.81</v>
      </c>
      <c r="Q1636" s="9" t="s">
        <v>8323</v>
      </c>
      <c r="R1636" t="s">
        <v>8324</v>
      </c>
      <c r="S1636" s="16">
        <f t="shared" si="123"/>
        <v>40658.189826388887</v>
      </c>
      <c r="T1636" s="16">
        <f t="shared" si="124"/>
        <v>40696.249305555553</v>
      </c>
      <c r="U1636">
        <f t="shared" si="125"/>
        <v>2011</v>
      </c>
    </row>
    <row r="1637" spans="1:21" ht="57.6" hidden="1" x14ac:dyDescent="0.3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7"/>
        <v>125</v>
      </c>
      <c r="P1637">
        <f t="shared" si="126"/>
        <v>67.73</v>
      </c>
      <c r="Q1637" s="9" t="s">
        <v>8323</v>
      </c>
      <c r="R1637" t="s">
        <v>8324</v>
      </c>
      <c r="S1637" s="16">
        <f t="shared" si="123"/>
        <v>42502.868761574078</v>
      </c>
      <c r="T1637" s="16">
        <f t="shared" si="124"/>
        <v>42562.868761574078</v>
      </c>
      <c r="U1637">
        <f t="shared" si="125"/>
        <v>2016</v>
      </c>
    </row>
    <row r="1638" spans="1:21" ht="43.2" hidden="1" x14ac:dyDescent="0.3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7"/>
        <v>104</v>
      </c>
      <c r="P1638">
        <f t="shared" si="126"/>
        <v>53.56</v>
      </c>
      <c r="Q1638" s="9" t="s">
        <v>8323</v>
      </c>
      <c r="R1638" t="s">
        <v>8324</v>
      </c>
      <c r="S1638" s="16">
        <f t="shared" si="123"/>
        <v>40663.08666666667</v>
      </c>
      <c r="T1638" s="16">
        <f t="shared" si="124"/>
        <v>40706.166666666664</v>
      </c>
      <c r="U1638">
        <f t="shared" si="125"/>
        <v>2011</v>
      </c>
    </row>
    <row r="1639" spans="1:21" ht="43.2" hidden="1" x14ac:dyDescent="0.3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7"/>
        <v>104</v>
      </c>
      <c r="P1639">
        <f t="shared" si="126"/>
        <v>34.6</v>
      </c>
      <c r="Q1639" s="9" t="s">
        <v>8323</v>
      </c>
      <c r="R1639" t="s">
        <v>8324</v>
      </c>
      <c r="S1639" s="16">
        <f t="shared" si="123"/>
        <v>40122.751620370371</v>
      </c>
      <c r="T1639" s="16">
        <f t="shared" si="124"/>
        <v>40178.98541666667</v>
      </c>
      <c r="U1639">
        <f t="shared" si="125"/>
        <v>2009</v>
      </c>
    </row>
    <row r="1640" spans="1:21" ht="28.8" hidden="1" x14ac:dyDescent="0.3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7"/>
        <v>105</v>
      </c>
      <c r="P1640">
        <f t="shared" si="126"/>
        <v>38.89</v>
      </c>
      <c r="Q1640" s="9" t="s">
        <v>8323</v>
      </c>
      <c r="R1640" t="s">
        <v>8324</v>
      </c>
      <c r="S1640" s="16">
        <f t="shared" si="123"/>
        <v>41288.68712962963</v>
      </c>
      <c r="T1640" s="16">
        <f t="shared" si="124"/>
        <v>41333.892361111109</v>
      </c>
      <c r="U1640">
        <f t="shared" si="125"/>
        <v>2013</v>
      </c>
    </row>
    <row r="1641" spans="1:21" ht="43.2" hidden="1" x14ac:dyDescent="0.3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7"/>
        <v>100</v>
      </c>
      <c r="P1641">
        <f t="shared" si="126"/>
        <v>94.74</v>
      </c>
      <c r="Q1641" s="9" t="s">
        <v>8323</v>
      </c>
      <c r="R1641" t="s">
        <v>8324</v>
      </c>
      <c r="S1641" s="16">
        <f t="shared" si="123"/>
        <v>40941.652372685188</v>
      </c>
      <c r="T1641" s="16">
        <f t="shared" si="124"/>
        <v>40971.652372685188</v>
      </c>
      <c r="U1641">
        <f t="shared" si="125"/>
        <v>2012</v>
      </c>
    </row>
    <row r="1642" spans="1:21" ht="43.2" hidden="1" x14ac:dyDescent="0.3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7"/>
        <v>170</v>
      </c>
      <c r="P1642">
        <f t="shared" si="126"/>
        <v>39.97</v>
      </c>
      <c r="Q1642" s="9" t="s">
        <v>8323</v>
      </c>
      <c r="R1642" t="s">
        <v>8324</v>
      </c>
      <c r="S1642" s="16">
        <f t="shared" si="123"/>
        <v>40379.23096064815</v>
      </c>
      <c r="T1642" s="16">
        <f t="shared" si="124"/>
        <v>40393.082638888889</v>
      </c>
      <c r="U1642">
        <f t="shared" si="125"/>
        <v>2010</v>
      </c>
    </row>
    <row r="1643" spans="1:21" ht="28.8" hidden="1" x14ac:dyDescent="0.3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7"/>
        <v>101</v>
      </c>
      <c r="P1643">
        <f t="shared" si="126"/>
        <v>97.5</v>
      </c>
      <c r="Q1643" s="9" t="s">
        <v>8323</v>
      </c>
      <c r="R1643" t="s">
        <v>8344</v>
      </c>
      <c r="S1643" s="16">
        <f t="shared" si="123"/>
        <v>41962.596574074079</v>
      </c>
      <c r="T1643" s="16">
        <f t="shared" si="124"/>
        <v>41992.596574074079</v>
      </c>
      <c r="U1643">
        <f t="shared" si="125"/>
        <v>2014</v>
      </c>
    </row>
    <row r="1644" spans="1:21" ht="43.2" hidden="1" x14ac:dyDescent="0.3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7"/>
        <v>100</v>
      </c>
      <c r="P1644">
        <f t="shared" si="126"/>
        <v>42.86</v>
      </c>
      <c r="Q1644" s="9" t="s">
        <v>8323</v>
      </c>
      <c r="R1644" t="s">
        <v>8344</v>
      </c>
      <c r="S1644" s="16">
        <f t="shared" si="123"/>
        <v>40688.024618055555</v>
      </c>
      <c r="T1644" s="16">
        <f t="shared" si="124"/>
        <v>40708.024618055555</v>
      </c>
      <c r="U1644">
        <f t="shared" si="125"/>
        <v>2011</v>
      </c>
    </row>
    <row r="1645" spans="1:21" ht="28.8" hidden="1" x14ac:dyDescent="0.3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7"/>
        <v>125</v>
      </c>
      <c r="P1645">
        <f t="shared" si="126"/>
        <v>168.51</v>
      </c>
      <c r="Q1645" s="9" t="s">
        <v>8323</v>
      </c>
      <c r="R1645" t="s">
        <v>8344</v>
      </c>
      <c r="S1645" s="16">
        <f t="shared" si="123"/>
        <v>41146.824212962965</v>
      </c>
      <c r="T1645" s="16">
        <f t="shared" si="124"/>
        <v>41176.824212962965</v>
      </c>
      <c r="U1645">
        <f t="shared" si="125"/>
        <v>2012</v>
      </c>
    </row>
    <row r="1646" spans="1:21" ht="43.2" hidden="1" x14ac:dyDescent="0.3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7"/>
        <v>110</v>
      </c>
      <c r="P1646">
        <f t="shared" si="126"/>
        <v>85.55</v>
      </c>
      <c r="Q1646" s="9" t="s">
        <v>8323</v>
      </c>
      <c r="R1646" t="s">
        <v>8344</v>
      </c>
      <c r="S1646" s="16">
        <f t="shared" si="123"/>
        <v>41175.05972222222</v>
      </c>
      <c r="T1646" s="16">
        <f t="shared" si="124"/>
        <v>41235.101388888892</v>
      </c>
      <c r="U1646">
        <f t="shared" si="125"/>
        <v>2012</v>
      </c>
    </row>
    <row r="1647" spans="1:21" ht="43.2" hidden="1" x14ac:dyDescent="0.3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7"/>
        <v>111</v>
      </c>
      <c r="P1647">
        <f t="shared" si="126"/>
        <v>554</v>
      </c>
      <c r="Q1647" s="9" t="s">
        <v>8323</v>
      </c>
      <c r="R1647" t="s">
        <v>8344</v>
      </c>
      <c r="S1647" s="16">
        <f t="shared" si="123"/>
        <v>41521.617361111108</v>
      </c>
      <c r="T1647" s="16">
        <f t="shared" si="124"/>
        <v>41535.617361111108</v>
      </c>
      <c r="U1647">
        <f t="shared" si="125"/>
        <v>2013</v>
      </c>
    </row>
    <row r="1648" spans="1:21" ht="57.6" hidden="1" x14ac:dyDescent="0.3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7"/>
        <v>110</v>
      </c>
      <c r="P1648">
        <f t="shared" si="126"/>
        <v>26.55</v>
      </c>
      <c r="Q1648" s="9" t="s">
        <v>8323</v>
      </c>
      <c r="R1648" t="s">
        <v>8344</v>
      </c>
      <c r="S1648" s="16">
        <f t="shared" si="123"/>
        <v>41833.450266203705</v>
      </c>
      <c r="T1648" s="16">
        <f t="shared" si="124"/>
        <v>41865.757638888892</v>
      </c>
      <c r="U1648">
        <f t="shared" si="125"/>
        <v>2014</v>
      </c>
    </row>
    <row r="1649" spans="1:21" ht="43.2" hidden="1" x14ac:dyDescent="0.3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7"/>
        <v>105</v>
      </c>
      <c r="P1649">
        <f t="shared" si="126"/>
        <v>113.83</v>
      </c>
      <c r="Q1649" s="9" t="s">
        <v>8323</v>
      </c>
      <c r="R1649" t="s">
        <v>8344</v>
      </c>
      <c r="S1649" s="16">
        <f t="shared" si="123"/>
        <v>41039.409456018519</v>
      </c>
      <c r="T1649" s="16">
        <f t="shared" si="124"/>
        <v>41069.409456018519</v>
      </c>
      <c r="U1649">
        <f t="shared" si="125"/>
        <v>2012</v>
      </c>
    </row>
    <row r="1650" spans="1:21" ht="43.2" hidden="1" x14ac:dyDescent="0.3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7"/>
        <v>125</v>
      </c>
      <c r="P1650">
        <f t="shared" si="126"/>
        <v>32.01</v>
      </c>
      <c r="Q1650" s="9" t="s">
        <v>8323</v>
      </c>
      <c r="R1650" t="s">
        <v>8344</v>
      </c>
      <c r="S1650" s="16">
        <f t="shared" si="123"/>
        <v>40592.704652777778</v>
      </c>
      <c r="T1650" s="16">
        <f t="shared" si="124"/>
        <v>40622.662986111114</v>
      </c>
      <c r="U1650">
        <f t="shared" si="125"/>
        <v>2011</v>
      </c>
    </row>
    <row r="1651" spans="1:21" ht="43.2" hidden="1" x14ac:dyDescent="0.3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7"/>
        <v>101</v>
      </c>
      <c r="P1651">
        <f t="shared" si="126"/>
        <v>47.19</v>
      </c>
      <c r="Q1651" s="9" t="s">
        <v>8323</v>
      </c>
      <c r="R1651" t="s">
        <v>8344</v>
      </c>
      <c r="S1651" s="16">
        <f t="shared" si="123"/>
        <v>41737.684664351851</v>
      </c>
      <c r="T1651" s="16">
        <f t="shared" si="124"/>
        <v>41782.684664351851</v>
      </c>
      <c r="U1651">
        <f t="shared" si="125"/>
        <v>2014</v>
      </c>
    </row>
    <row r="1652" spans="1:21" ht="43.2" hidden="1" x14ac:dyDescent="0.3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7"/>
        <v>142</v>
      </c>
      <c r="P1652">
        <f t="shared" si="126"/>
        <v>88.47</v>
      </c>
      <c r="Q1652" s="9" t="s">
        <v>8323</v>
      </c>
      <c r="R1652" t="s">
        <v>8344</v>
      </c>
      <c r="S1652" s="16">
        <f t="shared" si="123"/>
        <v>41526.435613425929</v>
      </c>
      <c r="T1652" s="16">
        <f t="shared" si="124"/>
        <v>41556.435613425929</v>
      </c>
      <c r="U1652">
        <f t="shared" si="125"/>
        <v>2013</v>
      </c>
    </row>
    <row r="1653" spans="1:21" ht="43.2" hidden="1" x14ac:dyDescent="0.3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7"/>
        <v>101</v>
      </c>
      <c r="P1653">
        <f t="shared" si="126"/>
        <v>100.75</v>
      </c>
      <c r="Q1653" s="9" t="s">
        <v>8323</v>
      </c>
      <c r="R1653" t="s">
        <v>8344</v>
      </c>
      <c r="S1653" s="16">
        <f t="shared" si="123"/>
        <v>40625.900694444441</v>
      </c>
      <c r="T1653" s="16">
        <f t="shared" si="124"/>
        <v>40659.290972222225</v>
      </c>
      <c r="U1653">
        <f t="shared" si="125"/>
        <v>2011</v>
      </c>
    </row>
    <row r="1654" spans="1:21" ht="43.2" hidden="1" x14ac:dyDescent="0.3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7"/>
        <v>101</v>
      </c>
      <c r="P1654">
        <f t="shared" si="126"/>
        <v>64.709999999999994</v>
      </c>
      <c r="Q1654" s="9" t="s">
        <v>8323</v>
      </c>
      <c r="R1654" t="s">
        <v>8344</v>
      </c>
      <c r="S1654" s="16">
        <f t="shared" si="123"/>
        <v>41572.492974537039</v>
      </c>
      <c r="T1654" s="16">
        <f t="shared" si="124"/>
        <v>41602.534641203703</v>
      </c>
      <c r="U1654">
        <f t="shared" si="125"/>
        <v>2013</v>
      </c>
    </row>
    <row r="1655" spans="1:21" ht="43.2" hidden="1" x14ac:dyDescent="0.3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7"/>
        <v>174</v>
      </c>
      <c r="P1655">
        <f t="shared" si="126"/>
        <v>51.85</v>
      </c>
      <c r="Q1655" s="9" t="s">
        <v>8323</v>
      </c>
      <c r="R1655" t="s">
        <v>8344</v>
      </c>
      <c r="S1655" s="16">
        <f t="shared" si="123"/>
        <v>40626.834444444445</v>
      </c>
      <c r="T1655" s="16">
        <f t="shared" si="124"/>
        <v>40657.834444444445</v>
      </c>
      <c r="U1655">
        <f t="shared" si="125"/>
        <v>2011</v>
      </c>
    </row>
    <row r="1656" spans="1:21" ht="43.2" hidden="1" x14ac:dyDescent="0.3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7"/>
        <v>120</v>
      </c>
      <c r="P1656">
        <f t="shared" si="126"/>
        <v>38.79</v>
      </c>
      <c r="Q1656" s="9" t="s">
        <v>8323</v>
      </c>
      <c r="R1656" t="s">
        <v>8344</v>
      </c>
      <c r="S1656" s="16">
        <f t="shared" si="123"/>
        <v>40987.890740740739</v>
      </c>
      <c r="T1656" s="16">
        <f t="shared" si="124"/>
        <v>41017.890740740739</v>
      </c>
      <c r="U1656">
        <f t="shared" si="125"/>
        <v>2012</v>
      </c>
    </row>
    <row r="1657" spans="1:21" ht="28.8" hidden="1" x14ac:dyDescent="0.3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7"/>
        <v>143</v>
      </c>
      <c r="P1657">
        <f t="shared" si="126"/>
        <v>44.65</v>
      </c>
      <c r="Q1657" s="9" t="s">
        <v>8323</v>
      </c>
      <c r="R1657" t="s">
        <v>8344</v>
      </c>
      <c r="S1657" s="16">
        <f t="shared" si="123"/>
        <v>40974.791898148149</v>
      </c>
      <c r="T1657" s="16">
        <f t="shared" si="124"/>
        <v>41004.750231481477</v>
      </c>
      <c r="U1657">
        <f t="shared" si="125"/>
        <v>2012</v>
      </c>
    </row>
    <row r="1658" spans="1:21" ht="57.6" hidden="1" x14ac:dyDescent="0.3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7"/>
        <v>100</v>
      </c>
      <c r="P1658">
        <f t="shared" si="126"/>
        <v>156.77000000000001</v>
      </c>
      <c r="Q1658" s="9" t="s">
        <v>8323</v>
      </c>
      <c r="R1658" t="s">
        <v>8344</v>
      </c>
      <c r="S1658" s="16">
        <f t="shared" si="123"/>
        <v>41226.928842592592</v>
      </c>
      <c r="T1658" s="16">
        <f t="shared" si="124"/>
        <v>41256.928842592592</v>
      </c>
      <c r="U1658">
        <f t="shared" si="125"/>
        <v>2012</v>
      </c>
    </row>
    <row r="1659" spans="1:21" ht="43.2" hidden="1" x14ac:dyDescent="0.3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7"/>
        <v>105</v>
      </c>
      <c r="P1659">
        <f t="shared" si="126"/>
        <v>118.7</v>
      </c>
      <c r="Q1659" s="9" t="s">
        <v>8323</v>
      </c>
      <c r="R1659" t="s">
        <v>8344</v>
      </c>
      <c r="S1659" s="16">
        <f t="shared" si="123"/>
        <v>41023.782037037039</v>
      </c>
      <c r="T1659" s="16">
        <f t="shared" si="124"/>
        <v>41053.782037037039</v>
      </c>
      <c r="U1659">
        <f t="shared" si="125"/>
        <v>2012</v>
      </c>
    </row>
    <row r="1660" spans="1:21" ht="43.2" hidden="1" x14ac:dyDescent="0.3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7"/>
        <v>132</v>
      </c>
      <c r="P1660">
        <f t="shared" si="126"/>
        <v>74.150000000000006</v>
      </c>
      <c r="Q1660" s="9" t="s">
        <v>8323</v>
      </c>
      <c r="R1660" t="s">
        <v>8344</v>
      </c>
      <c r="S1660" s="16">
        <f t="shared" si="123"/>
        <v>41223.22184027778</v>
      </c>
      <c r="T1660" s="16">
        <f t="shared" si="124"/>
        <v>41261.597222222219</v>
      </c>
      <c r="U1660">
        <f t="shared" si="125"/>
        <v>2012</v>
      </c>
    </row>
    <row r="1661" spans="1:21" ht="43.2" hidden="1" x14ac:dyDescent="0.3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7"/>
        <v>113</v>
      </c>
      <c r="P1661">
        <f t="shared" si="126"/>
        <v>12.53</v>
      </c>
      <c r="Q1661" s="9" t="s">
        <v>8323</v>
      </c>
      <c r="R1661" t="s">
        <v>8344</v>
      </c>
      <c r="S1661" s="16">
        <f t="shared" si="123"/>
        <v>41596.913437499999</v>
      </c>
      <c r="T1661" s="16">
        <f t="shared" si="124"/>
        <v>41625.5</v>
      </c>
      <c r="U1661">
        <f t="shared" si="125"/>
        <v>2013</v>
      </c>
    </row>
    <row r="1662" spans="1:21" ht="57.6" hidden="1" x14ac:dyDescent="0.3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7"/>
        <v>1254</v>
      </c>
      <c r="P1662">
        <f t="shared" si="126"/>
        <v>27.86</v>
      </c>
      <c r="Q1662" s="9" t="s">
        <v>8323</v>
      </c>
      <c r="R1662" t="s">
        <v>8344</v>
      </c>
      <c r="S1662" s="16">
        <f t="shared" si="123"/>
        <v>42459.693865740745</v>
      </c>
      <c r="T1662" s="16">
        <f t="shared" si="124"/>
        <v>42490.915972222225</v>
      </c>
      <c r="U1662">
        <f t="shared" si="125"/>
        <v>2016</v>
      </c>
    </row>
    <row r="1663" spans="1:21" ht="57.6" hidden="1" x14ac:dyDescent="0.3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7"/>
        <v>103</v>
      </c>
      <c r="P1663">
        <f t="shared" si="126"/>
        <v>80.180000000000007</v>
      </c>
      <c r="Q1663" s="9" t="s">
        <v>8323</v>
      </c>
      <c r="R1663" t="s">
        <v>8344</v>
      </c>
      <c r="S1663" s="16">
        <f t="shared" si="123"/>
        <v>42343.998043981483</v>
      </c>
      <c r="T1663" s="16">
        <f t="shared" si="124"/>
        <v>42386.875</v>
      </c>
      <c r="U1663">
        <f t="shared" si="125"/>
        <v>2015</v>
      </c>
    </row>
    <row r="1664" spans="1:21" ht="43.2" hidden="1" x14ac:dyDescent="0.3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7"/>
        <v>103</v>
      </c>
      <c r="P1664">
        <f t="shared" si="126"/>
        <v>132.44</v>
      </c>
      <c r="Q1664" s="9" t="s">
        <v>8323</v>
      </c>
      <c r="R1664" t="s">
        <v>8344</v>
      </c>
      <c r="S1664" s="16">
        <f t="shared" si="123"/>
        <v>40848.198333333334</v>
      </c>
      <c r="T1664" s="16">
        <f t="shared" si="124"/>
        <v>40908.239999999998</v>
      </c>
      <c r="U1664">
        <f t="shared" si="125"/>
        <v>2011</v>
      </c>
    </row>
    <row r="1665" spans="1:21" ht="43.2" hidden="1" x14ac:dyDescent="0.3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7"/>
        <v>108</v>
      </c>
      <c r="P1665">
        <f t="shared" si="126"/>
        <v>33.75</v>
      </c>
      <c r="Q1665" s="9" t="s">
        <v>8323</v>
      </c>
      <c r="R1665" t="s">
        <v>8344</v>
      </c>
      <c r="S1665" s="16">
        <f t="shared" si="123"/>
        <v>42006.02207175926</v>
      </c>
      <c r="T1665" s="16">
        <f t="shared" si="124"/>
        <v>42036.02207175926</v>
      </c>
      <c r="U1665">
        <f t="shared" si="125"/>
        <v>2015</v>
      </c>
    </row>
    <row r="1666" spans="1:21" ht="43.2" hidden="1" x14ac:dyDescent="0.3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27"/>
        <v>122</v>
      </c>
      <c r="P1666">
        <f t="shared" si="126"/>
        <v>34.380000000000003</v>
      </c>
      <c r="Q1666" s="9" t="s">
        <v>8323</v>
      </c>
      <c r="R1666" t="s">
        <v>8344</v>
      </c>
      <c r="S1666" s="16">
        <f t="shared" si="123"/>
        <v>40939.761782407404</v>
      </c>
      <c r="T1666" s="16">
        <f t="shared" si="124"/>
        <v>40984.165972222225</v>
      </c>
      <c r="U1666">
        <f t="shared" si="125"/>
        <v>2012</v>
      </c>
    </row>
    <row r="1667" spans="1:21" ht="43.2" hidden="1" x14ac:dyDescent="0.3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27"/>
        <v>119</v>
      </c>
      <c r="P1667">
        <f t="shared" si="126"/>
        <v>44.96</v>
      </c>
      <c r="Q1667" s="9" t="s">
        <v>8323</v>
      </c>
      <c r="R1667" t="s">
        <v>8344</v>
      </c>
      <c r="S1667" s="16">
        <f t="shared" ref="S1667:S1730" si="128">(((J1667/60)/60)/24)+DATE(1970,1,1)</f>
        <v>40564.649456018517</v>
      </c>
      <c r="T1667" s="16">
        <f t="shared" ref="T1667:T1730" si="129">(((I1667/60)/60)/24)+DATE(1970,1,1)</f>
        <v>40596.125</v>
      </c>
      <c r="U1667">
        <f t="shared" ref="U1667:U1730" si="130">YEAR(S:S)</f>
        <v>2011</v>
      </c>
    </row>
    <row r="1668" spans="1:21" ht="43.2" hidden="1" x14ac:dyDescent="0.3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27"/>
        <v>161</v>
      </c>
      <c r="P1668">
        <f t="shared" ref="P1668:P1731" si="131">IFERROR(ROUND(E1668/L1668,2), "N/A")</f>
        <v>41.04</v>
      </c>
      <c r="Q1668" s="9" t="s">
        <v>8323</v>
      </c>
      <c r="R1668" t="s">
        <v>8344</v>
      </c>
      <c r="S1668" s="16">
        <f t="shared" si="128"/>
        <v>41331.253159722226</v>
      </c>
      <c r="T1668" s="16">
        <f t="shared" si="129"/>
        <v>41361.211493055554</v>
      </c>
      <c r="U1668">
        <f t="shared" si="130"/>
        <v>2013</v>
      </c>
    </row>
    <row r="1669" spans="1:21" ht="43.2" hidden="1" x14ac:dyDescent="0.3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ref="O1669:O1732" si="132">ROUND(E1669/D1669*100,0)</f>
        <v>127</v>
      </c>
      <c r="P1669">
        <f t="shared" si="131"/>
        <v>52.6</v>
      </c>
      <c r="Q1669" s="9" t="s">
        <v>8323</v>
      </c>
      <c r="R1669" t="s">
        <v>8344</v>
      </c>
      <c r="S1669" s="16">
        <f t="shared" si="128"/>
        <v>41682.0705787037</v>
      </c>
      <c r="T1669" s="16">
        <f t="shared" si="129"/>
        <v>41709.290972222225</v>
      </c>
      <c r="U1669">
        <f t="shared" si="130"/>
        <v>2014</v>
      </c>
    </row>
    <row r="1670" spans="1:21" ht="43.2" hidden="1" x14ac:dyDescent="0.3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2"/>
        <v>103</v>
      </c>
      <c r="P1670">
        <f t="shared" si="131"/>
        <v>70.78</v>
      </c>
      <c r="Q1670" s="9" t="s">
        <v>8323</v>
      </c>
      <c r="R1670" t="s">
        <v>8344</v>
      </c>
      <c r="S1670" s="16">
        <f t="shared" si="128"/>
        <v>40845.14975694444</v>
      </c>
      <c r="T1670" s="16">
        <f t="shared" si="129"/>
        <v>40875.191423611112</v>
      </c>
      <c r="U1670">
        <f t="shared" si="130"/>
        <v>2011</v>
      </c>
    </row>
    <row r="1671" spans="1:21" ht="57.6" hidden="1" x14ac:dyDescent="0.3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2"/>
        <v>140</v>
      </c>
      <c r="P1671">
        <f t="shared" si="131"/>
        <v>53.75</v>
      </c>
      <c r="Q1671" s="9" t="s">
        <v>8323</v>
      </c>
      <c r="R1671" t="s">
        <v>8344</v>
      </c>
      <c r="S1671" s="16">
        <f t="shared" si="128"/>
        <v>42461.885138888887</v>
      </c>
      <c r="T1671" s="16">
        <f t="shared" si="129"/>
        <v>42521.885138888887</v>
      </c>
      <c r="U1671">
        <f t="shared" si="130"/>
        <v>2016</v>
      </c>
    </row>
    <row r="1672" spans="1:21" ht="57.6" hidden="1" x14ac:dyDescent="0.3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2"/>
        <v>103</v>
      </c>
      <c r="P1672">
        <f t="shared" si="131"/>
        <v>44.61</v>
      </c>
      <c r="Q1672" s="9" t="s">
        <v>8323</v>
      </c>
      <c r="R1672" t="s">
        <v>8344</v>
      </c>
      <c r="S1672" s="16">
        <f t="shared" si="128"/>
        <v>40313.930543981485</v>
      </c>
      <c r="T1672" s="16">
        <f t="shared" si="129"/>
        <v>40364.166666666664</v>
      </c>
      <c r="U1672">
        <f t="shared" si="130"/>
        <v>2010</v>
      </c>
    </row>
    <row r="1673" spans="1:21" ht="28.8" hidden="1" x14ac:dyDescent="0.3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2"/>
        <v>101</v>
      </c>
      <c r="P1673">
        <f t="shared" si="131"/>
        <v>26.15</v>
      </c>
      <c r="Q1673" s="9" t="s">
        <v>8323</v>
      </c>
      <c r="R1673" t="s">
        <v>8344</v>
      </c>
      <c r="S1673" s="16">
        <f t="shared" si="128"/>
        <v>42553.54414351852</v>
      </c>
      <c r="T1673" s="16">
        <f t="shared" si="129"/>
        <v>42583.54414351852</v>
      </c>
      <c r="U1673">
        <f t="shared" si="130"/>
        <v>2016</v>
      </c>
    </row>
    <row r="1674" spans="1:21" ht="43.2" hidden="1" x14ac:dyDescent="0.3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2"/>
        <v>113</v>
      </c>
      <c r="P1674">
        <f t="shared" si="131"/>
        <v>39.18</v>
      </c>
      <c r="Q1674" s="9" t="s">
        <v>8323</v>
      </c>
      <c r="R1674" t="s">
        <v>8344</v>
      </c>
      <c r="S1674" s="16">
        <f t="shared" si="128"/>
        <v>41034.656597222223</v>
      </c>
      <c r="T1674" s="16">
        <f t="shared" si="129"/>
        <v>41064.656597222223</v>
      </c>
      <c r="U1674">
        <f t="shared" si="130"/>
        <v>2012</v>
      </c>
    </row>
    <row r="1675" spans="1:21" ht="43.2" hidden="1" x14ac:dyDescent="0.3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2"/>
        <v>128</v>
      </c>
      <c r="P1675">
        <f t="shared" si="131"/>
        <v>45.59</v>
      </c>
      <c r="Q1675" s="9" t="s">
        <v>8323</v>
      </c>
      <c r="R1675" t="s">
        <v>8344</v>
      </c>
      <c r="S1675" s="16">
        <f t="shared" si="128"/>
        <v>42039.878379629634</v>
      </c>
      <c r="T1675" s="16">
        <f t="shared" si="129"/>
        <v>42069.878379629634</v>
      </c>
      <c r="U1675">
        <f t="shared" si="130"/>
        <v>2015</v>
      </c>
    </row>
    <row r="1676" spans="1:21" ht="43.2" hidden="1" x14ac:dyDescent="0.3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2"/>
        <v>202</v>
      </c>
      <c r="P1676">
        <f t="shared" si="131"/>
        <v>89.25</v>
      </c>
      <c r="Q1676" s="9" t="s">
        <v>8323</v>
      </c>
      <c r="R1676" t="s">
        <v>8344</v>
      </c>
      <c r="S1676" s="16">
        <f t="shared" si="128"/>
        <v>42569.605393518519</v>
      </c>
      <c r="T1676" s="16">
        <f t="shared" si="129"/>
        <v>42600.290972222225</v>
      </c>
      <c r="U1676">
        <f t="shared" si="130"/>
        <v>2016</v>
      </c>
    </row>
    <row r="1677" spans="1:21" ht="28.8" hidden="1" x14ac:dyDescent="0.3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2"/>
        <v>137</v>
      </c>
      <c r="P1677">
        <f t="shared" si="131"/>
        <v>40.42</v>
      </c>
      <c r="Q1677" s="9" t="s">
        <v>8323</v>
      </c>
      <c r="R1677" t="s">
        <v>8344</v>
      </c>
      <c r="S1677" s="16">
        <f t="shared" si="128"/>
        <v>40802.733101851853</v>
      </c>
      <c r="T1677" s="16">
        <f t="shared" si="129"/>
        <v>40832.918749999997</v>
      </c>
      <c r="U1677">
        <f t="shared" si="130"/>
        <v>2011</v>
      </c>
    </row>
    <row r="1678" spans="1:21" ht="28.8" hidden="1" x14ac:dyDescent="0.3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2"/>
        <v>115</v>
      </c>
      <c r="P1678">
        <f t="shared" si="131"/>
        <v>82.38</v>
      </c>
      <c r="Q1678" s="9" t="s">
        <v>8323</v>
      </c>
      <c r="R1678" t="s">
        <v>8344</v>
      </c>
      <c r="S1678" s="16">
        <f t="shared" si="128"/>
        <v>40973.72623842593</v>
      </c>
      <c r="T1678" s="16">
        <f t="shared" si="129"/>
        <v>41020.165972222225</v>
      </c>
      <c r="U1678">
        <f t="shared" si="130"/>
        <v>2012</v>
      </c>
    </row>
    <row r="1679" spans="1:21" ht="43.2" hidden="1" x14ac:dyDescent="0.3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2"/>
        <v>112</v>
      </c>
      <c r="P1679">
        <f t="shared" si="131"/>
        <v>159.52000000000001</v>
      </c>
      <c r="Q1679" s="9" t="s">
        <v>8323</v>
      </c>
      <c r="R1679" t="s">
        <v>8344</v>
      </c>
      <c r="S1679" s="16">
        <f t="shared" si="128"/>
        <v>42416.407129629632</v>
      </c>
      <c r="T1679" s="16">
        <f t="shared" si="129"/>
        <v>42476.249305555553</v>
      </c>
      <c r="U1679">
        <f t="shared" si="130"/>
        <v>2016</v>
      </c>
    </row>
    <row r="1680" spans="1:21" ht="43.2" hidden="1" x14ac:dyDescent="0.3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2"/>
        <v>118</v>
      </c>
      <c r="P1680">
        <f t="shared" si="131"/>
        <v>36.24</v>
      </c>
      <c r="Q1680" s="9" t="s">
        <v>8323</v>
      </c>
      <c r="R1680" t="s">
        <v>8344</v>
      </c>
      <c r="S1680" s="16">
        <f t="shared" si="128"/>
        <v>41662.854988425926</v>
      </c>
      <c r="T1680" s="16">
        <f t="shared" si="129"/>
        <v>41676.854988425926</v>
      </c>
      <c r="U1680">
        <f t="shared" si="130"/>
        <v>2014</v>
      </c>
    </row>
    <row r="1681" spans="1:21" ht="57.6" hidden="1" x14ac:dyDescent="0.3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2"/>
        <v>175</v>
      </c>
      <c r="P1681">
        <f t="shared" si="131"/>
        <v>62.5</v>
      </c>
      <c r="Q1681" s="9" t="s">
        <v>8323</v>
      </c>
      <c r="R1681" t="s">
        <v>8344</v>
      </c>
      <c r="S1681" s="16">
        <f t="shared" si="128"/>
        <v>40723.068807870368</v>
      </c>
      <c r="T1681" s="16">
        <f t="shared" si="129"/>
        <v>40746.068807870368</v>
      </c>
      <c r="U1681">
        <f t="shared" si="130"/>
        <v>2011</v>
      </c>
    </row>
    <row r="1682" spans="1:21" ht="28.8" hidden="1" x14ac:dyDescent="0.3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2"/>
        <v>118</v>
      </c>
      <c r="P1682">
        <f t="shared" si="131"/>
        <v>47</v>
      </c>
      <c r="Q1682" s="9" t="s">
        <v>8323</v>
      </c>
      <c r="R1682" t="s">
        <v>8344</v>
      </c>
      <c r="S1682" s="16">
        <f t="shared" si="128"/>
        <v>41802.757719907408</v>
      </c>
      <c r="T1682" s="16">
        <f t="shared" si="129"/>
        <v>41832.757719907408</v>
      </c>
      <c r="U1682">
        <f t="shared" si="130"/>
        <v>2014</v>
      </c>
    </row>
    <row r="1683" spans="1:21" ht="43.2" hidden="1" x14ac:dyDescent="0.3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2"/>
        <v>101</v>
      </c>
      <c r="P1683">
        <f t="shared" si="131"/>
        <v>74.58</v>
      </c>
      <c r="Q1683" s="9" t="s">
        <v>8323</v>
      </c>
      <c r="R1683" t="s">
        <v>8345</v>
      </c>
      <c r="S1683" s="16">
        <f t="shared" si="128"/>
        <v>42774.121342592596</v>
      </c>
      <c r="T1683" s="16">
        <f t="shared" si="129"/>
        <v>42823.083333333328</v>
      </c>
      <c r="U1683">
        <f t="shared" si="130"/>
        <v>2017</v>
      </c>
    </row>
    <row r="1684" spans="1:21" ht="43.2" hidden="1" x14ac:dyDescent="0.3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2"/>
        <v>0</v>
      </c>
      <c r="P1684" t="str">
        <f t="shared" si="131"/>
        <v>N/A</v>
      </c>
      <c r="Q1684" s="9" t="s">
        <v>8323</v>
      </c>
      <c r="R1684" t="s">
        <v>8345</v>
      </c>
      <c r="S1684" s="16">
        <f t="shared" si="128"/>
        <v>42779.21365740741</v>
      </c>
      <c r="T1684" s="16">
        <f t="shared" si="129"/>
        <v>42839.171990740739</v>
      </c>
      <c r="U1684">
        <f t="shared" si="130"/>
        <v>2017</v>
      </c>
    </row>
    <row r="1685" spans="1:21" ht="43.2" hidden="1" x14ac:dyDescent="0.3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2"/>
        <v>22</v>
      </c>
      <c r="P1685">
        <f t="shared" si="131"/>
        <v>76</v>
      </c>
      <c r="Q1685" s="9" t="s">
        <v>8323</v>
      </c>
      <c r="R1685" t="s">
        <v>8345</v>
      </c>
      <c r="S1685" s="16">
        <f t="shared" si="128"/>
        <v>42808.781689814816</v>
      </c>
      <c r="T1685" s="16">
        <f t="shared" si="129"/>
        <v>42832.781689814816</v>
      </c>
      <c r="U1685">
        <f t="shared" si="130"/>
        <v>2017</v>
      </c>
    </row>
    <row r="1686" spans="1:21" ht="28.8" hidden="1" x14ac:dyDescent="0.3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2"/>
        <v>109</v>
      </c>
      <c r="P1686">
        <f t="shared" si="131"/>
        <v>86.44</v>
      </c>
      <c r="Q1686" s="9" t="s">
        <v>8323</v>
      </c>
      <c r="R1686" t="s">
        <v>8345</v>
      </c>
      <c r="S1686" s="16">
        <f t="shared" si="128"/>
        <v>42783.815289351856</v>
      </c>
      <c r="T1686" s="16">
        <f t="shared" si="129"/>
        <v>42811.773622685185</v>
      </c>
      <c r="U1686">
        <f t="shared" si="130"/>
        <v>2017</v>
      </c>
    </row>
    <row r="1687" spans="1:21" ht="43.2" hidden="1" x14ac:dyDescent="0.3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2"/>
        <v>103</v>
      </c>
      <c r="P1687">
        <f t="shared" si="131"/>
        <v>24</v>
      </c>
      <c r="Q1687" s="9" t="s">
        <v>8323</v>
      </c>
      <c r="R1687" t="s">
        <v>8345</v>
      </c>
      <c r="S1687" s="16">
        <f t="shared" si="128"/>
        <v>42788.2502662037</v>
      </c>
      <c r="T1687" s="16">
        <f t="shared" si="129"/>
        <v>42818.208599537036</v>
      </c>
      <c r="U1687">
        <f t="shared" si="130"/>
        <v>2017</v>
      </c>
    </row>
    <row r="1688" spans="1:21" ht="43.2" hidden="1" x14ac:dyDescent="0.3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2"/>
        <v>0</v>
      </c>
      <c r="P1688">
        <f t="shared" si="131"/>
        <v>18</v>
      </c>
      <c r="Q1688" s="9" t="s">
        <v>8323</v>
      </c>
      <c r="R1688" t="s">
        <v>8345</v>
      </c>
      <c r="S1688" s="16">
        <f t="shared" si="128"/>
        <v>42792.843969907408</v>
      </c>
      <c r="T1688" s="16">
        <f t="shared" si="129"/>
        <v>42852.802303240736</v>
      </c>
      <c r="U1688">
        <f t="shared" si="130"/>
        <v>2017</v>
      </c>
    </row>
    <row r="1689" spans="1:21" ht="43.2" hidden="1" x14ac:dyDescent="0.3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2"/>
        <v>31</v>
      </c>
      <c r="P1689">
        <f t="shared" si="131"/>
        <v>80.13</v>
      </c>
      <c r="Q1689" s="9" t="s">
        <v>8323</v>
      </c>
      <c r="R1689" t="s">
        <v>8345</v>
      </c>
      <c r="S1689" s="16">
        <f t="shared" si="128"/>
        <v>42802.046817129631</v>
      </c>
      <c r="T1689" s="16">
        <f t="shared" si="129"/>
        <v>42835.84375</v>
      </c>
      <c r="U1689">
        <f t="shared" si="130"/>
        <v>2017</v>
      </c>
    </row>
    <row r="1690" spans="1:21" ht="57.6" hidden="1" x14ac:dyDescent="0.3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2"/>
        <v>44</v>
      </c>
      <c r="P1690">
        <f t="shared" si="131"/>
        <v>253.14</v>
      </c>
      <c r="Q1690" s="9" t="s">
        <v>8323</v>
      </c>
      <c r="R1690" t="s">
        <v>8345</v>
      </c>
      <c r="S1690" s="16">
        <f t="shared" si="128"/>
        <v>42804.534652777773</v>
      </c>
      <c r="T1690" s="16">
        <f t="shared" si="129"/>
        <v>42834.492986111116</v>
      </c>
      <c r="U1690">
        <f t="shared" si="130"/>
        <v>2017</v>
      </c>
    </row>
    <row r="1691" spans="1:21" ht="28.8" hidden="1" x14ac:dyDescent="0.3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2"/>
        <v>100</v>
      </c>
      <c r="P1691">
        <f t="shared" si="131"/>
        <v>171.43</v>
      </c>
      <c r="Q1691" s="9" t="s">
        <v>8323</v>
      </c>
      <c r="R1691" t="s">
        <v>8345</v>
      </c>
      <c r="S1691" s="16">
        <f t="shared" si="128"/>
        <v>42780.942476851851</v>
      </c>
      <c r="T1691" s="16">
        <f t="shared" si="129"/>
        <v>42810.900810185187</v>
      </c>
      <c r="U1691">
        <f t="shared" si="130"/>
        <v>2017</v>
      </c>
    </row>
    <row r="1692" spans="1:21" ht="43.2" hidden="1" x14ac:dyDescent="0.3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2"/>
        <v>25</v>
      </c>
      <c r="P1692">
        <f t="shared" si="131"/>
        <v>57.73</v>
      </c>
      <c r="Q1692" s="9" t="s">
        <v>8323</v>
      </c>
      <c r="R1692" t="s">
        <v>8345</v>
      </c>
      <c r="S1692" s="16">
        <f t="shared" si="128"/>
        <v>42801.43104166667</v>
      </c>
      <c r="T1692" s="16">
        <f t="shared" si="129"/>
        <v>42831.389374999999</v>
      </c>
      <c r="U1692">
        <f t="shared" si="130"/>
        <v>2017</v>
      </c>
    </row>
    <row r="1693" spans="1:21" ht="43.2" hidden="1" x14ac:dyDescent="0.3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2"/>
        <v>33</v>
      </c>
      <c r="P1693">
        <f t="shared" si="131"/>
        <v>264.26</v>
      </c>
      <c r="Q1693" s="9" t="s">
        <v>8323</v>
      </c>
      <c r="R1693" t="s">
        <v>8345</v>
      </c>
      <c r="S1693" s="16">
        <f t="shared" si="128"/>
        <v>42795.701481481476</v>
      </c>
      <c r="T1693" s="16">
        <f t="shared" si="129"/>
        <v>42828.041666666672</v>
      </c>
      <c r="U1693">
        <f t="shared" si="130"/>
        <v>2017</v>
      </c>
    </row>
    <row r="1694" spans="1:21" ht="43.2" hidden="1" x14ac:dyDescent="0.3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2"/>
        <v>48</v>
      </c>
      <c r="P1694">
        <f t="shared" si="131"/>
        <v>159.33000000000001</v>
      </c>
      <c r="Q1694" s="9" t="s">
        <v>8323</v>
      </c>
      <c r="R1694" t="s">
        <v>8345</v>
      </c>
      <c r="S1694" s="16">
        <f t="shared" si="128"/>
        <v>42788.151238425926</v>
      </c>
      <c r="T1694" s="16">
        <f t="shared" si="129"/>
        <v>42820.999305555553</v>
      </c>
      <c r="U1694">
        <f t="shared" si="130"/>
        <v>2017</v>
      </c>
    </row>
    <row r="1695" spans="1:21" ht="43.2" hidden="1" x14ac:dyDescent="0.3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2"/>
        <v>9</v>
      </c>
      <c r="P1695">
        <f t="shared" si="131"/>
        <v>35</v>
      </c>
      <c r="Q1695" s="9" t="s">
        <v>8323</v>
      </c>
      <c r="R1695" t="s">
        <v>8345</v>
      </c>
      <c r="S1695" s="16">
        <f t="shared" si="128"/>
        <v>42803.920277777783</v>
      </c>
      <c r="T1695" s="16">
        <f t="shared" si="129"/>
        <v>42834.833333333328</v>
      </c>
      <c r="U1695">
        <f t="shared" si="130"/>
        <v>2017</v>
      </c>
    </row>
    <row r="1696" spans="1:21" ht="43.2" hidden="1" x14ac:dyDescent="0.3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2"/>
        <v>0</v>
      </c>
      <c r="P1696">
        <f t="shared" si="131"/>
        <v>5</v>
      </c>
      <c r="Q1696" s="9" t="s">
        <v>8323</v>
      </c>
      <c r="R1696" t="s">
        <v>8345</v>
      </c>
      <c r="S1696" s="16">
        <f t="shared" si="128"/>
        <v>42791.669837962967</v>
      </c>
      <c r="T1696" s="16">
        <f t="shared" si="129"/>
        <v>42821.191666666666</v>
      </c>
      <c r="U1696">
        <f t="shared" si="130"/>
        <v>2017</v>
      </c>
    </row>
    <row r="1697" spans="1:21" ht="57.6" hidden="1" x14ac:dyDescent="0.3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2"/>
        <v>12</v>
      </c>
      <c r="P1697">
        <f t="shared" si="131"/>
        <v>61.09</v>
      </c>
      <c r="Q1697" s="9" t="s">
        <v>8323</v>
      </c>
      <c r="R1697" t="s">
        <v>8345</v>
      </c>
      <c r="S1697" s="16">
        <f t="shared" si="128"/>
        <v>42801.031412037039</v>
      </c>
      <c r="T1697" s="16">
        <f t="shared" si="129"/>
        <v>42835.041666666672</v>
      </c>
      <c r="U1697">
        <f t="shared" si="130"/>
        <v>2017</v>
      </c>
    </row>
    <row r="1698" spans="1:21" ht="43.2" hidden="1" x14ac:dyDescent="0.3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2"/>
        <v>0</v>
      </c>
      <c r="P1698" t="str">
        <f t="shared" si="131"/>
        <v>N/A</v>
      </c>
      <c r="Q1698" s="9" t="s">
        <v>8323</v>
      </c>
      <c r="R1698" t="s">
        <v>8345</v>
      </c>
      <c r="S1698" s="16">
        <f t="shared" si="128"/>
        <v>42796.069571759261</v>
      </c>
      <c r="T1698" s="16">
        <f t="shared" si="129"/>
        <v>42826.027905092589</v>
      </c>
      <c r="U1698">
        <f t="shared" si="130"/>
        <v>2017</v>
      </c>
    </row>
    <row r="1699" spans="1:21" ht="43.2" hidden="1" x14ac:dyDescent="0.3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2"/>
        <v>20</v>
      </c>
      <c r="P1699">
        <f t="shared" si="131"/>
        <v>114.82</v>
      </c>
      <c r="Q1699" s="9" t="s">
        <v>8323</v>
      </c>
      <c r="R1699" t="s">
        <v>8345</v>
      </c>
      <c r="S1699" s="16">
        <f t="shared" si="128"/>
        <v>42805.032962962956</v>
      </c>
      <c r="T1699" s="16">
        <f t="shared" si="129"/>
        <v>42834.991296296299</v>
      </c>
      <c r="U1699">
        <f t="shared" si="130"/>
        <v>2017</v>
      </c>
    </row>
    <row r="1700" spans="1:21" ht="72" hidden="1" x14ac:dyDescent="0.3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2"/>
        <v>0</v>
      </c>
      <c r="P1700" t="str">
        <f t="shared" si="131"/>
        <v>N/A</v>
      </c>
      <c r="Q1700" s="9" t="s">
        <v>8323</v>
      </c>
      <c r="R1700" t="s">
        <v>8345</v>
      </c>
      <c r="S1700" s="16">
        <f t="shared" si="128"/>
        <v>42796.207870370374</v>
      </c>
      <c r="T1700" s="16">
        <f t="shared" si="129"/>
        <v>42820.147916666669</v>
      </c>
      <c r="U1700">
        <f t="shared" si="130"/>
        <v>2017</v>
      </c>
    </row>
    <row r="1701" spans="1:21" ht="43.2" hidden="1" x14ac:dyDescent="0.3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2"/>
        <v>4</v>
      </c>
      <c r="P1701">
        <f t="shared" si="131"/>
        <v>54</v>
      </c>
      <c r="Q1701" s="9" t="s">
        <v>8323</v>
      </c>
      <c r="R1701" t="s">
        <v>8345</v>
      </c>
      <c r="S1701" s="16">
        <f t="shared" si="128"/>
        <v>42806.863946759258</v>
      </c>
      <c r="T1701" s="16">
        <f t="shared" si="129"/>
        <v>42836.863946759258</v>
      </c>
      <c r="U1701">
        <f t="shared" si="130"/>
        <v>2017</v>
      </c>
    </row>
    <row r="1702" spans="1:21" ht="43.2" hidden="1" x14ac:dyDescent="0.3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2"/>
        <v>26</v>
      </c>
      <c r="P1702">
        <f t="shared" si="131"/>
        <v>65.97</v>
      </c>
      <c r="Q1702" s="9" t="s">
        <v>8323</v>
      </c>
      <c r="R1702" t="s">
        <v>8345</v>
      </c>
      <c r="S1702" s="16">
        <f t="shared" si="128"/>
        <v>42796.071643518517</v>
      </c>
      <c r="T1702" s="16">
        <f t="shared" si="129"/>
        <v>42826.166666666672</v>
      </c>
      <c r="U1702">
        <f t="shared" si="130"/>
        <v>2017</v>
      </c>
    </row>
    <row r="1703" spans="1:21" ht="43.2" hidden="1" x14ac:dyDescent="0.3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2"/>
        <v>0</v>
      </c>
      <c r="P1703">
        <f t="shared" si="131"/>
        <v>5</v>
      </c>
      <c r="Q1703" s="9" t="s">
        <v>8323</v>
      </c>
      <c r="R1703" t="s">
        <v>8345</v>
      </c>
      <c r="S1703" s="16">
        <f t="shared" si="128"/>
        <v>41989.664409722223</v>
      </c>
      <c r="T1703" s="16">
        <f t="shared" si="129"/>
        <v>42019.664409722223</v>
      </c>
      <c r="U1703">
        <f t="shared" si="130"/>
        <v>2014</v>
      </c>
    </row>
    <row r="1704" spans="1:21" ht="28.8" hidden="1" x14ac:dyDescent="0.3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2"/>
        <v>0</v>
      </c>
      <c r="P1704">
        <f t="shared" si="131"/>
        <v>1</v>
      </c>
      <c r="Q1704" s="9" t="s">
        <v>8323</v>
      </c>
      <c r="R1704" t="s">
        <v>8345</v>
      </c>
      <c r="S1704" s="16">
        <f t="shared" si="128"/>
        <v>42063.869791666672</v>
      </c>
      <c r="T1704" s="16">
        <f t="shared" si="129"/>
        <v>42093.828125</v>
      </c>
      <c r="U1704">
        <f t="shared" si="130"/>
        <v>2015</v>
      </c>
    </row>
    <row r="1705" spans="1:21" ht="43.2" hidden="1" x14ac:dyDescent="0.3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2"/>
        <v>1</v>
      </c>
      <c r="P1705">
        <f t="shared" si="131"/>
        <v>25.5</v>
      </c>
      <c r="Q1705" s="9" t="s">
        <v>8323</v>
      </c>
      <c r="R1705" t="s">
        <v>8345</v>
      </c>
      <c r="S1705" s="16">
        <f t="shared" si="128"/>
        <v>42187.281678240746</v>
      </c>
      <c r="T1705" s="16">
        <f t="shared" si="129"/>
        <v>42247.281678240746</v>
      </c>
      <c r="U1705">
        <f t="shared" si="130"/>
        <v>2015</v>
      </c>
    </row>
    <row r="1706" spans="1:21" ht="43.2" hidden="1" x14ac:dyDescent="0.3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2"/>
        <v>65</v>
      </c>
      <c r="P1706">
        <f t="shared" si="131"/>
        <v>118.36</v>
      </c>
      <c r="Q1706" s="9" t="s">
        <v>8323</v>
      </c>
      <c r="R1706" t="s">
        <v>8345</v>
      </c>
      <c r="S1706" s="16">
        <f t="shared" si="128"/>
        <v>42021.139733796299</v>
      </c>
      <c r="T1706" s="16">
        <f t="shared" si="129"/>
        <v>42051.139733796299</v>
      </c>
      <c r="U1706">
        <f t="shared" si="130"/>
        <v>2015</v>
      </c>
    </row>
    <row r="1707" spans="1:21" ht="43.2" hidden="1" x14ac:dyDescent="0.3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2"/>
        <v>0</v>
      </c>
      <c r="P1707" t="str">
        <f t="shared" si="131"/>
        <v>N/A</v>
      </c>
      <c r="Q1707" s="9" t="s">
        <v>8323</v>
      </c>
      <c r="R1707" t="s">
        <v>8345</v>
      </c>
      <c r="S1707" s="16">
        <f t="shared" si="128"/>
        <v>42245.016736111109</v>
      </c>
      <c r="T1707" s="16">
        <f t="shared" si="129"/>
        <v>42256.666666666672</v>
      </c>
      <c r="U1707">
        <f t="shared" si="130"/>
        <v>2015</v>
      </c>
    </row>
    <row r="1708" spans="1:21" ht="43.2" hidden="1" x14ac:dyDescent="0.3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2"/>
        <v>0</v>
      </c>
      <c r="P1708" t="str">
        <f t="shared" si="131"/>
        <v>N/A</v>
      </c>
      <c r="Q1708" s="9" t="s">
        <v>8323</v>
      </c>
      <c r="R1708" t="s">
        <v>8345</v>
      </c>
      <c r="S1708" s="16">
        <f t="shared" si="128"/>
        <v>42179.306388888886</v>
      </c>
      <c r="T1708" s="16">
        <f t="shared" si="129"/>
        <v>42239.306388888886</v>
      </c>
      <c r="U1708">
        <f t="shared" si="130"/>
        <v>2015</v>
      </c>
    </row>
    <row r="1709" spans="1:21" ht="43.2" hidden="1" x14ac:dyDescent="0.3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2"/>
        <v>10</v>
      </c>
      <c r="P1709">
        <f t="shared" si="131"/>
        <v>54.11</v>
      </c>
      <c r="Q1709" s="9" t="s">
        <v>8323</v>
      </c>
      <c r="R1709" t="s">
        <v>8345</v>
      </c>
      <c r="S1709" s="16">
        <f t="shared" si="128"/>
        <v>42427.721006944441</v>
      </c>
      <c r="T1709" s="16">
        <f t="shared" si="129"/>
        <v>42457.679340277777</v>
      </c>
      <c r="U1709">
        <f t="shared" si="130"/>
        <v>2016</v>
      </c>
    </row>
    <row r="1710" spans="1:21" ht="57.6" hidden="1" x14ac:dyDescent="0.3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2"/>
        <v>0</v>
      </c>
      <c r="P1710" t="str">
        <f t="shared" si="131"/>
        <v>N/A</v>
      </c>
      <c r="Q1710" s="9" t="s">
        <v>8323</v>
      </c>
      <c r="R1710" t="s">
        <v>8345</v>
      </c>
      <c r="S1710" s="16">
        <f t="shared" si="128"/>
        <v>42451.866967592592</v>
      </c>
      <c r="T1710" s="16">
        <f t="shared" si="129"/>
        <v>42491.866967592592</v>
      </c>
      <c r="U1710">
        <f t="shared" si="130"/>
        <v>2016</v>
      </c>
    </row>
    <row r="1711" spans="1:21" ht="43.2" hidden="1" x14ac:dyDescent="0.3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2"/>
        <v>5</v>
      </c>
      <c r="P1711">
        <f t="shared" si="131"/>
        <v>21.25</v>
      </c>
      <c r="Q1711" s="9" t="s">
        <v>8323</v>
      </c>
      <c r="R1711" t="s">
        <v>8345</v>
      </c>
      <c r="S1711" s="16">
        <f t="shared" si="128"/>
        <v>41841.56381944444</v>
      </c>
      <c r="T1711" s="16">
        <f t="shared" si="129"/>
        <v>41882.818749999999</v>
      </c>
      <c r="U1711">
        <f t="shared" si="130"/>
        <v>2014</v>
      </c>
    </row>
    <row r="1712" spans="1:21" ht="28.8" hidden="1" x14ac:dyDescent="0.3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2"/>
        <v>1</v>
      </c>
      <c r="P1712">
        <f t="shared" si="131"/>
        <v>34</v>
      </c>
      <c r="Q1712" s="9" t="s">
        <v>8323</v>
      </c>
      <c r="R1712" t="s">
        <v>8345</v>
      </c>
      <c r="S1712" s="16">
        <f t="shared" si="128"/>
        <v>42341.59129629629</v>
      </c>
      <c r="T1712" s="16">
        <f t="shared" si="129"/>
        <v>42387.541666666672</v>
      </c>
      <c r="U1712">
        <f t="shared" si="130"/>
        <v>2015</v>
      </c>
    </row>
    <row r="1713" spans="1:21" ht="43.2" hidden="1" x14ac:dyDescent="0.3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2"/>
        <v>11</v>
      </c>
      <c r="P1713">
        <f t="shared" si="131"/>
        <v>525</v>
      </c>
      <c r="Q1713" s="9" t="s">
        <v>8323</v>
      </c>
      <c r="R1713" t="s">
        <v>8345</v>
      </c>
      <c r="S1713" s="16">
        <f t="shared" si="128"/>
        <v>41852.646226851852</v>
      </c>
      <c r="T1713" s="16">
        <f t="shared" si="129"/>
        <v>41883.646226851852</v>
      </c>
      <c r="U1713">
        <f t="shared" si="130"/>
        <v>2014</v>
      </c>
    </row>
    <row r="1714" spans="1:21" ht="57.6" hidden="1" x14ac:dyDescent="0.3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2"/>
        <v>0</v>
      </c>
      <c r="P1714" t="str">
        <f t="shared" si="131"/>
        <v>N/A</v>
      </c>
      <c r="Q1714" s="9" t="s">
        <v>8323</v>
      </c>
      <c r="R1714" t="s">
        <v>8345</v>
      </c>
      <c r="S1714" s="16">
        <f t="shared" si="128"/>
        <v>42125.913807870369</v>
      </c>
      <c r="T1714" s="16">
        <f t="shared" si="129"/>
        <v>42185.913807870369</v>
      </c>
      <c r="U1714">
        <f t="shared" si="130"/>
        <v>2015</v>
      </c>
    </row>
    <row r="1715" spans="1:21" ht="57.6" hidden="1" x14ac:dyDescent="0.3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2"/>
        <v>2</v>
      </c>
      <c r="P1715">
        <f t="shared" si="131"/>
        <v>50</v>
      </c>
      <c r="Q1715" s="9" t="s">
        <v>8323</v>
      </c>
      <c r="R1715" t="s">
        <v>8345</v>
      </c>
      <c r="S1715" s="16">
        <f t="shared" si="128"/>
        <v>41887.801064814819</v>
      </c>
      <c r="T1715" s="16">
        <f t="shared" si="129"/>
        <v>41917.801064814819</v>
      </c>
      <c r="U1715">
        <f t="shared" si="130"/>
        <v>2014</v>
      </c>
    </row>
    <row r="1716" spans="1:21" ht="43.2" hidden="1" x14ac:dyDescent="0.3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2"/>
        <v>8</v>
      </c>
      <c r="P1716">
        <f t="shared" si="131"/>
        <v>115.71</v>
      </c>
      <c r="Q1716" s="9" t="s">
        <v>8323</v>
      </c>
      <c r="R1716" t="s">
        <v>8345</v>
      </c>
      <c r="S1716" s="16">
        <f t="shared" si="128"/>
        <v>42095.918530092589</v>
      </c>
      <c r="T1716" s="16">
        <f t="shared" si="129"/>
        <v>42125.918530092589</v>
      </c>
      <c r="U1716">
        <f t="shared" si="130"/>
        <v>2015</v>
      </c>
    </row>
    <row r="1717" spans="1:21" ht="43.2" hidden="1" x14ac:dyDescent="0.3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2"/>
        <v>0</v>
      </c>
      <c r="P1717">
        <f t="shared" si="131"/>
        <v>5.5</v>
      </c>
      <c r="Q1717" s="9" t="s">
        <v>8323</v>
      </c>
      <c r="R1717" t="s">
        <v>8345</v>
      </c>
      <c r="S1717" s="16">
        <f t="shared" si="128"/>
        <v>42064.217418981483</v>
      </c>
      <c r="T1717" s="16">
        <f t="shared" si="129"/>
        <v>42094.140277777777</v>
      </c>
      <c r="U1717">
        <f t="shared" si="130"/>
        <v>2015</v>
      </c>
    </row>
    <row r="1718" spans="1:21" ht="43.2" hidden="1" x14ac:dyDescent="0.3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2"/>
        <v>8</v>
      </c>
      <c r="P1718">
        <f t="shared" si="131"/>
        <v>50</v>
      </c>
      <c r="Q1718" s="9" t="s">
        <v>8323</v>
      </c>
      <c r="R1718" t="s">
        <v>8345</v>
      </c>
      <c r="S1718" s="16">
        <f t="shared" si="128"/>
        <v>42673.577534722222</v>
      </c>
      <c r="T1718" s="16">
        <f t="shared" si="129"/>
        <v>42713.619201388887</v>
      </c>
      <c r="U1718">
        <f t="shared" si="130"/>
        <v>2016</v>
      </c>
    </row>
    <row r="1719" spans="1:21" ht="43.2" hidden="1" x14ac:dyDescent="0.3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2"/>
        <v>43</v>
      </c>
      <c r="P1719">
        <f t="shared" si="131"/>
        <v>34.020000000000003</v>
      </c>
      <c r="Q1719" s="9" t="s">
        <v>8323</v>
      </c>
      <c r="R1719" t="s">
        <v>8345</v>
      </c>
      <c r="S1719" s="16">
        <f t="shared" si="128"/>
        <v>42460.98192129629</v>
      </c>
      <c r="T1719" s="16">
        <f t="shared" si="129"/>
        <v>42481.166666666672</v>
      </c>
      <c r="U1719">
        <f t="shared" si="130"/>
        <v>2016</v>
      </c>
    </row>
    <row r="1720" spans="1:21" hidden="1" x14ac:dyDescent="0.3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2"/>
        <v>0</v>
      </c>
      <c r="P1720">
        <f t="shared" si="131"/>
        <v>37.5</v>
      </c>
      <c r="Q1720" s="9" t="s">
        <v>8323</v>
      </c>
      <c r="R1720" t="s">
        <v>8345</v>
      </c>
      <c r="S1720" s="16">
        <f t="shared" si="128"/>
        <v>42460.610520833332</v>
      </c>
      <c r="T1720" s="16">
        <f t="shared" si="129"/>
        <v>42504.207638888889</v>
      </c>
      <c r="U1720">
        <f t="shared" si="130"/>
        <v>2016</v>
      </c>
    </row>
    <row r="1721" spans="1:21" ht="43.2" hidden="1" x14ac:dyDescent="0.3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2"/>
        <v>1</v>
      </c>
      <c r="P1721">
        <f t="shared" si="131"/>
        <v>11.67</v>
      </c>
      <c r="Q1721" s="9" t="s">
        <v>8323</v>
      </c>
      <c r="R1721" t="s">
        <v>8345</v>
      </c>
      <c r="S1721" s="16">
        <f t="shared" si="128"/>
        <v>41869.534618055557</v>
      </c>
      <c r="T1721" s="16">
        <f t="shared" si="129"/>
        <v>41899.534618055557</v>
      </c>
      <c r="U1721">
        <f t="shared" si="130"/>
        <v>2014</v>
      </c>
    </row>
    <row r="1722" spans="1:21" ht="43.2" hidden="1" x14ac:dyDescent="0.3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2"/>
        <v>6</v>
      </c>
      <c r="P1722">
        <f t="shared" si="131"/>
        <v>28.13</v>
      </c>
      <c r="Q1722" s="9" t="s">
        <v>8323</v>
      </c>
      <c r="R1722" t="s">
        <v>8345</v>
      </c>
      <c r="S1722" s="16">
        <f t="shared" si="128"/>
        <v>41922.783229166671</v>
      </c>
      <c r="T1722" s="16">
        <f t="shared" si="129"/>
        <v>41952.824895833335</v>
      </c>
      <c r="U1722">
        <f t="shared" si="130"/>
        <v>2014</v>
      </c>
    </row>
    <row r="1723" spans="1:21" ht="43.2" hidden="1" x14ac:dyDescent="0.3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2"/>
        <v>0</v>
      </c>
      <c r="P1723" t="str">
        <f t="shared" si="131"/>
        <v>N/A</v>
      </c>
      <c r="Q1723" s="9" t="s">
        <v>8323</v>
      </c>
      <c r="R1723" t="s">
        <v>8345</v>
      </c>
      <c r="S1723" s="16">
        <f t="shared" si="128"/>
        <v>42319.461377314816</v>
      </c>
      <c r="T1723" s="16">
        <f t="shared" si="129"/>
        <v>42349.461377314816</v>
      </c>
      <c r="U1723">
        <f t="shared" si="130"/>
        <v>2015</v>
      </c>
    </row>
    <row r="1724" spans="1:21" ht="43.2" hidden="1" x14ac:dyDescent="0.3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2"/>
        <v>0</v>
      </c>
      <c r="P1724">
        <f t="shared" si="131"/>
        <v>1</v>
      </c>
      <c r="Q1724" s="9" t="s">
        <v>8323</v>
      </c>
      <c r="R1724" t="s">
        <v>8345</v>
      </c>
      <c r="S1724" s="16">
        <f t="shared" si="128"/>
        <v>42425.960983796293</v>
      </c>
      <c r="T1724" s="16">
        <f t="shared" si="129"/>
        <v>42463.006944444445</v>
      </c>
      <c r="U1724">
        <f t="shared" si="130"/>
        <v>2016</v>
      </c>
    </row>
    <row r="1725" spans="1:21" ht="57.6" hidden="1" x14ac:dyDescent="0.3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2"/>
        <v>7</v>
      </c>
      <c r="P1725">
        <f t="shared" si="131"/>
        <v>216.67</v>
      </c>
      <c r="Q1725" s="9" t="s">
        <v>8323</v>
      </c>
      <c r="R1725" t="s">
        <v>8345</v>
      </c>
      <c r="S1725" s="16">
        <f t="shared" si="128"/>
        <v>42129.82540509259</v>
      </c>
      <c r="T1725" s="16">
        <f t="shared" si="129"/>
        <v>42186.25</v>
      </c>
      <c r="U1725">
        <f t="shared" si="130"/>
        <v>2015</v>
      </c>
    </row>
    <row r="1726" spans="1:21" ht="43.2" hidden="1" x14ac:dyDescent="0.3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2"/>
        <v>1</v>
      </c>
      <c r="P1726">
        <f t="shared" si="131"/>
        <v>8.75</v>
      </c>
      <c r="Q1726" s="9" t="s">
        <v>8323</v>
      </c>
      <c r="R1726" t="s">
        <v>8345</v>
      </c>
      <c r="S1726" s="16">
        <f t="shared" si="128"/>
        <v>41912.932430555556</v>
      </c>
      <c r="T1726" s="16">
        <f t="shared" si="129"/>
        <v>41942.932430555556</v>
      </c>
      <c r="U1726">
        <f t="shared" si="130"/>
        <v>2014</v>
      </c>
    </row>
    <row r="1727" spans="1:21" ht="43.2" hidden="1" x14ac:dyDescent="0.3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2"/>
        <v>10</v>
      </c>
      <c r="P1727">
        <f t="shared" si="131"/>
        <v>62.22</v>
      </c>
      <c r="Q1727" s="9" t="s">
        <v>8323</v>
      </c>
      <c r="R1727" t="s">
        <v>8345</v>
      </c>
      <c r="S1727" s="16">
        <f t="shared" si="128"/>
        <v>41845.968159722222</v>
      </c>
      <c r="T1727" s="16">
        <f t="shared" si="129"/>
        <v>41875.968159722222</v>
      </c>
      <c r="U1727">
        <f t="shared" si="130"/>
        <v>2014</v>
      </c>
    </row>
    <row r="1728" spans="1:21" ht="28.8" hidden="1" x14ac:dyDescent="0.3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2"/>
        <v>34</v>
      </c>
      <c r="P1728">
        <f t="shared" si="131"/>
        <v>137.25</v>
      </c>
      <c r="Q1728" s="9" t="s">
        <v>8323</v>
      </c>
      <c r="R1728" t="s">
        <v>8345</v>
      </c>
      <c r="S1728" s="16">
        <f t="shared" si="128"/>
        <v>41788.919722222221</v>
      </c>
      <c r="T1728" s="16">
        <f t="shared" si="129"/>
        <v>41817.919722222221</v>
      </c>
      <c r="U1728">
        <f t="shared" si="130"/>
        <v>2014</v>
      </c>
    </row>
    <row r="1729" spans="1:21" ht="43.2" hidden="1" x14ac:dyDescent="0.3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2"/>
        <v>0</v>
      </c>
      <c r="P1729">
        <f t="shared" si="131"/>
        <v>1</v>
      </c>
      <c r="Q1729" s="9" t="s">
        <v>8323</v>
      </c>
      <c r="R1729" t="s">
        <v>8345</v>
      </c>
      <c r="S1729" s="16">
        <f t="shared" si="128"/>
        <v>42044.927974537044</v>
      </c>
      <c r="T1729" s="16">
        <f t="shared" si="129"/>
        <v>42099.458333333328</v>
      </c>
      <c r="U1729">
        <f t="shared" si="130"/>
        <v>2015</v>
      </c>
    </row>
    <row r="1730" spans="1:21" ht="43.2" hidden="1" x14ac:dyDescent="0.3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2"/>
        <v>68</v>
      </c>
      <c r="P1730">
        <f t="shared" si="131"/>
        <v>122.14</v>
      </c>
      <c r="Q1730" s="9" t="s">
        <v>8323</v>
      </c>
      <c r="R1730" t="s">
        <v>8345</v>
      </c>
      <c r="S1730" s="16">
        <f t="shared" si="128"/>
        <v>42268.625856481478</v>
      </c>
      <c r="T1730" s="16">
        <f t="shared" si="129"/>
        <v>42298.625856481478</v>
      </c>
      <c r="U1730">
        <f t="shared" si="130"/>
        <v>2015</v>
      </c>
    </row>
    <row r="1731" spans="1:21" ht="43.2" hidden="1" x14ac:dyDescent="0.3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2"/>
        <v>0</v>
      </c>
      <c r="P1731" t="str">
        <f t="shared" si="131"/>
        <v>N/A</v>
      </c>
      <c r="Q1731" s="9" t="s">
        <v>8323</v>
      </c>
      <c r="R1731" t="s">
        <v>8345</v>
      </c>
      <c r="S1731" s="16">
        <f t="shared" ref="S1731:S1794" si="133">(((J1731/60)/60)/24)+DATE(1970,1,1)</f>
        <v>42471.052152777775</v>
      </c>
      <c r="T1731" s="16">
        <f t="shared" ref="T1731:T1794" si="134">(((I1731/60)/60)/24)+DATE(1970,1,1)</f>
        <v>42531.052152777775</v>
      </c>
      <c r="U1731">
        <f t="shared" ref="U1731:U1794" si="135">YEAR(S:S)</f>
        <v>2016</v>
      </c>
    </row>
    <row r="1732" spans="1:21" ht="43.2" hidden="1" x14ac:dyDescent="0.3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2"/>
        <v>0</v>
      </c>
      <c r="P1732" t="str">
        <f t="shared" ref="P1732:P1795" si="136">IFERROR(ROUND(E1732/L1732,2), "N/A")</f>
        <v>N/A</v>
      </c>
      <c r="Q1732" s="9" t="s">
        <v>8323</v>
      </c>
      <c r="R1732" t="s">
        <v>8345</v>
      </c>
      <c r="S1732" s="16">
        <f t="shared" si="133"/>
        <v>42272.087766203709</v>
      </c>
      <c r="T1732" s="16">
        <f t="shared" si="134"/>
        <v>42302.087766203709</v>
      </c>
      <c r="U1732">
        <f t="shared" si="135"/>
        <v>2015</v>
      </c>
    </row>
    <row r="1733" spans="1:21" ht="28.8" hidden="1" x14ac:dyDescent="0.3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ref="O1733:O1796" si="137">ROUND(E1733/D1733*100,0)</f>
        <v>0</v>
      </c>
      <c r="P1733" t="str">
        <f t="shared" si="136"/>
        <v>N/A</v>
      </c>
      <c r="Q1733" s="9" t="s">
        <v>8323</v>
      </c>
      <c r="R1733" t="s">
        <v>8345</v>
      </c>
      <c r="S1733" s="16">
        <f t="shared" si="133"/>
        <v>42152.906851851847</v>
      </c>
      <c r="T1733" s="16">
        <f t="shared" si="134"/>
        <v>42166.625</v>
      </c>
      <c r="U1733">
        <f t="shared" si="135"/>
        <v>2015</v>
      </c>
    </row>
    <row r="1734" spans="1:21" ht="43.2" hidden="1" x14ac:dyDescent="0.3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7"/>
        <v>0</v>
      </c>
      <c r="P1734" t="str">
        <f t="shared" si="136"/>
        <v>N/A</v>
      </c>
      <c r="Q1734" s="9" t="s">
        <v>8323</v>
      </c>
      <c r="R1734" t="s">
        <v>8345</v>
      </c>
      <c r="S1734" s="16">
        <f t="shared" si="133"/>
        <v>42325.683807870373</v>
      </c>
      <c r="T1734" s="16">
        <f t="shared" si="134"/>
        <v>42385.208333333328</v>
      </c>
      <c r="U1734">
        <f t="shared" si="135"/>
        <v>2015</v>
      </c>
    </row>
    <row r="1735" spans="1:21" ht="43.2" hidden="1" x14ac:dyDescent="0.3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7"/>
        <v>0</v>
      </c>
      <c r="P1735" t="str">
        <f t="shared" si="136"/>
        <v>N/A</v>
      </c>
      <c r="Q1735" s="9" t="s">
        <v>8323</v>
      </c>
      <c r="R1735" t="s">
        <v>8345</v>
      </c>
      <c r="S1735" s="16">
        <f t="shared" si="133"/>
        <v>42614.675625000003</v>
      </c>
      <c r="T1735" s="16">
        <f t="shared" si="134"/>
        <v>42626.895833333328</v>
      </c>
      <c r="U1735">
        <f t="shared" si="135"/>
        <v>2016</v>
      </c>
    </row>
    <row r="1736" spans="1:21" ht="43.2" hidden="1" x14ac:dyDescent="0.3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7"/>
        <v>0</v>
      </c>
      <c r="P1736">
        <f t="shared" si="136"/>
        <v>1</v>
      </c>
      <c r="Q1736" s="9" t="s">
        <v>8323</v>
      </c>
      <c r="R1736" t="s">
        <v>8345</v>
      </c>
      <c r="S1736" s="16">
        <f t="shared" si="133"/>
        <v>42102.036527777775</v>
      </c>
      <c r="T1736" s="16">
        <f t="shared" si="134"/>
        <v>42132.036527777775</v>
      </c>
      <c r="U1736">
        <f t="shared" si="135"/>
        <v>2015</v>
      </c>
    </row>
    <row r="1737" spans="1:21" ht="43.2" hidden="1" x14ac:dyDescent="0.3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7"/>
        <v>11</v>
      </c>
      <c r="P1737">
        <f t="shared" si="136"/>
        <v>55</v>
      </c>
      <c r="Q1737" s="9" t="s">
        <v>8323</v>
      </c>
      <c r="R1737" t="s">
        <v>8345</v>
      </c>
      <c r="S1737" s="16">
        <f t="shared" si="133"/>
        <v>42559.814178240747</v>
      </c>
      <c r="T1737" s="16">
        <f t="shared" si="134"/>
        <v>42589.814178240747</v>
      </c>
      <c r="U1737">
        <f t="shared" si="135"/>
        <v>2016</v>
      </c>
    </row>
    <row r="1738" spans="1:21" ht="28.8" hidden="1" x14ac:dyDescent="0.3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7"/>
        <v>1</v>
      </c>
      <c r="P1738">
        <f t="shared" si="136"/>
        <v>22</v>
      </c>
      <c r="Q1738" s="9" t="s">
        <v>8323</v>
      </c>
      <c r="R1738" t="s">
        <v>8345</v>
      </c>
      <c r="S1738" s="16">
        <f t="shared" si="133"/>
        <v>42286.861493055556</v>
      </c>
      <c r="T1738" s="16">
        <f t="shared" si="134"/>
        <v>42316.90315972222</v>
      </c>
      <c r="U1738">
        <f t="shared" si="135"/>
        <v>2015</v>
      </c>
    </row>
    <row r="1739" spans="1:21" ht="43.2" hidden="1" x14ac:dyDescent="0.3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7"/>
        <v>21</v>
      </c>
      <c r="P1739">
        <f t="shared" si="136"/>
        <v>56.67</v>
      </c>
      <c r="Q1739" s="9" t="s">
        <v>8323</v>
      </c>
      <c r="R1739" t="s">
        <v>8345</v>
      </c>
      <c r="S1739" s="16">
        <f t="shared" si="133"/>
        <v>42175.948981481488</v>
      </c>
      <c r="T1739" s="16">
        <f t="shared" si="134"/>
        <v>42205.948981481488</v>
      </c>
      <c r="U1739">
        <f t="shared" si="135"/>
        <v>2015</v>
      </c>
    </row>
    <row r="1740" spans="1:21" ht="28.8" hidden="1" x14ac:dyDescent="0.3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7"/>
        <v>0</v>
      </c>
      <c r="P1740">
        <f t="shared" si="136"/>
        <v>20</v>
      </c>
      <c r="Q1740" s="9" t="s">
        <v>8323</v>
      </c>
      <c r="R1740" t="s">
        <v>8345</v>
      </c>
      <c r="S1740" s="16">
        <f t="shared" si="133"/>
        <v>41884.874328703707</v>
      </c>
      <c r="T1740" s="16">
        <f t="shared" si="134"/>
        <v>41914.874328703707</v>
      </c>
      <c r="U1740">
        <f t="shared" si="135"/>
        <v>2014</v>
      </c>
    </row>
    <row r="1741" spans="1:21" ht="43.2" hidden="1" x14ac:dyDescent="0.3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7"/>
        <v>0</v>
      </c>
      <c r="P1741">
        <f t="shared" si="136"/>
        <v>1</v>
      </c>
      <c r="Q1741" s="9" t="s">
        <v>8323</v>
      </c>
      <c r="R1741" t="s">
        <v>8345</v>
      </c>
      <c r="S1741" s="16">
        <f t="shared" si="133"/>
        <v>42435.874212962968</v>
      </c>
      <c r="T1741" s="16">
        <f t="shared" si="134"/>
        <v>42494.832546296297</v>
      </c>
      <c r="U1741">
        <f t="shared" si="135"/>
        <v>2016</v>
      </c>
    </row>
    <row r="1742" spans="1:21" ht="43.2" hidden="1" x14ac:dyDescent="0.3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7"/>
        <v>0</v>
      </c>
      <c r="P1742" t="str">
        <f t="shared" si="136"/>
        <v>N/A</v>
      </c>
      <c r="Q1742" s="9" t="s">
        <v>8323</v>
      </c>
      <c r="R1742" t="s">
        <v>8345</v>
      </c>
      <c r="S1742" s="16">
        <f t="shared" si="133"/>
        <v>42171.817384259266</v>
      </c>
      <c r="T1742" s="16">
        <f t="shared" si="134"/>
        <v>42201.817384259266</v>
      </c>
      <c r="U1742">
        <f t="shared" si="135"/>
        <v>2015</v>
      </c>
    </row>
    <row r="1743" spans="1:21" ht="28.8" hidden="1" x14ac:dyDescent="0.3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7"/>
        <v>111</v>
      </c>
      <c r="P1743">
        <f t="shared" si="136"/>
        <v>25.58</v>
      </c>
      <c r="Q1743" s="9" t="s">
        <v>8336</v>
      </c>
      <c r="R1743" t="s">
        <v>8337</v>
      </c>
      <c r="S1743" s="16">
        <f t="shared" si="133"/>
        <v>42120.628136574072</v>
      </c>
      <c r="T1743" s="16">
        <f t="shared" si="134"/>
        <v>42165.628136574072</v>
      </c>
      <c r="U1743">
        <f t="shared" si="135"/>
        <v>2015</v>
      </c>
    </row>
    <row r="1744" spans="1:21" ht="43.2" hidden="1" x14ac:dyDescent="0.3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7"/>
        <v>109</v>
      </c>
      <c r="P1744">
        <f t="shared" si="136"/>
        <v>63.97</v>
      </c>
      <c r="Q1744" s="9" t="s">
        <v>8336</v>
      </c>
      <c r="R1744" t="s">
        <v>8337</v>
      </c>
      <c r="S1744" s="16">
        <f t="shared" si="133"/>
        <v>42710.876967592587</v>
      </c>
      <c r="T1744" s="16">
        <f t="shared" si="134"/>
        <v>42742.875</v>
      </c>
      <c r="U1744">
        <f t="shared" si="135"/>
        <v>2016</v>
      </c>
    </row>
    <row r="1745" spans="1:21" ht="43.2" hidden="1" x14ac:dyDescent="0.3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7"/>
        <v>100</v>
      </c>
      <c r="P1745">
        <f t="shared" si="136"/>
        <v>89.93</v>
      </c>
      <c r="Q1745" s="9" t="s">
        <v>8336</v>
      </c>
      <c r="R1745" t="s">
        <v>8337</v>
      </c>
      <c r="S1745" s="16">
        <f t="shared" si="133"/>
        <v>42586.925636574073</v>
      </c>
      <c r="T1745" s="16">
        <f t="shared" si="134"/>
        <v>42609.165972222225</v>
      </c>
      <c r="U1745">
        <f t="shared" si="135"/>
        <v>2016</v>
      </c>
    </row>
    <row r="1746" spans="1:21" ht="43.2" hidden="1" x14ac:dyDescent="0.3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7"/>
        <v>118</v>
      </c>
      <c r="P1746">
        <f t="shared" si="136"/>
        <v>93.07</v>
      </c>
      <c r="Q1746" s="9" t="s">
        <v>8336</v>
      </c>
      <c r="R1746" t="s">
        <v>8337</v>
      </c>
      <c r="S1746" s="16">
        <f t="shared" si="133"/>
        <v>42026.605057870373</v>
      </c>
      <c r="T1746" s="16">
        <f t="shared" si="134"/>
        <v>42071.563391203701</v>
      </c>
      <c r="U1746">
        <f t="shared" si="135"/>
        <v>2015</v>
      </c>
    </row>
    <row r="1747" spans="1:21" ht="43.2" hidden="1" x14ac:dyDescent="0.3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7"/>
        <v>114</v>
      </c>
      <c r="P1747">
        <f t="shared" si="136"/>
        <v>89.67</v>
      </c>
      <c r="Q1747" s="9" t="s">
        <v>8336</v>
      </c>
      <c r="R1747" t="s">
        <v>8337</v>
      </c>
      <c r="S1747" s="16">
        <f t="shared" si="133"/>
        <v>42690.259699074071</v>
      </c>
      <c r="T1747" s="16">
        <f t="shared" si="134"/>
        <v>42726.083333333328</v>
      </c>
      <c r="U1747">
        <f t="shared" si="135"/>
        <v>2016</v>
      </c>
    </row>
    <row r="1748" spans="1:21" ht="57.6" hidden="1" x14ac:dyDescent="0.3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7"/>
        <v>148</v>
      </c>
      <c r="P1748">
        <f t="shared" si="136"/>
        <v>207.62</v>
      </c>
      <c r="Q1748" s="9" t="s">
        <v>8336</v>
      </c>
      <c r="R1748" t="s">
        <v>8337</v>
      </c>
      <c r="S1748" s="16">
        <f t="shared" si="133"/>
        <v>42668.176701388889</v>
      </c>
      <c r="T1748" s="16">
        <f t="shared" si="134"/>
        <v>42698.083333333328</v>
      </c>
      <c r="U1748">
        <f t="shared" si="135"/>
        <v>2016</v>
      </c>
    </row>
    <row r="1749" spans="1:21" ht="43.2" hidden="1" x14ac:dyDescent="0.3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7"/>
        <v>105</v>
      </c>
      <c r="P1749">
        <f t="shared" si="136"/>
        <v>59.41</v>
      </c>
      <c r="Q1749" s="9" t="s">
        <v>8336</v>
      </c>
      <c r="R1749" t="s">
        <v>8337</v>
      </c>
      <c r="S1749" s="16">
        <f t="shared" si="133"/>
        <v>42292.435532407413</v>
      </c>
      <c r="T1749" s="16">
        <f t="shared" si="134"/>
        <v>42321.625</v>
      </c>
      <c r="U1749">
        <f t="shared" si="135"/>
        <v>2015</v>
      </c>
    </row>
    <row r="1750" spans="1:21" ht="28.8" hidden="1" x14ac:dyDescent="0.3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7"/>
        <v>130</v>
      </c>
      <c r="P1750">
        <f t="shared" si="136"/>
        <v>358.97</v>
      </c>
      <c r="Q1750" s="9" t="s">
        <v>8336</v>
      </c>
      <c r="R1750" t="s">
        <v>8337</v>
      </c>
      <c r="S1750" s="16">
        <f t="shared" si="133"/>
        <v>42219.950729166667</v>
      </c>
      <c r="T1750" s="16">
        <f t="shared" si="134"/>
        <v>42249.950729166667</v>
      </c>
      <c r="U1750">
        <f t="shared" si="135"/>
        <v>2015</v>
      </c>
    </row>
    <row r="1751" spans="1:21" ht="28.8" hidden="1" x14ac:dyDescent="0.3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7"/>
        <v>123</v>
      </c>
      <c r="P1751">
        <f t="shared" si="136"/>
        <v>94.74</v>
      </c>
      <c r="Q1751" s="9" t="s">
        <v>8336</v>
      </c>
      <c r="R1751" t="s">
        <v>8337</v>
      </c>
      <c r="S1751" s="16">
        <f t="shared" si="133"/>
        <v>42758.975937499999</v>
      </c>
      <c r="T1751" s="16">
        <f t="shared" si="134"/>
        <v>42795.791666666672</v>
      </c>
      <c r="U1751">
        <f t="shared" si="135"/>
        <v>2017</v>
      </c>
    </row>
    <row r="1752" spans="1:21" ht="43.2" hidden="1" x14ac:dyDescent="0.3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7"/>
        <v>202</v>
      </c>
      <c r="P1752">
        <f t="shared" si="136"/>
        <v>80.650000000000006</v>
      </c>
      <c r="Q1752" s="9" t="s">
        <v>8336</v>
      </c>
      <c r="R1752" t="s">
        <v>8337</v>
      </c>
      <c r="S1752" s="16">
        <f t="shared" si="133"/>
        <v>42454.836851851855</v>
      </c>
      <c r="T1752" s="16">
        <f t="shared" si="134"/>
        <v>42479.836851851855</v>
      </c>
      <c r="U1752">
        <f t="shared" si="135"/>
        <v>2016</v>
      </c>
    </row>
    <row r="1753" spans="1:21" ht="28.8" hidden="1" x14ac:dyDescent="0.3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7"/>
        <v>103</v>
      </c>
      <c r="P1753">
        <f t="shared" si="136"/>
        <v>168.69</v>
      </c>
      <c r="Q1753" s="9" t="s">
        <v>8336</v>
      </c>
      <c r="R1753" t="s">
        <v>8337</v>
      </c>
      <c r="S1753" s="16">
        <f t="shared" si="133"/>
        <v>42052.7815162037</v>
      </c>
      <c r="T1753" s="16">
        <f t="shared" si="134"/>
        <v>42082.739849537036</v>
      </c>
      <c r="U1753">
        <f t="shared" si="135"/>
        <v>2015</v>
      </c>
    </row>
    <row r="1754" spans="1:21" ht="28.8" hidden="1" x14ac:dyDescent="0.3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7"/>
        <v>260</v>
      </c>
      <c r="P1754">
        <f t="shared" si="136"/>
        <v>34.69</v>
      </c>
      <c r="Q1754" s="9" t="s">
        <v>8336</v>
      </c>
      <c r="R1754" t="s">
        <v>8337</v>
      </c>
      <c r="S1754" s="16">
        <f t="shared" si="133"/>
        <v>42627.253263888888</v>
      </c>
      <c r="T1754" s="16">
        <f t="shared" si="134"/>
        <v>42657.253263888888</v>
      </c>
      <c r="U1754">
        <f t="shared" si="135"/>
        <v>2016</v>
      </c>
    </row>
    <row r="1755" spans="1:21" ht="43.2" hidden="1" x14ac:dyDescent="0.3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7"/>
        <v>108</v>
      </c>
      <c r="P1755">
        <f t="shared" si="136"/>
        <v>462.86</v>
      </c>
      <c r="Q1755" s="9" t="s">
        <v>8336</v>
      </c>
      <c r="R1755" t="s">
        <v>8337</v>
      </c>
      <c r="S1755" s="16">
        <f t="shared" si="133"/>
        <v>42420.74962962963</v>
      </c>
      <c r="T1755" s="16">
        <f t="shared" si="134"/>
        <v>42450.707962962959</v>
      </c>
      <c r="U1755">
        <f t="shared" si="135"/>
        <v>2016</v>
      </c>
    </row>
    <row r="1756" spans="1:21" ht="43.2" hidden="1" x14ac:dyDescent="0.3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7"/>
        <v>111</v>
      </c>
      <c r="P1756">
        <f t="shared" si="136"/>
        <v>104.39</v>
      </c>
      <c r="Q1756" s="9" t="s">
        <v>8336</v>
      </c>
      <c r="R1756" t="s">
        <v>8337</v>
      </c>
      <c r="S1756" s="16">
        <f t="shared" si="133"/>
        <v>42067.876770833333</v>
      </c>
      <c r="T1756" s="16">
        <f t="shared" si="134"/>
        <v>42097.835104166668</v>
      </c>
      <c r="U1756">
        <f t="shared" si="135"/>
        <v>2015</v>
      </c>
    </row>
    <row r="1757" spans="1:21" ht="43.2" hidden="1" x14ac:dyDescent="0.3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7"/>
        <v>120</v>
      </c>
      <c r="P1757">
        <f t="shared" si="136"/>
        <v>7.5</v>
      </c>
      <c r="Q1757" s="9" t="s">
        <v>8336</v>
      </c>
      <c r="R1757" t="s">
        <v>8337</v>
      </c>
      <c r="S1757" s="16">
        <f t="shared" si="133"/>
        <v>42252.788900462961</v>
      </c>
      <c r="T1757" s="16">
        <f t="shared" si="134"/>
        <v>42282.788900462961</v>
      </c>
      <c r="U1757">
        <f t="shared" si="135"/>
        <v>2015</v>
      </c>
    </row>
    <row r="1758" spans="1:21" ht="43.2" hidden="1" x14ac:dyDescent="0.3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7"/>
        <v>103</v>
      </c>
      <c r="P1758">
        <f t="shared" si="136"/>
        <v>47.13</v>
      </c>
      <c r="Q1758" s="9" t="s">
        <v>8336</v>
      </c>
      <c r="R1758" t="s">
        <v>8337</v>
      </c>
      <c r="S1758" s="16">
        <f t="shared" si="133"/>
        <v>42571.167465277773</v>
      </c>
      <c r="T1758" s="16">
        <f t="shared" si="134"/>
        <v>42611.167465277773</v>
      </c>
      <c r="U1758">
        <f t="shared" si="135"/>
        <v>2016</v>
      </c>
    </row>
    <row r="1759" spans="1:21" ht="28.8" hidden="1" x14ac:dyDescent="0.3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7"/>
        <v>116</v>
      </c>
      <c r="P1759">
        <f t="shared" si="136"/>
        <v>414.29</v>
      </c>
      <c r="Q1759" s="9" t="s">
        <v>8336</v>
      </c>
      <c r="R1759" t="s">
        <v>8337</v>
      </c>
      <c r="S1759" s="16">
        <f t="shared" si="133"/>
        <v>42733.827349537038</v>
      </c>
      <c r="T1759" s="16">
        <f t="shared" si="134"/>
        <v>42763.811805555553</v>
      </c>
      <c r="U1759">
        <f t="shared" si="135"/>
        <v>2016</v>
      </c>
    </row>
    <row r="1760" spans="1:21" ht="57.6" hidden="1" x14ac:dyDescent="0.3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7"/>
        <v>115</v>
      </c>
      <c r="P1760">
        <f t="shared" si="136"/>
        <v>42.48</v>
      </c>
      <c r="Q1760" s="9" t="s">
        <v>8336</v>
      </c>
      <c r="R1760" t="s">
        <v>8337</v>
      </c>
      <c r="S1760" s="16">
        <f t="shared" si="133"/>
        <v>42505.955925925926</v>
      </c>
      <c r="T1760" s="16">
        <f t="shared" si="134"/>
        <v>42565.955925925926</v>
      </c>
      <c r="U1760">
        <f t="shared" si="135"/>
        <v>2016</v>
      </c>
    </row>
    <row r="1761" spans="1:21" ht="28.8" hidden="1" x14ac:dyDescent="0.3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7"/>
        <v>107</v>
      </c>
      <c r="P1761">
        <f t="shared" si="136"/>
        <v>108.78</v>
      </c>
      <c r="Q1761" s="9" t="s">
        <v>8336</v>
      </c>
      <c r="R1761" t="s">
        <v>8337</v>
      </c>
      <c r="S1761" s="16">
        <f t="shared" si="133"/>
        <v>42068.829039351855</v>
      </c>
      <c r="T1761" s="16">
        <f t="shared" si="134"/>
        <v>42088.787372685183</v>
      </c>
      <c r="U1761">
        <f t="shared" si="135"/>
        <v>2015</v>
      </c>
    </row>
    <row r="1762" spans="1:21" ht="43.2" hidden="1" x14ac:dyDescent="0.3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7"/>
        <v>165</v>
      </c>
      <c r="P1762">
        <f t="shared" si="136"/>
        <v>81.099999999999994</v>
      </c>
      <c r="Q1762" s="9" t="s">
        <v>8336</v>
      </c>
      <c r="R1762" t="s">
        <v>8337</v>
      </c>
      <c r="S1762" s="16">
        <f t="shared" si="133"/>
        <v>42405.67260416667</v>
      </c>
      <c r="T1762" s="16">
        <f t="shared" si="134"/>
        <v>42425.67260416667</v>
      </c>
      <c r="U1762">
        <f t="shared" si="135"/>
        <v>2016</v>
      </c>
    </row>
    <row r="1763" spans="1:21" ht="28.8" hidden="1" x14ac:dyDescent="0.3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7"/>
        <v>155</v>
      </c>
      <c r="P1763">
        <f t="shared" si="136"/>
        <v>51.67</v>
      </c>
      <c r="Q1763" s="9" t="s">
        <v>8336</v>
      </c>
      <c r="R1763" t="s">
        <v>8337</v>
      </c>
      <c r="S1763" s="16">
        <f t="shared" si="133"/>
        <v>42209.567824074074</v>
      </c>
      <c r="T1763" s="16">
        <f t="shared" si="134"/>
        <v>42259.567824074074</v>
      </c>
      <c r="U1763">
        <f t="shared" si="135"/>
        <v>2015</v>
      </c>
    </row>
    <row r="1764" spans="1:21" ht="28.8" hidden="1" x14ac:dyDescent="0.3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7"/>
        <v>885</v>
      </c>
      <c r="P1764">
        <f t="shared" si="136"/>
        <v>35.4</v>
      </c>
      <c r="Q1764" s="9" t="s">
        <v>8336</v>
      </c>
      <c r="R1764" t="s">
        <v>8337</v>
      </c>
      <c r="S1764" s="16">
        <f t="shared" si="133"/>
        <v>42410.982002314813</v>
      </c>
      <c r="T1764" s="16">
        <f t="shared" si="134"/>
        <v>42440.982002314813</v>
      </c>
      <c r="U1764">
        <f t="shared" si="135"/>
        <v>2016</v>
      </c>
    </row>
    <row r="1765" spans="1:21" ht="57.6" hidden="1" x14ac:dyDescent="0.3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7"/>
        <v>102</v>
      </c>
      <c r="P1765">
        <f t="shared" si="136"/>
        <v>103.64</v>
      </c>
      <c r="Q1765" s="9" t="s">
        <v>8336</v>
      </c>
      <c r="R1765" t="s">
        <v>8337</v>
      </c>
      <c r="S1765" s="16">
        <f t="shared" si="133"/>
        <v>42636.868518518517</v>
      </c>
      <c r="T1765" s="16">
        <f t="shared" si="134"/>
        <v>42666.868518518517</v>
      </c>
      <c r="U1765">
        <f t="shared" si="135"/>
        <v>2016</v>
      </c>
    </row>
    <row r="1766" spans="1:21" ht="43.2" hidden="1" x14ac:dyDescent="0.3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7"/>
        <v>20</v>
      </c>
      <c r="P1766">
        <f t="shared" si="136"/>
        <v>55.28</v>
      </c>
      <c r="Q1766" s="9" t="s">
        <v>8336</v>
      </c>
      <c r="R1766" t="s">
        <v>8337</v>
      </c>
      <c r="S1766" s="16">
        <f t="shared" si="133"/>
        <v>41825.485868055555</v>
      </c>
      <c r="T1766" s="16">
        <f t="shared" si="134"/>
        <v>41854.485868055555</v>
      </c>
      <c r="U1766">
        <f t="shared" si="135"/>
        <v>2014</v>
      </c>
    </row>
    <row r="1767" spans="1:21" ht="43.2" hidden="1" x14ac:dyDescent="0.3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7"/>
        <v>59</v>
      </c>
      <c r="P1767">
        <f t="shared" si="136"/>
        <v>72.17</v>
      </c>
      <c r="Q1767" s="9" t="s">
        <v>8336</v>
      </c>
      <c r="R1767" t="s">
        <v>8337</v>
      </c>
      <c r="S1767" s="16">
        <f t="shared" si="133"/>
        <v>41834.980462962965</v>
      </c>
      <c r="T1767" s="16">
        <f t="shared" si="134"/>
        <v>41864.980462962965</v>
      </c>
      <c r="U1767">
        <f t="shared" si="135"/>
        <v>2014</v>
      </c>
    </row>
    <row r="1768" spans="1:21" ht="28.8" hidden="1" x14ac:dyDescent="0.3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7"/>
        <v>0</v>
      </c>
      <c r="P1768" t="str">
        <f t="shared" si="136"/>
        <v>N/A</v>
      </c>
      <c r="Q1768" s="9" t="s">
        <v>8336</v>
      </c>
      <c r="R1768" t="s">
        <v>8337</v>
      </c>
      <c r="S1768" s="16">
        <f t="shared" si="133"/>
        <v>41855.859814814816</v>
      </c>
      <c r="T1768" s="16">
        <f t="shared" si="134"/>
        <v>41876.859814814816</v>
      </c>
      <c r="U1768">
        <f t="shared" si="135"/>
        <v>2014</v>
      </c>
    </row>
    <row r="1769" spans="1:21" ht="28.8" hidden="1" x14ac:dyDescent="0.3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7"/>
        <v>46</v>
      </c>
      <c r="P1769">
        <f t="shared" si="136"/>
        <v>58.62</v>
      </c>
      <c r="Q1769" s="9" t="s">
        <v>8336</v>
      </c>
      <c r="R1769" t="s">
        <v>8337</v>
      </c>
      <c r="S1769" s="16">
        <f t="shared" si="133"/>
        <v>41824.658379629633</v>
      </c>
      <c r="T1769" s="16">
        <f t="shared" si="134"/>
        <v>41854.658379629633</v>
      </c>
      <c r="U1769">
        <f t="shared" si="135"/>
        <v>2014</v>
      </c>
    </row>
    <row r="1770" spans="1:21" ht="43.2" hidden="1" x14ac:dyDescent="0.3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7"/>
        <v>4</v>
      </c>
      <c r="P1770">
        <f t="shared" si="136"/>
        <v>12.47</v>
      </c>
      <c r="Q1770" s="9" t="s">
        <v>8336</v>
      </c>
      <c r="R1770" t="s">
        <v>8337</v>
      </c>
      <c r="S1770" s="16">
        <f t="shared" si="133"/>
        <v>41849.560694444444</v>
      </c>
      <c r="T1770" s="16">
        <f t="shared" si="134"/>
        <v>41909.560694444444</v>
      </c>
      <c r="U1770">
        <f t="shared" si="135"/>
        <v>2014</v>
      </c>
    </row>
    <row r="1771" spans="1:21" ht="43.2" hidden="1" x14ac:dyDescent="0.3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7"/>
        <v>3</v>
      </c>
      <c r="P1771">
        <f t="shared" si="136"/>
        <v>49.14</v>
      </c>
      <c r="Q1771" s="9" t="s">
        <v>8336</v>
      </c>
      <c r="R1771" t="s">
        <v>8337</v>
      </c>
      <c r="S1771" s="16">
        <f t="shared" si="133"/>
        <v>41987.818969907406</v>
      </c>
      <c r="T1771" s="16">
        <f t="shared" si="134"/>
        <v>42017.818969907406</v>
      </c>
      <c r="U1771">
        <f t="shared" si="135"/>
        <v>2014</v>
      </c>
    </row>
    <row r="1772" spans="1:21" ht="43.2" hidden="1" x14ac:dyDescent="0.3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7"/>
        <v>57</v>
      </c>
      <c r="P1772">
        <f t="shared" si="136"/>
        <v>150.5</v>
      </c>
      <c r="Q1772" s="9" t="s">
        <v>8336</v>
      </c>
      <c r="R1772" t="s">
        <v>8337</v>
      </c>
      <c r="S1772" s="16">
        <f t="shared" si="133"/>
        <v>41891.780023148152</v>
      </c>
      <c r="T1772" s="16">
        <f t="shared" si="134"/>
        <v>41926.780023148152</v>
      </c>
      <c r="U1772">
        <f t="shared" si="135"/>
        <v>2014</v>
      </c>
    </row>
    <row r="1773" spans="1:21" ht="43.2" hidden="1" x14ac:dyDescent="0.3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7"/>
        <v>21</v>
      </c>
      <c r="P1773">
        <f t="shared" si="136"/>
        <v>35.799999999999997</v>
      </c>
      <c r="Q1773" s="9" t="s">
        <v>8336</v>
      </c>
      <c r="R1773" t="s">
        <v>8337</v>
      </c>
      <c r="S1773" s="16">
        <f t="shared" si="133"/>
        <v>41905.979629629634</v>
      </c>
      <c r="T1773" s="16">
        <f t="shared" si="134"/>
        <v>41935.979629629634</v>
      </c>
      <c r="U1773">
        <f t="shared" si="135"/>
        <v>2014</v>
      </c>
    </row>
    <row r="1774" spans="1:21" ht="43.2" hidden="1" x14ac:dyDescent="0.3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7"/>
        <v>16</v>
      </c>
      <c r="P1774">
        <f t="shared" si="136"/>
        <v>45.16</v>
      </c>
      <c r="Q1774" s="9" t="s">
        <v>8336</v>
      </c>
      <c r="R1774" t="s">
        <v>8337</v>
      </c>
      <c r="S1774" s="16">
        <f t="shared" si="133"/>
        <v>41766.718009259261</v>
      </c>
      <c r="T1774" s="16">
        <f t="shared" si="134"/>
        <v>41826.718009259261</v>
      </c>
      <c r="U1774">
        <f t="shared" si="135"/>
        <v>2014</v>
      </c>
    </row>
    <row r="1775" spans="1:21" ht="43.2" hidden="1" x14ac:dyDescent="0.3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7"/>
        <v>6</v>
      </c>
      <c r="P1775">
        <f t="shared" si="136"/>
        <v>98.79</v>
      </c>
      <c r="Q1775" s="9" t="s">
        <v>8336</v>
      </c>
      <c r="R1775" t="s">
        <v>8337</v>
      </c>
      <c r="S1775" s="16">
        <f t="shared" si="133"/>
        <v>41978.760393518518</v>
      </c>
      <c r="T1775" s="16">
        <f t="shared" si="134"/>
        <v>42023.760393518518</v>
      </c>
      <c r="U1775">
        <f t="shared" si="135"/>
        <v>2014</v>
      </c>
    </row>
    <row r="1776" spans="1:21" ht="43.2" hidden="1" x14ac:dyDescent="0.3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7"/>
        <v>46</v>
      </c>
      <c r="P1776">
        <f t="shared" si="136"/>
        <v>88.31</v>
      </c>
      <c r="Q1776" s="9" t="s">
        <v>8336</v>
      </c>
      <c r="R1776" t="s">
        <v>8337</v>
      </c>
      <c r="S1776" s="16">
        <f t="shared" si="133"/>
        <v>41930.218657407408</v>
      </c>
      <c r="T1776" s="16">
        <f t="shared" si="134"/>
        <v>41972.624305555553</v>
      </c>
      <c r="U1776">
        <f t="shared" si="135"/>
        <v>2014</v>
      </c>
    </row>
    <row r="1777" spans="1:21" ht="43.2" hidden="1" x14ac:dyDescent="0.3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7"/>
        <v>65</v>
      </c>
      <c r="P1777">
        <f t="shared" si="136"/>
        <v>170.63</v>
      </c>
      <c r="Q1777" s="9" t="s">
        <v>8336</v>
      </c>
      <c r="R1777" t="s">
        <v>8337</v>
      </c>
      <c r="S1777" s="16">
        <f t="shared" si="133"/>
        <v>41891.976388888892</v>
      </c>
      <c r="T1777" s="16">
        <f t="shared" si="134"/>
        <v>41936.976388888892</v>
      </c>
      <c r="U1777">
        <f t="shared" si="135"/>
        <v>2014</v>
      </c>
    </row>
    <row r="1778" spans="1:21" ht="43.2" hidden="1" x14ac:dyDescent="0.3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7"/>
        <v>7</v>
      </c>
      <c r="P1778">
        <f t="shared" si="136"/>
        <v>83.75</v>
      </c>
      <c r="Q1778" s="9" t="s">
        <v>8336</v>
      </c>
      <c r="R1778" t="s">
        <v>8337</v>
      </c>
      <c r="S1778" s="16">
        <f t="shared" si="133"/>
        <v>41905.95684027778</v>
      </c>
      <c r="T1778" s="16">
        <f t="shared" si="134"/>
        <v>41941.95684027778</v>
      </c>
      <c r="U1778">
        <f t="shared" si="135"/>
        <v>2014</v>
      </c>
    </row>
    <row r="1779" spans="1:21" ht="43.2" hidden="1" x14ac:dyDescent="0.3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7"/>
        <v>14</v>
      </c>
      <c r="P1779">
        <f t="shared" si="136"/>
        <v>65.099999999999994</v>
      </c>
      <c r="Q1779" s="9" t="s">
        <v>8336</v>
      </c>
      <c r="R1779" t="s">
        <v>8337</v>
      </c>
      <c r="S1779" s="16">
        <f t="shared" si="133"/>
        <v>42025.357094907406</v>
      </c>
      <c r="T1779" s="16">
        <f t="shared" si="134"/>
        <v>42055.357094907406</v>
      </c>
      <c r="U1779">
        <f t="shared" si="135"/>
        <v>2015</v>
      </c>
    </row>
    <row r="1780" spans="1:21" ht="43.2" hidden="1" x14ac:dyDescent="0.3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7"/>
        <v>2</v>
      </c>
      <c r="P1780">
        <f t="shared" si="136"/>
        <v>66.33</v>
      </c>
      <c r="Q1780" s="9" t="s">
        <v>8336</v>
      </c>
      <c r="R1780" t="s">
        <v>8337</v>
      </c>
      <c r="S1780" s="16">
        <f t="shared" si="133"/>
        <v>42045.86336805555</v>
      </c>
      <c r="T1780" s="16">
        <f t="shared" si="134"/>
        <v>42090.821701388893</v>
      </c>
      <c r="U1780">
        <f t="shared" si="135"/>
        <v>2015</v>
      </c>
    </row>
    <row r="1781" spans="1:21" ht="43.2" hidden="1" x14ac:dyDescent="0.3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7"/>
        <v>36</v>
      </c>
      <c r="P1781">
        <f t="shared" si="136"/>
        <v>104.89</v>
      </c>
      <c r="Q1781" s="9" t="s">
        <v>8336</v>
      </c>
      <c r="R1781" t="s">
        <v>8337</v>
      </c>
      <c r="S1781" s="16">
        <f t="shared" si="133"/>
        <v>42585.691898148143</v>
      </c>
      <c r="T1781" s="16">
        <f t="shared" si="134"/>
        <v>42615.691898148143</v>
      </c>
      <c r="U1781">
        <f t="shared" si="135"/>
        <v>2016</v>
      </c>
    </row>
    <row r="1782" spans="1:21" ht="43.2" hidden="1" x14ac:dyDescent="0.3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7"/>
        <v>40</v>
      </c>
      <c r="P1782">
        <f t="shared" si="136"/>
        <v>78.44</v>
      </c>
      <c r="Q1782" s="9" t="s">
        <v>8336</v>
      </c>
      <c r="R1782" t="s">
        <v>8337</v>
      </c>
      <c r="S1782" s="16">
        <f t="shared" si="133"/>
        <v>42493.600810185191</v>
      </c>
      <c r="T1782" s="16">
        <f t="shared" si="134"/>
        <v>42553.600810185191</v>
      </c>
      <c r="U1782">
        <f t="shared" si="135"/>
        <v>2016</v>
      </c>
    </row>
    <row r="1783" spans="1:21" ht="43.2" hidden="1" x14ac:dyDescent="0.3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7"/>
        <v>26</v>
      </c>
      <c r="P1783">
        <f t="shared" si="136"/>
        <v>59.04</v>
      </c>
      <c r="Q1783" s="9" t="s">
        <v>8336</v>
      </c>
      <c r="R1783" t="s">
        <v>8337</v>
      </c>
      <c r="S1783" s="16">
        <f t="shared" si="133"/>
        <v>42597.617418981477</v>
      </c>
      <c r="T1783" s="16">
        <f t="shared" si="134"/>
        <v>42628.617418981477</v>
      </c>
      <c r="U1783">
        <f t="shared" si="135"/>
        <v>2016</v>
      </c>
    </row>
    <row r="1784" spans="1:21" ht="57.6" hidden="1" x14ac:dyDescent="0.3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7"/>
        <v>15</v>
      </c>
      <c r="P1784">
        <f t="shared" si="136"/>
        <v>71.34</v>
      </c>
      <c r="Q1784" s="9" t="s">
        <v>8336</v>
      </c>
      <c r="R1784" t="s">
        <v>8337</v>
      </c>
      <c r="S1784" s="16">
        <f t="shared" si="133"/>
        <v>42388.575104166666</v>
      </c>
      <c r="T1784" s="16">
        <f t="shared" si="134"/>
        <v>42421.575104166666</v>
      </c>
      <c r="U1784">
        <f t="shared" si="135"/>
        <v>2016</v>
      </c>
    </row>
    <row r="1785" spans="1:21" ht="43.2" hidden="1" x14ac:dyDescent="0.3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7"/>
        <v>24</v>
      </c>
      <c r="P1785">
        <f t="shared" si="136"/>
        <v>51.23</v>
      </c>
      <c r="Q1785" s="9" t="s">
        <v>8336</v>
      </c>
      <c r="R1785" t="s">
        <v>8337</v>
      </c>
      <c r="S1785" s="16">
        <f t="shared" si="133"/>
        <v>42115.949976851851</v>
      </c>
      <c r="T1785" s="16">
        <f t="shared" si="134"/>
        <v>42145.949976851851</v>
      </c>
      <c r="U1785">
        <f t="shared" si="135"/>
        <v>2015</v>
      </c>
    </row>
    <row r="1786" spans="1:21" ht="43.2" hidden="1" x14ac:dyDescent="0.3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7"/>
        <v>40</v>
      </c>
      <c r="P1786">
        <f t="shared" si="136"/>
        <v>60.24</v>
      </c>
      <c r="Q1786" s="9" t="s">
        <v>8336</v>
      </c>
      <c r="R1786" t="s">
        <v>8337</v>
      </c>
      <c r="S1786" s="16">
        <f t="shared" si="133"/>
        <v>42003.655555555553</v>
      </c>
      <c r="T1786" s="16">
        <f t="shared" si="134"/>
        <v>42035.142361111109</v>
      </c>
      <c r="U1786">
        <f t="shared" si="135"/>
        <v>2014</v>
      </c>
    </row>
    <row r="1787" spans="1:21" ht="43.2" hidden="1" x14ac:dyDescent="0.3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7"/>
        <v>20</v>
      </c>
      <c r="P1787">
        <f t="shared" si="136"/>
        <v>44.94</v>
      </c>
      <c r="Q1787" s="9" t="s">
        <v>8336</v>
      </c>
      <c r="R1787" t="s">
        <v>8337</v>
      </c>
      <c r="S1787" s="16">
        <f t="shared" si="133"/>
        <v>41897.134895833333</v>
      </c>
      <c r="T1787" s="16">
        <f t="shared" si="134"/>
        <v>41928</v>
      </c>
      <c r="U1787">
        <f t="shared" si="135"/>
        <v>2014</v>
      </c>
    </row>
    <row r="1788" spans="1:21" ht="43.2" hidden="1" x14ac:dyDescent="0.3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7"/>
        <v>48</v>
      </c>
      <c r="P1788">
        <f t="shared" si="136"/>
        <v>31.21</v>
      </c>
      <c r="Q1788" s="9" t="s">
        <v>8336</v>
      </c>
      <c r="R1788" t="s">
        <v>8337</v>
      </c>
      <c r="S1788" s="16">
        <f t="shared" si="133"/>
        <v>41958.550659722227</v>
      </c>
      <c r="T1788" s="16">
        <f t="shared" si="134"/>
        <v>41988.550659722227</v>
      </c>
      <c r="U1788">
        <f t="shared" si="135"/>
        <v>2014</v>
      </c>
    </row>
    <row r="1789" spans="1:21" ht="43.2" hidden="1" x14ac:dyDescent="0.3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7"/>
        <v>15</v>
      </c>
      <c r="P1789">
        <f t="shared" si="136"/>
        <v>63.88</v>
      </c>
      <c r="Q1789" s="9" t="s">
        <v>8336</v>
      </c>
      <c r="R1789" t="s">
        <v>8337</v>
      </c>
      <c r="S1789" s="16">
        <f t="shared" si="133"/>
        <v>42068.65552083333</v>
      </c>
      <c r="T1789" s="16">
        <f t="shared" si="134"/>
        <v>42098.613854166666</v>
      </c>
      <c r="U1789">
        <f t="shared" si="135"/>
        <v>2015</v>
      </c>
    </row>
    <row r="1790" spans="1:21" ht="43.2" hidden="1" x14ac:dyDescent="0.3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7"/>
        <v>1</v>
      </c>
      <c r="P1790">
        <f t="shared" si="136"/>
        <v>19</v>
      </c>
      <c r="Q1790" s="9" t="s">
        <v>8336</v>
      </c>
      <c r="R1790" t="s">
        <v>8337</v>
      </c>
      <c r="S1790" s="16">
        <f t="shared" si="133"/>
        <v>41913.94840277778</v>
      </c>
      <c r="T1790" s="16">
        <f t="shared" si="134"/>
        <v>41943.94840277778</v>
      </c>
      <c r="U1790">
        <f t="shared" si="135"/>
        <v>2014</v>
      </c>
    </row>
    <row r="1791" spans="1:21" ht="43.2" hidden="1" x14ac:dyDescent="0.3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7"/>
        <v>1</v>
      </c>
      <c r="P1791">
        <f t="shared" si="136"/>
        <v>10</v>
      </c>
      <c r="Q1791" s="9" t="s">
        <v>8336</v>
      </c>
      <c r="R1791" t="s">
        <v>8337</v>
      </c>
      <c r="S1791" s="16">
        <f t="shared" si="133"/>
        <v>41956.250034722223</v>
      </c>
      <c r="T1791" s="16">
        <f t="shared" si="134"/>
        <v>42016.250034722223</v>
      </c>
      <c r="U1791">
        <f t="shared" si="135"/>
        <v>2014</v>
      </c>
    </row>
    <row r="1792" spans="1:21" ht="43.2" hidden="1" x14ac:dyDescent="0.3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7"/>
        <v>5</v>
      </c>
      <c r="P1792">
        <f t="shared" si="136"/>
        <v>109.07</v>
      </c>
      <c r="Q1792" s="9" t="s">
        <v>8336</v>
      </c>
      <c r="R1792" t="s">
        <v>8337</v>
      </c>
      <c r="S1792" s="16">
        <f t="shared" si="133"/>
        <v>42010.674513888895</v>
      </c>
      <c r="T1792" s="16">
        <f t="shared" si="134"/>
        <v>42040.674513888895</v>
      </c>
      <c r="U1792">
        <f t="shared" si="135"/>
        <v>2015</v>
      </c>
    </row>
    <row r="1793" spans="1:21" ht="28.8" hidden="1" x14ac:dyDescent="0.3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7"/>
        <v>4</v>
      </c>
      <c r="P1793">
        <f t="shared" si="136"/>
        <v>26.75</v>
      </c>
      <c r="Q1793" s="9" t="s">
        <v>8336</v>
      </c>
      <c r="R1793" t="s">
        <v>8337</v>
      </c>
      <c r="S1793" s="16">
        <f t="shared" si="133"/>
        <v>41973.740335648152</v>
      </c>
      <c r="T1793" s="16">
        <f t="shared" si="134"/>
        <v>42033.740335648152</v>
      </c>
      <c r="U1793">
        <f t="shared" si="135"/>
        <v>2014</v>
      </c>
    </row>
    <row r="1794" spans="1:21" ht="28.8" hidden="1" x14ac:dyDescent="0.3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37"/>
        <v>61</v>
      </c>
      <c r="P1794">
        <f t="shared" si="136"/>
        <v>109.94</v>
      </c>
      <c r="Q1794" s="9" t="s">
        <v>8336</v>
      </c>
      <c r="R1794" t="s">
        <v>8337</v>
      </c>
      <c r="S1794" s="16">
        <f t="shared" si="133"/>
        <v>42189.031041666662</v>
      </c>
      <c r="T1794" s="16">
        <f t="shared" si="134"/>
        <v>42226.290972222225</v>
      </c>
      <c r="U1794">
        <f t="shared" si="135"/>
        <v>2015</v>
      </c>
    </row>
    <row r="1795" spans="1:21" ht="43.2" hidden="1" x14ac:dyDescent="0.3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37"/>
        <v>1</v>
      </c>
      <c r="P1795">
        <f t="shared" si="136"/>
        <v>20</v>
      </c>
      <c r="Q1795" s="9" t="s">
        <v>8336</v>
      </c>
      <c r="R1795" t="s">
        <v>8337</v>
      </c>
      <c r="S1795" s="16">
        <f t="shared" ref="S1795:S1858" si="138">(((J1795/60)/60)/24)+DATE(1970,1,1)</f>
        <v>41940.89166666667</v>
      </c>
      <c r="T1795" s="16">
        <f t="shared" ref="T1795:T1858" si="139">(((I1795/60)/60)/24)+DATE(1970,1,1)</f>
        <v>41970.933333333334</v>
      </c>
      <c r="U1795">
        <f t="shared" ref="U1795:U1858" si="140">YEAR(S:S)</f>
        <v>2014</v>
      </c>
    </row>
    <row r="1796" spans="1:21" ht="43.2" hidden="1" x14ac:dyDescent="0.3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37"/>
        <v>11</v>
      </c>
      <c r="P1796">
        <f t="shared" ref="P1796:P1859" si="141">IFERROR(ROUND(E1796/L1796,2), "N/A")</f>
        <v>55.39</v>
      </c>
      <c r="Q1796" s="9" t="s">
        <v>8336</v>
      </c>
      <c r="R1796" t="s">
        <v>8337</v>
      </c>
      <c r="S1796" s="16">
        <f t="shared" si="138"/>
        <v>42011.551180555558</v>
      </c>
      <c r="T1796" s="16">
        <f t="shared" si="139"/>
        <v>42046.551180555558</v>
      </c>
      <c r="U1796">
        <f t="shared" si="140"/>
        <v>2015</v>
      </c>
    </row>
    <row r="1797" spans="1:21" ht="43.2" hidden="1" x14ac:dyDescent="0.3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ref="O1797:O1860" si="142">ROUND(E1797/D1797*100,0)</f>
        <v>39</v>
      </c>
      <c r="P1797">
        <f t="shared" si="141"/>
        <v>133.9</v>
      </c>
      <c r="Q1797" s="9" t="s">
        <v>8336</v>
      </c>
      <c r="R1797" t="s">
        <v>8337</v>
      </c>
      <c r="S1797" s="16">
        <f t="shared" si="138"/>
        <v>42628.288668981477</v>
      </c>
      <c r="T1797" s="16">
        <f t="shared" si="139"/>
        <v>42657.666666666672</v>
      </c>
      <c r="U1797">
        <f t="shared" si="140"/>
        <v>2016</v>
      </c>
    </row>
    <row r="1798" spans="1:21" ht="57.6" hidden="1" x14ac:dyDescent="0.3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2"/>
        <v>22</v>
      </c>
      <c r="P1798">
        <f t="shared" si="141"/>
        <v>48.72</v>
      </c>
      <c r="Q1798" s="9" t="s">
        <v>8336</v>
      </c>
      <c r="R1798" t="s">
        <v>8337</v>
      </c>
      <c r="S1798" s="16">
        <f t="shared" si="138"/>
        <v>42515.439421296294</v>
      </c>
      <c r="T1798" s="16">
        <f t="shared" si="139"/>
        <v>42575.439421296294</v>
      </c>
      <c r="U1798">
        <f t="shared" si="140"/>
        <v>2016</v>
      </c>
    </row>
    <row r="1799" spans="1:21" ht="43.2" hidden="1" x14ac:dyDescent="0.3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2"/>
        <v>68</v>
      </c>
      <c r="P1799">
        <f t="shared" si="141"/>
        <v>48.25</v>
      </c>
      <c r="Q1799" s="9" t="s">
        <v>8336</v>
      </c>
      <c r="R1799" t="s">
        <v>8337</v>
      </c>
      <c r="S1799" s="16">
        <f t="shared" si="138"/>
        <v>42689.56931712963</v>
      </c>
      <c r="T1799" s="16">
        <f t="shared" si="139"/>
        <v>42719.56931712963</v>
      </c>
      <c r="U1799">
        <f t="shared" si="140"/>
        <v>2016</v>
      </c>
    </row>
    <row r="1800" spans="1:21" ht="43.2" hidden="1" x14ac:dyDescent="0.3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2"/>
        <v>14</v>
      </c>
      <c r="P1800">
        <f t="shared" si="141"/>
        <v>58.97</v>
      </c>
      <c r="Q1800" s="9" t="s">
        <v>8336</v>
      </c>
      <c r="R1800" t="s">
        <v>8337</v>
      </c>
      <c r="S1800" s="16">
        <f t="shared" si="138"/>
        <v>42344.32677083333</v>
      </c>
      <c r="T1800" s="16">
        <f t="shared" si="139"/>
        <v>42404.32677083333</v>
      </c>
      <c r="U1800">
        <f t="shared" si="140"/>
        <v>2015</v>
      </c>
    </row>
    <row r="1801" spans="1:21" ht="28.8" hidden="1" x14ac:dyDescent="0.3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2"/>
        <v>2</v>
      </c>
      <c r="P1801">
        <f t="shared" si="141"/>
        <v>11.64</v>
      </c>
      <c r="Q1801" s="9" t="s">
        <v>8336</v>
      </c>
      <c r="R1801" t="s">
        <v>8337</v>
      </c>
      <c r="S1801" s="16">
        <f t="shared" si="138"/>
        <v>41934.842685185184</v>
      </c>
      <c r="T1801" s="16">
        <f t="shared" si="139"/>
        <v>41954.884351851855</v>
      </c>
      <c r="U1801">
        <f t="shared" si="140"/>
        <v>2014</v>
      </c>
    </row>
    <row r="1802" spans="1:21" ht="43.2" hidden="1" x14ac:dyDescent="0.3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2"/>
        <v>20</v>
      </c>
      <c r="P1802">
        <f t="shared" si="141"/>
        <v>83.72</v>
      </c>
      <c r="Q1802" s="9" t="s">
        <v>8336</v>
      </c>
      <c r="R1802" t="s">
        <v>8337</v>
      </c>
      <c r="S1802" s="16">
        <f t="shared" si="138"/>
        <v>42623.606134259258</v>
      </c>
      <c r="T1802" s="16">
        <f t="shared" si="139"/>
        <v>42653.606134259258</v>
      </c>
      <c r="U1802">
        <f t="shared" si="140"/>
        <v>2016</v>
      </c>
    </row>
    <row r="1803" spans="1:21" ht="43.2" hidden="1" x14ac:dyDescent="0.3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2"/>
        <v>14</v>
      </c>
      <c r="P1803">
        <f t="shared" si="141"/>
        <v>63.65</v>
      </c>
      <c r="Q1803" s="9" t="s">
        <v>8336</v>
      </c>
      <c r="R1803" t="s">
        <v>8337</v>
      </c>
      <c r="S1803" s="16">
        <f t="shared" si="138"/>
        <v>42321.660509259258</v>
      </c>
      <c r="T1803" s="16">
        <f t="shared" si="139"/>
        <v>42353.506944444445</v>
      </c>
      <c r="U1803">
        <f t="shared" si="140"/>
        <v>2015</v>
      </c>
    </row>
    <row r="1804" spans="1:21" ht="43.2" hidden="1" x14ac:dyDescent="0.3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2"/>
        <v>48</v>
      </c>
      <c r="P1804">
        <f t="shared" si="141"/>
        <v>94.28</v>
      </c>
      <c r="Q1804" s="9" t="s">
        <v>8336</v>
      </c>
      <c r="R1804" t="s">
        <v>8337</v>
      </c>
      <c r="S1804" s="16">
        <f t="shared" si="138"/>
        <v>42159.47256944445</v>
      </c>
      <c r="T1804" s="16">
        <f t="shared" si="139"/>
        <v>42182.915972222225</v>
      </c>
      <c r="U1804">
        <f t="shared" si="140"/>
        <v>2015</v>
      </c>
    </row>
    <row r="1805" spans="1:21" ht="43.2" hidden="1" x14ac:dyDescent="0.3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2"/>
        <v>31</v>
      </c>
      <c r="P1805">
        <f t="shared" si="141"/>
        <v>71.87</v>
      </c>
      <c r="Q1805" s="9" t="s">
        <v>8336</v>
      </c>
      <c r="R1805" t="s">
        <v>8337</v>
      </c>
      <c r="S1805" s="16">
        <f t="shared" si="138"/>
        <v>42018.071550925932</v>
      </c>
      <c r="T1805" s="16">
        <f t="shared" si="139"/>
        <v>42049.071550925932</v>
      </c>
      <c r="U1805">
        <f t="shared" si="140"/>
        <v>2015</v>
      </c>
    </row>
    <row r="1806" spans="1:21" ht="43.2" hidden="1" x14ac:dyDescent="0.3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2"/>
        <v>35</v>
      </c>
      <c r="P1806">
        <f t="shared" si="141"/>
        <v>104.85</v>
      </c>
      <c r="Q1806" s="9" t="s">
        <v>8336</v>
      </c>
      <c r="R1806" t="s">
        <v>8337</v>
      </c>
      <c r="S1806" s="16">
        <f t="shared" si="138"/>
        <v>42282.678287037037</v>
      </c>
      <c r="T1806" s="16">
        <f t="shared" si="139"/>
        <v>42322.719953703709</v>
      </c>
      <c r="U1806">
        <f t="shared" si="140"/>
        <v>2015</v>
      </c>
    </row>
    <row r="1807" spans="1:21" ht="43.2" hidden="1" x14ac:dyDescent="0.3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2"/>
        <v>36</v>
      </c>
      <c r="P1807">
        <f t="shared" si="141"/>
        <v>67.14</v>
      </c>
      <c r="Q1807" s="9" t="s">
        <v>8336</v>
      </c>
      <c r="R1807" t="s">
        <v>8337</v>
      </c>
      <c r="S1807" s="16">
        <f t="shared" si="138"/>
        <v>42247.803912037038</v>
      </c>
      <c r="T1807" s="16">
        <f t="shared" si="139"/>
        <v>42279.75</v>
      </c>
      <c r="U1807">
        <f t="shared" si="140"/>
        <v>2015</v>
      </c>
    </row>
    <row r="1808" spans="1:21" ht="43.2" hidden="1" x14ac:dyDescent="0.3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2"/>
        <v>3</v>
      </c>
      <c r="P1808">
        <f t="shared" si="141"/>
        <v>73.88</v>
      </c>
      <c r="Q1808" s="9" t="s">
        <v>8336</v>
      </c>
      <c r="R1808" t="s">
        <v>8337</v>
      </c>
      <c r="S1808" s="16">
        <f t="shared" si="138"/>
        <v>41877.638298611113</v>
      </c>
      <c r="T1808" s="16">
        <f t="shared" si="139"/>
        <v>41912.638298611113</v>
      </c>
      <c r="U1808">
        <f t="shared" si="140"/>
        <v>2014</v>
      </c>
    </row>
    <row r="1809" spans="1:21" ht="28.8" hidden="1" x14ac:dyDescent="0.3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2"/>
        <v>11</v>
      </c>
      <c r="P1809">
        <f t="shared" si="141"/>
        <v>69.13</v>
      </c>
      <c r="Q1809" s="9" t="s">
        <v>8336</v>
      </c>
      <c r="R1809" t="s">
        <v>8337</v>
      </c>
      <c r="S1809" s="16">
        <f t="shared" si="138"/>
        <v>41880.068437499998</v>
      </c>
      <c r="T1809" s="16">
        <f t="shared" si="139"/>
        <v>41910.068437499998</v>
      </c>
      <c r="U1809">
        <f t="shared" si="140"/>
        <v>2014</v>
      </c>
    </row>
    <row r="1810" spans="1:21" ht="43.2" hidden="1" x14ac:dyDescent="0.3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2"/>
        <v>41</v>
      </c>
      <c r="P1810">
        <f t="shared" si="141"/>
        <v>120.77</v>
      </c>
      <c r="Q1810" s="9" t="s">
        <v>8336</v>
      </c>
      <c r="R1810" t="s">
        <v>8337</v>
      </c>
      <c r="S1810" s="16">
        <f t="shared" si="138"/>
        <v>42742.680902777778</v>
      </c>
      <c r="T1810" s="16">
        <f t="shared" si="139"/>
        <v>42777.680902777778</v>
      </c>
      <c r="U1810">
        <f t="shared" si="140"/>
        <v>2017</v>
      </c>
    </row>
    <row r="1811" spans="1:21" ht="43.2" hidden="1" x14ac:dyDescent="0.3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2"/>
        <v>11</v>
      </c>
      <c r="P1811">
        <f t="shared" si="141"/>
        <v>42.22</v>
      </c>
      <c r="Q1811" s="9" t="s">
        <v>8336</v>
      </c>
      <c r="R1811" t="s">
        <v>8337</v>
      </c>
      <c r="S1811" s="16">
        <f t="shared" si="138"/>
        <v>42029.907858796301</v>
      </c>
      <c r="T1811" s="16">
        <f t="shared" si="139"/>
        <v>42064.907858796301</v>
      </c>
      <c r="U1811">
        <f t="shared" si="140"/>
        <v>2015</v>
      </c>
    </row>
    <row r="1812" spans="1:21" ht="43.2" hidden="1" x14ac:dyDescent="0.3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2"/>
        <v>3</v>
      </c>
      <c r="P1812">
        <f t="shared" si="141"/>
        <v>7.5</v>
      </c>
      <c r="Q1812" s="9" t="s">
        <v>8336</v>
      </c>
      <c r="R1812" t="s">
        <v>8337</v>
      </c>
      <c r="S1812" s="16">
        <f t="shared" si="138"/>
        <v>41860.91002314815</v>
      </c>
      <c r="T1812" s="16">
        <f t="shared" si="139"/>
        <v>41872.91002314815</v>
      </c>
      <c r="U1812">
        <f t="shared" si="140"/>
        <v>2014</v>
      </c>
    </row>
    <row r="1813" spans="1:21" ht="43.2" hidden="1" x14ac:dyDescent="0.3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2"/>
        <v>0</v>
      </c>
      <c r="P1813">
        <f t="shared" si="141"/>
        <v>1.54</v>
      </c>
      <c r="Q1813" s="9" t="s">
        <v>8336</v>
      </c>
      <c r="R1813" t="s">
        <v>8337</v>
      </c>
      <c r="S1813" s="16">
        <f t="shared" si="138"/>
        <v>41876.433680555558</v>
      </c>
      <c r="T1813" s="16">
        <f t="shared" si="139"/>
        <v>41936.166666666664</v>
      </c>
      <c r="U1813">
        <f t="shared" si="140"/>
        <v>2014</v>
      </c>
    </row>
    <row r="1814" spans="1:21" ht="43.2" hidden="1" x14ac:dyDescent="0.3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2"/>
        <v>13</v>
      </c>
      <c r="P1814">
        <f t="shared" si="141"/>
        <v>37.61</v>
      </c>
      <c r="Q1814" s="9" t="s">
        <v>8336</v>
      </c>
      <c r="R1814" t="s">
        <v>8337</v>
      </c>
      <c r="S1814" s="16">
        <f t="shared" si="138"/>
        <v>42524.318703703699</v>
      </c>
      <c r="T1814" s="16">
        <f t="shared" si="139"/>
        <v>42554.318703703699</v>
      </c>
      <c r="U1814">
        <f t="shared" si="140"/>
        <v>2016</v>
      </c>
    </row>
    <row r="1815" spans="1:21" ht="43.2" hidden="1" x14ac:dyDescent="0.3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2"/>
        <v>0</v>
      </c>
      <c r="P1815" t="str">
        <f t="shared" si="141"/>
        <v>N/A</v>
      </c>
      <c r="Q1815" s="9" t="s">
        <v>8336</v>
      </c>
      <c r="R1815" t="s">
        <v>8337</v>
      </c>
      <c r="S1815" s="16">
        <f t="shared" si="138"/>
        <v>41829.889027777775</v>
      </c>
      <c r="T1815" s="16">
        <f t="shared" si="139"/>
        <v>41859.889027777775</v>
      </c>
      <c r="U1815">
        <f t="shared" si="140"/>
        <v>2014</v>
      </c>
    </row>
    <row r="1816" spans="1:21" ht="43.2" hidden="1" x14ac:dyDescent="0.3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2"/>
        <v>49</v>
      </c>
      <c r="P1816">
        <f t="shared" si="141"/>
        <v>42.16</v>
      </c>
      <c r="Q1816" s="9" t="s">
        <v>8336</v>
      </c>
      <c r="R1816" t="s">
        <v>8337</v>
      </c>
      <c r="S1816" s="16">
        <f t="shared" si="138"/>
        <v>42033.314074074078</v>
      </c>
      <c r="T1816" s="16">
        <f t="shared" si="139"/>
        <v>42063.314074074078</v>
      </c>
      <c r="U1816">
        <f t="shared" si="140"/>
        <v>2015</v>
      </c>
    </row>
    <row r="1817" spans="1:21" ht="57.6" hidden="1" x14ac:dyDescent="0.3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2"/>
        <v>0</v>
      </c>
      <c r="P1817" t="str">
        <f t="shared" si="141"/>
        <v>N/A</v>
      </c>
      <c r="Q1817" s="9" t="s">
        <v>8336</v>
      </c>
      <c r="R1817" t="s">
        <v>8337</v>
      </c>
      <c r="S1817" s="16">
        <f t="shared" si="138"/>
        <v>42172.906678240746</v>
      </c>
      <c r="T1817" s="16">
        <f t="shared" si="139"/>
        <v>42186.906678240746</v>
      </c>
      <c r="U1817">
        <f t="shared" si="140"/>
        <v>2015</v>
      </c>
    </row>
    <row r="1818" spans="1:21" ht="43.2" hidden="1" x14ac:dyDescent="0.3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2"/>
        <v>2</v>
      </c>
      <c r="P1818">
        <f t="shared" si="141"/>
        <v>84.83</v>
      </c>
      <c r="Q1818" s="9" t="s">
        <v>8336</v>
      </c>
      <c r="R1818" t="s">
        <v>8337</v>
      </c>
      <c r="S1818" s="16">
        <f t="shared" si="138"/>
        <v>42548.876192129625</v>
      </c>
      <c r="T1818" s="16">
        <f t="shared" si="139"/>
        <v>42576.791666666672</v>
      </c>
      <c r="U1818">
        <f t="shared" si="140"/>
        <v>2016</v>
      </c>
    </row>
    <row r="1819" spans="1:21" ht="28.8" hidden="1" x14ac:dyDescent="0.3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2"/>
        <v>52</v>
      </c>
      <c r="P1819">
        <f t="shared" si="141"/>
        <v>94.19</v>
      </c>
      <c r="Q1819" s="9" t="s">
        <v>8336</v>
      </c>
      <c r="R1819" t="s">
        <v>8337</v>
      </c>
      <c r="S1819" s="16">
        <f t="shared" si="138"/>
        <v>42705.662118055552</v>
      </c>
      <c r="T1819" s="16">
        <f t="shared" si="139"/>
        <v>42765.290972222225</v>
      </c>
      <c r="U1819">
        <f t="shared" si="140"/>
        <v>2016</v>
      </c>
    </row>
    <row r="1820" spans="1:21" ht="28.8" hidden="1" x14ac:dyDescent="0.3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2"/>
        <v>0</v>
      </c>
      <c r="P1820" t="str">
        <f t="shared" si="141"/>
        <v>N/A</v>
      </c>
      <c r="Q1820" s="9" t="s">
        <v>8336</v>
      </c>
      <c r="R1820" t="s">
        <v>8337</v>
      </c>
      <c r="S1820" s="16">
        <f t="shared" si="138"/>
        <v>42067.234375</v>
      </c>
      <c r="T1820" s="16">
        <f t="shared" si="139"/>
        <v>42097.192708333328</v>
      </c>
      <c r="U1820">
        <f t="shared" si="140"/>
        <v>2015</v>
      </c>
    </row>
    <row r="1821" spans="1:21" ht="43.2" hidden="1" x14ac:dyDescent="0.3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2"/>
        <v>2</v>
      </c>
      <c r="P1821">
        <f t="shared" si="141"/>
        <v>6.25</v>
      </c>
      <c r="Q1821" s="9" t="s">
        <v>8336</v>
      </c>
      <c r="R1821" t="s">
        <v>8337</v>
      </c>
      <c r="S1821" s="16">
        <f t="shared" si="138"/>
        <v>41820.752268518518</v>
      </c>
      <c r="T1821" s="16">
        <f t="shared" si="139"/>
        <v>41850.752268518518</v>
      </c>
      <c r="U1821">
        <f t="shared" si="140"/>
        <v>2014</v>
      </c>
    </row>
    <row r="1822" spans="1:21" ht="57.6" hidden="1" x14ac:dyDescent="0.3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2"/>
        <v>7</v>
      </c>
      <c r="P1822">
        <f t="shared" si="141"/>
        <v>213.38</v>
      </c>
      <c r="Q1822" s="9" t="s">
        <v>8336</v>
      </c>
      <c r="R1822" t="s">
        <v>8337</v>
      </c>
      <c r="S1822" s="16">
        <f t="shared" si="138"/>
        <v>42065.084375000006</v>
      </c>
      <c r="T1822" s="16">
        <f t="shared" si="139"/>
        <v>42095.042708333334</v>
      </c>
      <c r="U1822">
        <f t="shared" si="140"/>
        <v>2015</v>
      </c>
    </row>
    <row r="1823" spans="1:21" ht="43.2" hidden="1" x14ac:dyDescent="0.3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2"/>
        <v>135</v>
      </c>
      <c r="P1823">
        <f t="shared" si="141"/>
        <v>59.16</v>
      </c>
      <c r="Q1823" s="9" t="s">
        <v>8323</v>
      </c>
      <c r="R1823" t="s">
        <v>8324</v>
      </c>
      <c r="S1823" s="16">
        <f t="shared" si="138"/>
        <v>40926.319062499999</v>
      </c>
      <c r="T1823" s="16">
        <f t="shared" si="139"/>
        <v>40971.319062499999</v>
      </c>
      <c r="U1823">
        <f t="shared" si="140"/>
        <v>2012</v>
      </c>
    </row>
    <row r="1824" spans="1:21" ht="28.8" hidden="1" x14ac:dyDescent="0.3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2"/>
        <v>100</v>
      </c>
      <c r="P1824">
        <f t="shared" si="141"/>
        <v>27.27</v>
      </c>
      <c r="Q1824" s="9" t="s">
        <v>8323</v>
      </c>
      <c r="R1824" t="s">
        <v>8324</v>
      </c>
      <c r="S1824" s="16">
        <f t="shared" si="138"/>
        <v>41634.797013888885</v>
      </c>
      <c r="T1824" s="16">
        <f t="shared" si="139"/>
        <v>41670.792361111111</v>
      </c>
      <c r="U1824">
        <f t="shared" si="140"/>
        <v>2013</v>
      </c>
    </row>
    <row r="1825" spans="1:21" ht="43.2" hidden="1" x14ac:dyDescent="0.3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2"/>
        <v>116</v>
      </c>
      <c r="P1825">
        <f t="shared" si="141"/>
        <v>24.58</v>
      </c>
      <c r="Q1825" s="9" t="s">
        <v>8323</v>
      </c>
      <c r="R1825" t="s">
        <v>8324</v>
      </c>
      <c r="S1825" s="16">
        <f t="shared" si="138"/>
        <v>41176.684907407405</v>
      </c>
      <c r="T1825" s="16">
        <f t="shared" si="139"/>
        <v>41206.684907407405</v>
      </c>
      <c r="U1825">
        <f t="shared" si="140"/>
        <v>2012</v>
      </c>
    </row>
    <row r="1826" spans="1:21" hidden="1" x14ac:dyDescent="0.3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2"/>
        <v>100</v>
      </c>
      <c r="P1826">
        <f t="shared" si="141"/>
        <v>75.05</v>
      </c>
      <c r="Q1826" s="9" t="s">
        <v>8323</v>
      </c>
      <c r="R1826" t="s">
        <v>8324</v>
      </c>
      <c r="S1826" s="16">
        <f t="shared" si="138"/>
        <v>41626.916284722225</v>
      </c>
      <c r="T1826" s="16">
        <f t="shared" si="139"/>
        <v>41647.088888888888</v>
      </c>
      <c r="U1826">
        <f t="shared" si="140"/>
        <v>2013</v>
      </c>
    </row>
    <row r="1827" spans="1:21" ht="43.2" hidden="1" x14ac:dyDescent="0.3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2"/>
        <v>105</v>
      </c>
      <c r="P1827">
        <f t="shared" si="141"/>
        <v>42.02</v>
      </c>
      <c r="Q1827" s="9" t="s">
        <v>8323</v>
      </c>
      <c r="R1827" t="s">
        <v>8324</v>
      </c>
      <c r="S1827" s="16">
        <f t="shared" si="138"/>
        <v>41443.83452546296</v>
      </c>
      <c r="T1827" s="16">
        <f t="shared" si="139"/>
        <v>41466.83452546296</v>
      </c>
      <c r="U1827">
        <f t="shared" si="140"/>
        <v>2013</v>
      </c>
    </row>
    <row r="1828" spans="1:21" ht="28.8" hidden="1" x14ac:dyDescent="0.3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2"/>
        <v>101</v>
      </c>
      <c r="P1828">
        <f t="shared" si="141"/>
        <v>53.16</v>
      </c>
      <c r="Q1828" s="9" t="s">
        <v>8323</v>
      </c>
      <c r="R1828" t="s">
        <v>8324</v>
      </c>
      <c r="S1828" s="16">
        <f t="shared" si="138"/>
        <v>41657.923807870371</v>
      </c>
      <c r="T1828" s="16">
        <f t="shared" si="139"/>
        <v>41687.923807870371</v>
      </c>
      <c r="U1828">
        <f t="shared" si="140"/>
        <v>2014</v>
      </c>
    </row>
    <row r="1829" spans="1:21" ht="43.2" hidden="1" x14ac:dyDescent="0.3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2"/>
        <v>101</v>
      </c>
      <c r="P1829">
        <f t="shared" si="141"/>
        <v>83.89</v>
      </c>
      <c r="Q1829" s="9" t="s">
        <v>8323</v>
      </c>
      <c r="R1829" t="s">
        <v>8324</v>
      </c>
      <c r="S1829" s="16">
        <f t="shared" si="138"/>
        <v>40555.325937499998</v>
      </c>
      <c r="T1829" s="16">
        <f t="shared" si="139"/>
        <v>40605.325937499998</v>
      </c>
      <c r="U1829">
        <f t="shared" si="140"/>
        <v>2011</v>
      </c>
    </row>
    <row r="1830" spans="1:21" ht="57.6" hidden="1" x14ac:dyDescent="0.3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2"/>
        <v>100</v>
      </c>
      <c r="P1830">
        <f t="shared" si="141"/>
        <v>417.33</v>
      </c>
      <c r="Q1830" s="9" t="s">
        <v>8323</v>
      </c>
      <c r="R1830" t="s">
        <v>8324</v>
      </c>
      <c r="S1830" s="16">
        <f t="shared" si="138"/>
        <v>41736.899652777778</v>
      </c>
      <c r="T1830" s="16">
        <f t="shared" si="139"/>
        <v>41768.916666666664</v>
      </c>
      <c r="U1830">
        <f t="shared" si="140"/>
        <v>2014</v>
      </c>
    </row>
    <row r="1831" spans="1:21" ht="43.2" hidden="1" x14ac:dyDescent="0.3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2"/>
        <v>167</v>
      </c>
      <c r="P1831">
        <f t="shared" si="141"/>
        <v>75.77</v>
      </c>
      <c r="Q1831" s="9" t="s">
        <v>8323</v>
      </c>
      <c r="R1831" t="s">
        <v>8324</v>
      </c>
      <c r="S1831" s="16">
        <f t="shared" si="138"/>
        <v>40516.087627314817</v>
      </c>
      <c r="T1831" s="16">
        <f t="shared" si="139"/>
        <v>40564.916666666664</v>
      </c>
      <c r="U1831">
        <f t="shared" si="140"/>
        <v>2010</v>
      </c>
    </row>
    <row r="1832" spans="1:21" ht="43.2" hidden="1" x14ac:dyDescent="0.3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2"/>
        <v>102</v>
      </c>
      <c r="P1832">
        <f t="shared" si="141"/>
        <v>67.39</v>
      </c>
      <c r="Q1832" s="9" t="s">
        <v>8323</v>
      </c>
      <c r="R1832" t="s">
        <v>8324</v>
      </c>
      <c r="S1832" s="16">
        <f t="shared" si="138"/>
        <v>41664.684108796297</v>
      </c>
      <c r="T1832" s="16">
        <f t="shared" si="139"/>
        <v>41694.684108796297</v>
      </c>
      <c r="U1832">
        <f t="shared" si="140"/>
        <v>2014</v>
      </c>
    </row>
    <row r="1833" spans="1:21" ht="43.2" hidden="1" x14ac:dyDescent="0.3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2"/>
        <v>103</v>
      </c>
      <c r="P1833">
        <f t="shared" si="141"/>
        <v>73.569999999999993</v>
      </c>
      <c r="Q1833" s="9" t="s">
        <v>8323</v>
      </c>
      <c r="R1833" t="s">
        <v>8324</v>
      </c>
      <c r="S1833" s="16">
        <f t="shared" si="138"/>
        <v>41026.996099537035</v>
      </c>
      <c r="T1833" s="16">
        <f t="shared" si="139"/>
        <v>41041.996099537035</v>
      </c>
      <c r="U1833">
        <f t="shared" si="140"/>
        <v>2012</v>
      </c>
    </row>
    <row r="1834" spans="1:21" ht="43.2" hidden="1" x14ac:dyDescent="0.3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2"/>
        <v>143</v>
      </c>
      <c r="P1834">
        <f t="shared" si="141"/>
        <v>25</v>
      </c>
      <c r="Q1834" s="9" t="s">
        <v>8323</v>
      </c>
      <c r="R1834" t="s">
        <v>8324</v>
      </c>
      <c r="S1834" s="16">
        <f t="shared" si="138"/>
        <v>40576.539664351854</v>
      </c>
      <c r="T1834" s="16">
        <f t="shared" si="139"/>
        <v>40606.539664351854</v>
      </c>
      <c r="U1834">
        <f t="shared" si="140"/>
        <v>2011</v>
      </c>
    </row>
    <row r="1835" spans="1:21" ht="43.2" hidden="1" x14ac:dyDescent="0.3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2"/>
        <v>263</v>
      </c>
      <c r="P1835">
        <f t="shared" si="141"/>
        <v>42</v>
      </c>
      <c r="Q1835" s="9" t="s">
        <v>8323</v>
      </c>
      <c r="R1835" t="s">
        <v>8324</v>
      </c>
      <c r="S1835" s="16">
        <f t="shared" si="138"/>
        <v>41303.044016203705</v>
      </c>
      <c r="T1835" s="16">
        <f t="shared" si="139"/>
        <v>41335.332638888889</v>
      </c>
      <c r="U1835">
        <f t="shared" si="140"/>
        <v>2013</v>
      </c>
    </row>
    <row r="1836" spans="1:21" ht="28.8" hidden="1" x14ac:dyDescent="0.3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2"/>
        <v>118</v>
      </c>
      <c r="P1836">
        <f t="shared" si="141"/>
        <v>131.16999999999999</v>
      </c>
      <c r="Q1836" s="9" t="s">
        <v>8323</v>
      </c>
      <c r="R1836" t="s">
        <v>8324</v>
      </c>
      <c r="S1836" s="16">
        <f t="shared" si="138"/>
        <v>41988.964062500003</v>
      </c>
      <c r="T1836" s="16">
        <f t="shared" si="139"/>
        <v>42028.964062500003</v>
      </c>
      <c r="U1836">
        <f t="shared" si="140"/>
        <v>2014</v>
      </c>
    </row>
    <row r="1837" spans="1:21" ht="57.6" hidden="1" x14ac:dyDescent="0.3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2"/>
        <v>104</v>
      </c>
      <c r="P1837">
        <f t="shared" si="141"/>
        <v>47.27</v>
      </c>
      <c r="Q1837" s="9" t="s">
        <v>8323</v>
      </c>
      <c r="R1837" t="s">
        <v>8324</v>
      </c>
      <c r="S1837" s="16">
        <f t="shared" si="138"/>
        <v>42430.702210648145</v>
      </c>
      <c r="T1837" s="16">
        <f t="shared" si="139"/>
        <v>42460.660543981481</v>
      </c>
      <c r="U1837">
        <f t="shared" si="140"/>
        <v>2016</v>
      </c>
    </row>
    <row r="1838" spans="1:21" ht="28.8" hidden="1" x14ac:dyDescent="0.3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2"/>
        <v>200</v>
      </c>
      <c r="P1838">
        <f t="shared" si="141"/>
        <v>182.13</v>
      </c>
      <c r="Q1838" s="9" t="s">
        <v>8323</v>
      </c>
      <c r="R1838" t="s">
        <v>8324</v>
      </c>
      <c r="S1838" s="16">
        <f t="shared" si="138"/>
        <v>41305.809363425928</v>
      </c>
      <c r="T1838" s="16">
        <f t="shared" si="139"/>
        <v>41322.809363425928</v>
      </c>
      <c r="U1838">
        <f t="shared" si="140"/>
        <v>2013</v>
      </c>
    </row>
    <row r="1839" spans="1:21" ht="57.6" hidden="1" x14ac:dyDescent="0.3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2"/>
        <v>307</v>
      </c>
      <c r="P1839">
        <f t="shared" si="141"/>
        <v>61.37</v>
      </c>
      <c r="Q1839" s="9" t="s">
        <v>8323</v>
      </c>
      <c r="R1839" t="s">
        <v>8324</v>
      </c>
      <c r="S1839" s="16">
        <f t="shared" si="138"/>
        <v>40926.047858796301</v>
      </c>
      <c r="T1839" s="16">
        <f t="shared" si="139"/>
        <v>40986.006192129629</v>
      </c>
      <c r="U1839">
        <f t="shared" si="140"/>
        <v>2012</v>
      </c>
    </row>
    <row r="1840" spans="1:21" ht="43.2" hidden="1" x14ac:dyDescent="0.3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2"/>
        <v>100</v>
      </c>
      <c r="P1840">
        <f t="shared" si="141"/>
        <v>35.770000000000003</v>
      </c>
      <c r="Q1840" s="9" t="s">
        <v>8323</v>
      </c>
      <c r="R1840" t="s">
        <v>8324</v>
      </c>
      <c r="S1840" s="16">
        <f t="shared" si="138"/>
        <v>40788.786539351851</v>
      </c>
      <c r="T1840" s="16">
        <f t="shared" si="139"/>
        <v>40817.125</v>
      </c>
      <c r="U1840">
        <f t="shared" si="140"/>
        <v>2011</v>
      </c>
    </row>
    <row r="1841" spans="1:21" ht="43.2" hidden="1" x14ac:dyDescent="0.3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2"/>
        <v>205</v>
      </c>
      <c r="P1841">
        <f t="shared" si="141"/>
        <v>45.62</v>
      </c>
      <c r="Q1841" s="9" t="s">
        <v>8323</v>
      </c>
      <c r="R1841" t="s">
        <v>8324</v>
      </c>
      <c r="S1841" s="16">
        <f t="shared" si="138"/>
        <v>42614.722013888888</v>
      </c>
      <c r="T1841" s="16">
        <f t="shared" si="139"/>
        <v>42644.722013888888</v>
      </c>
      <c r="U1841">
        <f t="shared" si="140"/>
        <v>2016</v>
      </c>
    </row>
    <row r="1842" spans="1:21" ht="43.2" hidden="1" x14ac:dyDescent="0.3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2"/>
        <v>109</v>
      </c>
      <c r="P1842">
        <f t="shared" si="141"/>
        <v>75.38</v>
      </c>
      <c r="Q1842" s="9" t="s">
        <v>8323</v>
      </c>
      <c r="R1842" t="s">
        <v>8324</v>
      </c>
      <c r="S1842" s="16">
        <f t="shared" si="138"/>
        <v>41382.096180555556</v>
      </c>
      <c r="T1842" s="16">
        <f t="shared" si="139"/>
        <v>41401.207638888889</v>
      </c>
      <c r="U1842">
        <f t="shared" si="140"/>
        <v>2013</v>
      </c>
    </row>
    <row r="1843" spans="1:21" ht="28.8" hidden="1" x14ac:dyDescent="0.3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2"/>
        <v>102</v>
      </c>
      <c r="P1843">
        <f t="shared" si="141"/>
        <v>50.88</v>
      </c>
      <c r="Q1843" s="9" t="s">
        <v>8323</v>
      </c>
      <c r="R1843" t="s">
        <v>8324</v>
      </c>
      <c r="S1843" s="16">
        <f t="shared" si="138"/>
        <v>41745.84542824074</v>
      </c>
      <c r="T1843" s="16">
        <f t="shared" si="139"/>
        <v>41779.207638888889</v>
      </c>
      <c r="U1843">
        <f t="shared" si="140"/>
        <v>2014</v>
      </c>
    </row>
    <row r="1844" spans="1:21" ht="43.2" hidden="1" x14ac:dyDescent="0.3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2"/>
        <v>125</v>
      </c>
      <c r="P1844">
        <f t="shared" si="141"/>
        <v>119.29</v>
      </c>
      <c r="Q1844" s="9" t="s">
        <v>8323</v>
      </c>
      <c r="R1844" t="s">
        <v>8324</v>
      </c>
      <c r="S1844" s="16">
        <f t="shared" si="138"/>
        <v>42031.631724537037</v>
      </c>
      <c r="T1844" s="16">
        <f t="shared" si="139"/>
        <v>42065.249305555553</v>
      </c>
      <c r="U1844">
        <f t="shared" si="140"/>
        <v>2015</v>
      </c>
    </row>
    <row r="1845" spans="1:21" ht="57.6" hidden="1" x14ac:dyDescent="0.3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2"/>
        <v>124</v>
      </c>
      <c r="P1845">
        <f t="shared" si="141"/>
        <v>92.54</v>
      </c>
      <c r="Q1845" s="9" t="s">
        <v>8323</v>
      </c>
      <c r="R1845" t="s">
        <v>8324</v>
      </c>
      <c r="S1845" s="16">
        <f t="shared" si="138"/>
        <v>40564.994837962964</v>
      </c>
      <c r="T1845" s="16">
        <f t="shared" si="139"/>
        <v>40594.994837962964</v>
      </c>
      <c r="U1845">
        <f t="shared" si="140"/>
        <v>2011</v>
      </c>
    </row>
    <row r="1846" spans="1:21" ht="43.2" hidden="1" x14ac:dyDescent="0.3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2"/>
        <v>101</v>
      </c>
      <c r="P1846">
        <f t="shared" si="141"/>
        <v>76.05</v>
      </c>
      <c r="Q1846" s="9" t="s">
        <v>8323</v>
      </c>
      <c r="R1846" t="s">
        <v>8324</v>
      </c>
      <c r="S1846" s="16">
        <f t="shared" si="138"/>
        <v>40666.973541666666</v>
      </c>
      <c r="T1846" s="16">
        <f t="shared" si="139"/>
        <v>40705.125</v>
      </c>
      <c r="U1846">
        <f t="shared" si="140"/>
        <v>2011</v>
      </c>
    </row>
    <row r="1847" spans="1:21" ht="86.4" hidden="1" x14ac:dyDescent="0.3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2"/>
        <v>100</v>
      </c>
      <c r="P1847">
        <f t="shared" si="141"/>
        <v>52.63</v>
      </c>
      <c r="Q1847" s="9" t="s">
        <v>8323</v>
      </c>
      <c r="R1847" t="s">
        <v>8324</v>
      </c>
      <c r="S1847" s="16">
        <f t="shared" si="138"/>
        <v>42523.333310185189</v>
      </c>
      <c r="T1847" s="16">
        <f t="shared" si="139"/>
        <v>42538.204861111109</v>
      </c>
      <c r="U1847">
        <f t="shared" si="140"/>
        <v>2016</v>
      </c>
    </row>
    <row r="1848" spans="1:21" ht="43.2" hidden="1" x14ac:dyDescent="0.3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2"/>
        <v>138</v>
      </c>
      <c r="P1848">
        <f t="shared" si="141"/>
        <v>98.99</v>
      </c>
      <c r="Q1848" s="9" t="s">
        <v>8323</v>
      </c>
      <c r="R1848" t="s">
        <v>8324</v>
      </c>
      <c r="S1848" s="16">
        <f t="shared" si="138"/>
        <v>41228.650196759263</v>
      </c>
      <c r="T1848" s="16">
        <f t="shared" si="139"/>
        <v>41258.650196759263</v>
      </c>
      <c r="U1848">
        <f t="shared" si="140"/>
        <v>2012</v>
      </c>
    </row>
    <row r="1849" spans="1:21" ht="57.6" hidden="1" x14ac:dyDescent="0.3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2"/>
        <v>121</v>
      </c>
      <c r="P1849">
        <f t="shared" si="141"/>
        <v>79.53</v>
      </c>
      <c r="Q1849" s="9" t="s">
        <v>8323</v>
      </c>
      <c r="R1849" t="s">
        <v>8324</v>
      </c>
      <c r="S1849" s="16">
        <f t="shared" si="138"/>
        <v>42094.236481481479</v>
      </c>
      <c r="T1849" s="16">
        <f t="shared" si="139"/>
        <v>42115.236481481479</v>
      </c>
      <c r="U1849">
        <f t="shared" si="140"/>
        <v>2015</v>
      </c>
    </row>
    <row r="1850" spans="1:21" ht="43.2" hidden="1" x14ac:dyDescent="0.3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2"/>
        <v>107</v>
      </c>
      <c r="P1850">
        <f t="shared" si="141"/>
        <v>134.21</v>
      </c>
      <c r="Q1850" s="9" t="s">
        <v>8323</v>
      </c>
      <c r="R1850" t="s">
        <v>8324</v>
      </c>
      <c r="S1850" s="16">
        <f t="shared" si="138"/>
        <v>40691.788055555553</v>
      </c>
      <c r="T1850" s="16">
        <f t="shared" si="139"/>
        <v>40755.290972222225</v>
      </c>
      <c r="U1850">
        <f t="shared" si="140"/>
        <v>2011</v>
      </c>
    </row>
    <row r="1851" spans="1:21" ht="28.8" hidden="1" x14ac:dyDescent="0.3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2"/>
        <v>100</v>
      </c>
      <c r="P1851">
        <f t="shared" si="141"/>
        <v>37.630000000000003</v>
      </c>
      <c r="Q1851" s="9" t="s">
        <v>8323</v>
      </c>
      <c r="R1851" t="s">
        <v>8324</v>
      </c>
      <c r="S1851" s="16">
        <f t="shared" si="138"/>
        <v>41169.845590277779</v>
      </c>
      <c r="T1851" s="16">
        <f t="shared" si="139"/>
        <v>41199.845590277779</v>
      </c>
      <c r="U1851">
        <f t="shared" si="140"/>
        <v>2012</v>
      </c>
    </row>
    <row r="1852" spans="1:21" ht="43.2" hidden="1" x14ac:dyDescent="0.3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2"/>
        <v>102</v>
      </c>
      <c r="P1852">
        <f t="shared" si="141"/>
        <v>51.04</v>
      </c>
      <c r="Q1852" s="9" t="s">
        <v>8323</v>
      </c>
      <c r="R1852" t="s">
        <v>8324</v>
      </c>
      <c r="S1852" s="16">
        <f t="shared" si="138"/>
        <v>41800.959490740745</v>
      </c>
      <c r="T1852" s="16">
        <f t="shared" si="139"/>
        <v>41830.959490740745</v>
      </c>
      <c r="U1852">
        <f t="shared" si="140"/>
        <v>2014</v>
      </c>
    </row>
    <row r="1853" spans="1:21" ht="43.2" hidden="1" x14ac:dyDescent="0.3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2"/>
        <v>100</v>
      </c>
      <c r="P1853">
        <f t="shared" si="141"/>
        <v>50.04</v>
      </c>
      <c r="Q1853" s="9" t="s">
        <v>8323</v>
      </c>
      <c r="R1853" t="s">
        <v>8324</v>
      </c>
      <c r="S1853" s="16">
        <f t="shared" si="138"/>
        <v>41827.906689814816</v>
      </c>
      <c r="T1853" s="16">
        <f t="shared" si="139"/>
        <v>41848.041666666664</v>
      </c>
      <c r="U1853">
        <f t="shared" si="140"/>
        <v>2014</v>
      </c>
    </row>
    <row r="1854" spans="1:21" ht="43.2" hidden="1" x14ac:dyDescent="0.3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2"/>
        <v>117</v>
      </c>
      <c r="P1854">
        <f t="shared" si="141"/>
        <v>133.93</v>
      </c>
      <c r="Q1854" s="9" t="s">
        <v>8323</v>
      </c>
      <c r="R1854" t="s">
        <v>8324</v>
      </c>
      <c r="S1854" s="16">
        <f t="shared" si="138"/>
        <v>42081.77143518519</v>
      </c>
      <c r="T1854" s="16">
        <f t="shared" si="139"/>
        <v>42119</v>
      </c>
      <c r="U1854">
        <f t="shared" si="140"/>
        <v>2015</v>
      </c>
    </row>
    <row r="1855" spans="1:21" ht="43.2" hidden="1" x14ac:dyDescent="0.3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2"/>
        <v>102</v>
      </c>
      <c r="P1855">
        <f t="shared" si="141"/>
        <v>58.21</v>
      </c>
      <c r="Q1855" s="9" t="s">
        <v>8323</v>
      </c>
      <c r="R1855" t="s">
        <v>8324</v>
      </c>
      <c r="S1855" s="16">
        <f t="shared" si="138"/>
        <v>41177.060381944444</v>
      </c>
      <c r="T1855" s="16">
        <f t="shared" si="139"/>
        <v>41227.102048611108</v>
      </c>
      <c r="U1855">
        <f t="shared" si="140"/>
        <v>2012</v>
      </c>
    </row>
    <row r="1856" spans="1:21" ht="43.2" hidden="1" x14ac:dyDescent="0.3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2"/>
        <v>102</v>
      </c>
      <c r="P1856">
        <f t="shared" si="141"/>
        <v>88.04</v>
      </c>
      <c r="Q1856" s="9" t="s">
        <v>8323</v>
      </c>
      <c r="R1856" t="s">
        <v>8324</v>
      </c>
      <c r="S1856" s="16">
        <f t="shared" si="138"/>
        <v>41388.021261574075</v>
      </c>
      <c r="T1856" s="16">
        <f t="shared" si="139"/>
        <v>41418.021261574075</v>
      </c>
      <c r="U1856">
        <f t="shared" si="140"/>
        <v>2013</v>
      </c>
    </row>
    <row r="1857" spans="1:21" ht="43.2" hidden="1" x14ac:dyDescent="0.3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2"/>
        <v>154</v>
      </c>
      <c r="P1857">
        <f t="shared" si="141"/>
        <v>70.58</v>
      </c>
      <c r="Q1857" s="9" t="s">
        <v>8323</v>
      </c>
      <c r="R1857" t="s">
        <v>8324</v>
      </c>
      <c r="S1857" s="16">
        <f t="shared" si="138"/>
        <v>41600.538657407407</v>
      </c>
      <c r="T1857" s="16">
        <f t="shared" si="139"/>
        <v>41645.538657407407</v>
      </c>
      <c r="U1857">
        <f t="shared" si="140"/>
        <v>2013</v>
      </c>
    </row>
    <row r="1858" spans="1:21" ht="57.6" hidden="1" x14ac:dyDescent="0.3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2"/>
        <v>101</v>
      </c>
      <c r="P1858">
        <f t="shared" si="141"/>
        <v>53.29</v>
      </c>
      <c r="Q1858" s="9" t="s">
        <v>8323</v>
      </c>
      <c r="R1858" t="s">
        <v>8324</v>
      </c>
      <c r="S1858" s="16">
        <f t="shared" si="138"/>
        <v>41817.854999999996</v>
      </c>
      <c r="T1858" s="16">
        <f t="shared" si="139"/>
        <v>41838.854999999996</v>
      </c>
      <c r="U1858">
        <f t="shared" si="140"/>
        <v>2014</v>
      </c>
    </row>
    <row r="1859" spans="1:21" ht="43.2" hidden="1" x14ac:dyDescent="0.3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2"/>
        <v>100</v>
      </c>
      <c r="P1859">
        <f t="shared" si="141"/>
        <v>136.36000000000001</v>
      </c>
      <c r="Q1859" s="9" t="s">
        <v>8323</v>
      </c>
      <c r="R1859" t="s">
        <v>8324</v>
      </c>
      <c r="S1859" s="16">
        <f t="shared" ref="S1859:S1922" si="143">(((J1859/60)/60)/24)+DATE(1970,1,1)</f>
        <v>41864.76866898148</v>
      </c>
      <c r="T1859" s="16">
        <f t="shared" ref="T1859:T1922" si="144">(((I1859/60)/60)/24)+DATE(1970,1,1)</f>
        <v>41894.76866898148</v>
      </c>
      <c r="U1859">
        <f t="shared" ref="U1859:U1922" si="145">YEAR(S:S)</f>
        <v>2014</v>
      </c>
    </row>
    <row r="1860" spans="1:21" ht="57.6" hidden="1" x14ac:dyDescent="0.3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2"/>
        <v>109</v>
      </c>
      <c r="P1860">
        <f t="shared" ref="P1860:P1923" si="146">IFERROR(ROUND(E1860/L1860,2), "N/A")</f>
        <v>40.549999999999997</v>
      </c>
      <c r="Q1860" s="9" t="s">
        <v>8323</v>
      </c>
      <c r="R1860" t="s">
        <v>8324</v>
      </c>
      <c r="S1860" s="16">
        <f t="shared" si="143"/>
        <v>40833.200474537036</v>
      </c>
      <c r="T1860" s="16">
        <f t="shared" si="144"/>
        <v>40893.242141203707</v>
      </c>
      <c r="U1860">
        <f t="shared" si="145"/>
        <v>2011</v>
      </c>
    </row>
    <row r="1861" spans="1:21" ht="28.8" hidden="1" x14ac:dyDescent="0.3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ref="O1861:O1924" si="147">ROUND(E1861/D1861*100,0)</f>
        <v>132</v>
      </c>
      <c r="P1861">
        <f t="shared" si="146"/>
        <v>70.63</v>
      </c>
      <c r="Q1861" s="9" t="s">
        <v>8323</v>
      </c>
      <c r="R1861" t="s">
        <v>8324</v>
      </c>
      <c r="S1861" s="16">
        <f t="shared" si="143"/>
        <v>40778.770011574074</v>
      </c>
      <c r="T1861" s="16">
        <f t="shared" si="144"/>
        <v>40808.770011574074</v>
      </c>
      <c r="U1861">
        <f t="shared" si="145"/>
        <v>2011</v>
      </c>
    </row>
    <row r="1862" spans="1:21" ht="43.2" hidden="1" x14ac:dyDescent="0.3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7"/>
        <v>133</v>
      </c>
      <c r="P1862">
        <f t="shared" si="146"/>
        <v>52.68</v>
      </c>
      <c r="Q1862" s="9" t="s">
        <v>8323</v>
      </c>
      <c r="R1862" t="s">
        <v>8324</v>
      </c>
      <c r="S1862" s="16">
        <f t="shared" si="143"/>
        <v>41655.709305555552</v>
      </c>
      <c r="T1862" s="16">
        <f t="shared" si="144"/>
        <v>41676.709305555552</v>
      </c>
      <c r="U1862">
        <f t="shared" si="145"/>
        <v>2014</v>
      </c>
    </row>
    <row r="1863" spans="1:21" ht="43.2" hidden="1" x14ac:dyDescent="0.3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7"/>
        <v>0</v>
      </c>
      <c r="P1863" t="str">
        <f t="shared" si="146"/>
        <v>N/A</v>
      </c>
      <c r="Q1863" s="9" t="s">
        <v>8331</v>
      </c>
      <c r="R1863" t="s">
        <v>8333</v>
      </c>
      <c r="S1863" s="16">
        <f t="shared" si="143"/>
        <v>42000.300243055557</v>
      </c>
      <c r="T1863" s="16">
        <f t="shared" si="144"/>
        <v>42030.300243055557</v>
      </c>
      <c r="U1863">
        <f t="shared" si="145"/>
        <v>2014</v>
      </c>
    </row>
    <row r="1864" spans="1:21" ht="43.2" hidden="1" x14ac:dyDescent="0.3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7"/>
        <v>8</v>
      </c>
      <c r="P1864">
        <f t="shared" si="146"/>
        <v>90.94</v>
      </c>
      <c r="Q1864" s="9" t="s">
        <v>8331</v>
      </c>
      <c r="R1864" t="s">
        <v>8333</v>
      </c>
      <c r="S1864" s="16">
        <f t="shared" si="143"/>
        <v>42755.492754629624</v>
      </c>
      <c r="T1864" s="16">
        <f t="shared" si="144"/>
        <v>42802.3125</v>
      </c>
      <c r="U1864">
        <f t="shared" si="145"/>
        <v>2017</v>
      </c>
    </row>
    <row r="1865" spans="1:21" ht="43.2" hidden="1" x14ac:dyDescent="0.3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7"/>
        <v>0</v>
      </c>
      <c r="P1865">
        <f t="shared" si="146"/>
        <v>5</v>
      </c>
      <c r="Q1865" s="9" t="s">
        <v>8331</v>
      </c>
      <c r="R1865" t="s">
        <v>8333</v>
      </c>
      <c r="S1865" s="16">
        <f t="shared" si="143"/>
        <v>41772.797280092593</v>
      </c>
      <c r="T1865" s="16">
        <f t="shared" si="144"/>
        <v>41802.797280092593</v>
      </c>
      <c r="U1865">
        <f t="shared" si="145"/>
        <v>2014</v>
      </c>
    </row>
    <row r="1866" spans="1:21" ht="43.2" hidden="1" x14ac:dyDescent="0.3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7"/>
        <v>43</v>
      </c>
      <c r="P1866">
        <f t="shared" si="146"/>
        <v>58.08</v>
      </c>
      <c r="Q1866" s="9" t="s">
        <v>8331</v>
      </c>
      <c r="R1866" t="s">
        <v>8333</v>
      </c>
      <c r="S1866" s="16">
        <f t="shared" si="143"/>
        <v>41733.716435185182</v>
      </c>
      <c r="T1866" s="16">
        <f t="shared" si="144"/>
        <v>41763.716435185182</v>
      </c>
      <c r="U1866">
        <f t="shared" si="145"/>
        <v>2014</v>
      </c>
    </row>
    <row r="1867" spans="1:21" ht="57.6" hidden="1" x14ac:dyDescent="0.3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7"/>
        <v>0</v>
      </c>
      <c r="P1867">
        <f t="shared" si="146"/>
        <v>2</v>
      </c>
      <c r="Q1867" s="9" t="s">
        <v>8331</v>
      </c>
      <c r="R1867" t="s">
        <v>8333</v>
      </c>
      <c r="S1867" s="16">
        <f t="shared" si="143"/>
        <v>42645.367442129631</v>
      </c>
      <c r="T1867" s="16">
        <f t="shared" si="144"/>
        <v>42680.409108796302</v>
      </c>
      <c r="U1867">
        <f t="shared" si="145"/>
        <v>2016</v>
      </c>
    </row>
    <row r="1868" spans="1:21" ht="43.2" hidden="1" x14ac:dyDescent="0.3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7"/>
        <v>1</v>
      </c>
      <c r="P1868">
        <f t="shared" si="146"/>
        <v>62.5</v>
      </c>
      <c r="Q1868" s="9" t="s">
        <v>8331</v>
      </c>
      <c r="R1868" t="s">
        <v>8333</v>
      </c>
      <c r="S1868" s="16">
        <f t="shared" si="143"/>
        <v>42742.246493055558</v>
      </c>
      <c r="T1868" s="16">
        <f t="shared" si="144"/>
        <v>42795.166666666672</v>
      </c>
      <c r="U1868">
        <f t="shared" si="145"/>
        <v>2017</v>
      </c>
    </row>
    <row r="1869" spans="1:21" ht="43.2" hidden="1" x14ac:dyDescent="0.3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7"/>
        <v>0</v>
      </c>
      <c r="P1869">
        <f t="shared" si="146"/>
        <v>10</v>
      </c>
      <c r="Q1869" s="9" t="s">
        <v>8331</v>
      </c>
      <c r="R1869" t="s">
        <v>8333</v>
      </c>
      <c r="S1869" s="16">
        <f t="shared" si="143"/>
        <v>42649.924907407403</v>
      </c>
      <c r="T1869" s="16">
        <f t="shared" si="144"/>
        <v>42679.924907407403</v>
      </c>
      <c r="U1869">
        <f t="shared" si="145"/>
        <v>2016</v>
      </c>
    </row>
    <row r="1870" spans="1:21" ht="43.2" hidden="1" x14ac:dyDescent="0.3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7"/>
        <v>5</v>
      </c>
      <c r="P1870">
        <f t="shared" si="146"/>
        <v>71.59</v>
      </c>
      <c r="Q1870" s="9" t="s">
        <v>8331</v>
      </c>
      <c r="R1870" t="s">
        <v>8333</v>
      </c>
      <c r="S1870" s="16">
        <f t="shared" si="143"/>
        <v>42328.779224537036</v>
      </c>
      <c r="T1870" s="16">
        <f t="shared" si="144"/>
        <v>42353.332638888889</v>
      </c>
      <c r="U1870">
        <f t="shared" si="145"/>
        <v>2015</v>
      </c>
    </row>
    <row r="1871" spans="1:21" ht="43.2" hidden="1" x14ac:dyDescent="0.3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7"/>
        <v>0</v>
      </c>
      <c r="P1871" t="str">
        <f t="shared" si="146"/>
        <v>N/A</v>
      </c>
      <c r="Q1871" s="9" t="s">
        <v>8331</v>
      </c>
      <c r="R1871" t="s">
        <v>8333</v>
      </c>
      <c r="S1871" s="16">
        <f t="shared" si="143"/>
        <v>42709.002881944441</v>
      </c>
      <c r="T1871" s="16">
        <f t="shared" si="144"/>
        <v>42739.002881944441</v>
      </c>
      <c r="U1871">
        <f t="shared" si="145"/>
        <v>2016</v>
      </c>
    </row>
    <row r="1872" spans="1:21" ht="43.2" hidden="1" x14ac:dyDescent="0.3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7"/>
        <v>10</v>
      </c>
      <c r="P1872">
        <f t="shared" si="146"/>
        <v>32.82</v>
      </c>
      <c r="Q1872" s="9" t="s">
        <v>8331</v>
      </c>
      <c r="R1872" t="s">
        <v>8333</v>
      </c>
      <c r="S1872" s="16">
        <f t="shared" si="143"/>
        <v>42371.355729166666</v>
      </c>
      <c r="T1872" s="16">
        <f t="shared" si="144"/>
        <v>42400.178472222222</v>
      </c>
      <c r="U1872">
        <f t="shared" si="145"/>
        <v>2016</v>
      </c>
    </row>
    <row r="1873" spans="1:21" ht="43.2" hidden="1" x14ac:dyDescent="0.3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7"/>
        <v>72</v>
      </c>
      <c r="P1873">
        <f t="shared" si="146"/>
        <v>49.12</v>
      </c>
      <c r="Q1873" s="9" t="s">
        <v>8331</v>
      </c>
      <c r="R1873" t="s">
        <v>8333</v>
      </c>
      <c r="S1873" s="16">
        <f t="shared" si="143"/>
        <v>41923.783576388887</v>
      </c>
      <c r="T1873" s="16">
        <f t="shared" si="144"/>
        <v>41963.825243055559</v>
      </c>
      <c r="U1873">
        <f t="shared" si="145"/>
        <v>2014</v>
      </c>
    </row>
    <row r="1874" spans="1:21" ht="43.2" hidden="1" x14ac:dyDescent="0.3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7"/>
        <v>1</v>
      </c>
      <c r="P1874">
        <f t="shared" si="146"/>
        <v>16.309999999999999</v>
      </c>
      <c r="Q1874" s="9" t="s">
        <v>8331</v>
      </c>
      <c r="R1874" t="s">
        <v>8333</v>
      </c>
      <c r="S1874" s="16">
        <f t="shared" si="143"/>
        <v>42155.129652777774</v>
      </c>
      <c r="T1874" s="16">
        <f t="shared" si="144"/>
        <v>42185.129652777774</v>
      </c>
      <c r="U1874">
        <f t="shared" si="145"/>
        <v>2015</v>
      </c>
    </row>
    <row r="1875" spans="1:21" ht="43.2" hidden="1" x14ac:dyDescent="0.3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7"/>
        <v>0</v>
      </c>
      <c r="P1875">
        <f t="shared" si="146"/>
        <v>18</v>
      </c>
      <c r="Q1875" s="9" t="s">
        <v>8331</v>
      </c>
      <c r="R1875" t="s">
        <v>8333</v>
      </c>
      <c r="S1875" s="16">
        <f t="shared" si="143"/>
        <v>42164.615856481483</v>
      </c>
      <c r="T1875" s="16">
        <f t="shared" si="144"/>
        <v>42193.697916666672</v>
      </c>
      <c r="U1875">
        <f t="shared" si="145"/>
        <v>2015</v>
      </c>
    </row>
    <row r="1876" spans="1:21" ht="57.6" hidden="1" x14ac:dyDescent="0.3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7"/>
        <v>0</v>
      </c>
      <c r="P1876">
        <f t="shared" si="146"/>
        <v>13</v>
      </c>
      <c r="Q1876" s="9" t="s">
        <v>8331</v>
      </c>
      <c r="R1876" t="s">
        <v>8333</v>
      </c>
      <c r="S1876" s="16">
        <f t="shared" si="143"/>
        <v>42529.969131944439</v>
      </c>
      <c r="T1876" s="16">
        <f t="shared" si="144"/>
        <v>42549.969131944439</v>
      </c>
      <c r="U1876">
        <f t="shared" si="145"/>
        <v>2016</v>
      </c>
    </row>
    <row r="1877" spans="1:21" ht="43.2" hidden="1" x14ac:dyDescent="0.3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7"/>
        <v>1</v>
      </c>
      <c r="P1877">
        <f t="shared" si="146"/>
        <v>17</v>
      </c>
      <c r="Q1877" s="9" t="s">
        <v>8331</v>
      </c>
      <c r="R1877" t="s">
        <v>8333</v>
      </c>
      <c r="S1877" s="16">
        <f t="shared" si="143"/>
        <v>42528.899398148147</v>
      </c>
      <c r="T1877" s="16">
        <f t="shared" si="144"/>
        <v>42588.899398148147</v>
      </c>
      <c r="U1877">
        <f t="shared" si="145"/>
        <v>2016</v>
      </c>
    </row>
    <row r="1878" spans="1:21" ht="43.2" hidden="1" x14ac:dyDescent="0.3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7"/>
        <v>0</v>
      </c>
      <c r="P1878" t="str">
        <f t="shared" si="146"/>
        <v>N/A</v>
      </c>
      <c r="Q1878" s="9" t="s">
        <v>8331</v>
      </c>
      <c r="R1878" t="s">
        <v>8333</v>
      </c>
      <c r="S1878" s="16">
        <f t="shared" si="143"/>
        <v>41776.284780092588</v>
      </c>
      <c r="T1878" s="16">
        <f t="shared" si="144"/>
        <v>41806.284780092588</v>
      </c>
      <c r="U1878">
        <f t="shared" si="145"/>
        <v>2014</v>
      </c>
    </row>
    <row r="1879" spans="1:21" ht="43.2" hidden="1" x14ac:dyDescent="0.3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7"/>
        <v>0</v>
      </c>
      <c r="P1879" t="str">
        <f t="shared" si="146"/>
        <v>N/A</v>
      </c>
      <c r="Q1879" s="9" t="s">
        <v>8331</v>
      </c>
      <c r="R1879" t="s">
        <v>8333</v>
      </c>
      <c r="S1879" s="16">
        <f t="shared" si="143"/>
        <v>42035.029224537036</v>
      </c>
      <c r="T1879" s="16">
        <f t="shared" si="144"/>
        <v>42064.029224537036</v>
      </c>
      <c r="U1879">
        <f t="shared" si="145"/>
        <v>2015</v>
      </c>
    </row>
    <row r="1880" spans="1:21" ht="57.6" hidden="1" x14ac:dyDescent="0.3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7"/>
        <v>0</v>
      </c>
      <c r="P1880" t="str">
        <f t="shared" si="146"/>
        <v>N/A</v>
      </c>
      <c r="Q1880" s="9" t="s">
        <v>8331</v>
      </c>
      <c r="R1880" t="s">
        <v>8333</v>
      </c>
      <c r="S1880" s="16">
        <f t="shared" si="143"/>
        <v>41773.008738425924</v>
      </c>
      <c r="T1880" s="16">
        <f t="shared" si="144"/>
        <v>41803.008738425924</v>
      </c>
      <c r="U1880">
        <f t="shared" si="145"/>
        <v>2014</v>
      </c>
    </row>
    <row r="1881" spans="1:21" ht="43.2" hidden="1" x14ac:dyDescent="0.3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7"/>
        <v>0</v>
      </c>
      <c r="P1881">
        <f t="shared" si="146"/>
        <v>3</v>
      </c>
      <c r="Q1881" s="9" t="s">
        <v>8331</v>
      </c>
      <c r="R1881" t="s">
        <v>8333</v>
      </c>
      <c r="S1881" s="16">
        <f t="shared" si="143"/>
        <v>42413.649641203709</v>
      </c>
      <c r="T1881" s="16">
        <f t="shared" si="144"/>
        <v>42443.607974537037</v>
      </c>
      <c r="U1881">
        <f t="shared" si="145"/>
        <v>2016</v>
      </c>
    </row>
    <row r="1882" spans="1:21" ht="28.8" hidden="1" x14ac:dyDescent="0.3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7"/>
        <v>20</v>
      </c>
      <c r="P1882">
        <f t="shared" si="146"/>
        <v>41.83</v>
      </c>
      <c r="Q1882" s="9" t="s">
        <v>8331</v>
      </c>
      <c r="R1882" t="s">
        <v>8333</v>
      </c>
      <c r="S1882" s="16">
        <f t="shared" si="143"/>
        <v>42430.566898148143</v>
      </c>
      <c r="T1882" s="16">
        <f t="shared" si="144"/>
        <v>42459.525231481486</v>
      </c>
      <c r="U1882">
        <f t="shared" si="145"/>
        <v>2016</v>
      </c>
    </row>
    <row r="1883" spans="1:21" ht="43.2" hidden="1" x14ac:dyDescent="0.3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7"/>
        <v>173</v>
      </c>
      <c r="P1883">
        <f t="shared" si="146"/>
        <v>49.34</v>
      </c>
      <c r="Q1883" s="9" t="s">
        <v>8323</v>
      </c>
      <c r="R1883" t="s">
        <v>8327</v>
      </c>
      <c r="S1883" s="16">
        <f t="shared" si="143"/>
        <v>42043.152650462958</v>
      </c>
      <c r="T1883" s="16">
        <f t="shared" si="144"/>
        <v>42073.110983796301</v>
      </c>
      <c r="U1883">
        <f t="shared" si="145"/>
        <v>2015</v>
      </c>
    </row>
    <row r="1884" spans="1:21" ht="43.2" hidden="1" x14ac:dyDescent="0.3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7"/>
        <v>101</v>
      </c>
      <c r="P1884">
        <f t="shared" si="146"/>
        <v>41.73</v>
      </c>
      <c r="Q1884" s="9" t="s">
        <v>8323</v>
      </c>
      <c r="R1884" t="s">
        <v>8327</v>
      </c>
      <c r="S1884" s="16">
        <f t="shared" si="143"/>
        <v>41067.949212962965</v>
      </c>
      <c r="T1884" s="16">
        <f t="shared" si="144"/>
        <v>41100.991666666669</v>
      </c>
      <c r="U1884">
        <f t="shared" si="145"/>
        <v>2012</v>
      </c>
    </row>
    <row r="1885" spans="1:21" ht="43.2" hidden="1" x14ac:dyDescent="0.3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7"/>
        <v>105</v>
      </c>
      <c r="P1885">
        <f t="shared" si="146"/>
        <v>32.72</v>
      </c>
      <c r="Q1885" s="9" t="s">
        <v>8323</v>
      </c>
      <c r="R1885" t="s">
        <v>8327</v>
      </c>
      <c r="S1885" s="16">
        <f t="shared" si="143"/>
        <v>40977.948009259257</v>
      </c>
      <c r="T1885" s="16">
        <f t="shared" si="144"/>
        <v>41007.906342592592</v>
      </c>
      <c r="U1885">
        <f t="shared" si="145"/>
        <v>2012</v>
      </c>
    </row>
    <row r="1886" spans="1:21" ht="43.2" hidden="1" x14ac:dyDescent="0.3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7"/>
        <v>135</v>
      </c>
      <c r="P1886">
        <f t="shared" si="146"/>
        <v>51.96</v>
      </c>
      <c r="Q1886" s="9" t="s">
        <v>8323</v>
      </c>
      <c r="R1886" t="s">
        <v>8327</v>
      </c>
      <c r="S1886" s="16">
        <f t="shared" si="143"/>
        <v>41205.198321759257</v>
      </c>
      <c r="T1886" s="16">
        <f t="shared" si="144"/>
        <v>41240.5</v>
      </c>
      <c r="U1886">
        <f t="shared" si="145"/>
        <v>2012</v>
      </c>
    </row>
    <row r="1887" spans="1:21" ht="43.2" hidden="1" x14ac:dyDescent="0.3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7"/>
        <v>116</v>
      </c>
      <c r="P1887">
        <f t="shared" si="146"/>
        <v>50.69</v>
      </c>
      <c r="Q1887" s="9" t="s">
        <v>8323</v>
      </c>
      <c r="R1887" t="s">
        <v>8327</v>
      </c>
      <c r="S1887" s="16">
        <f t="shared" si="143"/>
        <v>41099.093865740739</v>
      </c>
      <c r="T1887" s="16">
        <f t="shared" si="144"/>
        <v>41131.916666666664</v>
      </c>
      <c r="U1887">
        <f t="shared" si="145"/>
        <v>2012</v>
      </c>
    </row>
    <row r="1888" spans="1:21" ht="43.2" hidden="1" x14ac:dyDescent="0.3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7"/>
        <v>102</v>
      </c>
      <c r="P1888">
        <f t="shared" si="146"/>
        <v>42.24</v>
      </c>
      <c r="Q1888" s="9" t="s">
        <v>8323</v>
      </c>
      <c r="R1888" t="s">
        <v>8327</v>
      </c>
      <c r="S1888" s="16">
        <f t="shared" si="143"/>
        <v>41925.906689814816</v>
      </c>
      <c r="T1888" s="16">
        <f t="shared" si="144"/>
        <v>41955.94835648148</v>
      </c>
      <c r="U1888">
        <f t="shared" si="145"/>
        <v>2014</v>
      </c>
    </row>
    <row r="1889" spans="1:21" ht="43.2" hidden="1" x14ac:dyDescent="0.3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7"/>
        <v>111</v>
      </c>
      <c r="P1889">
        <f t="shared" si="146"/>
        <v>416.88</v>
      </c>
      <c r="Q1889" s="9" t="s">
        <v>8323</v>
      </c>
      <c r="R1889" t="s">
        <v>8327</v>
      </c>
      <c r="S1889" s="16">
        <f t="shared" si="143"/>
        <v>42323.800138888888</v>
      </c>
      <c r="T1889" s="16">
        <f t="shared" si="144"/>
        <v>42341.895833333328</v>
      </c>
      <c r="U1889">
        <f t="shared" si="145"/>
        <v>2015</v>
      </c>
    </row>
    <row r="1890" spans="1:21" ht="57.6" hidden="1" x14ac:dyDescent="0.3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7"/>
        <v>166</v>
      </c>
      <c r="P1890">
        <f t="shared" si="146"/>
        <v>46.65</v>
      </c>
      <c r="Q1890" s="9" t="s">
        <v>8323</v>
      </c>
      <c r="R1890" t="s">
        <v>8327</v>
      </c>
      <c r="S1890" s="16">
        <f t="shared" si="143"/>
        <v>40299.239953703705</v>
      </c>
      <c r="T1890" s="16">
        <f t="shared" si="144"/>
        <v>40330.207638888889</v>
      </c>
      <c r="U1890">
        <f t="shared" si="145"/>
        <v>2010</v>
      </c>
    </row>
    <row r="1891" spans="1:21" ht="43.2" hidden="1" x14ac:dyDescent="0.3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7"/>
        <v>107</v>
      </c>
      <c r="P1891">
        <f t="shared" si="146"/>
        <v>48.45</v>
      </c>
      <c r="Q1891" s="9" t="s">
        <v>8323</v>
      </c>
      <c r="R1891" t="s">
        <v>8327</v>
      </c>
      <c r="S1891" s="16">
        <f t="shared" si="143"/>
        <v>41299.793356481481</v>
      </c>
      <c r="T1891" s="16">
        <f t="shared" si="144"/>
        <v>41344.751689814817</v>
      </c>
      <c r="U1891">
        <f t="shared" si="145"/>
        <v>2013</v>
      </c>
    </row>
    <row r="1892" spans="1:21" ht="43.2" hidden="1" x14ac:dyDescent="0.3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7"/>
        <v>145</v>
      </c>
      <c r="P1892">
        <f t="shared" si="146"/>
        <v>70.53</v>
      </c>
      <c r="Q1892" s="9" t="s">
        <v>8323</v>
      </c>
      <c r="R1892" t="s">
        <v>8327</v>
      </c>
      <c r="S1892" s="16">
        <f t="shared" si="143"/>
        <v>41228.786203703705</v>
      </c>
      <c r="T1892" s="16">
        <f t="shared" si="144"/>
        <v>41258.786203703705</v>
      </c>
      <c r="U1892">
        <f t="shared" si="145"/>
        <v>2012</v>
      </c>
    </row>
    <row r="1893" spans="1:21" ht="57.6" hidden="1" x14ac:dyDescent="0.3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7"/>
        <v>106</v>
      </c>
      <c r="P1893">
        <f t="shared" si="146"/>
        <v>87.96</v>
      </c>
      <c r="Q1893" s="9" t="s">
        <v>8323</v>
      </c>
      <c r="R1893" t="s">
        <v>8327</v>
      </c>
      <c r="S1893" s="16">
        <f t="shared" si="143"/>
        <v>40335.798078703701</v>
      </c>
      <c r="T1893" s="16">
        <f t="shared" si="144"/>
        <v>40381.25</v>
      </c>
      <c r="U1893">
        <f t="shared" si="145"/>
        <v>2010</v>
      </c>
    </row>
    <row r="1894" spans="1:21" ht="43.2" hidden="1" x14ac:dyDescent="0.3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7"/>
        <v>137</v>
      </c>
      <c r="P1894">
        <f t="shared" si="146"/>
        <v>26.27</v>
      </c>
      <c r="Q1894" s="9" t="s">
        <v>8323</v>
      </c>
      <c r="R1894" t="s">
        <v>8327</v>
      </c>
      <c r="S1894" s="16">
        <f t="shared" si="143"/>
        <v>40671.637511574074</v>
      </c>
      <c r="T1894" s="16">
        <f t="shared" si="144"/>
        <v>40701.637511574074</v>
      </c>
      <c r="U1894">
        <f t="shared" si="145"/>
        <v>2011</v>
      </c>
    </row>
    <row r="1895" spans="1:21" ht="43.2" hidden="1" x14ac:dyDescent="0.3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7"/>
        <v>104</v>
      </c>
      <c r="P1895">
        <f t="shared" si="146"/>
        <v>57.78</v>
      </c>
      <c r="Q1895" s="9" t="s">
        <v>8323</v>
      </c>
      <c r="R1895" t="s">
        <v>8327</v>
      </c>
      <c r="S1895" s="16">
        <f t="shared" si="143"/>
        <v>40632.94195601852</v>
      </c>
      <c r="T1895" s="16">
        <f t="shared" si="144"/>
        <v>40649.165972222225</v>
      </c>
      <c r="U1895">
        <f t="shared" si="145"/>
        <v>2011</v>
      </c>
    </row>
    <row r="1896" spans="1:21" ht="28.8" hidden="1" x14ac:dyDescent="0.3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7"/>
        <v>115</v>
      </c>
      <c r="P1896">
        <f t="shared" si="146"/>
        <v>57.25</v>
      </c>
      <c r="Q1896" s="9" t="s">
        <v>8323</v>
      </c>
      <c r="R1896" t="s">
        <v>8327</v>
      </c>
      <c r="S1896" s="16">
        <f t="shared" si="143"/>
        <v>40920.904895833337</v>
      </c>
      <c r="T1896" s="16">
        <f t="shared" si="144"/>
        <v>40951.904895833337</v>
      </c>
      <c r="U1896">
        <f t="shared" si="145"/>
        <v>2012</v>
      </c>
    </row>
    <row r="1897" spans="1:21" ht="57.6" hidden="1" x14ac:dyDescent="0.3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7"/>
        <v>102</v>
      </c>
      <c r="P1897">
        <f t="shared" si="146"/>
        <v>196.34</v>
      </c>
      <c r="Q1897" s="9" t="s">
        <v>8323</v>
      </c>
      <c r="R1897" t="s">
        <v>8327</v>
      </c>
      <c r="S1897" s="16">
        <f t="shared" si="143"/>
        <v>42267.746782407412</v>
      </c>
      <c r="T1897" s="16">
        <f t="shared" si="144"/>
        <v>42297.746782407412</v>
      </c>
      <c r="U1897">
        <f t="shared" si="145"/>
        <v>2015</v>
      </c>
    </row>
    <row r="1898" spans="1:21" ht="43.2" hidden="1" x14ac:dyDescent="0.3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7"/>
        <v>124</v>
      </c>
      <c r="P1898">
        <f t="shared" si="146"/>
        <v>43</v>
      </c>
      <c r="Q1898" s="9" t="s">
        <v>8323</v>
      </c>
      <c r="R1898" t="s">
        <v>8327</v>
      </c>
      <c r="S1898" s="16">
        <f t="shared" si="143"/>
        <v>40981.710243055553</v>
      </c>
      <c r="T1898" s="16">
        <f t="shared" si="144"/>
        <v>41011.710243055553</v>
      </c>
      <c r="U1898">
        <f t="shared" si="145"/>
        <v>2012</v>
      </c>
    </row>
    <row r="1899" spans="1:21" ht="43.2" hidden="1" x14ac:dyDescent="0.3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7"/>
        <v>102</v>
      </c>
      <c r="P1899">
        <f t="shared" si="146"/>
        <v>35.549999999999997</v>
      </c>
      <c r="Q1899" s="9" t="s">
        <v>8323</v>
      </c>
      <c r="R1899" t="s">
        <v>8327</v>
      </c>
      <c r="S1899" s="16">
        <f t="shared" si="143"/>
        <v>41680.583402777782</v>
      </c>
      <c r="T1899" s="16">
        <f t="shared" si="144"/>
        <v>41702.875</v>
      </c>
      <c r="U1899">
        <f t="shared" si="145"/>
        <v>2014</v>
      </c>
    </row>
    <row r="1900" spans="1:21" ht="43.2" hidden="1" x14ac:dyDescent="0.3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7"/>
        <v>145</v>
      </c>
      <c r="P1900">
        <f t="shared" si="146"/>
        <v>68.81</v>
      </c>
      <c r="Q1900" s="9" t="s">
        <v>8323</v>
      </c>
      <c r="R1900" t="s">
        <v>8327</v>
      </c>
      <c r="S1900" s="16">
        <f t="shared" si="143"/>
        <v>42366.192974537036</v>
      </c>
      <c r="T1900" s="16">
        <f t="shared" si="144"/>
        <v>42401.75</v>
      </c>
      <c r="U1900">
        <f t="shared" si="145"/>
        <v>2015</v>
      </c>
    </row>
    <row r="1901" spans="1:21" ht="43.2" hidden="1" x14ac:dyDescent="0.3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7"/>
        <v>133</v>
      </c>
      <c r="P1901">
        <f t="shared" si="146"/>
        <v>28.57</v>
      </c>
      <c r="Q1901" s="9" t="s">
        <v>8323</v>
      </c>
      <c r="R1901" t="s">
        <v>8327</v>
      </c>
      <c r="S1901" s="16">
        <f t="shared" si="143"/>
        <v>42058.941736111112</v>
      </c>
      <c r="T1901" s="16">
        <f t="shared" si="144"/>
        <v>42088.90006944444</v>
      </c>
      <c r="U1901">
        <f t="shared" si="145"/>
        <v>2015</v>
      </c>
    </row>
    <row r="1902" spans="1:21" ht="57.6" hidden="1" x14ac:dyDescent="0.3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7"/>
        <v>109</v>
      </c>
      <c r="P1902">
        <f t="shared" si="146"/>
        <v>50.63</v>
      </c>
      <c r="Q1902" s="9" t="s">
        <v>8323</v>
      </c>
      <c r="R1902" t="s">
        <v>8327</v>
      </c>
      <c r="S1902" s="16">
        <f t="shared" si="143"/>
        <v>41160.871886574074</v>
      </c>
      <c r="T1902" s="16">
        <f t="shared" si="144"/>
        <v>41188.415972222225</v>
      </c>
      <c r="U1902">
        <f t="shared" si="145"/>
        <v>2012</v>
      </c>
    </row>
    <row r="1903" spans="1:21" ht="43.2" hidden="1" x14ac:dyDescent="0.3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7"/>
        <v>3</v>
      </c>
      <c r="P1903">
        <f t="shared" si="146"/>
        <v>106.8</v>
      </c>
      <c r="Q1903" s="9" t="s">
        <v>8317</v>
      </c>
      <c r="R1903" t="s">
        <v>8346</v>
      </c>
      <c r="S1903" s="16">
        <f t="shared" si="143"/>
        <v>42116.54315972222</v>
      </c>
      <c r="T1903" s="16">
        <f t="shared" si="144"/>
        <v>42146.541666666672</v>
      </c>
      <c r="U1903">
        <f t="shared" si="145"/>
        <v>2015</v>
      </c>
    </row>
    <row r="1904" spans="1:21" ht="43.2" hidden="1" x14ac:dyDescent="0.3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7"/>
        <v>1</v>
      </c>
      <c r="P1904">
        <f t="shared" si="146"/>
        <v>4</v>
      </c>
      <c r="Q1904" s="9" t="s">
        <v>8317</v>
      </c>
      <c r="R1904" t="s">
        <v>8346</v>
      </c>
      <c r="S1904" s="16">
        <f t="shared" si="143"/>
        <v>42037.789895833332</v>
      </c>
      <c r="T1904" s="16">
        <f t="shared" si="144"/>
        <v>42067.789895833332</v>
      </c>
      <c r="U1904">
        <f t="shared" si="145"/>
        <v>2015</v>
      </c>
    </row>
    <row r="1905" spans="1:21" ht="43.2" hidden="1" x14ac:dyDescent="0.3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7"/>
        <v>47</v>
      </c>
      <c r="P1905">
        <f t="shared" si="146"/>
        <v>34.1</v>
      </c>
      <c r="Q1905" s="9" t="s">
        <v>8317</v>
      </c>
      <c r="R1905" t="s">
        <v>8346</v>
      </c>
      <c r="S1905" s="16">
        <f t="shared" si="143"/>
        <v>42702.770729166667</v>
      </c>
      <c r="T1905" s="16">
        <f t="shared" si="144"/>
        <v>42762.770729166667</v>
      </c>
      <c r="U1905">
        <f t="shared" si="145"/>
        <v>2016</v>
      </c>
    </row>
    <row r="1906" spans="1:21" ht="43.2" hidden="1" x14ac:dyDescent="0.3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7"/>
        <v>0</v>
      </c>
      <c r="P1906">
        <f t="shared" si="146"/>
        <v>25</v>
      </c>
      <c r="Q1906" s="9" t="s">
        <v>8317</v>
      </c>
      <c r="R1906" t="s">
        <v>8346</v>
      </c>
      <c r="S1906" s="16">
        <f t="shared" si="143"/>
        <v>42326.685428240744</v>
      </c>
      <c r="T1906" s="16">
        <f t="shared" si="144"/>
        <v>42371.685428240744</v>
      </c>
      <c r="U1906">
        <f t="shared" si="145"/>
        <v>2015</v>
      </c>
    </row>
    <row r="1907" spans="1:21" ht="57.6" hidden="1" x14ac:dyDescent="0.3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7"/>
        <v>0</v>
      </c>
      <c r="P1907">
        <f t="shared" si="146"/>
        <v>10.5</v>
      </c>
      <c r="Q1907" s="9" t="s">
        <v>8317</v>
      </c>
      <c r="R1907" t="s">
        <v>8346</v>
      </c>
      <c r="S1907" s="16">
        <f t="shared" si="143"/>
        <v>41859.925856481481</v>
      </c>
      <c r="T1907" s="16">
        <f t="shared" si="144"/>
        <v>41889.925856481481</v>
      </c>
      <c r="U1907">
        <f t="shared" si="145"/>
        <v>2014</v>
      </c>
    </row>
    <row r="1908" spans="1:21" ht="43.2" hidden="1" x14ac:dyDescent="0.3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7"/>
        <v>43</v>
      </c>
      <c r="P1908">
        <f t="shared" si="146"/>
        <v>215.96</v>
      </c>
      <c r="Q1908" s="9" t="s">
        <v>8317</v>
      </c>
      <c r="R1908" t="s">
        <v>8346</v>
      </c>
      <c r="S1908" s="16">
        <f t="shared" si="143"/>
        <v>42514.671099537038</v>
      </c>
      <c r="T1908" s="16">
        <f t="shared" si="144"/>
        <v>42544.671099537038</v>
      </c>
      <c r="U1908">
        <f t="shared" si="145"/>
        <v>2016</v>
      </c>
    </row>
    <row r="1909" spans="1:21" ht="43.2" hidden="1" x14ac:dyDescent="0.3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7"/>
        <v>0</v>
      </c>
      <c r="P1909">
        <f t="shared" si="146"/>
        <v>21.25</v>
      </c>
      <c r="Q1909" s="9" t="s">
        <v>8317</v>
      </c>
      <c r="R1909" t="s">
        <v>8346</v>
      </c>
      <c r="S1909" s="16">
        <f t="shared" si="143"/>
        <v>41767.587094907409</v>
      </c>
      <c r="T1909" s="16">
        <f t="shared" si="144"/>
        <v>41782.587094907409</v>
      </c>
      <c r="U1909">
        <f t="shared" si="145"/>
        <v>2014</v>
      </c>
    </row>
    <row r="1910" spans="1:21" ht="43.2" hidden="1" x14ac:dyDescent="0.3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7"/>
        <v>2</v>
      </c>
      <c r="P1910">
        <f t="shared" si="146"/>
        <v>108.25</v>
      </c>
      <c r="Q1910" s="9" t="s">
        <v>8317</v>
      </c>
      <c r="R1910" t="s">
        <v>8346</v>
      </c>
      <c r="S1910" s="16">
        <f t="shared" si="143"/>
        <v>42703.917824074073</v>
      </c>
      <c r="T1910" s="16">
        <f t="shared" si="144"/>
        <v>42733.917824074073</v>
      </c>
      <c r="U1910">
        <f t="shared" si="145"/>
        <v>2016</v>
      </c>
    </row>
    <row r="1911" spans="1:21" ht="43.2" hidden="1" x14ac:dyDescent="0.3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7"/>
        <v>14</v>
      </c>
      <c r="P1911">
        <f t="shared" si="146"/>
        <v>129.97</v>
      </c>
      <c r="Q1911" s="9" t="s">
        <v>8317</v>
      </c>
      <c r="R1911" t="s">
        <v>8346</v>
      </c>
      <c r="S1911" s="16">
        <f t="shared" si="143"/>
        <v>41905.429155092592</v>
      </c>
      <c r="T1911" s="16">
        <f t="shared" si="144"/>
        <v>41935.429155092592</v>
      </c>
      <c r="U1911">
        <f t="shared" si="145"/>
        <v>2014</v>
      </c>
    </row>
    <row r="1912" spans="1:21" ht="43.2" hidden="1" x14ac:dyDescent="0.3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7"/>
        <v>39</v>
      </c>
      <c r="P1912">
        <f t="shared" si="146"/>
        <v>117.49</v>
      </c>
      <c r="Q1912" s="9" t="s">
        <v>8317</v>
      </c>
      <c r="R1912" t="s">
        <v>8346</v>
      </c>
      <c r="S1912" s="16">
        <f t="shared" si="143"/>
        <v>42264.963159722218</v>
      </c>
      <c r="T1912" s="16">
        <f t="shared" si="144"/>
        <v>42308.947916666672</v>
      </c>
      <c r="U1912">
        <f t="shared" si="145"/>
        <v>2015</v>
      </c>
    </row>
    <row r="1913" spans="1:21" ht="57.6" hidden="1" x14ac:dyDescent="0.3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7"/>
        <v>0</v>
      </c>
      <c r="P1913">
        <f t="shared" si="146"/>
        <v>10</v>
      </c>
      <c r="Q1913" s="9" t="s">
        <v>8317</v>
      </c>
      <c r="R1913" t="s">
        <v>8346</v>
      </c>
      <c r="S1913" s="16">
        <f t="shared" si="143"/>
        <v>41830.033958333333</v>
      </c>
      <c r="T1913" s="16">
        <f t="shared" si="144"/>
        <v>41860.033958333333</v>
      </c>
      <c r="U1913">
        <f t="shared" si="145"/>
        <v>2014</v>
      </c>
    </row>
    <row r="1914" spans="1:21" ht="43.2" hidden="1" x14ac:dyDescent="0.3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7"/>
        <v>59</v>
      </c>
      <c r="P1914">
        <f t="shared" si="146"/>
        <v>70.599999999999994</v>
      </c>
      <c r="Q1914" s="9" t="s">
        <v>8317</v>
      </c>
      <c r="R1914" t="s">
        <v>8346</v>
      </c>
      <c r="S1914" s="16">
        <f t="shared" si="143"/>
        <v>42129.226388888885</v>
      </c>
      <c r="T1914" s="16">
        <f t="shared" si="144"/>
        <v>42159.226388888885</v>
      </c>
      <c r="U1914">
        <f t="shared" si="145"/>
        <v>2015</v>
      </c>
    </row>
    <row r="1915" spans="1:21" ht="28.8" hidden="1" x14ac:dyDescent="0.3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7"/>
        <v>1</v>
      </c>
      <c r="P1915">
        <f t="shared" si="146"/>
        <v>24.5</v>
      </c>
      <c r="Q1915" s="9" t="s">
        <v>8317</v>
      </c>
      <c r="R1915" t="s">
        <v>8346</v>
      </c>
      <c r="S1915" s="16">
        <f t="shared" si="143"/>
        <v>41890.511319444442</v>
      </c>
      <c r="T1915" s="16">
        <f t="shared" si="144"/>
        <v>41920.511319444442</v>
      </c>
      <c r="U1915">
        <f t="shared" si="145"/>
        <v>2014</v>
      </c>
    </row>
    <row r="1916" spans="1:21" ht="43.2" hidden="1" x14ac:dyDescent="0.3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7"/>
        <v>9</v>
      </c>
      <c r="P1916">
        <f t="shared" si="146"/>
        <v>30</v>
      </c>
      <c r="Q1916" s="9" t="s">
        <v>8317</v>
      </c>
      <c r="R1916" t="s">
        <v>8346</v>
      </c>
      <c r="S1916" s="16">
        <f t="shared" si="143"/>
        <v>41929.174456018518</v>
      </c>
      <c r="T1916" s="16">
        <f t="shared" si="144"/>
        <v>41944.165972222225</v>
      </c>
      <c r="U1916">
        <f t="shared" si="145"/>
        <v>2014</v>
      </c>
    </row>
    <row r="1917" spans="1:21" ht="43.2" hidden="1" x14ac:dyDescent="0.3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7"/>
        <v>2</v>
      </c>
      <c r="P1917">
        <f t="shared" si="146"/>
        <v>2</v>
      </c>
      <c r="Q1917" s="9" t="s">
        <v>8317</v>
      </c>
      <c r="R1917" t="s">
        <v>8346</v>
      </c>
      <c r="S1917" s="16">
        <f t="shared" si="143"/>
        <v>41864.04886574074</v>
      </c>
      <c r="T1917" s="16">
        <f t="shared" si="144"/>
        <v>41884.04886574074</v>
      </c>
      <c r="U1917">
        <f t="shared" si="145"/>
        <v>2014</v>
      </c>
    </row>
    <row r="1918" spans="1:21" ht="28.8" hidden="1" x14ac:dyDescent="0.3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7"/>
        <v>1</v>
      </c>
      <c r="P1918">
        <f t="shared" si="146"/>
        <v>17</v>
      </c>
      <c r="Q1918" s="9" t="s">
        <v>8317</v>
      </c>
      <c r="R1918" t="s">
        <v>8346</v>
      </c>
      <c r="S1918" s="16">
        <f t="shared" si="143"/>
        <v>42656.717303240745</v>
      </c>
      <c r="T1918" s="16">
        <f t="shared" si="144"/>
        <v>42681.758969907409</v>
      </c>
      <c r="U1918">
        <f t="shared" si="145"/>
        <v>2016</v>
      </c>
    </row>
    <row r="1919" spans="1:21" ht="28.8" hidden="1" x14ac:dyDescent="0.3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7"/>
        <v>53</v>
      </c>
      <c r="P1919">
        <f t="shared" si="146"/>
        <v>2928.93</v>
      </c>
      <c r="Q1919" s="9" t="s">
        <v>8317</v>
      </c>
      <c r="R1919" t="s">
        <v>8346</v>
      </c>
      <c r="S1919" s="16">
        <f t="shared" si="143"/>
        <v>42746.270057870366</v>
      </c>
      <c r="T1919" s="16">
        <f t="shared" si="144"/>
        <v>42776.270057870366</v>
      </c>
      <c r="U1919">
        <f t="shared" si="145"/>
        <v>2017</v>
      </c>
    </row>
    <row r="1920" spans="1:21" ht="43.2" hidden="1" x14ac:dyDescent="0.3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7"/>
        <v>1</v>
      </c>
      <c r="P1920">
        <f t="shared" si="146"/>
        <v>28.89</v>
      </c>
      <c r="Q1920" s="9" t="s">
        <v>8317</v>
      </c>
      <c r="R1920" t="s">
        <v>8346</v>
      </c>
      <c r="S1920" s="16">
        <f t="shared" si="143"/>
        <v>41828.789942129632</v>
      </c>
      <c r="T1920" s="16">
        <f t="shared" si="144"/>
        <v>41863.789942129632</v>
      </c>
      <c r="U1920">
        <f t="shared" si="145"/>
        <v>2014</v>
      </c>
    </row>
    <row r="1921" spans="1:21" ht="43.2" hidden="1" x14ac:dyDescent="0.3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7"/>
        <v>47</v>
      </c>
      <c r="P1921">
        <f t="shared" si="146"/>
        <v>29.63</v>
      </c>
      <c r="Q1921" s="9" t="s">
        <v>8317</v>
      </c>
      <c r="R1921" t="s">
        <v>8346</v>
      </c>
      <c r="S1921" s="16">
        <f t="shared" si="143"/>
        <v>42113.875567129624</v>
      </c>
      <c r="T1921" s="16">
        <f t="shared" si="144"/>
        <v>42143.875567129624</v>
      </c>
      <c r="U1921">
        <f t="shared" si="145"/>
        <v>2015</v>
      </c>
    </row>
    <row r="1922" spans="1:21" ht="43.2" hidden="1" x14ac:dyDescent="0.3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47"/>
        <v>43</v>
      </c>
      <c r="P1922">
        <f t="shared" si="146"/>
        <v>40.98</v>
      </c>
      <c r="Q1922" s="9" t="s">
        <v>8317</v>
      </c>
      <c r="R1922" t="s">
        <v>8346</v>
      </c>
      <c r="S1922" s="16">
        <f t="shared" si="143"/>
        <v>42270.875706018516</v>
      </c>
      <c r="T1922" s="16">
        <f t="shared" si="144"/>
        <v>42298.958333333328</v>
      </c>
      <c r="U1922">
        <f t="shared" si="145"/>
        <v>2015</v>
      </c>
    </row>
    <row r="1923" spans="1:21" ht="28.8" hidden="1" x14ac:dyDescent="0.3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47"/>
        <v>137</v>
      </c>
      <c r="P1923">
        <f t="shared" si="146"/>
        <v>54</v>
      </c>
      <c r="Q1923" s="9" t="s">
        <v>8323</v>
      </c>
      <c r="R1923" t="s">
        <v>8327</v>
      </c>
      <c r="S1923" s="16">
        <f t="shared" ref="S1923:S1986" si="148">(((J1923/60)/60)/24)+DATE(1970,1,1)</f>
        <v>41074.221562500003</v>
      </c>
      <c r="T1923" s="16">
        <f t="shared" ref="T1923:T1986" si="149">(((I1923/60)/60)/24)+DATE(1970,1,1)</f>
        <v>41104.221562500003</v>
      </c>
      <c r="U1923">
        <f t="shared" ref="U1923:U1986" si="150">YEAR(S:S)</f>
        <v>2012</v>
      </c>
    </row>
    <row r="1924" spans="1:21" ht="43.2" hidden="1" x14ac:dyDescent="0.3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47"/>
        <v>116</v>
      </c>
      <c r="P1924">
        <f t="shared" ref="P1924:P1987" si="151">IFERROR(ROUND(E1924/L1924,2), "N/A")</f>
        <v>36.11</v>
      </c>
      <c r="Q1924" s="9" t="s">
        <v>8323</v>
      </c>
      <c r="R1924" t="s">
        <v>8327</v>
      </c>
      <c r="S1924" s="16">
        <f t="shared" si="148"/>
        <v>41590.255868055552</v>
      </c>
      <c r="T1924" s="16">
        <f t="shared" si="149"/>
        <v>41620.255868055552</v>
      </c>
      <c r="U1924">
        <f t="shared" si="150"/>
        <v>2013</v>
      </c>
    </row>
    <row r="1925" spans="1:21" ht="43.2" hidden="1" x14ac:dyDescent="0.3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ref="O1925:O1988" si="152">ROUND(E1925/D1925*100,0)</f>
        <v>241</v>
      </c>
      <c r="P1925">
        <f t="shared" si="151"/>
        <v>23.15</v>
      </c>
      <c r="Q1925" s="9" t="s">
        <v>8323</v>
      </c>
      <c r="R1925" t="s">
        <v>8327</v>
      </c>
      <c r="S1925" s="16">
        <f t="shared" si="148"/>
        <v>40772.848749999997</v>
      </c>
      <c r="T1925" s="16">
        <f t="shared" si="149"/>
        <v>40813.207638888889</v>
      </c>
      <c r="U1925">
        <f t="shared" si="150"/>
        <v>2011</v>
      </c>
    </row>
    <row r="1926" spans="1:21" ht="57.6" hidden="1" x14ac:dyDescent="0.3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2"/>
        <v>114</v>
      </c>
      <c r="P1926">
        <f t="shared" si="151"/>
        <v>104</v>
      </c>
      <c r="Q1926" s="9" t="s">
        <v>8323</v>
      </c>
      <c r="R1926" t="s">
        <v>8327</v>
      </c>
      <c r="S1926" s="16">
        <f t="shared" si="148"/>
        <v>41626.761053240742</v>
      </c>
      <c r="T1926" s="16">
        <f t="shared" si="149"/>
        <v>41654.814583333333</v>
      </c>
      <c r="U1926">
        <f t="shared" si="150"/>
        <v>2013</v>
      </c>
    </row>
    <row r="1927" spans="1:21" ht="43.2" hidden="1" x14ac:dyDescent="0.3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2"/>
        <v>110</v>
      </c>
      <c r="P1927">
        <f t="shared" si="151"/>
        <v>31.83</v>
      </c>
      <c r="Q1927" s="9" t="s">
        <v>8323</v>
      </c>
      <c r="R1927" t="s">
        <v>8327</v>
      </c>
      <c r="S1927" s="16">
        <f t="shared" si="148"/>
        <v>41535.90148148148</v>
      </c>
      <c r="T1927" s="16">
        <f t="shared" si="149"/>
        <v>41558</v>
      </c>
      <c r="U1927">
        <f t="shared" si="150"/>
        <v>2013</v>
      </c>
    </row>
    <row r="1928" spans="1:21" ht="57.6" hidden="1" x14ac:dyDescent="0.3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2"/>
        <v>195</v>
      </c>
      <c r="P1928">
        <f t="shared" si="151"/>
        <v>27.39</v>
      </c>
      <c r="Q1928" s="9" t="s">
        <v>8323</v>
      </c>
      <c r="R1928" t="s">
        <v>8327</v>
      </c>
      <c r="S1928" s="16">
        <f t="shared" si="148"/>
        <v>40456.954351851848</v>
      </c>
      <c r="T1928" s="16">
        <f t="shared" si="149"/>
        <v>40484.018055555556</v>
      </c>
      <c r="U1928">
        <f t="shared" si="150"/>
        <v>2010</v>
      </c>
    </row>
    <row r="1929" spans="1:21" hidden="1" x14ac:dyDescent="0.3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2"/>
        <v>103</v>
      </c>
      <c r="P1929">
        <f t="shared" si="151"/>
        <v>56.36</v>
      </c>
      <c r="Q1929" s="9" t="s">
        <v>8323</v>
      </c>
      <c r="R1929" t="s">
        <v>8327</v>
      </c>
      <c r="S1929" s="16">
        <f t="shared" si="148"/>
        <v>40960.861562500002</v>
      </c>
      <c r="T1929" s="16">
        <f t="shared" si="149"/>
        <v>40976.207638888889</v>
      </c>
      <c r="U1929">
        <f t="shared" si="150"/>
        <v>2012</v>
      </c>
    </row>
    <row r="1930" spans="1:21" ht="28.8" hidden="1" x14ac:dyDescent="0.3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2"/>
        <v>103</v>
      </c>
      <c r="P1930">
        <f t="shared" si="151"/>
        <v>77.349999999999994</v>
      </c>
      <c r="Q1930" s="9" t="s">
        <v>8323</v>
      </c>
      <c r="R1930" t="s">
        <v>8327</v>
      </c>
      <c r="S1930" s="16">
        <f t="shared" si="148"/>
        <v>41371.648078703707</v>
      </c>
      <c r="T1930" s="16">
        <f t="shared" si="149"/>
        <v>41401.648078703707</v>
      </c>
      <c r="U1930">
        <f t="shared" si="150"/>
        <v>2013</v>
      </c>
    </row>
    <row r="1931" spans="1:21" ht="43.2" hidden="1" x14ac:dyDescent="0.3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2"/>
        <v>100</v>
      </c>
      <c r="P1931">
        <f t="shared" si="151"/>
        <v>42.8</v>
      </c>
      <c r="Q1931" s="9" t="s">
        <v>8323</v>
      </c>
      <c r="R1931" t="s">
        <v>8327</v>
      </c>
      <c r="S1931" s="16">
        <f t="shared" si="148"/>
        <v>40687.021597222221</v>
      </c>
      <c r="T1931" s="16">
        <f t="shared" si="149"/>
        <v>40729.021597222221</v>
      </c>
      <c r="U1931">
        <f t="shared" si="150"/>
        <v>2011</v>
      </c>
    </row>
    <row r="1932" spans="1:21" ht="28.8" hidden="1" x14ac:dyDescent="0.3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2"/>
        <v>127</v>
      </c>
      <c r="P1932">
        <f t="shared" si="151"/>
        <v>48.85</v>
      </c>
      <c r="Q1932" s="9" t="s">
        <v>8323</v>
      </c>
      <c r="R1932" t="s">
        <v>8327</v>
      </c>
      <c r="S1932" s="16">
        <f t="shared" si="148"/>
        <v>41402.558819444443</v>
      </c>
      <c r="T1932" s="16">
        <f t="shared" si="149"/>
        <v>41462.558819444443</v>
      </c>
      <c r="U1932">
        <f t="shared" si="150"/>
        <v>2013</v>
      </c>
    </row>
    <row r="1933" spans="1:21" ht="43.2" hidden="1" x14ac:dyDescent="0.3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2"/>
        <v>121</v>
      </c>
      <c r="P1933">
        <f t="shared" si="151"/>
        <v>48.24</v>
      </c>
      <c r="Q1933" s="9" t="s">
        <v>8323</v>
      </c>
      <c r="R1933" t="s">
        <v>8327</v>
      </c>
      <c r="S1933" s="16">
        <f t="shared" si="148"/>
        <v>41037.892465277779</v>
      </c>
      <c r="T1933" s="16">
        <f t="shared" si="149"/>
        <v>41051.145833333336</v>
      </c>
      <c r="U1933">
        <f t="shared" si="150"/>
        <v>2012</v>
      </c>
    </row>
    <row r="1934" spans="1:21" ht="57.6" hidden="1" x14ac:dyDescent="0.3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2"/>
        <v>107</v>
      </c>
      <c r="P1934">
        <f t="shared" si="151"/>
        <v>70.209999999999994</v>
      </c>
      <c r="Q1934" s="9" t="s">
        <v>8323</v>
      </c>
      <c r="R1934" t="s">
        <v>8327</v>
      </c>
      <c r="S1934" s="16">
        <f t="shared" si="148"/>
        <v>40911.809872685182</v>
      </c>
      <c r="T1934" s="16">
        <f t="shared" si="149"/>
        <v>40932.809872685182</v>
      </c>
      <c r="U1934">
        <f t="shared" si="150"/>
        <v>2012</v>
      </c>
    </row>
    <row r="1935" spans="1:21" ht="43.2" hidden="1" x14ac:dyDescent="0.3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2"/>
        <v>172</v>
      </c>
      <c r="P1935">
        <f t="shared" si="151"/>
        <v>94.05</v>
      </c>
      <c r="Q1935" s="9" t="s">
        <v>8323</v>
      </c>
      <c r="R1935" t="s">
        <v>8327</v>
      </c>
      <c r="S1935" s="16">
        <f t="shared" si="148"/>
        <v>41879.130868055552</v>
      </c>
      <c r="T1935" s="16">
        <f t="shared" si="149"/>
        <v>41909.130868055552</v>
      </c>
      <c r="U1935">
        <f t="shared" si="150"/>
        <v>2014</v>
      </c>
    </row>
    <row r="1936" spans="1:21" ht="43.2" hidden="1" x14ac:dyDescent="0.3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2"/>
        <v>124</v>
      </c>
      <c r="P1936">
        <f t="shared" si="151"/>
        <v>80.27</v>
      </c>
      <c r="Q1936" s="9" t="s">
        <v>8323</v>
      </c>
      <c r="R1936" t="s">
        <v>8327</v>
      </c>
      <c r="S1936" s="16">
        <f t="shared" si="148"/>
        <v>40865.867141203707</v>
      </c>
      <c r="T1936" s="16">
        <f t="shared" si="149"/>
        <v>40902.208333333336</v>
      </c>
      <c r="U1936">
        <f t="shared" si="150"/>
        <v>2011</v>
      </c>
    </row>
    <row r="1937" spans="1:21" ht="43.2" hidden="1" x14ac:dyDescent="0.3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2"/>
        <v>108</v>
      </c>
      <c r="P1937">
        <f t="shared" si="151"/>
        <v>54.2</v>
      </c>
      <c r="Q1937" s="9" t="s">
        <v>8323</v>
      </c>
      <c r="R1937" t="s">
        <v>8327</v>
      </c>
      <c r="S1937" s="16">
        <f t="shared" si="148"/>
        <v>41773.932534722226</v>
      </c>
      <c r="T1937" s="16">
        <f t="shared" si="149"/>
        <v>41811.207638888889</v>
      </c>
      <c r="U1937">
        <f t="shared" si="150"/>
        <v>2014</v>
      </c>
    </row>
    <row r="1938" spans="1:21" ht="43.2" hidden="1" x14ac:dyDescent="0.3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2"/>
        <v>117</v>
      </c>
      <c r="P1938">
        <f t="shared" si="151"/>
        <v>60.27</v>
      </c>
      <c r="Q1938" s="9" t="s">
        <v>8323</v>
      </c>
      <c r="R1938" t="s">
        <v>8327</v>
      </c>
      <c r="S1938" s="16">
        <f t="shared" si="148"/>
        <v>40852.889699074076</v>
      </c>
      <c r="T1938" s="16">
        <f t="shared" si="149"/>
        <v>40883.249305555553</v>
      </c>
      <c r="U1938">
        <f t="shared" si="150"/>
        <v>2011</v>
      </c>
    </row>
    <row r="1939" spans="1:21" ht="43.2" hidden="1" x14ac:dyDescent="0.3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2"/>
        <v>187</v>
      </c>
      <c r="P1939">
        <f t="shared" si="151"/>
        <v>38.74</v>
      </c>
      <c r="Q1939" s="9" t="s">
        <v>8323</v>
      </c>
      <c r="R1939" t="s">
        <v>8327</v>
      </c>
      <c r="S1939" s="16">
        <f t="shared" si="148"/>
        <v>41059.118993055556</v>
      </c>
      <c r="T1939" s="16">
        <f t="shared" si="149"/>
        <v>41075.165972222225</v>
      </c>
      <c r="U1939">
        <f t="shared" si="150"/>
        <v>2012</v>
      </c>
    </row>
    <row r="1940" spans="1:21" ht="43.2" hidden="1" x14ac:dyDescent="0.3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2"/>
        <v>116</v>
      </c>
      <c r="P1940">
        <f t="shared" si="151"/>
        <v>152.54</v>
      </c>
      <c r="Q1940" s="9" t="s">
        <v>8323</v>
      </c>
      <c r="R1940" t="s">
        <v>8327</v>
      </c>
      <c r="S1940" s="16">
        <f t="shared" si="148"/>
        <v>41426.259618055556</v>
      </c>
      <c r="T1940" s="16">
        <f t="shared" si="149"/>
        <v>41457.208333333336</v>
      </c>
      <c r="U1940">
        <f t="shared" si="150"/>
        <v>2013</v>
      </c>
    </row>
    <row r="1941" spans="1:21" ht="57.6" hidden="1" x14ac:dyDescent="0.3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2"/>
        <v>111</v>
      </c>
      <c r="P1941">
        <f t="shared" si="151"/>
        <v>115.31</v>
      </c>
      <c r="Q1941" s="9" t="s">
        <v>8323</v>
      </c>
      <c r="R1941" t="s">
        <v>8327</v>
      </c>
      <c r="S1941" s="16">
        <f t="shared" si="148"/>
        <v>41313.985046296293</v>
      </c>
      <c r="T1941" s="16">
        <f t="shared" si="149"/>
        <v>41343.943379629629</v>
      </c>
      <c r="U1941">
        <f t="shared" si="150"/>
        <v>2013</v>
      </c>
    </row>
    <row r="1942" spans="1:21" ht="43.2" hidden="1" x14ac:dyDescent="0.3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2"/>
        <v>171</v>
      </c>
      <c r="P1942">
        <f t="shared" si="151"/>
        <v>35.840000000000003</v>
      </c>
      <c r="Q1942" s="9" t="s">
        <v>8323</v>
      </c>
      <c r="R1942" t="s">
        <v>8327</v>
      </c>
      <c r="S1942" s="16">
        <f t="shared" si="148"/>
        <v>40670.507326388892</v>
      </c>
      <c r="T1942" s="16">
        <f t="shared" si="149"/>
        <v>40709.165972222225</v>
      </c>
      <c r="U1942">
        <f t="shared" si="150"/>
        <v>2011</v>
      </c>
    </row>
    <row r="1943" spans="1:21" ht="43.2" hidden="1" x14ac:dyDescent="0.3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2"/>
        <v>126</v>
      </c>
      <c r="P1943">
        <f t="shared" si="151"/>
        <v>64.569999999999993</v>
      </c>
      <c r="Q1943" s="9" t="s">
        <v>8317</v>
      </c>
      <c r="R1943" t="s">
        <v>8347</v>
      </c>
      <c r="S1943" s="16">
        <f t="shared" si="148"/>
        <v>41744.290868055556</v>
      </c>
      <c r="T1943" s="16">
        <f t="shared" si="149"/>
        <v>41774.290868055556</v>
      </c>
      <c r="U1943">
        <f t="shared" si="150"/>
        <v>2014</v>
      </c>
    </row>
    <row r="1944" spans="1:21" ht="43.2" hidden="1" x14ac:dyDescent="0.3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2"/>
        <v>138</v>
      </c>
      <c r="P1944">
        <f t="shared" si="151"/>
        <v>87.44</v>
      </c>
      <c r="Q1944" s="9" t="s">
        <v>8317</v>
      </c>
      <c r="R1944" t="s">
        <v>8347</v>
      </c>
      <c r="S1944" s="16">
        <f t="shared" si="148"/>
        <v>40638.828009259261</v>
      </c>
      <c r="T1944" s="16">
        <f t="shared" si="149"/>
        <v>40728.828009259261</v>
      </c>
      <c r="U1944">
        <f t="shared" si="150"/>
        <v>2011</v>
      </c>
    </row>
    <row r="1945" spans="1:21" ht="43.2" hidden="1" x14ac:dyDescent="0.3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2"/>
        <v>1705</v>
      </c>
      <c r="P1945">
        <f t="shared" si="151"/>
        <v>68.819999999999993</v>
      </c>
      <c r="Q1945" s="9" t="s">
        <v>8317</v>
      </c>
      <c r="R1945" t="s">
        <v>8347</v>
      </c>
      <c r="S1945" s="16">
        <f t="shared" si="148"/>
        <v>42548.269861111112</v>
      </c>
      <c r="T1945" s="16">
        <f t="shared" si="149"/>
        <v>42593.269861111112</v>
      </c>
      <c r="U1945">
        <f t="shared" si="150"/>
        <v>2016</v>
      </c>
    </row>
    <row r="1946" spans="1:21" ht="43.2" hidden="1" x14ac:dyDescent="0.3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2"/>
        <v>788</v>
      </c>
      <c r="P1946">
        <f t="shared" si="151"/>
        <v>176.2</v>
      </c>
      <c r="Q1946" s="9" t="s">
        <v>8317</v>
      </c>
      <c r="R1946" t="s">
        <v>8347</v>
      </c>
      <c r="S1946" s="16">
        <f t="shared" si="148"/>
        <v>41730.584374999999</v>
      </c>
      <c r="T1946" s="16">
        <f t="shared" si="149"/>
        <v>41760.584374999999</v>
      </c>
      <c r="U1946">
        <f t="shared" si="150"/>
        <v>2014</v>
      </c>
    </row>
    <row r="1947" spans="1:21" ht="43.2" hidden="1" x14ac:dyDescent="0.3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2"/>
        <v>348</v>
      </c>
      <c r="P1947">
        <f t="shared" si="151"/>
        <v>511.79</v>
      </c>
      <c r="Q1947" s="9" t="s">
        <v>8317</v>
      </c>
      <c r="R1947" t="s">
        <v>8347</v>
      </c>
      <c r="S1947" s="16">
        <f t="shared" si="148"/>
        <v>42157.251828703709</v>
      </c>
      <c r="T1947" s="16">
        <f t="shared" si="149"/>
        <v>42197.251828703709</v>
      </c>
      <c r="U1947">
        <f t="shared" si="150"/>
        <v>2015</v>
      </c>
    </row>
    <row r="1948" spans="1:21" ht="43.2" hidden="1" x14ac:dyDescent="0.3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2"/>
        <v>150</v>
      </c>
      <c r="P1948">
        <f t="shared" si="151"/>
        <v>160.44</v>
      </c>
      <c r="Q1948" s="9" t="s">
        <v>8317</v>
      </c>
      <c r="R1948" t="s">
        <v>8347</v>
      </c>
      <c r="S1948" s="16">
        <f t="shared" si="148"/>
        <v>41689.150011574071</v>
      </c>
      <c r="T1948" s="16">
        <f t="shared" si="149"/>
        <v>41749.108344907407</v>
      </c>
      <c r="U1948">
        <f t="shared" si="150"/>
        <v>2014</v>
      </c>
    </row>
    <row r="1949" spans="1:21" ht="57.6" hidden="1" x14ac:dyDescent="0.3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2"/>
        <v>101</v>
      </c>
      <c r="P1949">
        <f t="shared" si="151"/>
        <v>35</v>
      </c>
      <c r="Q1949" s="9" t="s">
        <v>8317</v>
      </c>
      <c r="R1949" t="s">
        <v>8347</v>
      </c>
      <c r="S1949" s="16">
        <f t="shared" si="148"/>
        <v>40102.918055555558</v>
      </c>
      <c r="T1949" s="16">
        <f t="shared" si="149"/>
        <v>40140.249305555553</v>
      </c>
      <c r="U1949">
        <f t="shared" si="150"/>
        <v>2009</v>
      </c>
    </row>
    <row r="1950" spans="1:21" ht="28.8" hidden="1" x14ac:dyDescent="0.3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2"/>
        <v>800</v>
      </c>
      <c r="P1950">
        <f t="shared" si="151"/>
        <v>188.51</v>
      </c>
      <c r="Q1950" s="9" t="s">
        <v>8317</v>
      </c>
      <c r="R1950" t="s">
        <v>8347</v>
      </c>
      <c r="S1950" s="16">
        <f t="shared" si="148"/>
        <v>42473.604270833333</v>
      </c>
      <c r="T1950" s="16">
        <f t="shared" si="149"/>
        <v>42527.709722222222</v>
      </c>
      <c r="U1950">
        <f t="shared" si="150"/>
        <v>2016</v>
      </c>
    </row>
    <row r="1951" spans="1:21" ht="43.2" hidden="1" x14ac:dyDescent="0.3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2"/>
        <v>106</v>
      </c>
      <c r="P1951">
        <f t="shared" si="151"/>
        <v>56.2</v>
      </c>
      <c r="Q1951" s="9" t="s">
        <v>8317</v>
      </c>
      <c r="R1951" t="s">
        <v>8347</v>
      </c>
      <c r="S1951" s="16">
        <f t="shared" si="148"/>
        <v>41800.423043981478</v>
      </c>
      <c r="T1951" s="16">
        <f t="shared" si="149"/>
        <v>41830.423043981478</v>
      </c>
      <c r="U1951">
        <f t="shared" si="150"/>
        <v>2014</v>
      </c>
    </row>
    <row r="1952" spans="1:21" ht="43.2" hidden="1" x14ac:dyDescent="0.3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2"/>
        <v>201</v>
      </c>
      <c r="P1952">
        <f t="shared" si="151"/>
        <v>51.31</v>
      </c>
      <c r="Q1952" s="9" t="s">
        <v>8317</v>
      </c>
      <c r="R1952" t="s">
        <v>8347</v>
      </c>
      <c r="S1952" s="16">
        <f t="shared" si="148"/>
        <v>40624.181400462963</v>
      </c>
      <c r="T1952" s="16">
        <f t="shared" si="149"/>
        <v>40655.181400462963</v>
      </c>
      <c r="U1952">
        <f t="shared" si="150"/>
        <v>2011</v>
      </c>
    </row>
    <row r="1953" spans="1:21" ht="43.2" hidden="1" x14ac:dyDescent="0.3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2"/>
        <v>212</v>
      </c>
      <c r="P1953">
        <f t="shared" si="151"/>
        <v>127.36</v>
      </c>
      <c r="Q1953" s="9" t="s">
        <v>8317</v>
      </c>
      <c r="R1953" t="s">
        <v>8347</v>
      </c>
      <c r="S1953" s="16">
        <f t="shared" si="148"/>
        <v>42651.420567129629</v>
      </c>
      <c r="T1953" s="16">
        <f t="shared" si="149"/>
        <v>42681.462233796294</v>
      </c>
      <c r="U1953">
        <f t="shared" si="150"/>
        <v>2016</v>
      </c>
    </row>
    <row r="1954" spans="1:21" ht="43.2" hidden="1" x14ac:dyDescent="0.3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2"/>
        <v>198</v>
      </c>
      <c r="P1954">
        <f t="shared" si="151"/>
        <v>101.86</v>
      </c>
      <c r="Q1954" s="9" t="s">
        <v>8317</v>
      </c>
      <c r="R1954" t="s">
        <v>8347</v>
      </c>
      <c r="S1954" s="16">
        <f t="shared" si="148"/>
        <v>41526.60665509259</v>
      </c>
      <c r="T1954" s="16">
        <f t="shared" si="149"/>
        <v>41563.60665509259</v>
      </c>
      <c r="U1954">
        <f t="shared" si="150"/>
        <v>2013</v>
      </c>
    </row>
    <row r="1955" spans="1:21" ht="43.2" hidden="1" x14ac:dyDescent="0.3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2"/>
        <v>226</v>
      </c>
      <c r="P1955">
        <f t="shared" si="151"/>
        <v>230.56</v>
      </c>
      <c r="Q1955" s="9" t="s">
        <v>8317</v>
      </c>
      <c r="R1955" t="s">
        <v>8347</v>
      </c>
      <c r="S1955" s="16">
        <f t="shared" si="148"/>
        <v>40941.199826388889</v>
      </c>
      <c r="T1955" s="16">
        <f t="shared" si="149"/>
        <v>40970.125</v>
      </c>
      <c r="U1955">
        <f t="shared" si="150"/>
        <v>2012</v>
      </c>
    </row>
    <row r="1956" spans="1:21" ht="28.8" hidden="1" x14ac:dyDescent="0.3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2"/>
        <v>699</v>
      </c>
      <c r="P1956">
        <f t="shared" si="151"/>
        <v>842.11</v>
      </c>
      <c r="Q1956" s="9" t="s">
        <v>8317</v>
      </c>
      <c r="R1956" t="s">
        <v>8347</v>
      </c>
      <c r="S1956" s="16">
        <f t="shared" si="148"/>
        <v>42394.580740740741</v>
      </c>
      <c r="T1956" s="16">
        <f t="shared" si="149"/>
        <v>42441.208333333328</v>
      </c>
      <c r="U1956">
        <f t="shared" si="150"/>
        <v>2016</v>
      </c>
    </row>
    <row r="1957" spans="1:21" ht="43.2" hidden="1" x14ac:dyDescent="0.3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2"/>
        <v>399</v>
      </c>
      <c r="P1957">
        <f t="shared" si="151"/>
        <v>577.28</v>
      </c>
      <c r="Q1957" s="9" t="s">
        <v>8317</v>
      </c>
      <c r="R1957" t="s">
        <v>8347</v>
      </c>
      <c r="S1957" s="16">
        <f t="shared" si="148"/>
        <v>41020.271770833337</v>
      </c>
      <c r="T1957" s="16">
        <f t="shared" si="149"/>
        <v>41052.791666666664</v>
      </c>
      <c r="U1957">
        <f t="shared" si="150"/>
        <v>2012</v>
      </c>
    </row>
    <row r="1958" spans="1:21" ht="43.2" hidden="1" x14ac:dyDescent="0.3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2"/>
        <v>294</v>
      </c>
      <c r="P1958">
        <f t="shared" si="151"/>
        <v>483.34</v>
      </c>
      <c r="Q1958" s="9" t="s">
        <v>8317</v>
      </c>
      <c r="R1958" t="s">
        <v>8347</v>
      </c>
      <c r="S1958" s="16">
        <f t="shared" si="148"/>
        <v>42067.923668981486</v>
      </c>
      <c r="T1958" s="16">
        <f t="shared" si="149"/>
        <v>42112.882002314815</v>
      </c>
      <c r="U1958">
        <f t="shared" si="150"/>
        <v>2015</v>
      </c>
    </row>
    <row r="1959" spans="1:21" ht="28.8" hidden="1" x14ac:dyDescent="0.3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2"/>
        <v>168</v>
      </c>
      <c r="P1959">
        <f t="shared" si="151"/>
        <v>76.14</v>
      </c>
      <c r="Q1959" s="9" t="s">
        <v>8317</v>
      </c>
      <c r="R1959" t="s">
        <v>8347</v>
      </c>
      <c r="S1959" s="16">
        <f t="shared" si="148"/>
        <v>41179.098530092589</v>
      </c>
      <c r="T1959" s="16">
        <f t="shared" si="149"/>
        <v>41209.098530092589</v>
      </c>
      <c r="U1959">
        <f t="shared" si="150"/>
        <v>2012</v>
      </c>
    </row>
    <row r="1960" spans="1:21" ht="43.2" hidden="1" x14ac:dyDescent="0.3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2"/>
        <v>1436</v>
      </c>
      <c r="P1960">
        <f t="shared" si="151"/>
        <v>74.11</v>
      </c>
      <c r="Q1960" s="9" t="s">
        <v>8317</v>
      </c>
      <c r="R1960" t="s">
        <v>8347</v>
      </c>
      <c r="S1960" s="16">
        <f t="shared" si="148"/>
        <v>41326.987974537034</v>
      </c>
      <c r="T1960" s="16">
        <f t="shared" si="149"/>
        <v>41356.94630787037</v>
      </c>
      <c r="U1960">
        <f t="shared" si="150"/>
        <v>2013</v>
      </c>
    </row>
    <row r="1961" spans="1:21" ht="57.6" hidden="1" x14ac:dyDescent="0.3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2"/>
        <v>157</v>
      </c>
      <c r="P1961">
        <f t="shared" si="151"/>
        <v>36.97</v>
      </c>
      <c r="Q1961" s="9" t="s">
        <v>8317</v>
      </c>
      <c r="R1961" t="s">
        <v>8347</v>
      </c>
      <c r="S1961" s="16">
        <f t="shared" si="148"/>
        <v>41871.845601851855</v>
      </c>
      <c r="T1961" s="16">
        <f t="shared" si="149"/>
        <v>41913</v>
      </c>
      <c r="U1961">
        <f t="shared" si="150"/>
        <v>2014</v>
      </c>
    </row>
    <row r="1962" spans="1:21" ht="43.2" hidden="1" x14ac:dyDescent="0.3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2"/>
        <v>118</v>
      </c>
      <c r="P1962">
        <f t="shared" si="151"/>
        <v>2500.9699999999998</v>
      </c>
      <c r="Q1962" s="9" t="s">
        <v>8317</v>
      </c>
      <c r="R1962" t="s">
        <v>8347</v>
      </c>
      <c r="S1962" s="16">
        <f t="shared" si="148"/>
        <v>41964.362743055557</v>
      </c>
      <c r="T1962" s="16">
        <f t="shared" si="149"/>
        <v>41994.362743055557</v>
      </c>
      <c r="U1962">
        <f t="shared" si="150"/>
        <v>2014</v>
      </c>
    </row>
    <row r="1963" spans="1:21" ht="43.2" hidden="1" x14ac:dyDescent="0.3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2"/>
        <v>1105</v>
      </c>
      <c r="P1963">
        <f t="shared" si="151"/>
        <v>67.69</v>
      </c>
      <c r="Q1963" s="9" t="s">
        <v>8317</v>
      </c>
      <c r="R1963" t="s">
        <v>8347</v>
      </c>
      <c r="S1963" s="16">
        <f t="shared" si="148"/>
        <v>41148.194641203707</v>
      </c>
      <c r="T1963" s="16">
        <f t="shared" si="149"/>
        <v>41188.165972222225</v>
      </c>
      <c r="U1963">
        <f t="shared" si="150"/>
        <v>2012</v>
      </c>
    </row>
    <row r="1964" spans="1:21" ht="43.2" hidden="1" x14ac:dyDescent="0.3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2"/>
        <v>193</v>
      </c>
      <c r="P1964">
        <f t="shared" si="151"/>
        <v>63.05</v>
      </c>
      <c r="Q1964" s="9" t="s">
        <v>8317</v>
      </c>
      <c r="R1964" t="s">
        <v>8347</v>
      </c>
      <c r="S1964" s="16">
        <f t="shared" si="148"/>
        <v>41742.780509259261</v>
      </c>
      <c r="T1964" s="16">
        <f t="shared" si="149"/>
        <v>41772.780509259261</v>
      </c>
      <c r="U1964">
        <f t="shared" si="150"/>
        <v>2014</v>
      </c>
    </row>
    <row r="1965" spans="1:21" ht="43.2" hidden="1" x14ac:dyDescent="0.3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2"/>
        <v>127</v>
      </c>
      <c r="P1965">
        <f t="shared" si="151"/>
        <v>117.6</v>
      </c>
      <c r="Q1965" s="9" t="s">
        <v>8317</v>
      </c>
      <c r="R1965" t="s">
        <v>8347</v>
      </c>
      <c r="S1965" s="16">
        <f t="shared" si="148"/>
        <v>41863.429791666669</v>
      </c>
      <c r="T1965" s="16">
        <f t="shared" si="149"/>
        <v>41898.429791666669</v>
      </c>
      <c r="U1965">
        <f t="shared" si="150"/>
        <v>2014</v>
      </c>
    </row>
    <row r="1966" spans="1:21" ht="43.2" hidden="1" x14ac:dyDescent="0.3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2"/>
        <v>260</v>
      </c>
      <c r="P1966">
        <f t="shared" si="151"/>
        <v>180.75</v>
      </c>
      <c r="Q1966" s="9" t="s">
        <v>8317</v>
      </c>
      <c r="R1966" t="s">
        <v>8347</v>
      </c>
      <c r="S1966" s="16">
        <f t="shared" si="148"/>
        <v>42452.272824074069</v>
      </c>
      <c r="T1966" s="16">
        <f t="shared" si="149"/>
        <v>42482.272824074069</v>
      </c>
      <c r="U1966">
        <f t="shared" si="150"/>
        <v>2016</v>
      </c>
    </row>
    <row r="1967" spans="1:21" ht="43.2" hidden="1" x14ac:dyDescent="0.3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2"/>
        <v>262</v>
      </c>
      <c r="P1967">
        <f t="shared" si="151"/>
        <v>127.32</v>
      </c>
      <c r="Q1967" s="9" t="s">
        <v>8317</v>
      </c>
      <c r="R1967" t="s">
        <v>8347</v>
      </c>
      <c r="S1967" s="16">
        <f t="shared" si="148"/>
        <v>40898.089236111111</v>
      </c>
      <c r="T1967" s="16">
        <f t="shared" si="149"/>
        <v>40920.041666666664</v>
      </c>
      <c r="U1967">
        <f t="shared" si="150"/>
        <v>2011</v>
      </c>
    </row>
    <row r="1968" spans="1:21" ht="43.2" hidden="1" x14ac:dyDescent="0.3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2"/>
        <v>207</v>
      </c>
      <c r="P1968">
        <f t="shared" si="151"/>
        <v>136.63999999999999</v>
      </c>
      <c r="Q1968" s="9" t="s">
        <v>8317</v>
      </c>
      <c r="R1968" t="s">
        <v>8347</v>
      </c>
      <c r="S1968" s="16">
        <f t="shared" si="148"/>
        <v>41835.540486111109</v>
      </c>
      <c r="T1968" s="16">
        <f t="shared" si="149"/>
        <v>41865.540486111109</v>
      </c>
      <c r="U1968">
        <f t="shared" si="150"/>
        <v>2014</v>
      </c>
    </row>
    <row r="1969" spans="1:21" ht="43.2" hidden="1" x14ac:dyDescent="0.3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2"/>
        <v>370</v>
      </c>
      <c r="P1969">
        <f t="shared" si="151"/>
        <v>182.78</v>
      </c>
      <c r="Q1969" s="9" t="s">
        <v>8317</v>
      </c>
      <c r="R1969" t="s">
        <v>8347</v>
      </c>
      <c r="S1969" s="16">
        <f t="shared" si="148"/>
        <v>41730.663530092592</v>
      </c>
      <c r="T1969" s="16">
        <f t="shared" si="149"/>
        <v>41760.663530092592</v>
      </c>
      <c r="U1969">
        <f t="shared" si="150"/>
        <v>2014</v>
      </c>
    </row>
    <row r="1970" spans="1:21" ht="28.8" hidden="1" x14ac:dyDescent="0.3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2"/>
        <v>285</v>
      </c>
      <c r="P1970">
        <f t="shared" si="151"/>
        <v>279.38</v>
      </c>
      <c r="Q1970" s="9" t="s">
        <v>8317</v>
      </c>
      <c r="R1970" t="s">
        <v>8347</v>
      </c>
      <c r="S1970" s="16">
        <f t="shared" si="148"/>
        <v>42676.586979166663</v>
      </c>
      <c r="T1970" s="16">
        <f t="shared" si="149"/>
        <v>42707.628645833334</v>
      </c>
      <c r="U1970">
        <f t="shared" si="150"/>
        <v>2016</v>
      </c>
    </row>
    <row r="1971" spans="1:21" ht="43.2" hidden="1" x14ac:dyDescent="0.3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2"/>
        <v>579</v>
      </c>
      <c r="P1971">
        <f t="shared" si="151"/>
        <v>61.38</v>
      </c>
      <c r="Q1971" s="9" t="s">
        <v>8317</v>
      </c>
      <c r="R1971" t="s">
        <v>8347</v>
      </c>
      <c r="S1971" s="16">
        <f t="shared" si="148"/>
        <v>42557.792453703703</v>
      </c>
      <c r="T1971" s="16">
        <f t="shared" si="149"/>
        <v>42587.792453703703</v>
      </c>
      <c r="U1971">
        <f t="shared" si="150"/>
        <v>2016</v>
      </c>
    </row>
    <row r="1972" spans="1:21" ht="43.2" hidden="1" x14ac:dyDescent="0.3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2"/>
        <v>1132</v>
      </c>
      <c r="P1972">
        <f t="shared" si="151"/>
        <v>80.73</v>
      </c>
      <c r="Q1972" s="9" t="s">
        <v>8317</v>
      </c>
      <c r="R1972" t="s">
        <v>8347</v>
      </c>
      <c r="S1972" s="16">
        <f t="shared" si="148"/>
        <v>41324.193298611113</v>
      </c>
      <c r="T1972" s="16">
        <f t="shared" si="149"/>
        <v>41384.151631944449</v>
      </c>
      <c r="U1972">
        <f t="shared" si="150"/>
        <v>2013</v>
      </c>
    </row>
    <row r="1973" spans="1:21" ht="43.2" hidden="1" x14ac:dyDescent="0.3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2"/>
        <v>263</v>
      </c>
      <c r="P1973">
        <f t="shared" si="151"/>
        <v>272.36</v>
      </c>
      <c r="Q1973" s="9" t="s">
        <v>8317</v>
      </c>
      <c r="R1973" t="s">
        <v>8347</v>
      </c>
      <c r="S1973" s="16">
        <f t="shared" si="148"/>
        <v>41561.500706018516</v>
      </c>
      <c r="T1973" s="16">
        <f t="shared" si="149"/>
        <v>41593.166666666664</v>
      </c>
      <c r="U1973">
        <f t="shared" si="150"/>
        <v>2013</v>
      </c>
    </row>
    <row r="1974" spans="1:21" ht="43.2" hidden="1" x14ac:dyDescent="0.3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2"/>
        <v>674</v>
      </c>
      <c r="P1974">
        <f t="shared" si="151"/>
        <v>70.849999999999994</v>
      </c>
      <c r="Q1974" s="9" t="s">
        <v>8317</v>
      </c>
      <c r="R1974" t="s">
        <v>8347</v>
      </c>
      <c r="S1974" s="16">
        <f t="shared" si="148"/>
        <v>41201.012083333335</v>
      </c>
      <c r="T1974" s="16">
        <f t="shared" si="149"/>
        <v>41231.053749999999</v>
      </c>
      <c r="U1974">
        <f t="shared" si="150"/>
        <v>2012</v>
      </c>
    </row>
    <row r="1975" spans="1:21" ht="43.2" hidden="1" x14ac:dyDescent="0.3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2"/>
        <v>257</v>
      </c>
      <c r="P1975">
        <f t="shared" si="151"/>
        <v>247.94</v>
      </c>
      <c r="Q1975" s="9" t="s">
        <v>8317</v>
      </c>
      <c r="R1975" t="s">
        <v>8347</v>
      </c>
      <c r="S1975" s="16">
        <f t="shared" si="148"/>
        <v>42549.722962962958</v>
      </c>
      <c r="T1975" s="16">
        <f t="shared" si="149"/>
        <v>42588.291666666672</v>
      </c>
      <c r="U1975">
        <f t="shared" si="150"/>
        <v>2016</v>
      </c>
    </row>
    <row r="1976" spans="1:21" ht="43.2" hidden="1" x14ac:dyDescent="0.3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2"/>
        <v>375</v>
      </c>
      <c r="P1976">
        <f t="shared" si="151"/>
        <v>186.81</v>
      </c>
      <c r="Q1976" s="9" t="s">
        <v>8317</v>
      </c>
      <c r="R1976" t="s">
        <v>8347</v>
      </c>
      <c r="S1976" s="16">
        <f t="shared" si="148"/>
        <v>41445.334131944444</v>
      </c>
      <c r="T1976" s="16">
        <f t="shared" si="149"/>
        <v>41505.334131944444</v>
      </c>
      <c r="U1976">
        <f t="shared" si="150"/>
        <v>2013</v>
      </c>
    </row>
    <row r="1977" spans="1:21" ht="28.8" hidden="1" x14ac:dyDescent="0.3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2"/>
        <v>209</v>
      </c>
      <c r="P1977">
        <f t="shared" si="151"/>
        <v>131.99</v>
      </c>
      <c r="Q1977" s="9" t="s">
        <v>8317</v>
      </c>
      <c r="R1977" t="s">
        <v>8347</v>
      </c>
      <c r="S1977" s="16">
        <f t="shared" si="148"/>
        <v>41313.755219907405</v>
      </c>
      <c r="T1977" s="16">
        <f t="shared" si="149"/>
        <v>41343.755219907405</v>
      </c>
      <c r="U1977">
        <f t="shared" si="150"/>
        <v>2013</v>
      </c>
    </row>
    <row r="1978" spans="1:21" ht="28.8" hidden="1" x14ac:dyDescent="0.3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2"/>
        <v>347</v>
      </c>
      <c r="P1978">
        <f t="shared" si="151"/>
        <v>29.31</v>
      </c>
      <c r="Q1978" s="9" t="s">
        <v>8317</v>
      </c>
      <c r="R1978" t="s">
        <v>8347</v>
      </c>
      <c r="S1978" s="16">
        <f t="shared" si="148"/>
        <v>41438.899594907409</v>
      </c>
      <c r="T1978" s="16">
        <f t="shared" si="149"/>
        <v>41468.899594907409</v>
      </c>
      <c r="U1978">
        <f t="shared" si="150"/>
        <v>2013</v>
      </c>
    </row>
    <row r="1979" spans="1:21" ht="43.2" hidden="1" x14ac:dyDescent="0.3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2"/>
        <v>402</v>
      </c>
      <c r="P1979">
        <f t="shared" si="151"/>
        <v>245.02</v>
      </c>
      <c r="Q1979" s="9" t="s">
        <v>8317</v>
      </c>
      <c r="R1979" t="s">
        <v>8347</v>
      </c>
      <c r="S1979" s="16">
        <f t="shared" si="148"/>
        <v>42311.216898148152</v>
      </c>
      <c r="T1979" s="16">
        <f t="shared" si="149"/>
        <v>42357.332638888889</v>
      </c>
      <c r="U1979">
        <f t="shared" si="150"/>
        <v>2015</v>
      </c>
    </row>
    <row r="1980" spans="1:21" ht="43.2" hidden="1" x14ac:dyDescent="0.3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2"/>
        <v>1027</v>
      </c>
      <c r="P1980">
        <f t="shared" si="151"/>
        <v>1323.25</v>
      </c>
      <c r="Q1980" s="9" t="s">
        <v>8317</v>
      </c>
      <c r="R1980" t="s">
        <v>8347</v>
      </c>
      <c r="S1980" s="16">
        <f t="shared" si="148"/>
        <v>41039.225601851853</v>
      </c>
      <c r="T1980" s="16">
        <f t="shared" si="149"/>
        <v>41072.291666666664</v>
      </c>
      <c r="U1980">
        <f t="shared" si="150"/>
        <v>2012</v>
      </c>
    </row>
    <row r="1981" spans="1:21" ht="43.2" hidden="1" x14ac:dyDescent="0.3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2"/>
        <v>115</v>
      </c>
      <c r="P1981">
        <f t="shared" si="151"/>
        <v>282.66000000000003</v>
      </c>
      <c r="Q1981" s="9" t="s">
        <v>8317</v>
      </c>
      <c r="R1981" t="s">
        <v>8347</v>
      </c>
      <c r="S1981" s="16">
        <f t="shared" si="148"/>
        <v>42290.460023148145</v>
      </c>
      <c r="T1981" s="16">
        <f t="shared" si="149"/>
        <v>42327.207638888889</v>
      </c>
      <c r="U1981">
        <f t="shared" si="150"/>
        <v>2015</v>
      </c>
    </row>
    <row r="1982" spans="1:21" ht="28.8" hidden="1" x14ac:dyDescent="0.3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2"/>
        <v>355</v>
      </c>
      <c r="P1982">
        <f t="shared" si="151"/>
        <v>91.21</v>
      </c>
      <c r="Q1982" s="9" t="s">
        <v>8317</v>
      </c>
      <c r="R1982" t="s">
        <v>8347</v>
      </c>
      <c r="S1982" s="16">
        <f t="shared" si="148"/>
        <v>42423.542384259257</v>
      </c>
      <c r="T1982" s="16">
        <f t="shared" si="149"/>
        <v>42463.500717592593</v>
      </c>
      <c r="U1982">
        <f t="shared" si="150"/>
        <v>2016</v>
      </c>
    </row>
    <row r="1983" spans="1:21" ht="43.2" hidden="1" x14ac:dyDescent="0.3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2"/>
        <v>5</v>
      </c>
      <c r="P1983">
        <f t="shared" si="151"/>
        <v>31.75</v>
      </c>
      <c r="Q1983" s="9" t="s">
        <v>8336</v>
      </c>
      <c r="R1983" t="s">
        <v>8348</v>
      </c>
      <c r="S1983" s="16">
        <f t="shared" si="148"/>
        <v>41799.725289351853</v>
      </c>
      <c r="T1983" s="16">
        <f t="shared" si="149"/>
        <v>41829.725289351853</v>
      </c>
      <c r="U1983">
        <f t="shared" si="150"/>
        <v>2014</v>
      </c>
    </row>
    <row r="1984" spans="1:21" ht="43.2" hidden="1" x14ac:dyDescent="0.3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2"/>
        <v>0</v>
      </c>
      <c r="P1984" t="str">
        <f t="shared" si="151"/>
        <v>N/A</v>
      </c>
      <c r="Q1984" s="9" t="s">
        <v>8336</v>
      </c>
      <c r="R1984" t="s">
        <v>8348</v>
      </c>
      <c r="S1984" s="16">
        <f t="shared" si="148"/>
        <v>42678.586655092593</v>
      </c>
      <c r="T1984" s="16">
        <f t="shared" si="149"/>
        <v>42708.628321759257</v>
      </c>
      <c r="U1984">
        <f t="shared" si="150"/>
        <v>2016</v>
      </c>
    </row>
    <row r="1985" spans="1:21" ht="43.2" hidden="1" x14ac:dyDescent="0.3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2"/>
        <v>4</v>
      </c>
      <c r="P1985">
        <f t="shared" si="151"/>
        <v>88.69</v>
      </c>
      <c r="Q1985" s="9" t="s">
        <v>8336</v>
      </c>
      <c r="R1985" t="s">
        <v>8348</v>
      </c>
      <c r="S1985" s="16">
        <f t="shared" si="148"/>
        <v>42593.011782407411</v>
      </c>
      <c r="T1985" s="16">
        <f t="shared" si="149"/>
        <v>42615.291666666672</v>
      </c>
      <c r="U1985">
        <f t="shared" si="150"/>
        <v>2016</v>
      </c>
    </row>
    <row r="1986" spans="1:21" ht="57.6" hidden="1" x14ac:dyDescent="0.3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2"/>
        <v>21</v>
      </c>
      <c r="P1986">
        <f t="shared" si="151"/>
        <v>453.14</v>
      </c>
      <c r="Q1986" s="9" t="s">
        <v>8336</v>
      </c>
      <c r="R1986" t="s">
        <v>8348</v>
      </c>
      <c r="S1986" s="16">
        <f t="shared" si="148"/>
        <v>41913.790289351848</v>
      </c>
      <c r="T1986" s="16">
        <f t="shared" si="149"/>
        <v>41973.831956018519</v>
      </c>
      <c r="U1986">
        <f t="shared" si="150"/>
        <v>2014</v>
      </c>
    </row>
    <row r="1987" spans="1:21" ht="43.2" hidden="1" x14ac:dyDescent="0.3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2"/>
        <v>3</v>
      </c>
      <c r="P1987">
        <f t="shared" si="151"/>
        <v>12.75</v>
      </c>
      <c r="Q1987" s="9" t="s">
        <v>8336</v>
      </c>
      <c r="R1987" t="s">
        <v>8348</v>
      </c>
      <c r="S1987" s="16">
        <f t="shared" ref="S1987:S2050" si="153">(((J1987/60)/60)/24)+DATE(1970,1,1)</f>
        <v>42555.698738425926</v>
      </c>
      <c r="T1987" s="16">
        <f t="shared" ref="T1987:T2050" si="154">(((I1987/60)/60)/24)+DATE(1970,1,1)</f>
        <v>42584.958333333328</v>
      </c>
      <c r="U1987">
        <f t="shared" ref="U1987:U2050" si="155">YEAR(S:S)</f>
        <v>2016</v>
      </c>
    </row>
    <row r="1988" spans="1:21" ht="43.2" hidden="1" x14ac:dyDescent="0.3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2"/>
        <v>0</v>
      </c>
      <c r="P1988">
        <f t="shared" ref="P1988:P2051" si="156">IFERROR(ROUND(E1988/L1988,2), "N/A")</f>
        <v>1</v>
      </c>
      <c r="Q1988" s="9" t="s">
        <v>8336</v>
      </c>
      <c r="R1988" t="s">
        <v>8348</v>
      </c>
      <c r="S1988" s="16">
        <f t="shared" si="153"/>
        <v>42413.433831018512</v>
      </c>
      <c r="T1988" s="16">
        <f t="shared" si="154"/>
        <v>42443.392164351855</v>
      </c>
      <c r="U1988">
        <f t="shared" si="155"/>
        <v>2016</v>
      </c>
    </row>
    <row r="1989" spans="1:21" ht="28.8" hidden="1" x14ac:dyDescent="0.3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ref="O1989:O2052" si="157">ROUND(E1989/D1989*100,0)</f>
        <v>42</v>
      </c>
      <c r="P1989">
        <f t="shared" si="156"/>
        <v>83.43</v>
      </c>
      <c r="Q1989" s="9" t="s">
        <v>8336</v>
      </c>
      <c r="R1989" t="s">
        <v>8348</v>
      </c>
      <c r="S1989" s="16">
        <f t="shared" si="153"/>
        <v>42034.639768518522</v>
      </c>
      <c r="T1989" s="16">
        <f t="shared" si="154"/>
        <v>42064.639768518522</v>
      </c>
      <c r="U1989">
        <f t="shared" si="155"/>
        <v>2015</v>
      </c>
    </row>
    <row r="1990" spans="1:21" hidden="1" x14ac:dyDescent="0.3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7"/>
        <v>0</v>
      </c>
      <c r="P1990">
        <f t="shared" si="156"/>
        <v>25</v>
      </c>
      <c r="Q1990" s="9" t="s">
        <v>8336</v>
      </c>
      <c r="R1990" t="s">
        <v>8348</v>
      </c>
      <c r="S1990" s="16">
        <f t="shared" si="153"/>
        <v>42206.763217592597</v>
      </c>
      <c r="T1990" s="16">
        <f t="shared" si="154"/>
        <v>42236.763217592597</v>
      </c>
      <c r="U1990">
        <f t="shared" si="155"/>
        <v>2015</v>
      </c>
    </row>
    <row r="1991" spans="1:21" ht="43.2" hidden="1" x14ac:dyDescent="0.3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7"/>
        <v>1</v>
      </c>
      <c r="P1991">
        <f t="shared" si="156"/>
        <v>50</v>
      </c>
      <c r="Q1991" s="9" t="s">
        <v>8336</v>
      </c>
      <c r="R1991" t="s">
        <v>8348</v>
      </c>
      <c r="S1991" s="16">
        <f t="shared" si="153"/>
        <v>42685.680648148147</v>
      </c>
      <c r="T1991" s="16">
        <f t="shared" si="154"/>
        <v>42715.680648148147</v>
      </c>
      <c r="U1991">
        <f t="shared" si="155"/>
        <v>2016</v>
      </c>
    </row>
    <row r="1992" spans="1:21" ht="43.2" hidden="1" x14ac:dyDescent="0.3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7"/>
        <v>17</v>
      </c>
      <c r="P1992">
        <f t="shared" si="156"/>
        <v>101.8</v>
      </c>
      <c r="Q1992" s="9" t="s">
        <v>8336</v>
      </c>
      <c r="R1992" t="s">
        <v>8348</v>
      </c>
      <c r="S1992" s="16">
        <f t="shared" si="153"/>
        <v>42398.195972222224</v>
      </c>
      <c r="T1992" s="16">
        <f t="shared" si="154"/>
        <v>42413.195972222224</v>
      </c>
      <c r="U1992">
        <f t="shared" si="155"/>
        <v>2016</v>
      </c>
    </row>
    <row r="1993" spans="1:21" ht="28.8" hidden="1" x14ac:dyDescent="0.3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7"/>
        <v>7</v>
      </c>
      <c r="P1993">
        <f t="shared" si="156"/>
        <v>46.67</v>
      </c>
      <c r="Q1993" s="9" t="s">
        <v>8336</v>
      </c>
      <c r="R1993" t="s">
        <v>8348</v>
      </c>
      <c r="S1993" s="16">
        <f t="shared" si="153"/>
        <v>42167.89335648148</v>
      </c>
      <c r="T1993" s="16">
        <f t="shared" si="154"/>
        <v>42188.89335648148</v>
      </c>
      <c r="U1993">
        <f t="shared" si="155"/>
        <v>2015</v>
      </c>
    </row>
    <row r="1994" spans="1:21" ht="28.8" hidden="1" x14ac:dyDescent="0.3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7"/>
        <v>0</v>
      </c>
      <c r="P1994">
        <f t="shared" si="156"/>
        <v>1</v>
      </c>
      <c r="Q1994" s="9" t="s">
        <v>8336</v>
      </c>
      <c r="R1994" t="s">
        <v>8348</v>
      </c>
      <c r="S1994" s="16">
        <f t="shared" si="153"/>
        <v>42023.143414351856</v>
      </c>
      <c r="T1994" s="16">
        <f t="shared" si="154"/>
        <v>42053.143414351856</v>
      </c>
      <c r="U1994">
        <f t="shared" si="155"/>
        <v>2015</v>
      </c>
    </row>
    <row r="1995" spans="1:21" ht="43.2" hidden="1" x14ac:dyDescent="0.3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7"/>
        <v>0</v>
      </c>
      <c r="P1995" t="str">
        <f t="shared" si="156"/>
        <v>N/A</v>
      </c>
      <c r="Q1995" s="9" t="s">
        <v>8336</v>
      </c>
      <c r="R1995" t="s">
        <v>8348</v>
      </c>
      <c r="S1995" s="16">
        <f t="shared" si="153"/>
        <v>42329.58839120371</v>
      </c>
      <c r="T1995" s="16">
        <f t="shared" si="154"/>
        <v>42359.58839120371</v>
      </c>
      <c r="U1995">
        <f t="shared" si="155"/>
        <v>2015</v>
      </c>
    </row>
    <row r="1996" spans="1:21" ht="57.6" hidden="1" x14ac:dyDescent="0.3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7"/>
        <v>0</v>
      </c>
      <c r="P1996" t="str">
        <f t="shared" si="156"/>
        <v>N/A</v>
      </c>
      <c r="Q1996" s="9" t="s">
        <v>8336</v>
      </c>
      <c r="R1996" t="s">
        <v>8348</v>
      </c>
      <c r="S1996" s="16">
        <f t="shared" si="153"/>
        <v>42651.006273148145</v>
      </c>
      <c r="T1996" s="16">
        <f t="shared" si="154"/>
        <v>42711.047939814816</v>
      </c>
      <c r="U1996">
        <f t="shared" si="155"/>
        <v>2016</v>
      </c>
    </row>
    <row r="1997" spans="1:21" ht="43.2" hidden="1" x14ac:dyDescent="0.3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7"/>
        <v>8</v>
      </c>
      <c r="P1997">
        <f t="shared" si="156"/>
        <v>26</v>
      </c>
      <c r="Q1997" s="9" t="s">
        <v>8336</v>
      </c>
      <c r="R1997" t="s">
        <v>8348</v>
      </c>
      <c r="S1997" s="16">
        <f t="shared" si="153"/>
        <v>42181.902037037042</v>
      </c>
      <c r="T1997" s="16">
        <f t="shared" si="154"/>
        <v>42201.902037037042</v>
      </c>
      <c r="U1997">
        <f t="shared" si="155"/>
        <v>2015</v>
      </c>
    </row>
    <row r="1998" spans="1:21" ht="57.6" hidden="1" x14ac:dyDescent="0.3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7"/>
        <v>0</v>
      </c>
      <c r="P1998" t="str">
        <f t="shared" si="156"/>
        <v>N/A</v>
      </c>
      <c r="Q1998" s="9" t="s">
        <v>8336</v>
      </c>
      <c r="R1998" t="s">
        <v>8348</v>
      </c>
      <c r="S1998" s="16">
        <f t="shared" si="153"/>
        <v>41800.819571759261</v>
      </c>
      <c r="T1998" s="16">
        <f t="shared" si="154"/>
        <v>41830.819571759261</v>
      </c>
      <c r="U1998">
        <f t="shared" si="155"/>
        <v>2014</v>
      </c>
    </row>
    <row r="1999" spans="1:21" ht="43.2" hidden="1" x14ac:dyDescent="0.3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7"/>
        <v>0</v>
      </c>
      <c r="P1999" t="str">
        <f t="shared" si="156"/>
        <v>N/A</v>
      </c>
      <c r="Q1999" s="9" t="s">
        <v>8336</v>
      </c>
      <c r="R1999" t="s">
        <v>8348</v>
      </c>
      <c r="S1999" s="16">
        <f t="shared" si="153"/>
        <v>41847.930694444447</v>
      </c>
      <c r="T1999" s="16">
        <f t="shared" si="154"/>
        <v>41877.930694444447</v>
      </c>
      <c r="U1999">
        <f t="shared" si="155"/>
        <v>2014</v>
      </c>
    </row>
    <row r="2000" spans="1:21" ht="43.2" hidden="1" x14ac:dyDescent="0.3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7"/>
        <v>26</v>
      </c>
      <c r="P2000">
        <f t="shared" si="156"/>
        <v>218.33</v>
      </c>
      <c r="Q2000" s="9" t="s">
        <v>8336</v>
      </c>
      <c r="R2000" t="s">
        <v>8348</v>
      </c>
      <c r="S2000" s="16">
        <f t="shared" si="153"/>
        <v>41807.118495370371</v>
      </c>
      <c r="T2000" s="16">
        <f t="shared" si="154"/>
        <v>41852.118495370371</v>
      </c>
      <c r="U2000">
        <f t="shared" si="155"/>
        <v>2014</v>
      </c>
    </row>
    <row r="2001" spans="1:21" ht="43.2" hidden="1" x14ac:dyDescent="0.3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7"/>
        <v>1</v>
      </c>
      <c r="P2001">
        <f t="shared" si="156"/>
        <v>33.71</v>
      </c>
      <c r="Q2001" s="9" t="s">
        <v>8336</v>
      </c>
      <c r="R2001" t="s">
        <v>8348</v>
      </c>
      <c r="S2001" s="16">
        <f t="shared" si="153"/>
        <v>41926.482731481483</v>
      </c>
      <c r="T2001" s="16">
        <f t="shared" si="154"/>
        <v>41956.524398148147</v>
      </c>
      <c r="U2001">
        <f t="shared" si="155"/>
        <v>2014</v>
      </c>
    </row>
    <row r="2002" spans="1:21" ht="43.2" hidden="1" x14ac:dyDescent="0.3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7"/>
        <v>13</v>
      </c>
      <c r="P2002">
        <f t="shared" si="156"/>
        <v>25</v>
      </c>
      <c r="Q2002" s="9" t="s">
        <v>8336</v>
      </c>
      <c r="R2002" t="s">
        <v>8348</v>
      </c>
      <c r="S2002" s="16">
        <f t="shared" si="153"/>
        <v>42345.951539351852</v>
      </c>
      <c r="T2002" s="16">
        <f t="shared" si="154"/>
        <v>42375.951539351852</v>
      </c>
      <c r="U2002">
        <f t="shared" si="155"/>
        <v>2015</v>
      </c>
    </row>
    <row r="2003" spans="1:21" ht="43.2" hidden="1" x14ac:dyDescent="0.3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7"/>
        <v>382</v>
      </c>
      <c r="P2003">
        <f t="shared" si="156"/>
        <v>128.38999999999999</v>
      </c>
      <c r="Q2003" s="9" t="s">
        <v>8317</v>
      </c>
      <c r="R2003" t="s">
        <v>8347</v>
      </c>
      <c r="S2003" s="16">
        <f t="shared" si="153"/>
        <v>42136.209675925929</v>
      </c>
      <c r="T2003" s="16">
        <f t="shared" si="154"/>
        <v>42167.833333333328</v>
      </c>
      <c r="U2003">
        <f t="shared" si="155"/>
        <v>2015</v>
      </c>
    </row>
    <row r="2004" spans="1:21" ht="43.2" hidden="1" x14ac:dyDescent="0.3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7"/>
        <v>217</v>
      </c>
      <c r="P2004">
        <f t="shared" si="156"/>
        <v>78.83</v>
      </c>
      <c r="Q2004" s="9" t="s">
        <v>8317</v>
      </c>
      <c r="R2004" t="s">
        <v>8347</v>
      </c>
      <c r="S2004" s="16">
        <f t="shared" si="153"/>
        <v>42728.71230324074</v>
      </c>
      <c r="T2004" s="16">
        <f t="shared" si="154"/>
        <v>42758.71230324074</v>
      </c>
      <c r="U2004">
        <f t="shared" si="155"/>
        <v>2016</v>
      </c>
    </row>
    <row r="2005" spans="1:21" ht="57.6" hidden="1" x14ac:dyDescent="0.3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7"/>
        <v>312</v>
      </c>
      <c r="P2005">
        <f t="shared" si="156"/>
        <v>91.76</v>
      </c>
      <c r="Q2005" s="9" t="s">
        <v>8317</v>
      </c>
      <c r="R2005" t="s">
        <v>8347</v>
      </c>
      <c r="S2005" s="16">
        <f t="shared" si="153"/>
        <v>40347.125601851854</v>
      </c>
      <c r="T2005" s="16">
        <f t="shared" si="154"/>
        <v>40361.958333333336</v>
      </c>
      <c r="U2005">
        <f t="shared" si="155"/>
        <v>2010</v>
      </c>
    </row>
    <row r="2006" spans="1:21" ht="43.2" hidden="1" x14ac:dyDescent="0.3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7"/>
        <v>234</v>
      </c>
      <c r="P2006">
        <f t="shared" si="156"/>
        <v>331.1</v>
      </c>
      <c r="Q2006" s="9" t="s">
        <v>8317</v>
      </c>
      <c r="R2006" t="s">
        <v>8347</v>
      </c>
      <c r="S2006" s="16">
        <f t="shared" si="153"/>
        <v>41800.604895833334</v>
      </c>
      <c r="T2006" s="16">
        <f t="shared" si="154"/>
        <v>41830.604895833334</v>
      </c>
      <c r="U2006">
        <f t="shared" si="155"/>
        <v>2014</v>
      </c>
    </row>
    <row r="2007" spans="1:21" ht="43.2" hidden="1" x14ac:dyDescent="0.3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7"/>
        <v>124</v>
      </c>
      <c r="P2007">
        <f t="shared" si="156"/>
        <v>194.26</v>
      </c>
      <c r="Q2007" s="9" t="s">
        <v>8317</v>
      </c>
      <c r="R2007" t="s">
        <v>8347</v>
      </c>
      <c r="S2007" s="16">
        <f t="shared" si="153"/>
        <v>41535.812708333331</v>
      </c>
      <c r="T2007" s="16">
        <f t="shared" si="154"/>
        <v>41563.165972222225</v>
      </c>
      <c r="U2007">
        <f t="shared" si="155"/>
        <v>2013</v>
      </c>
    </row>
    <row r="2008" spans="1:21" ht="57.6" hidden="1" x14ac:dyDescent="0.3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7"/>
        <v>248</v>
      </c>
      <c r="P2008">
        <f t="shared" si="156"/>
        <v>408.98</v>
      </c>
      <c r="Q2008" s="9" t="s">
        <v>8317</v>
      </c>
      <c r="R2008" t="s">
        <v>8347</v>
      </c>
      <c r="S2008" s="16">
        <f t="shared" si="153"/>
        <v>41941.500520833331</v>
      </c>
      <c r="T2008" s="16">
        <f t="shared" si="154"/>
        <v>41976.542187500003</v>
      </c>
      <c r="U2008">
        <f t="shared" si="155"/>
        <v>2014</v>
      </c>
    </row>
    <row r="2009" spans="1:21" ht="57.6" hidden="1" x14ac:dyDescent="0.3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7"/>
        <v>116</v>
      </c>
      <c r="P2009">
        <f t="shared" si="156"/>
        <v>84.46</v>
      </c>
      <c r="Q2009" s="9" t="s">
        <v>8317</v>
      </c>
      <c r="R2009" t="s">
        <v>8347</v>
      </c>
      <c r="S2009" s="16">
        <f t="shared" si="153"/>
        <v>40347.837800925925</v>
      </c>
      <c r="T2009" s="16">
        <f t="shared" si="154"/>
        <v>40414.166666666664</v>
      </c>
      <c r="U2009">
        <f t="shared" si="155"/>
        <v>2010</v>
      </c>
    </row>
    <row r="2010" spans="1:21" ht="43.2" hidden="1" x14ac:dyDescent="0.3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7"/>
        <v>117</v>
      </c>
      <c r="P2010">
        <f t="shared" si="156"/>
        <v>44.85</v>
      </c>
      <c r="Q2010" s="9" t="s">
        <v>8317</v>
      </c>
      <c r="R2010" t="s">
        <v>8347</v>
      </c>
      <c r="S2010" s="16">
        <f t="shared" si="153"/>
        <v>40761.604421296295</v>
      </c>
      <c r="T2010" s="16">
        <f t="shared" si="154"/>
        <v>40805.604421296295</v>
      </c>
      <c r="U2010">
        <f t="shared" si="155"/>
        <v>2011</v>
      </c>
    </row>
    <row r="2011" spans="1:21" ht="43.2" hidden="1" x14ac:dyDescent="0.3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7"/>
        <v>305</v>
      </c>
      <c r="P2011">
        <f t="shared" si="156"/>
        <v>383.36</v>
      </c>
      <c r="Q2011" s="9" t="s">
        <v>8317</v>
      </c>
      <c r="R2011" t="s">
        <v>8347</v>
      </c>
      <c r="S2011" s="16">
        <f t="shared" si="153"/>
        <v>42661.323414351849</v>
      </c>
      <c r="T2011" s="16">
        <f t="shared" si="154"/>
        <v>42697.365081018521</v>
      </c>
      <c r="U2011">
        <f t="shared" si="155"/>
        <v>2016</v>
      </c>
    </row>
    <row r="2012" spans="1:21" ht="28.8" hidden="1" x14ac:dyDescent="0.3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7"/>
        <v>320</v>
      </c>
      <c r="P2012">
        <f t="shared" si="156"/>
        <v>55.28</v>
      </c>
      <c r="Q2012" s="9" t="s">
        <v>8317</v>
      </c>
      <c r="R2012" t="s">
        <v>8347</v>
      </c>
      <c r="S2012" s="16">
        <f t="shared" si="153"/>
        <v>42570.996423611112</v>
      </c>
      <c r="T2012" s="16">
        <f t="shared" si="154"/>
        <v>42600.996423611112</v>
      </c>
      <c r="U2012">
        <f t="shared" si="155"/>
        <v>2016</v>
      </c>
    </row>
    <row r="2013" spans="1:21" ht="43.2" hidden="1" x14ac:dyDescent="0.3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7"/>
        <v>820</v>
      </c>
      <c r="P2013">
        <f t="shared" si="156"/>
        <v>422.02</v>
      </c>
      <c r="Q2013" s="9" t="s">
        <v>8317</v>
      </c>
      <c r="R2013" t="s">
        <v>8347</v>
      </c>
      <c r="S2013" s="16">
        <f t="shared" si="153"/>
        <v>42347.358483796299</v>
      </c>
      <c r="T2013" s="16">
        <f t="shared" si="154"/>
        <v>42380.958333333328</v>
      </c>
      <c r="U2013">
        <f t="shared" si="155"/>
        <v>2015</v>
      </c>
    </row>
    <row r="2014" spans="1:21" ht="43.2" hidden="1" x14ac:dyDescent="0.3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7"/>
        <v>235</v>
      </c>
      <c r="P2014">
        <f t="shared" si="156"/>
        <v>64.180000000000007</v>
      </c>
      <c r="Q2014" s="9" t="s">
        <v>8317</v>
      </c>
      <c r="R2014" t="s">
        <v>8347</v>
      </c>
      <c r="S2014" s="16">
        <f t="shared" si="153"/>
        <v>42010.822233796294</v>
      </c>
      <c r="T2014" s="16">
        <f t="shared" si="154"/>
        <v>42040.822233796294</v>
      </c>
      <c r="U2014">
        <f t="shared" si="155"/>
        <v>2015</v>
      </c>
    </row>
    <row r="2015" spans="1:21" ht="43.2" hidden="1" x14ac:dyDescent="0.3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7"/>
        <v>495</v>
      </c>
      <c r="P2015">
        <f t="shared" si="156"/>
        <v>173.58</v>
      </c>
      <c r="Q2015" s="9" t="s">
        <v>8317</v>
      </c>
      <c r="R2015" t="s">
        <v>8347</v>
      </c>
      <c r="S2015" s="16">
        <f t="shared" si="153"/>
        <v>42499.960810185185</v>
      </c>
      <c r="T2015" s="16">
        <f t="shared" si="154"/>
        <v>42559.960810185185</v>
      </c>
      <c r="U2015">
        <f t="shared" si="155"/>
        <v>2016</v>
      </c>
    </row>
    <row r="2016" spans="1:21" ht="43.2" hidden="1" x14ac:dyDescent="0.3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7"/>
        <v>7814</v>
      </c>
      <c r="P2016">
        <f t="shared" si="156"/>
        <v>88.6</v>
      </c>
      <c r="Q2016" s="9" t="s">
        <v>8317</v>
      </c>
      <c r="R2016" t="s">
        <v>8347</v>
      </c>
      <c r="S2016" s="16">
        <f t="shared" si="153"/>
        <v>41324.214571759258</v>
      </c>
      <c r="T2016" s="16">
        <f t="shared" si="154"/>
        <v>41358.172905092593</v>
      </c>
      <c r="U2016">
        <f t="shared" si="155"/>
        <v>2013</v>
      </c>
    </row>
    <row r="2017" spans="1:21" ht="43.2" hidden="1" x14ac:dyDescent="0.3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7"/>
        <v>113</v>
      </c>
      <c r="P2017">
        <f t="shared" si="156"/>
        <v>50.22</v>
      </c>
      <c r="Q2017" s="9" t="s">
        <v>8317</v>
      </c>
      <c r="R2017" t="s">
        <v>8347</v>
      </c>
      <c r="S2017" s="16">
        <f t="shared" si="153"/>
        <v>40765.876886574071</v>
      </c>
      <c r="T2017" s="16">
        <f t="shared" si="154"/>
        <v>40795.876886574071</v>
      </c>
      <c r="U2017">
        <f t="shared" si="155"/>
        <v>2011</v>
      </c>
    </row>
    <row r="2018" spans="1:21" ht="28.8" hidden="1" x14ac:dyDescent="0.3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7"/>
        <v>922</v>
      </c>
      <c r="P2018">
        <f t="shared" si="156"/>
        <v>192.39</v>
      </c>
      <c r="Q2018" s="9" t="s">
        <v>8317</v>
      </c>
      <c r="R2018" t="s">
        <v>8347</v>
      </c>
      <c r="S2018" s="16">
        <f t="shared" si="153"/>
        <v>41312.88077546296</v>
      </c>
      <c r="T2018" s="16">
        <f t="shared" si="154"/>
        <v>41342.88077546296</v>
      </c>
      <c r="U2018">
        <f t="shared" si="155"/>
        <v>2013</v>
      </c>
    </row>
    <row r="2019" spans="1:21" ht="43.2" hidden="1" x14ac:dyDescent="0.3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7"/>
        <v>125</v>
      </c>
      <c r="P2019">
        <f t="shared" si="156"/>
        <v>73.42</v>
      </c>
      <c r="Q2019" s="9" t="s">
        <v>8317</v>
      </c>
      <c r="R2019" t="s">
        <v>8347</v>
      </c>
      <c r="S2019" s="16">
        <f t="shared" si="153"/>
        <v>40961.057349537034</v>
      </c>
      <c r="T2019" s="16">
        <f t="shared" si="154"/>
        <v>40992.166666666664</v>
      </c>
      <c r="U2019">
        <f t="shared" si="155"/>
        <v>2012</v>
      </c>
    </row>
    <row r="2020" spans="1:21" ht="43.2" hidden="1" x14ac:dyDescent="0.3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7"/>
        <v>102</v>
      </c>
      <c r="P2020">
        <f t="shared" si="156"/>
        <v>147.68</v>
      </c>
      <c r="Q2020" s="9" t="s">
        <v>8317</v>
      </c>
      <c r="R2020" t="s">
        <v>8347</v>
      </c>
      <c r="S2020" s="16">
        <f t="shared" si="153"/>
        <v>42199.365844907406</v>
      </c>
      <c r="T2020" s="16">
        <f t="shared" si="154"/>
        <v>42229.365844907406</v>
      </c>
      <c r="U2020">
        <f t="shared" si="155"/>
        <v>2015</v>
      </c>
    </row>
    <row r="2021" spans="1:21" ht="57.6" hidden="1" x14ac:dyDescent="0.3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7"/>
        <v>485</v>
      </c>
      <c r="P2021">
        <f t="shared" si="156"/>
        <v>108.97</v>
      </c>
      <c r="Q2021" s="9" t="s">
        <v>8317</v>
      </c>
      <c r="R2021" t="s">
        <v>8347</v>
      </c>
      <c r="S2021" s="16">
        <f t="shared" si="153"/>
        <v>42605.70857638889</v>
      </c>
      <c r="T2021" s="16">
        <f t="shared" si="154"/>
        <v>42635.70857638889</v>
      </c>
      <c r="U2021">
        <f t="shared" si="155"/>
        <v>2016</v>
      </c>
    </row>
    <row r="2022" spans="1:21" ht="43.2" hidden="1" x14ac:dyDescent="0.3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7"/>
        <v>192</v>
      </c>
      <c r="P2022">
        <f t="shared" si="156"/>
        <v>23.65</v>
      </c>
      <c r="Q2022" s="9" t="s">
        <v>8317</v>
      </c>
      <c r="R2022" t="s">
        <v>8347</v>
      </c>
      <c r="S2022" s="16">
        <f t="shared" si="153"/>
        <v>41737.097499999996</v>
      </c>
      <c r="T2022" s="16">
        <f t="shared" si="154"/>
        <v>41773.961111111108</v>
      </c>
      <c r="U2022">
        <f t="shared" si="155"/>
        <v>2014</v>
      </c>
    </row>
    <row r="2023" spans="1:21" ht="43.2" hidden="1" x14ac:dyDescent="0.3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7"/>
        <v>281</v>
      </c>
      <c r="P2023">
        <f t="shared" si="156"/>
        <v>147.94999999999999</v>
      </c>
      <c r="Q2023" s="9" t="s">
        <v>8317</v>
      </c>
      <c r="R2023" t="s">
        <v>8347</v>
      </c>
      <c r="S2023" s="16">
        <f t="shared" si="153"/>
        <v>41861.070567129631</v>
      </c>
      <c r="T2023" s="16">
        <f t="shared" si="154"/>
        <v>41906.070567129631</v>
      </c>
      <c r="U2023">
        <f t="shared" si="155"/>
        <v>2014</v>
      </c>
    </row>
    <row r="2024" spans="1:21" ht="43.2" hidden="1" x14ac:dyDescent="0.3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7"/>
        <v>125</v>
      </c>
      <c r="P2024">
        <f t="shared" si="156"/>
        <v>385.04</v>
      </c>
      <c r="Q2024" s="9" t="s">
        <v>8317</v>
      </c>
      <c r="R2024" t="s">
        <v>8347</v>
      </c>
      <c r="S2024" s="16">
        <f t="shared" si="153"/>
        <v>42502.569120370375</v>
      </c>
      <c r="T2024" s="16">
        <f t="shared" si="154"/>
        <v>42532.569120370375</v>
      </c>
      <c r="U2024">
        <f t="shared" si="155"/>
        <v>2016</v>
      </c>
    </row>
    <row r="2025" spans="1:21" ht="57.6" hidden="1" x14ac:dyDescent="0.3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7"/>
        <v>161</v>
      </c>
      <c r="P2025">
        <f t="shared" si="156"/>
        <v>457.39</v>
      </c>
      <c r="Q2025" s="9" t="s">
        <v>8317</v>
      </c>
      <c r="R2025" t="s">
        <v>8347</v>
      </c>
      <c r="S2025" s="16">
        <f t="shared" si="153"/>
        <v>42136.420752314814</v>
      </c>
      <c r="T2025" s="16">
        <f t="shared" si="154"/>
        <v>42166.420752314814</v>
      </c>
      <c r="U2025">
        <f t="shared" si="155"/>
        <v>2015</v>
      </c>
    </row>
    <row r="2026" spans="1:21" ht="43.2" hidden="1" x14ac:dyDescent="0.3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7"/>
        <v>585</v>
      </c>
      <c r="P2026">
        <f t="shared" si="156"/>
        <v>222.99</v>
      </c>
      <c r="Q2026" s="9" t="s">
        <v>8317</v>
      </c>
      <c r="R2026" t="s">
        <v>8347</v>
      </c>
      <c r="S2026" s="16">
        <f t="shared" si="153"/>
        <v>41099.966944444444</v>
      </c>
      <c r="T2026" s="16">
        <f t="shared" si="154"/>
        <v>41134.125</v>
      </c>
      <c r="U2026">
        <f t="shared" si="155"/>
        <v>2012</v>
      </c>
    </row>
    <row r="2027" spans="1:21" ht="43.2" hidden="1" x14ac:dyDescent="0.3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7"/>
        <v>201</v>
      </c>
      <c r="P2027">
        <f t="shared" si="156"/>
        <v>220.74</v>
      </c>
      <c r="Q2027" s="9" t="s">
        <v>8317</v>
      </c>
      <c r="R2027" t="s">
        <v>8347</v>
      </c>
      <c r="S2027" s="16">
        <f t="shared" si="153"/>
        <v>42136.184560185182</v>
      </c>
      <c r="T2027" s="16">
        <f t="shared" si="154"/>
        <v>42166.184560185182</v>
      </c>
      <c r="U2027">
        <f t="shared" si="155"/>
        <v>2015</v>
      </c>
    </row>
    <row r="2028" spans="1:21" ht="28.8" hidden="1" x14ac:dyDescent="0.3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7"/>
        <v>133</v>
      </c>
      <c r="P2028">
        <f t="shared" si="156"/>
        <v>73.5</v>
      </c>
      <c r="Q2028" s="9" t="s">
        <v>8317</v>
      </c>
      <c r="R2028" t="s">
        <v>8347</v>
      </c>
      <c r="S2028" s="16">
        <f t="shared" si="153"/>
        <v>41704.735937500001</v>
      </c>
      <c r="T2028" s="16">
        <f t="shared" si="154"/>
        <v>41750.165972222225</v>
      </c>
      <c r="U2028">
        <f t="shared" si="155"/>
        <v>2014</v>
      </c>
    </row>
    <row r="2029" spans="1:21" ht="43.2" hidden="1" x14ac:dyDescent="0.3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7"/>
        <v>120</v>
      </c>
      <c r="P2029">
        <f t="shared" si="156"/>
        <v>223.1</v>
      </c>
      <c r="Q2029" s="9" t="s">
        <v>8317</v>
      </c>
      <c r="R2029" t="s">
        <v>8347</v>
      </c>
      <c r="S2029" s="16">
        <f t="shared" si="153"/>
        <v>42048.813877314817</v>
      </c>
      <c r="T2029" s="16">
        <f t="shared" si="154"/>
        <v>42093.772210648152</v>
      </c>
      <c r="U2029">
        <f t="shared" si="155"/>
        <v>2015</v>
      </c>
    </row>
    <row r="2030" spans="1:21" ht="28.8" hidden="1" x14ac:dyDescent="0.3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7"/>
        <v>126</v>
      </c>
      <c r="P2030">
        <f t="shared" si="156"/>
        <v>47.91</v>
      </c>
      <c r="Q2030" s="9" t="s">
        <v>8317</v>
      </c>
      <c r="R2030" t="s">
        <v>8347</v>
      </c>
      <c r="S2030" s="16">
        <f t="shared" si="153"/>
        <v>40215.919050925928</v>
      </c>
      <c r="T2030" s="16">
        <f t="shared" si="154"/>
        <v>40252.913194444445</v>
      </c>
      <c r="U2030">
        <f t="shared" si="155"/>
        <v>2010</v>
      </c>
    </row>
    <row r="2031" spans="1:21" ht="43.2" hidden="1" x14ac:dyDescent="0.3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7"/>
        <v>361</v>
      </c>
      <c r="P2031">
        <f t="shared" si="156"/>
        <v>96.06</v>
      </c>
      <c r="Q2031" s="9" t="s">
        <v>8317</v>
      </c>
      <c r="R2031" t="s">
        <v>8347</v>
      </c>
      <c r="S2031" s="16">
        <f t="shared" si="153"/>
        <v>41848.021770833337</v>
      </c>
      <c r="T2031" s="16">
        <f t="shared" si="154"/>
        <v>41878.021770833337</v>
      </c>
      <c r="U2031">
        <f t="shared" si="155"/>
        <v>2014</v>
      </c>
    </row>
    <row r="2032" spans="1:21" ht="43.2" hidden="1" x14ac:dyDescent="0.3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7"/>
        <v>226</v>
      </c>
      <c r="P2032">
        <f t="shared" si="156"/>
        <v>118.61</v>
      </c>
      <c r="Q2032" s="9" t="s">
        <v>8317</v>
      </c>
      <c r="R2032" t="s">
        <v>8347</v>
      </c>
      <c r="S2032" s="16">
        <f t="shared" si="153"/>
        <v>41212.996481481481</v>
      </c>
      <c r="T2032" s="16">
        <f t="shared" si="154"/>
        <v>41242.996481481481</v>
      </c>
      <c r="U2032">
        <f t="shared" si="155"/>
        <v>2012</v>
      </c>
    </row>
    <row r="2033" spans="1:21" ht="43.2" hidden="1" x14ac:dyDescent="0.3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7"/>
        <v>120</v>
      </c>
      <c r="P2033">
        <f t="shared" si="156"/>
        <v>118.45</v>
      </c>
      <c r="Q2033" s="9" t="s">
        <v>8317</v>
      </c>
      <c r="R2033" t="s">
        <v>8347</v>
      </c>
      <c r="S2033" s="16">
        <f t="shared" si="153"/>
        <v>41975.329317129625</v>
      </c>
      <c r="T2033" s="16">
        <f t="shared" si="154"/>
        <v>42013.041666666672</v>
      </c>
      <c r="U2033">
        <f t="shared" si="155"/>
        <v>2014</v>
      </c>
    </row>
    <row r="2034" spans="1:21" ht="43.2" hidden="1" x14ac:dyDescent="0.3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7"/>
        <v>304</v>
      </c>
      <c r="P2034">
        <f t="shared" si="156"/>
        <v>143.21</v>
      </c>
      <c r="Q2034" s="9" t="s">
        <v>8317</v>
      </c>
      <c r="R2034" t="s">
        <v>8347</v>
      </c>
      <c r="S2034" s="16">
        <f t="shared" si="153"/>
        <v>42689.565671296295</v>
      </c>
      <c r="T2034" s="16">
        <f t="shared" si="154"/>
        <v>42719.208333333328</v>
      </c>
      <c r="U2034">
        <f t="shared" si="155"/>
        <v>2016</v>
      </c>
    </row>
    <row r="2035" spans="1:21" ht="43.2" hidden="1" x14ac:dyDescent="0.3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7"/>
        <v>179</v>
      </c>
      <c r="P2035">
        <f t="shared" si="156"/>
        <v>282.72000000000003</v>
      </c>
      <c r="Q2035" s="9" t="s">
        <v>8317</v>
      </c>
      <c r="R2035" t="s">
        <v>8347</v>
      </c>
      <c r="S2035" s="16">
        <f t="shared" si="153"/>
        <v>41725.082384259258</v>
      </c>
      <c r="T2035" s="16">
        <f t="shared" si="154"/>
        <v>41755.082384259258</v>
      </c>
      <c r="U2035">
        <f t="shared" si="155"/>
        <v>2014</v>
      </c>
    </row>
    <row r="2036" spans="1:21" ht="57.6" hidden="1" x14ac:dyDescent="0.3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7"/>
        <v>387</v>
      </c>
      <c r="P2036">
        <f t="shared" si="156"/>
        <v>593.94000000000005</v>
      </c>
      <c r="Q2036" s="9" t="s">
        <v>8317</v>
      </c>
      <c r="R2036" t="s">
        <v>8347</v>
      </c>
      <c r="S2036" s="16">
        <f t="shared" si="153"/>
        <v>42076.130011574074</v>
      </c>
      <c r="T2036" s="16">
        <f t="shared" si="154"/>
        <v>42131.290277777778</v>
      </c>
      <c r="U2036">
        <f t="shared" si="155"/>
        <v>2015</v>
      </c>
    </row>
    <row r="2037" spans="1:21" ht="43.2" hidden="1" x14ac:dyDescent="0.3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7"/>
        <v>211</v>
      </c>
      <c r="P2037">
        <f t="shared" si="156"/>
        <v>262.16000000000003</v>
      </c>
      <c r="Q2037" s="9" t="s">
        <v>8317</v>
      </c>
      <c r="R2037" t="s">
        <v>8347</v>
      </c>
      <c r="S2037" s="16">
        <f t="shared" si="153"/>
        <v>42311.625081018516</v>
      </c>
      <c r="T2037" s="16">
        <f t="shared" si="154"/>
        <v>42357.041666666672</v>
      </c>
      <c r="U2037">
        <f t="shared" si="155"/>
        <v>2015</v>
      </c>
    </row>
    <row r="2038" spans="1:21" ht="43.2" hidden="1" x14ac:dyDescent="0.3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7"/>
        <v>132</v>
      </c>
      <c r="P2038">
        <f t="shared" si="156"/>
        <v>46.58</v>
      </c>
      <c r="Q2038" s="9" t="s">
        <v>8317</v>
      </c>
      <c r="R2038" t="s">
        <v>8347</v>
      </c>
      <c r="S2038" s="16">
        <f t="shared" si="153"/>
        <v>41738.864803240744</v>
      </c>
      <c r="T2038" s="16">
        <f t="shared" si="154"/>
        <v>41768.864803240744</v>
      </c>
      <c r="U2038">
        <f t="shared" si="155"/>
        <v>2014</v>
      </c>
    </row>
    <row r="2039" spans="1:21" ht="43.2" hidden="1" x14ac:dyDescent="0.3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7"/>
        <v>300</v>
      </c>
      <c r="P2039">
        <f t="shared" si="156"/>
        <v>70.040000000000006</v>
      </c>
      <c r="Q2039" s="9" t="s">
        <v>8317</v>
      </c>
      <c r="R2039" t="s">
        <v>8347</v>
      </c>
      <c r="S2039" s="16">
        <f t="shared" si="153"/>
        <v>41578.210104166668</v>
      </c>
      <c r="T2039" s="16">
        <f t="shared" si="154"/>
        <v>41638.251770833333</v>
      </c>
      <c r="U2039">
        <f t="shared" si="155"/>
        <v>2013</v>
      </c>
    </row>
    <row r="2040" spans="1:21" ht="43.2" hidden="1" x14ac:dyDescent="0.3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7"/>
        <v>421</v>
      </c>
      <c r="P2040">
        <f t="shared" si="156"/>
        <v>164.91</v>
      </c>
      <c r="Q2040" s="9" t="s">
        <v>8317</v>
      </c>
      <c r="R2040" t="s">
        <v>8347</v>
      </c>
      <c r="S2040" s="16">
        <f t="shared" si="153"/>
        <v>41424.27107638889</v>
      </c>
      <c r="T2040" s="16">
        <f t="shared" si="154"/>
        <v>41456.75</v>
      </c>
      <c r="U2040">
        <f t="shared" si="155"/>
        <v>2013</v>
      </c>
    </row>
    <row r="2041" spans="1:21" ht="28.8" hidden="1" x14ac:dyDescent="0.3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7"/>
        <v>136</v>
      </c>
      <c r="P2041">
        <f t="shared" si="156"/>
        <v>449.26</v>
      </c>
      <c r="Q2041" s="9" t="s">
        <v>8317</v>
      </c>
      <c r="R2041" t="s">
        <v>8347</v>
      </c>
      <c r="S2041" s="16">
        <f t="shared" si="153"/>
        <v>42675.438946759255</v>
      </c>
      <c r="T2041" s="16">
        <f t="shared" si="154"/>
        <v>42705.207638888889</v>
      </c>
      <c r="U2041">
        <f t="shared" si="155"/>
        <v>2016</v>
      </c>
    </row>
    <row r="2042" spans="1:21" ht="28.8" hidden="1" x14ac:dyDescent="0.3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7"/>
        <v>248</v>
      </c>
      <c r="P2042">
        <f t="shared" si="156"/>
        <v>27.47</v>
      </c>
      <c r="Q2042" s="9" t="s">
        <v>8317</v>
      </c>
      <c r="R2042" t="s">
        <v>8347</v>
      </c>
      <c r="S2042" s="16">
        <f t="shared" si="153"/>
        <v>41578.927118055559</v>
      </c>
      <c r="T2042" s="16">
        <f t="shared" si="154"/>
        <v>41593.968784722223</v>
      </c>
      <c r="U2042">
        <f t="shared" si="155"/>
        <v>2013</v>
      </c>
    </row>
    <row r="2043" spans="1:21" ht="43.2" hidden="1" x14ac:dyDescent="0.3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7"/>
        <v>182</v>
      </c>
      <c r="P2043">
        <f t="shared" si="156"/>
        <v>143.97999999999999</v>
      </c>
      <c r="Q2043" s="9" t="s">
        <v>8317</v>
      </c>
      <c r="R2043" t="s">
        <v>8347</v>
      </c>
      <c r="S2043" s="16">
        <f t="shared" si="153"/>
        <v>42654.525775462964</v>
      </c>
      <c r="T2043" s="16">
        <f t="shared" si="154"/>
        <v>42684.567442129628</v>
      </c>
      <c r="U2043">
        <f t="shared" si="155"/>
        <v>2016</v>
      </c>
    </row>
    <row r="2044" spans="1:21" ht="43.2" hidden="1" x14ac:dyDescent="0.3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7"/>
        <v>124</v>
      </c>
      <c r="P2044">
        <f t="shared" si="156"/>
        <v>88.24</v>
      </c>
      <c r="Q2044" s="9" t="s">
        <v>8317</v>
      </c>
      <c r="R2044" t="s">
        <v>8347</v>
      </c>
      <c r="S2044" s="16">
        <f t="shared" si="153"/>
        <v>42331.708032407405</v>
      </c>
      <c r="T2044" s="16">
        <f t="shared" si="154"/>
        <v>42391.708032407405</v>
      </c>
      <c r="U2044">
        <f t="shared" si="155"/>
        <v>2015</v>
      </c>
    </row>
    <row r="2045" spans="1:21" ht="43.2" hidden="1" x14ac:dyDescent="0.3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7"/>
        <v>506</v>
      </c>
      <c r="P2045">
        <f t="shared" si="156"/>
        <v>36.33</v>
      </c>
      <c r="Q2045" s="9" t="s">
        <v>8317</v>
      </c>
      <c r="R2045" t="s">
        <v>8347</v>
      </c>
      <c r="S2045" s="16">
        <f t="shared" si="153"/>
        <v>42661.176817129628</v>
      </c>
      <c r="T2045" s="16">
        <f t="shared" si="154"/>
        <v>42715.207638888889</v>
      </c>
      <c r="U2045">
        <f t="shared" si="155"/>
        <v>2016</v>
      </c>
    </row>
    <row r="2046" spans="1:21" ht="43.2" hidden="1" x14ac:dyDescent="0.3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7"/>
        <v>108</v>
      </c>
      <c r="P2046">
        <f t="shared" si="156"/>
        <v>90.18</v>
      </c>
      <c r="Q2046" s="9" t="s">
        <v>8317</v>
      </c>
      <c r="R2046" t="s">
        <v>8347</v>
      </c>
      <c r="S2046" s="16">
        <f t="shared" si="153"/>
        <v>42138.684189814812</v>
      </c>
      <c r="T2046" s="16">
        <f t="shared" si="154"/>
        <v>42168.684189814812</v>
      </c>
      <c r="U2046">
        <f t="shared" si="155"/>
        <v>2015</v>
      </c>
    </row>
    <row r="2047" spans="1:21" ht="43.2" hidden="1" x14ac:dyDescent="0.3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7"/>
        <v>819</v>
      </c>
      <c r="P2047">
        <f t="shared" si="156"/>
        <v>152.62</v>
      </c>
      <c r="Q2047" s="9" t="s">
        <v>8317</v>
      </c>
      <c r="R2047" t="s">
        <v>8347</v>
      </c>
      <c r="S2047" s="16">
        <f t="shared" si="153"/>
        <v>41069.088506944441</v>
      </c>
      <c r="T2047" s="16">
        <f t="shared" si="154"/>
        <v>41099.088506944441</v>
      </c>
      <c r="U2047">
        <f t="shared" si="155"/>
        <v>2012</v>
      </c>
    </row>
    <row r="2048" spans="1:21" ht="43.2" hidden="1" x14ac:dyDescent="0.3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7"/>
        <v>121</v>
      </c>
      <c r="P2048">
        <f t="shared" si="156"/>
        <v>55.81</v>
      </c>
      <c r="Q2048" s="9" t="s">
        <v>8317</v>
      </c>
      <c r="R2048" t="s">
        <v>8347</v>
      </c>
      <c r="S2048" s="16">
        <f t="shared" si="153"/>
        <v>41387.171805555554</v>
      </c>
      <c r="T2048" s="16">
        <f t="shared" si="154"/>
        <v>41417.171805555554</v>
      </c>
      <c r="U2048">
        <f t="shared" si="155"/>
        <v>2013</v>
      </c>
    </row>
    <row r="2049" spans="1:21" ht="43.2" hidden="1" x14ac:dyDescent="0.3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7"/>
        <v>103</v>
      </c>
      <c r="P2049">
        <f t="shared" si="156"/>
        <v>227.85</v>
      </c>
      <c r="Q2049" s="9" t="s">
        <v>8317</v>
      </c>
      <c r="R2049" t="s">
        <v>8347</v>
      </c>
      <c r="S2049" s="16">
        <f t="shared" si="153"/>
        <v>42081.903587962966</v>
      </c>
      <c r="T2049" s="16">
        <f t="shared" si="154"/>
        <v>42111</v>
      </c>
      <c r="U2049">
        <f t="shared" si="155"/>
        <v>2015</v>
      </c>
    </row>
    <row r="2050" spans="1:21" ht="43.2" hidden="1" x14ac:dyDescent="0.3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57"/>
        <v>148</v>
      </c>
      <c r="P2050">
        <f t="shared" si="156"/>
        <v>91.83</v>
      </c>
      <c r="Q2050" s="9" t="s">
        <v>8317</v>
      </c>
      <c r="R2050" t="s">
        <v>8347</v>
      </c>
      <c r="S2050" s="16">
        <f t="shared" si="153"/>
        <v>41387.651516203703</v>
      </c>
      <c r="T2050" s="16">
        <f t="shared" si="154"/>
        <v>41417.651516203703</v>
      </c>
      <c r="U2050">
        <f t="shared" si="155"/>
        <v>2013</v>
      </c>
    </row>
    <row r="2051" spans="1:21" hidden="1" x14ac:dyDescent="0.3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57"/>
        <v>120</v>
      </c>
      <c r="P2051">
        <f t="shared" si="156"/>
        <v>80.989999999999995</v>
      </c>
      <c r="Q2051" s="9" t="s">
        <v>8317</v>
      </c>
      <c r="R2051" t="s">
        <v>8347</v>
      </c>
      <c r="S2051" s="16">
        <f t="shared" ref="S2051:S2114" si="158">(((J2051/60)/60)/24)+DATE(1970,1,1)</f>
        <v>41575.527349537035</v>
      </c>
      <c r="T2051" s="16">
        <f t="shared" ref="T2051:T2114" si="159">(((I2051/60)/60)/24)+DATE(1970,1,1)</f>
        <v>41610.957638888889</v>
      </c>
      <c r="U2051">
        <f t="shared" ref="U2051:U2114" si="160">YEAR(S:S)</f>
        <v>2013</v>
      </c>
    </row>
    <row r="2052" spans="1:21" ht="43.2" hidden="1" x14ac:dyDescent="0.3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57"/>
        <v>473</v>
      </c>
      <c r="P2052">
        <f t="shared" ref="P2052:P2115" si="161">IFERROR(ROUND(E2052/L2052,2), "N/A")</f>
        <v>278.39</v>
      </c>
      <c r="Q2052" s="9" t="s">
        <v>8317</v>
      </c>
      <c r="R2052" t="s">
        <v>8347</v>
      </c>
      <c r="S2052" s="16">
        <f t="shared" si="158"/>
        <v>42115.071504629625</v>
      </c>
      <c r="T2052" s="16">
        <f t="shared" si="159"/>
        <v>42155.071504629625</v>
      </c>
      <c r="U2052">
        <f t="shared" si="160"/>
        <v>2015</v>
      </c>
    </row>
    <row r="2053" spans="1:21" ht="43.2" hidden="1" x14ac:dyDescent="0.3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ref="O2053:O2116" si="162">ROUND(E2053/D2053*100,0)</f>
        <v>130</v>
      </c>
      <c r="P2053">
        <f t="shared" si="161"/>
        <v>43.1</v>
      </c>
      <c r="Q2053" s="9" t="s">
        <v>8317</v>
      </c>
      <c r="R2053" t="s">
        <v>8347</v>
      </c>
      <c r="S2053" s="16">
        <f t="shared" si="158"/>
        <v>41604.022418981483</v>
      </c>
      <c r="T2053" s="16">
        <f t="shared" si="159"/>
        <v>41634.022418981483</v>
      </c>
      <c r="U2053">
        <f t="shared" si="160"/>
        <v>2013</v>
      </c>
    </row>
    <row r="2054" spans="1:21" ht="43.2" hidden="1" x14ac:dyDescent="0.3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2"/>
        <v>353</v>
      </c>
      <c r="P2054">
        <f t="shared" si="161"/>
        <v>326.29000000000002</v>
      </c>
      <c r="Q2054" s="9" t="s">
        <v>8317</v>
      </c>
      <c r="R2054" t="s">
        <v>8347</v>
      </c>
      <c r="S2054" s="16">
        <f t="shared" si="158"/>
        <v>42375.08394675926</v>
      </c>
      <c r="T2054" s="16">
        <f t="shared" si="159"/>
        <v>42420.08394675926</v>
      </c>
      <c r="U2054">
        <f t="shared" si="160"/>
        <v>2016</v>
      </c>
    </row>
    <row r="2055" spans="1:21" ht="43.2" hidden="1" x14ac:dyDescent="0.3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2"/>
        <v>101</v>
      </c>
      <c r="P2055">
        <f t="shared" si="161"/>
        <v>41.74</v>
      </c>
      <c r="Q2055" s="9" t="s">
        <v>8317</v>
      </c>
      <c r="R2055" t="s">
        <v>8347</v>
      </c>
      <c r="S2055" s="16">
        <f t="shared" si="158"/>
        <v>42303.617488425924</v>
      </c>
      <c r="T2055" s="16">
        <f t="shared" si="159"/>
        <v>42333.659155092595</v>
      </c>
      <c r="U2055">
        <f t="shared" si="160"/>
        <v>2015</v>
      </c>
    </row>
    <row r="2056" spans="1:21" ht="43.2" hidden="1" x14ac:dyDescent="0.3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2"/>
        <v>114</v>
      </c>
      <c r="P2056">
        <f t="shared" si="161"/>
        <v>64.02</v>
      </c>
      <c r="Q2056" s="9" t="s">
        <v>8317</v>
      </c>
      <c r="R2056" t="s">
        <v>8347</v>
      </c>
      <c r="S2056" s="16">
        <f t="shared" si="158"/>
        <v>41731.520949074074</v>
      </c>
      <c r="T2056" s="16">
        <f t="shared" si="159"/>
        <v>41761.520949074074</v>
      </c>
      <c r="U2056">
        <f t="shared" si="160"/>
        <v>2014</v>
      </c>
    </row>
    <row r="2057" spans="1:21" ht="43.2" hidden="1" x14ac:dyDescent="0.3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2"/>
        <v>167</v>
      </c>
      <c r="P2057">
        <f t="shared" si="161"/>
        <v>99.46</v>
      </c>
      <c r="Q2057" s="9" t="s">
        <v>8317</v>
      </c>
      <c r="R2057" t="s">
        <v>8347</v>
      </c>
      <c r="S2057" s="16">
        <f t="shared" si="158"/>
        <v>41946.674108796295</v>
      </c>
      <c r="T2057" s="16">
        <f t="shared" si="159"/>
        <v>41976.166666666672</v>
      </c>
      <c r="U2057">
        <f t="shared" si="160"/>
        <v>2014</v>
      </c>
    </row>
    <row r="2058" spans="1:21" ht="43.2" hidden="1" x14ac:dyDescent="0.3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2"/>
        <v>153</v>
      </c>
      <c r="P2058">
        <f t="shared" si="161"/>
        <v>138.49</v>
      </c>
      <c r="Q2058" s="9" t="s">
        <v>8317</v>
      </c>
      <c r="R2058" t="s">
        <v>8347</v>
      </c>
      <c r="S2058" s="16">
        <f t="shared" si="158"/>
        <v>41351.76090277778</v>
      </c>
      <c r="T2058" s="16">
        <f t="shared" si="159"/>
        <v>41381.76090277778</v>
      </c>
      <c r="U2058">
        <f t="shared" si="160"/>
        <v>2013</v>
      </c>
    </row>
    <row r="2059" spans="1:21" ht="57.6" hidden="1" x14ac:dyDescent="0.3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2"/>
        <v>202</v>
      </c>
      <c r="P2059">
        <f t="shared" si="161"/>
        <v>45.55</v>
      </c>
      <c r="Q2059" s="9" t="s">
        <v>8317</v>
      </c>
      <c r="R2059" t="s">
        <v>8347</v>
      </c>
      <c r="S2059" s="16">
        <f t="shared" si="158"/>
        <v>42396.494583333333</v>
      </c>
      <c r="T2059" s="16">
        <f t="shared" si="159"/>
        <v>42426.494583333333</v>
      </c>
      <c r="U2059">
        <f t="shared" si="160"/>
        <v>2016</v>
      </c>
    </row>
    <row r="2060" spans="1:21" ht="28.8" hidden="1" x14ac:dyDescent="0.3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2"/>
        <v>168</v>
      </c>
      <c r="P2060">
        <f t="shared" si="161"/>
        <v>10.51</v>
      </c>
      <c r="Q2060" s="9" t="s">
        <v>8317</v>
      </c>
      <c r="R2060" t="s">
        <v>8347</v>
      </c>
      <c r="S2060" s="16">
        <f t="shared" si="158"/>
        <v>42026.370717592596</v>
      </c>
      <c r="T2060" s="16">
        <f t="shared" si="159"/>
        <v>42065.833333333328</v>
      </c>
      <c r="U2060">
        <f t="shared" si="160"/>
        <v>2015</v>
      </c>
    </row>
    <row r="2061" spans="1:21" ht="43.2" hidden="1" x14ac:dyDescent="0.3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2"/>
        <v>143</v>
      </c>
      <c r="P2061">
        <f t="shared" si="161"/>
        <v>114.77</v>
      </c>
      <c r="Q2061" s="9" t="s">
        <v>8317</v>
      </c>
      <c r="R2061" t="s">
        <v>8347</v>
      </c>
      <c r="S2061" s="16">
        <f t="shared" si="158"/>
        <v>42361.602476851855</v>
      </c>
      <c r="T2061" s="16">
        <f t="shared" si="159"/>
        <v>42400.915972222225</v>
      </c>
      <c r="U2061">
        <f t="shared" si="160"/>
        <v>2015</v>
      </c>
    </row>
    <row r="2062" spans="1:21" ht="43.2" hidden="1" x14ac:dyDescent="0.3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2"/>
        <v>196</v>
      </c>
      <c r="P2062">
        <f t="shared" si="161"/>
        <v>36</v>
      </c>
      <c r="Q2062" s="9" t="s">
        <v>8317</v>
      </c>
      <c r="R2062" t="s">
        <v>8347</v>
      </c>
      <c r="S2062" s="16">
        <f t="shared" si="158"/>
        <v>41783.642939814818</v>
      </c>
      <c r="T2062" s="16">
        <f t="shared" si="159"/>
        <v>41843.642939814818</v>
      </c>
      <c r="U2062">
        <f t="shared" si="160"/>
        <v>2014</v>
      </c>
    </row>
    <row r="2063" spans="1:21" ht="43.2" hidden="1" x14ac:dyDescent="0.3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2"/>
        <v>108</v>
      </c>
      <c r="P2063">
        <f t="shared" si="161"/>
        <v>154.16999999999999</v>
      </c>
      <c r="Q2063" s="9" t="s">
        <v>8317</v>
      </c>
      <c r="R2063" t="s">
        <v>8347</v>
      </c>
      <c r="S2063" s="16">
        <f t="shared" si="158"/>
        <v>42705.764513888891</v>
      </c>
      <c r="T2063" s="16">
        <f t="shared" si="159"/>
        <v>42735.764513888891</v>
      </c>
      <c r="U2063">
        <f t="shared" si="160"/>
        <v>2016</v>
      </c>
    </row>
    <row r="2064" spans="1:21" ht="57.6" hidden="1" x14ac:dyDescent="0.3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2"/>
        <v>115</v>
      </c>
      <c r="P2064">
        <f t="shared" si="161"/>
        <v>566.39</v>
      </c>
      <c r="Q2064" s="9" t="s">
        <v>8317</v>
      </c>
      <c r="R2064" t="s">
        <v>8347</v>
      </c>
      <c r="S2064" s="16">
        <f t="shared" si="158"/>
        <v>42423.3830787037</v>
      </c>
      <c r="T2064" s="16">
        <f t="shared" si="159"/>
        <v>42453.341412037036</v>
      </c>
      <c r="U2064">
        <f t="shared" si="160"/>
        <v>2016</v>
      </c>
    </row>
    <row r="2065" spans="1:21" ht="28.8" hidden="1" x14ac:dyDescent="0.3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2"/>
        <v>148</v>
      </c>
      <c r="P2065">
        <f t="shared" si="161"/>
        <v>120.86</v>
      </c>
      <c r="Q2065" s="9" t="s">
        <v>8317</v>
      </c>
      <c r="R2065" t="s">
        <v>8347</v>
      </c>
      <c r="S2065" s="16">
        <f t="shared" si="158"/>
        <v>42472.73265046296</v>
      </c>
      <c r="T2065" s="16">
        <f t="shared" si="159"/>
        <v>42505.73265046296</v>
      </c>
      <c r="U2065">
        <f t="shared" si="160"/>
        <v>2016</v>
      </c>
    </row>
    <row r="2066" spans="1:21" ht="43.2" hidden="1" x14ac:dyDescent="0.3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2"/>
        <v>191</v>
      </c>
      <c r="P2066">
        <f t="shared" si="161"/>
        <v>86.16</v>
      </c>
      <c r="Q2066" s="9" t="s">
        <v>8317</v>
      </c>
      <c r="R2066" t="s">
        <v>8347</v>
      </c>
      <c r="S2066" s="16">
        <f t="shared" si="158"/>
        <v>41389.364849537036</v>
      </c>
      <c r="T2066" s="16">
        <f t="shared" si="159"/>
        <v>41425.5</v>
      </c>
      <c r="U2066">
        <f t="shared" si="160"/>
        <v>2013</v>
      </c>
    </row>
    <row r="2067" spans="1:21" ht="43.2" hidden="1" x14ac:dyDescent="0.3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2"/>
        <v>199</v>
      </c>
      <c r="P2067">
        <f t="shared" si="161"/>
        <v>51.21</v>
      </c>
      <c r="Q2067" s="9" t="s">
        <v>8317</v>
      </c>
      <c r="R2067" t="s">
        <v>8347</v>
      </c>
      <c r="S2067" s="16">
        <f t="shared" si="158"/>
        <v>41603.333668981482</v>
      </c>
      <c r="T2067" s="16">
        <f t="shared" si="159"/>
        <v>41633.333668981482</v>
      </c>
      <c r="U2067">
        <f t="shared" si="160"/>
        <v>2013</v>
      </c>
    </row>
    <row r="2068" spans="1:21" ht="43.2" hidden="1" x14ac:dyDescent="0.3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2"/>
        <v>219</v>
      </c>
      <c r="P2068">
        <f t="shared" si="161"/>
        <v>67.260000000000005</v>
      </c>
      <c r="Q2068" s="9" t="s">
        <v>8317</v>
      </c>
      <c r="R2068" t="s">
        <v>8347</v>
      </c>
      <c r="S2068" s="16">
        <f t="shared" si="158"/>
        <v>41844.771793981483</v>
      </c>
      <c r="T2068" s="16">
        <f t="shared" si="159"/>
        <v>41874.771793981483</v>
      </c>
      <c r="U2068">
        <f t="shared" si="160"/>
        <v>2014</v>
      </c>
    </row>
    <row r="2069" spans="1:21" ht="43.2" hidden="1" x14ac:dyDescent="0.3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2"/>
        <v>127</v>
      </c>
      <c r="P2069">
        <f t="shared" si="161"/>
        <v>62.8</v>
      </c>
      <c r="Q2069" s="9" t="s">
        <v>8317</v>
      </c>
      <c r="R2069" t="s">
        <v>8347</v>
      </c>
      <c r="S2069" s="16">
        <f t="shared" si="158"/>
        <v>42115.853888888887</v>
      </c>
      <c r="T2069" s="16">
        <f t="shared" si="159"/>
        <v>42148.853888888887</v>
      </c>
      <c r="U2069">
        <f t="shared" si="160"/>
        <v>2015</v>
      </c>
    </row>
    <row r="2070" spans="1:21" ht="43.2" hidden="1" x14ac:dyDescent="0.3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2"/>
        <v>105</v>
      </c>
      <c r="P2070">
        <f t="shared" si="161"/>
        <v>346.13</v>
      </c>
      <c r="Q2070" s="9" t="s">
        <v>8317</v>
      </c>
      <c r="R2070" t="s">
        <v>8347</v>
      </c>
      <c r="S2070" s="16">
        <f t="shared" si="158"/>
        <v>42633.841608796298</v>
      </c>
      <c r="T2070" s="16">
        <f t="shared" si="159"/>
        <v>42663.841608796298</v>
      </c>
      <c r="U2070">
        <f t="shared" si="160"/>
        <v>2016</v>
      </c>
    </row>
    <row r="2071" spans="1:21" ht="57.6" hidden="1" x14ac:dyDescent="0.3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2"/>
        <v>128</v>
      </c>
      <c r="P2071">
        <f t="shared" si="161"/>
        <v>244.12</v>
      </c>
      <c r="Q2071" s="9" t="s">
        <v>8317</v>
      </c>
      <c r="R2071" t="s">
        <v>8347</v>
      </c>
      <c r="S2071" s="16">
        <f t="shared" si="158"/>
        <v>42340.972118055557</v>
      </c>
      <c r="T2071" s="16">
        <f t="shared" si="159"/>
        <v>42371.972118055557</v>
      </c>
      <c r="U2071">
        <f t="shared" si="160"/>
        <v>2015</v>
      </c>
    </row>
    <row r="2072" spans="1:21" ht="43.2" hidden="1" x14ac:dyDescent="0.3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2"/>
        <v>317</v>
      </c>
      <c r="P2072">
        <f t="shared" si="161"/>
        <v>259.25</v>
      </c>
      <c r="Q2072" s="9" t="s">
        <v>8317</v>
      </c>
      <c r="R2072" t="s">
        <v>8347</v>
      </c>
      <c r="S2072" s="16">
        <f t="shared" si="158"/>
        <v>42519.6565162037</v>
      </c>
      <c r="T2072" s="16">
        <f t="shared" si="159"/>
        <v>42549.6565162037</v>
      </c>
      <c r="U2072">
        <f t="shared" si="160"/>
        <v>2016</v>
      </c>
    </row>
    <row r="2073" spans="1:21" ht="43.2" hidden="1" x14ac:dyDescent="0.3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2"/>
        <v>281</v>
      </c>
      <c r="P2073">
        <f t="shared" si="161"/>
        <v>201.96</v>
      </c>
      <c r="Q2073" s="9" t="s">
        <v>8317</v>
      </c>
      <c r="R2073" t="s">
        <v>8347</v>
      </c>
      <c r="S2073" s="16">
        <f t="shared" si="158"/>
        <v>42600.278749999998</v>
      </c>
      <c r="T2073" s="16">
        <f t="shared" si="159"/>
        <v>42645.278749999998</v>
      </c>
      <c r="U2073">
        <f t="shared" si="160"/>
        <v>2016</v>
      </c>
    </row>
    <row r="2074" spans="1:21" ht="57.6" hidden="1" x14ac:dyDescent="0.3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2"/>
        <v>111</v>
      </c>
      <c r="P2074">
        <f t="shared" si="161"/>
        <v>226.21</v>
      </c>
      <c r="Q2074" s="9" t="s">
        <v>8317</v>
      </c>
      <c r="R2074" t="s">
        <v>8347</v>
      </c>
      <c r="S2074" s="16">
        <f t="shared" si="158"/>
        <v>42467.581388888888</v>
      </c>
      <c r="T2074" s="16">
        <f t="shared" si="159"/>
        <v>42497.581388888888</v>
      </c>
      <c r="U2074">
        <f t="shared" si="160"/>
        <v>2016</v>
      </c>
    </row>
    <row r="2075" spans="1:21" ht="43.2" hidden="1" x14ac:dyDescent="0.3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2"/>
        <v>153</v>
      </c>
      <c r="P2075">
        <f t="shared" si="161"/>
        <v>324.69</v>
      </c>
      <c r="Q2075" s="9" t="s">
        <v>8317</v>
      </c>
      <c r="R2075" t="s">
        <v>8347</v>
      </c>
      <c r="S2075" s="16">
        <f t="shared" si="158"/>
        <v>42087.668032407411</v>
      </c>
      <c r="T2075" s="16">
        <f t="shared" si="159"/>
        <v>42132.668032407411</v>
      </c>
      <c r="U2075">
        <f t="shared" si="160"/>
        <v>2015</v>
      </c>
    </row>
    <row r="2076" spans="1:21" ht="28.8" hidden="1" x14ac:dyDescent="0.3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2"/>
        <v>103</v>
      </c>
      <c r="P2076">
        <f t="shared" si="161"/>
        <v>205</v>
      </c>
      <c r="Q2076" s="9" t="s">
        <v>8317</v>
      </c>
      <c r="R2076" t="s">
        <v>8347</v>
      </c>
      <c r="S2076" s="16">
        <f t="shared" si="158"/>
        <v>42466.826180555552</v>
      </c>
      <c r="T2076" s="16">
        <f t="shared" si="159"/>
        <v>42496.826180555552</v>
      </c>
      <c r="U2076">
        <f t="shared" si="160"/>
        <v>2016</v>
      </c>
    </row>
    <row r="2077" spans="1:21" ht="43.2" hidden="1" x14ac:dyDescent="0.3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2"/>
        <v>1678</v>
      </c>
      <c r="P2077">
        <f t="shared" si="161"/>
        <v>20.47</v>
      </c>
      <c r="Q2077" s="9" t="s">
        <v>8317</v>
      </c>
      <c r="R2077" t="s">
        <v>8347</v>
      </c>
      <c r="S2077" s="16">
        <f t="shared" si="158"/>
        <v>41450.681574074071</v>
      </c>
      <c r="T2077" s="16">
        <f t="shared" si="159"/>
        <v>41480.681574074071</v>
      </c>
      <c r="U2077">
        <f t="shared" si="160"/>
        <v>2013</v>
      </c>
    </row>
    <row r="2078" spans="1:21" ht="28.8" hidden="1" x14ac:dyDescent="0.3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2"/>
        <v>543</v>
      </c>
      <c r="P2078">
        <f t="shared" si="161"/>
        <v>116.35</v>
      </c>
      <c r="Q2078" s="9" t="s">
        <v>8317</v>
      </c>
      <c r="R2078" t="s">
        <v>8347</v>
      </c>
      <c r="S2078" s="16">
        <f t="shared" si="158"/>
        <v>41803.880659722221</v>
      </c>
      <c r="T2078" s="16">
        <f t="shared" si="159"/>
        <v>41843.880659722221</v>
      </c>
      <c r="U2078">
        <f t="shared" si="160"/>
        <v>2014</v>
      </c>
    </row>
    <row r="2079" spans="1:21" ht="43.2" hidden="1" x14ac:dyDescent="0.3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2"/>
        <v>116</v>
      </c>
      <c r="P2079">
        <f t="shared" si="161"/>
        <v>307.2</v>
      </c>
      <c r="Q2079" s="9" t="s">
        <v>8317</v>
      </c>
      <c r="R2079" t="s">
        <v>8347</v>
      </c>
      <c r="S2079" s="16">
        <f t="shared" si="158"/>
        <v>42103.042546296296</v>
      </c>
      <c r="T2079" s="16">
        <f t="shared" si="159"/>
        <v>42160.875</v>
      </c>
      <c r="U2079">
        <f t="shared" si="160"/>
        <v>2015</v>
      </c>
    </row>
    <row r="2080" spans="1:21" ht="43.2" hidden="1" x14ac:dyDescent="0.3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2"/>
        <v>131</v>
      </c>
      <c r="P2080">
        <f t="shared" si="161"/>
        <v>546.69000000000005</v>
      </c>
      <c r="Q2080" s="9" t="s">
        <v>8317</v>
      </c>
      <c r="R2080" t="s">
        <v>8347</v>
      </c>
      <c r="S2080" s="16">
        <f t="shared" si="158"/>
        <v>42692.771493055552</v>
      </c>
      <c r="T2080" s="16">
        <f t="shared" si="159"/>
        <v>42722.771493055552</v>
      </c>
      <c r="U2080">
        <f t="shared" si="160"/>
        <v>2016</v>
      </c>
    </row>
    <row r="2081" spans="1:21" ht="57.6" hidden="1" x14ac:dyDescent="0.3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2"/>
        <v>288</v>
      </c>
      <c r="P2081">
        <f t="shared" si="161"/>
        <v>47.47</v>
      </c>
      <c r="Q2081" s="9" t="s">
        <v>8317</v>
      </c>
      <c r="R2081" t="s">
        <v>8347</v>
      </c>
      <c r="S2081" s="16">
        <f t="shared" si="158"/>
        <v>42150.71056712963</v>
      </c>
      <c r="T2081" s="16">
        <f t="shared" si="159"/>
        <v>42180.791666666672</v>
      </c>
      <c r="U2081">
        <f t="shared" si="160"/>
        <v>2015</v>
      </c>
    </row>
    <row r="2082" spans="1:21" ht="43.2" hidden="1" x14ac:dyDescent="0.3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2"/>
        <v>508</v>
      </c>
      <c r="P2082">
        <f t="shared" si="161"/>
        <v>101.56</v>
      </c>
      <c r="Q2082" s="9" t="s">
        <v>8317</v>
      </c>
      <c r="R2082" t="s">
        <v>8347</v>
      </c>
      <c r="S2082" s="16">
        <f t="shared" si="158"/>
        <v>42289.957175925927</v>
      </c>
      <c r="T2082" s="16">
        <f t="shared" si="159"/>
        <v>42319.998842592591</v>
      </c>
      <c r="U2082">
        <f t="shared" si="160"/>
        <v>2015</v>
      </c>
    </row>
    <row r="2083" spans="1:21" ht="43.2" hidden="1" x14ac:dyDescent="0.3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2"/>
        <v>115</v>
      </c>
      <c r="P2083">
        <f t="shared" si="161"/>
        <v>72.91</v>
      </c>
      <c r="Q2083" s="9" t="s">
        <v>8323</v>
      </c>
      <c r="R2083" t="s">
        <v>8327</v>
      </c>
      <c r="S2083" s="16">
        <f t="shared" si="158"/>
        <v>41004.156886574077</v>
      </c>
      <c r="T2083" s="16">
        <f t="shared" si="159"/>
        <v>41045.207638888889</v>
      </c>
      <c r="U2083">
        <f t="shared" si="160"/>
        <v>2012</v>
      </c>
    </row>
    <row r="2084" spans="1:21" ht="43.2" hidden="1" x14ac:dyDescent="0.3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2"/>
        <v>111</v>
      </c>
      <c r="P2084">
        <f t="shared" si="161"/>
        <v>43.71</v>
      </c>
      <c r="Q2084" s="9" t="s">
        <v>8323</v>
      </c>
      <c r="R2084" t="s">
        <v>8327</v>
      </c>
      <c r="S2084" s="16">
        <f t="shared" si="158"/>
        <v>40811.120324074072</v>
      </c>
      <c r="T2084" s="16">
        <f t="shared" si="159"/>
        <v>40871.161990740737</v>
      </c>
      <c r="U2084">
        <f t="shared" si="160"/>
        <v>2011</v>
      </c>
    </row>
    <row r="2085" spans="1:21" ht="43.2" hidden="1" x14ac:dyDescent="0.3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2"/>
        <v>113</v>
      </c>
      <c r="P2085">
        <f t="shared" si="161"/>
        <v>34</v>
      </c>
      <c r="Q2085" s="9" t="s">
        <v>8323</v>
      </c>
      <c r="R2085" t="s">
        <v>8327</v>
      </c>
      <c r="S2085" s="16">
        <f t="shared" si="158"/>
        <v>41034.72216435185</v>
      </c>
      <c r="T2085" s="16">
        <f t="shared" si="159"/>
        <v>41064.72216435185</v>
      </c>
      <c r="U2085">
        <f t="shared" si="160"/>
        <v>2012</v>
      </c>
    </row>
    <row r="2086" spans="1:21" ht="43.2" hidden="1" x14ac:dyDescent="0.3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2"/>
        <v>108</v>
      </c>
      <c r="P2086">
        <f t="shared" si="161"/>
        <v>70.650000000000006</v>
      </c>
      <c r="Q2086" s="9" t="s">
        <v>8323</v>
      </c>
      <c r="R2086" t="s">
        <v>8327</v>
      </c>
      <c r="S2086" s="16">
        <f t="shared" si="158"/>
        <v>41731.833124999997</v>
      </c>
      <c r="T2086" s="16">
        <f t="shared" si="159"/>
        <v>41763.290972222225</v>
      </c>
      <c r="U2086">
        <f t="shared" si="160"/>
        <v>2014</v>
      </c>
    </row>
    <row r="2087" spans="1:21" ht="57.6" hidden="1" x14ac:dyDescent="0.3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2"/>
        <v>124</v>
      </c>
      <c r="P2087">
        <f t="shared" si="161"/>
        <v>89.3</v>
      </c>
      <c r="Q2087" s="9" t="s">
        <v>8323</v>
      </c>
      <c r="R2087" t="s">
        <v>8327</v>
      </c>
      <c r="S2087" s="16">
        <f t="shared" si="158"/>
        <v>41075.835497685184</v>
      </c>
      <c r="T2087" s="16">
        <f t="shared" si="159"/>
        <v>41105.835497685184</v>
      </c>
      <c r="U2087">
        <f t="shared" si="160"/>
        <v>2012</v>
      </c>
    </row>
    <row r="2088" spans="1:21" ht="43.2" hidden="1" x14ac:dyDescent="0.3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2"/>
        <v>101</v>
      </c>
      <c r="P2088">
        <f t="shared" si="161"/>
        <v>115.09</v>
      </c>
      <c r="Q2088" s="9" t="s">
        <v>8323</v>
      </c>
      <c r="R2088" t="s">
        <v>8327</v>
      </c>
      <c r="S2088" s="16">
        <f t="shared" si="158"/>
        <v>40860.67050925926</v>
      </c>
      <c r="T2088" s="16">
        <f t="shared" si="159"/>
        <v>40891.207638888889</v>
      </c>
      <c r="U2088">
        <f t="shared" si="160"/>
        <v>2011</v>
      </c>
    </row>
    <row r="2089" spans="1:21" ht="57.6" hidden="1" x14ac:dyDescent="0.3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2"/>
        <v>104</v>
      </c>
      <c r="P2089">
        <f t="shared" si="161"/>
        <v>62.12</v>
      </c>
      <c r="Q2089" s="9" t="s">
        <v>8323</v>
      </c>
      <c r="R2089" t="s">
        <v>8327</v>
      </c>
      <c r="S2089" s="16">
        <f t="shared" si="158"/>
        <v>40764.204375000001</v>
      </c>
      <c r="T2089" s="16">
        <f t="shared" si="159"/>
        <v>40794.204375000001</v>
      </c>
      <c r="U2089">
        <f t="shared" si="160"/>
        <v>2011</v>
      </c>
    </row>
    <row r="2090" spans="1:21" ht="43.2" hidden="1" x14ac:dyDescent="0.3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2"/>
        <v>116</v>
      </c>
      <c r="P2090">
        <f t="shared" si="161"/>
        <v>46.2</v>
      </c>
      <c r="Q2090" s="9" t="s">
        <v>8323</v>
      </c>
      <c r="R2090" t="s">
        <v>8327</v>
      </c>
      <c r="S2090" s="16">
        <f t="shared" si="158"/>
        <v>40395.714722222219</v>
      </c>
      <c r="T2090" s="16">
        <f t="shared" si="159"/>
        <v>40432.165972222225</v>
      </c>
      <c r="U2090">
        <f t="shared" si="160"/>
        <v>2010</v>
      </c>
    </row>
    <row r="2091" spans="1:21" ht="28.8" hidden="1" x14ac:dyDescent="0.3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2"/>
        <v>120</v>
      </c>
      <c r="P2091">
        <f t="shared" si="161"/>
        <v>48.55</v>
      </c>
      <c r="Q2091" s="9" t="s">
        <v>8323</v>
      </c>
      <c r="R2091" t="s">
        <v>8327</v>
      </c>
      <c r="S2091" s="16">
        <f t="shared" si="158"/>
        <v>41453.076319444444</v>
      </c>
      <c r="T2091" s="16">
        <f t="shared" si="159"/>
        <v>41488.076319444444</v>
      </c>
      <c r="U2091">
        <f t="shared" si="160"/>
        <v>2013</v>
      </c>
    </row>
    <row r="2092" spans="1:21" ht="43.2" hidden="1" x14ac:dyDescent="0.3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2"/>
        <v>115</v>
      </c>
      <c r="P2092">
        <f t="shared" si="161"/>
        <v>57.52</v>
      </c>
      <c r="Q2092" s="9" t="s">
        <v>8323</v>
      </c>
      <c r="R2092" t="s">
        <v>8327</v>
      </c>
      <c r="S2092" s="16">
        <f t="shared" si="158"/>
        <v>41299.381423611114</v>
      </c>
      <c r="T2092" s="16">
        <f t="shared" si="159"/>
        <v>41329.381423611114</v>
      </c>
      <c r="U2092">
        <f t="shared" si="160"/>
        <v>2013</v>
      </c>
    </row>
    <row r="2093" spans="1:21" ht="57.6" hidden="1" x14ac:dyDescent="0.3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2"/>
        <v>120</v>
      </c>
      <c r="P2093">
        <f t="shared" si="161"/>
        <v>88.15</v>
      </c>
      <c r="Q2093" s="9" t="s">
        <v>8323</v>
      </c>
      <c r="R2093" t="s">
        <v>8327</v>
      </c>
      <c r="S2093" s="16">
        <f t="shared" si="158"/>
        <v>40555.322662037033</v>
      </c>
      <c r="T2093" s="16">
        <f t="shared" si="159"/>
        <v>40603.833333333336</v>
      </c>
      <c r="U2093">
        <f t="shared" si="160"/>
        <v>2011</v>
      </c>
    </row>
    <row r="2094" spans="1:21" ht="43.2" hidden="1" x14ac:dyDescent="0.3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2"/>
        <v>101</v>
      </c>
      <c r="P2094">
        <f t="shared" si="161"/>
        <v>110.49</v>
      </c>
      <c r="Q2094" s="9" t="s">
        <v>8323</v>
      </c>
      <c r="R2094" t="s">
        <v>8327</v>
      </c>
      <c r="S2094" s="16">
        <f t="shared" si="158"/>
        <v>40763.707546296297</v>
      </c>
      <c r="T2094" s="16">
        <f t="shared" si="159"/>
        <v>40823.707546296297</v>
      </c>
      <c r="U2094">
        <f t="shared" si="160"/>
        <v>2011</v>
      </c>
    </row>
    <row r="2095" spans="1:21" ht="43.2" hidden="1" x14ac:dyDescent="0.3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2"/>
        <v>102</v>
      </c>
      <c r="P2095">
        <f t="shared" si="161"/>
        <v>66.83</v>
      </c>
      <c r="Q2095" s="9" t="s">
        <v>8323</v>
      </c>
      <c r="R2095" t="s">
        <v>8327</v>
      </c>
      <c r="S2095" s="16">
        <f t="shared" si="158"/>
        <v>41205.854537037041</v>
      </c>
      <c r="T2095" s="16">
        <f t="shared" si="159"/>
        <v>41265.896203703705</v>
      </c>
      <c r="U2095">
        <f t="shared" si="160"/>
        <v>2012</v>
      </c>
    </row>
    <row r="2096" spans="1:21" ht="57.6" hidden="1" x14ac:dyDescent="0.3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2"/>
        <v>121</v>
      </c>
      <c r="P2096">
        <f t="shared" si="161"/>
        <v>58.6</v>
      </c>
      <c r="Q2096" s="9" t="s">
        <v>8323</v>
      </c>
      <c r="R2096" t="s">
        <v>8327</v>
      </c>
      <c r="S2096" s="16">
        <f t="shared" si="158"/>
        <v>40939.02002314815</v>
      </c>
      <c r="T2096" s="16">
        <f t="shared" si="159"/>
        <v>40973.125</v>
      </c>
      <c r="U2096">
        <f t="shared" si="160"/>
        <v>2012</v>
      </c>
    </row>
    <row r="2097" spans="1:21" ht="43.2" hidden="1" x14ac:dyDescent="0.3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2"/>
        <v>100</v>
      </c>
      <c r="P2097">
        <f t="shared" si="161"/>
        <v>113.64</v>
      </c>
      <c r="Q2097" s="9" t="s">
        <v>8323</v>
      </c>
      <c r="R2097" t="s">
        <v>8327</v>
      </c>
      <c r="S2097" s="16">
        <f t="shared" si="158"/>
        <v>40758.733483796292</v>
      </c>
      <c r="T2097" s="16">
        <f t="shared" si="159"/>
        <v>40818.733483796292</v>
      </c>
      <c r="U2097">
        <f t="shared" si="160"/>
        <v>2011</v>
      </c>
    </row>
    <row r="2098" spans="1:21" ht="43.2" hidden="1" x14ac:dyDescent="0.3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2"/>
        <v>102</v>
      </c>
      <c r="P2098">
        <f t="shared" si="161"/>
        <v>43.57</v>
      </c>
      <c r="Q2098" s="9" t="s">
        <v>8323</v>
      </c>
      <c r="R2098" t="s">
        <v>8327</v>
      </c>
      <c r="S2098" s="16">
        <f t="shared" si="158"/>
        <v>41192.758506944447</v>
      </c>
      <c r="T2098" s="16">
        <f t="shared" si="159"/>
        <v>41208.165972222225</v>
      </c>
      <c r="U2098">
        <f t="shared" si="160"/>
        <v>2012</v>
      </c>
    </row>
    <row r="2099" spans="1:21" ht="43.2" hidden="1" x14ac:dyDescent="0.3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2"/>
        <v>100</v>
      </c>
      <c r="P2099">
        <f t="shared" si="161"/>
        <v>78.95</v>
      </c>
      <c r="Q2099" s="9" t="s">
        <v>8323</v>
      </c>
      <c r="R2099" t="s">
        <v>8327</v>
      </c>
      <c r="S2099" s="16">
        <f t="shared" si="158"/>
        <v>40818.58489583333</v>
      </c>
      <c r="T2099" s="16">
        <f t="shared" si="159"/>
        <v>40878.626562500001</v>
      </c>
      <c r="U2099">
        <f t="shared" si="160"/>
        <v>2011</v>
      </c>
    </row>
    <row r="2100" spans="1:21" ht="43.2" hidden="1" x14ac:dyDescent="0.3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2"/>
        <v>100</v>
      </c>
      <c r="P2100">
        <f t="shared" si="161"/>
        <v>188.13</v>
      </c>
      <c r="Q2100" s="9" t="s">
        <v>8323</v>
      </c>
      <c r="R2100" t="s">
        <v>8327</v>
      </c>
      <c r="S2100" s="16">
        <f t="shared" si="158"/>
        <v>40946.11383101852</v>
      </c>
      <c r="T2100" s="16">
        <f t="shared" si="159"/>
        <v>40976.11383101852</v>
      </c>
      <c r="U2100">
        <f t="shared" si="160"/>
        <v>2012</v>
      </c>
    </row>
    <row r="2101" spans="1:21" hidden="1" x14ac:dyDescent="0.3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2"/>
        <v>132</v>
      </c>
      <c r="P2101">
        <f t="shared" si="161"/>
        <v>63.03</v>
      </c>
      <c r="Q2101" s="9" t="s">
        <v>8323</v>
      </c>
      <c r="R2101" t="s">
        <v>8327</v>
      </c>
      <c r="S2101" s="16">
        <f t="shared" si="158"/>
        <v>42173.746342592596</v>
      </c>
      <c r="T2101" s="16">
        <f t="shared" si="159"/>
        <v>42187.152777777781</v>
      </c>
      <c r="U2101">
        <f t="shared" si="160"/>
        <v>2015</v>
      </c>
    </row>
    <row r="2102" spans="1:21" ht="43.2" hidden="1" x14ac:dyDescent="0.3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2"/>
        <v>137</v>
      </c>
      <c r="P2102">
        <f t="shared" si="161"/>
        <v>30.37</v>
      </c>
      <c r="Q2102" s="9" t="s">
        <v>8323</v>
      </c>
      <c r="R2102" t="s">
        <v>8327</v>
      </c>
      <c r="S2102" s="16">
        <f t="shared" si="158"/>
        <v>41074.834965277776</v>
      </c>
      <c r="T2102" s="16">
        <f t="shared" si="159"/>
        <v>41090.165972222225</v>
      </c>
      <c r="U2102">
        <f t="shared" si="160"/>
        <v>2012</v>
      </c>
    </row>
    <row r="2103" spans="1:21" ht="43.2" hidden="1" x14ac:dyDescent="0.3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2"/>
        <v>113</v>
      </c>
      <c r="P2103">
        <f t="shared" si="161"/>
        <v>51.48</v>
      </c>
      <c r="Q2103" s="9" t="s">
        <v>8323</v>
      </c>
      <c r="R2103" t="s">
        <v>8327</v>
      </c>
      <c r="S2103" s="16">
        <f t="shared" si="158"/>
        <v>40892.149467592593</v>
      </c>
      <c r="T2103" s="16">
        <f t="shared" si="159"/>
        <v>40952.149467592593</v>
      </c>
      <c r="U2103">
        <f t="shared" si="160"/>
        <v>2011</v>
      </c>
    </row>
    <row r="2104" spans="1:21" ht="43.2" hidden="1" x14ac:dyDescent="0.3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2"/>
        <v>136</v>
      </c>
      <c r="P2104">
        <f t="shared" si="161"/>
        <v>35.79</v>
      </c>
      <c r="Q2104" s="9" t="s">
        <v>8323</v>
      </c>
      <c r="R2104" t="s">
        <v>8327</v>
      </c>
      <c r="S2104" s="16">
        <f t="shared" si="158"/>
        <v>40638.868611111109</v>
      </c>
      <c r="T2104" s="16">
        <f t="shared" si="159"/>
        <v>40668.868611111109</v>
      </c>
      <c r="U2104">
        <f t="shared" si="160"/>
        <v>2011</v>
      </c>
    </row>
    <row r="2105" spans="1:21" ht="28.8" hidden="1" x14ac:dyDescent="0.3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2"/>
        <v>146</v>
      </c>
      <c r="P2105">
        <f t="shared" si="161"/>
        <v>98.82</v>
      </c>
      <c r="Q2105" s="9" t="s">
        <v>8323</v>
      </c>
      <c r="R2105" t="s">
        <v>8327</v>
      </c>
      <c r="S2105" s="16">
        <f t="shared" si="158"/>
        <v>41192.754942129628</v>
      </c>
      <c r="T2105" s="16">
        <f t="shared" si="159"/>
        <v>41222.7966087963</v>
      </c>
      <c r="U2105">
        <f t="shared" si="160"/>
        <v>2012</v>
      </c>
    </row>
    <row r="2106" spans="1:21" ht="43.2" hidden="1" x14ac:dyDescent="0.3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2"/>
        <v>130</v>
      </c>
      <c r="P2106">
        <f t="shared" si="161"/>
        <v>28</v>
      </c>
      <c r="Q2106" s="9" t="s">
        <v>8323</v>
      </c>
      <c r="R2106" t="s">
        <v>8327</v>
      </c>
      <c r="S2106" s="16">
        <f t="shared" si="158"/>
        <v>41394.074467592596</v>
      </c>
      <c r="T2106" s="16">
        <f t="shared" si="159"/>
        <v>41425</v>
      </c>
      <c r="U2106">
        <f t="shared" si="160"/>
        <v>2013</v>
      </c>
    </row>
    <row r="2107" spans="1:21" ht="43.2" hidden="1" x14ac:dyDescent="0.3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2"/>
        <v>254</v>
      </c>
      <c r="P2107">
        <f t="shared" si="161"/>
        <v>51.31</v>
      </c>
      <c r="Q2107" s="9" t="s">
        <v>8323</v>
      </c>
      <c r="R2107" t="s">
        <v>8327</v>
      </c>
      <c r="S2107" s="16">
        <f t="shared" si="158"/>
        <v>41951.788807870369</v>
      </c>
      <c r="T2107" s="16">
        <f t="shared" si="159"/>
        <v>41964.166666666672</v>
      </c>
      <c r="U2107">
        <f t="shared" si="160"/>
        <v>2014</v>
      </c>
    </row>
    <row r="2108" spans="1:21" ht="43.2" hidden="1" x14ac:dyDescent="0.3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2"/>
        <v>107</v>
      </c>
      <c r="P2108">
        <f t="shared" si="161"/>
        <v>53.52</v>
      </c>
      <c r="Q2108" s="9" t="s">
        <v>8323</v>
      </c>
      <c r="R2108" t="s">
        <v>8327</v>
      </c>
      <c r="S2108" s="16">
        <f t="shared" si="158"/>
        <v>41270.21497685185</v>
      </c>
      <c r="T2108" s="16">
        <f t="shared" si="159"/>
        <v>41300.21497685185</v>
      </c>
      <c r="U2108">
        <f t="shared" si="160"/>
        <v>2012</v>
      </c>
    </row>
    <row r="2109" spans="1:21" ht="43.2" hidden="1" x14ac:dyDescent="0.3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2"/>
        <v>108</v>
      </c>
      <c r="P2109">
        <f t="shared" si="161"/>
        <v>37.15</v>
      </c>
      <c r="Q2109" s="9" t="s">
        <v>8323</v>
      </c>
      <c r="R2109" t="s">
        <v>8327</v>
      </c>
      <c r="S2109" s="16">
        <f t="shared" si="158"/>
        <v>41934.71056712963</v>
      </c>
      <c r="T2109" s="16">
        <f t="shared" si="159"/>
        <v>41955.752233796295</v>
      </c>
      <c r="U2109">
        <f t="shared" si="160"/>
        <v>2014</v>
      </c>
    </row>
    <row r="2110" spans="1:21" ht="57.6" hidden="1" x14ac:dyDescent="0.3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2"/>
        <v>107</v>
      </c>
      <c r="P2110">
        <f t="shared" si="161"/>
        <v>89.9</v>
      </c>
      <c r="Q2110" s="9" t="s">
        <v>8323</v>
      </c>
      <c r="R2110" t="s">
        <v>8327</v>
      </c>
      <c r="S2110" s="16">
        <f t="shared" si="158"/>
        <v>41135.175694444442</v>
      </c>
      <c r="T2110" s="16">
        <f t="shared" si="159"/>
        <v>41162.163194444445</v>
      </c>
      <c r="U2110">
        <f t="shared" si="160"/>
        <v>2012</v>
      </c>
    </row>
    <row r="2111" spans="1:21" ht="43.2" hidden="1" x14ac:dyDescent="0.3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2"/>
        <v>107</v>
      </c>
      <c r="P2111">
        <f t="shared" si="161"/>
        <v>106.53</v>
      </c>
      <c r="Q2111" s="9" t="s">
        <v>8323</v>
      </c>
      <c r="R2111" t="s">
        <v>8327</v>
      </c>
      <c r="S2111" s="16">
        <f t="shared" si="158"/>
        <v>42160.708530092597</v>
      </c>
      <c r="T2111" s="16">
        <f t="shared" si="159"/>
        <v>42190.708530092597</v>
      </c>
      <c r="U2111">
        <f t="shared" si="160"/>
        <v>2015</v>
      </c>
    </row>
    <row r="2112" spans="1:21" ht="28.8" hidden="1" x14ac:dyDescent="0.3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2"/>
        <v>100</v>
      </c>
      <c r="P2112">
        <f t="shared" si="161"/>
        <v>52.82</v>
      </c>
      <c r="Q2112" s="9" t="s">
        <v>8323</v>
      </c>
      <c r="R2112" t="s">
        <v>8327</v>
      </c>
      <c r="S2112" s="16">
        <f t="shared" si="158"/>
        <v>41759.670937499999</v>
      </c>
      <c r="T2112" s="16">
        <f t="shared" si="159"/>
        <v>41787.207638888889</v>
      </c>
      <c r="U2112">
        <f t="shared" si="160"/>
        <v>2014</v>
      </c>
    </row>
    <row r="2113" spans="1:21" ht="43.2" hidden="1" x14ac:dyDescent="0.3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2"/>
        <v>107</v>
      </c>
      <c r="P2113">
        <f t="shared" si="161"/>
        <v>54.62</v>
      </c>
      <c r="Q2113" s="9" t="s">
        <v>8323</v>
      </c>
      <c r="R2113" t="s">
        <v>8327</v>
      </c>
      <c r="S2113" s="16">
        <f t="shared" si="158"/>
        <v>40703.197048611109</v>
      </c>
      <c r="T2113" s="16">
        <f t="shared" si="159"/>
        <v>40770.041666666664</v>
      </c>
      <c r="U2113">
        <f t="shared" si="160"/>
        <v>2011</v>
      </c>
    </row>
    <row r="2114" spans="1:21" ht="43.2" hidden="1" x14ac:dyDescent="0.3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2"/>
        <v>100</v>
      </c>
      <c r="P2114">
        <f t="shared" si="161"/>
        <v>27.27</v>
      </c>
      <c r="Q2114" s="9" t="s">
        <v>8323</v>
      </c>
      <c r="R2114" t="s">
        <v>8327</v>
      </c>
      <c r="S2114" s="16">
        <f t="shared" si="158"/>
        <v>41365.928159722222</v>
      </c>
      <c r="T2114" s="16">
        <f t="shared" si="159"/>
        <v>41379.928159722222</v>
      </c>
      <c r="U2114">
        <f t="shared" si="160"/>
        <v>2013</v>
      </c>
    </row>
    <row r="2115" spans="1:21" ht="28.8" hidden="1" x14ac:dyDescent="0.3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2"/>
        <v>105</v>
      </c>
      <c r="P2115">
        <f t="shared" si="161"/>
        <v>68.599999999999994</v>
      </c>
      <c r="Q2115" s="9" t="s">
        <v>8323</v>
      </c>
      <c r="R2115" t="s">
        <v>8327</v>
      </c>
      <c r="S2115" s="16">
        <f t="shared" ref="S2115:S2178" si="163">(((J2115/60)/60)/24)+DATE(1970,1,1)</f>
        <v>41870.86546296296</v>
      </c>
      <c r="T2115" s="16">
        <f t="shared" ref="T2115:T2178" si="164">(((I2115/60)/60)/24)+DATE(1970,1,1)</f>
        <v>41905.86546296296</v>
      </c>
      <c r="U2115">
        <f t="shared" ref="U2115:U2178" si="165">YEAR(S:S)</f>
        <v>2014</v>
      </c>
    </row>
    <row r="2116" spans="1:21" ht="43.2" hidden="1" x14ac:dyDescent="0.3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2"/>
        <v>105</v>
      </c>
      <c r="P2116">
        <f t="shared" ref="P2116:P2179" si="166">IFERROR(ROUND(E2116/L2116,2), "N/A")</f>
        <v>35.61</v>
      </c>
      <c r="Q2116" s="9" t="s">
        <v>8323</v>
      </c>
      <c r="R2116" t="s">
        <v>8327</v>
      </c>
      <c r="S2116" s="16">
        <f t="shared" si="163"/>
        <v>40458.815625000003</v>
      </c>
      <c r="T2116" s="16">
        <f t="shared" si="164"/>
        <v>40521.207638888889</v>
      </c>
      <c r="U2116">
        <f t="shared" si="165"/>
        <v>2010</v>
      </c>
    </row>
    <row r="2117" spans="1:21" ht="43.2" hidden="1" x14ac:dyDescent="0.3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ref="O2117:O2180" si="167">ROUND(E2117/D2117*100,0)</f>
        <v>226</v>
      </c>
      <c r="P2117">
        <f t="shared" si="166"/>
        <v>94.03</v>
      </c>
      <c r="Q2117" s="9" t="s">
        <v>8323</v>
      </c>
      <c r="R2117" t="s">
        <v>8327</v>
      </c>
      <c r="S2117" s="16">
        <f t="shared" si="163"/>
        <v>40564.081030092595</v>
      </c>
      <c r="T2117" s="16">
        <f t="shared" si="164"/>
        <v>40594.081030092595</v>
      </c>
      <c r="U2117">
        <f t="shared" si="165"/>
        <v>2011</v>
      </c>
    </row>
    <row r="2118" spans="1:21" ht="43.2" hidden="1" x14ac:dyDescent="0.3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7"/>
        <v>101</v>
      </c>
      <c r="P2118">
        <f t="shared" si="166"/>
        <v>526.46</v>
      </c>
      <c r="Q2118" s="9" t="s">
        <v>8323</v>
      </c>
      <c r="R2118" t="s">
        <v>8327</v>
      </c>
      <c r="S2118" s="16">
        <f t="shared" si="163"/>
        <v>41136.777812500004</v>
      </c>
      <c r="T2118" s="16">
        <f t="shared" si="164"/>
        <v>41184.777812500004</v>
      </c>
      <c r="U2118">
        <f t="shared" si="165"/>
        <v>2012</v>
      </c>
    </row>
    <row r="2119" spans="1:21" ht="43.2" hidden="1" x14ac:dyDescent="0.3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7"/>
        <v>148</v>
      </c>
      <c r="P2119">
        <f t="shared" si="166"/>
        <v>50.66</v>
      </c>
      <c r="Q2119" s="9" t="s">
        <v>8323</v>
      </c>
      <c r="R2119" t="s">
        <v>8327</v>
      </c>
      <c r="S2119" s="16">
        <f t="shared" si="163"/>
        <v>42290.059594907405</v>
      </c>
      <c r="T2119" s="16">
        <f t="shared" si="164"/>
        <v>42304.207638888889</v>
      </c>
      <c r="U2119">
        <f t="shared" si="165"/>
        <v>2015</v>
      </c>
    </row>
    <row r="2120" spans="1:21" ht="28.8" hidden="1" x14ac:dyDescent="0.3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7"/>
        <v>135</v>
      </c>
      <c r="P2120">
        <f t="shared" si="166"/>
        <v>79.180000000000007</v>
      </c>
      <c r="Q2120" s="9" t="s">
        <v>8323</v>
      </c>
      <c r="R2120" t="s">
        <v>8327</v>
      </c>
      <c r="S2120" s="16">
        <f t="shared" si="163"/>
        <v>40718.839537037034</v>
      </c>
      <c r="T2120" s="16">
        <f t="shared" si="164"/>
        <v>40748.839537037034</v>
      </c>
      <c r="U2120">
        <f t="shared" si="165"/>
        <v>2011</v>
      </c>
    </row>
    <row r="2121" spans="1:21" ht="43.2" hidden="1" x14ac:dyDescent="0.3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7"/>
        <v>101</v>
      </c>
      <c r="P2121">
        <f t="shared" si="166"/>
        <v>91.59</v>
      </c>
      <c r="Q2121" s="9" t="s">
        <v>8323</v>
      </c>
      <c r="R2121" t="s">
        <v>8327</v>
      </c>
      <c r="S2121" s="16">
        <f t="shared" si="163"/>
        <v>41107.130150462966</v>
      </c>
      <c r="T2121" s="16">
        <f t="shared" si="164"/>
        <v>41137.130150462966</v>
      </c>
      <c r="U2121">
        <f t="shared" si="165"/>
        <v>2012</v>
      </c>
    </row>
    <row r="2122" spans="1:21" ht="43.2" hidden="1" x14ac:dyDescent="0.3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7"/>
        <v>101</v>
      </c>
      <c r="P2122">
        <f t="shared" si="166"/>
        <v>116.96</v>
      </c>
      <c r="Q2122" s="9" t="s">
        <v>8323</v>
      </c>
      <c r="R2122" t="s">
        <v>8327</v>
      </c>
      <c r="S2122" s="16">
        <f t="shared" si="163"/>
        <v>41591.964537037034</v>
      </c>
      <c r="T2122" s="16">
        <f t="shared" si="164"/>
        <v>41640.964537037034</v>
      </c>
      <c r="U2122">
        <f t="shared" si="165"/>
        <v>2013</v>
      </c>
    </row>
    <row r="2123" spans="1:21" ht="43.2" hidden="1" x14ac:dyDescent="0.3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7"/>
        <v>1</v>
      </c>
      <c r="P2123">
        <f t="shared" si="166"/>
        <v>28.4</v>
      </c>
      <c r="Q2123" s="9" t="s">
        <v>8331</v>
      </c>
      <c r="R2123" t="s">
        <v>8332</v>
      </c>
      <c r="S2123" s="16">
        <f t="shared" si="163"/>
        <v>42716.7424537037</v>
      </c>
      <c r="T2123" s="16">
        <f t="shared" si="164"/>
        <v>42746.7424537037</v>
      </c>
      <c r="U2123">
        <f t="shared" si="165"/>
        <v>2016</v>
      </c>
    </row>
    <row r="2124" spans="1:21" ht="43.2" hidden="1" x14ac:dyDescent="0.3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7"/>
        <v>0</v>
      </c>
      <c r="P2124">
        <f t="shared" si="166"/>
        <v>103.33</v>
      </c>
      <c r="Q2124" s="9" t="s">
        <v>8331</v>
      </c>
      <c r="R2124" t="s">
        <v>8332</v>
      </c>
      <c r="S2124" s="16">
        <f t="shared" si="163"/>
        <v>42712.300567129627</v>
      </c>
      <c r="T2124" s="16">
        <f t="shared" si="164"/>
        <v>42742.300567129627</v>
      </c>
      <c r="U2124">
        <f t="shared" si="165"/>
        <v>2016</v>
      </c>
    </row>
    <row r="2125" spans="1:21" ht="57.6" hidden="1" x14ac:dyDescent="0.3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7"/>
        <v>10</v>
      </c>
      <c r="P2125">
        <f t="shared" si="166"/>
        <v>10</v>
      </c>
      <c r="Q2125" s="9" t="s">
        <v>8331</v>
      </c>
      <c r="R2125" t="s">
        <v>8332</v>
      </c>
      <c r="S2125" s="16">
        <f t="shared" si="163"/>
        <v>40198.424849537041</v>
      </c>
      <c r="T2125" s="16">
        <f t="shared" si="164"/>
        <v>40252.290972222225</v>
      </c>
      <c r="U2125">
        <f t="shared" si="165"/>
        <v>2010</v>
      </c>
    </row>
    <row r="2126" spans="1:21" ht="57.6" hidden="1" x14ac:dyDescent="0.3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7"/>
        <v>10</v>
      </c>
      <c r="P2126">
        <f t="shared" si="166"/>
        <v>23</v>
      </c>
      <c r="Q2126" s="9" t="s">
        <v>8331</v>
      </c>
      <c r="R2126" t="s">
        <v>8332</v>
      </c>
      <c r="S2126" s="16">
        <f t="shared" si="163"/>
        <v>40464.028182870366</v>
      </c>
      <c r="T2126" s="16">
        <f t="shared" si="164"/>
        <v>40512.208333333336</v>
      </c>
      <c r="U2126">
        <f t="shared" si="165"/>
        <v>2010</v>
      </c>
    </row>
    <row r="2127" spans="1:21" ht="43.2" hidden="1" x14ac:dyDescent="0.3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7"/>
        <v>1</v>
      </c>
      <c r="P2127">
        <f t="shared" si="166"/>
        <v>31.56</v>
      </c>
      <c r="Q2127" s="9" t="s">
        <v>8331</v>
      </c>
      <c r="R2127" t="s">
        <v>8332</v>
      </c>
      <c r="S2127" s="16">
        <f t="shared" si="163"/>
        <v>42191.023530092592</v>
      </c>
      <c r="T2127" s="16">
        <f t="shared" si="164"/>
        <v>42221.023530092592</v>
      </c>
      <c r="U2127">
        <f t="shared" si="165"/>
        <v>2015</v>
      </c>
    </row>
    <row r="2128" spans="1:21" ht="43.2" hidden="1" x14ac:dyDescent="0.3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7"/>
        <v>0</v>
      </c>
      <c r="P2128">
        <f t="shared" si="166"/>
        <v>5</v>
      </c>
      <c r="Q2128" s="9" t="s">
        <v>8331</v>
      </c>
      <c r="R2128" t="s">
        <v>8332</v>
      </c>
      <c r="S2128" s="16">
        <f t="shared" si="163"/>
        <v>41951.973229166666</v>
      </c>
      <c r="T2128" s="16">
        <f t="shared" si="164"/>
        <v>41981.973229166666</v>
      </c>
      <c r="U2128">
        <f t="shared" si="165"/>
        <v>2014</v>
      </c>
    </row>
    <row r="2129" spans="1:21" ht="28.8" hidden="1" x14ac:dyDescent="0.3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7"/>
        <v>29</v>
      </c>
      <c r="P2129">
        <f t="shared" si="166"/>
        <v>34.22</v>
      </c>
      <c r="Q2129" s="9" t="s">
        <v>8331</v>
      </c>
      <c r="R2129" t="s">
        <v>8332</v>
      </c>
      <c r="S2129" s="16">
        <f t="shared" si="163"/>
        <v>42045.50535879629</v>
      </c>
      <c r="T2129" s="16">
        <f t="shared" si="164"/>
        <v>42075.463692129633</v>
      </c>
      <c r="U2129">
        <f t="shared" si="165"/>
        <v>2015</v>
      </c>
    </row>
    <row r="2130" spans="1:21" ht="43.2" hidden="1" x14ac:dyDescent="0.3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7"/>
        <v>0</v>
      </c>
      <c r="P2130">
        <f t="shared" si="166"/>
        <v>25</v>
      </c>
      <c r="Q2130" s="9" t="s">
        <v>8331</v>
      </c>
      <c r="R2130" t="s">
        <v>8332</v>
      </c>
      <c r="S2130" s="16">
        <f t="shared" si="163"/>
        <v>41843.772789351853</v>
      </c>
      <c r="T2130" s="16">
        <f t="shared" si="164"/>
        <v>41903.772789351853</v>
      </c>
      <c r="U2130">
        <f t="shared" si="165"/>
        <v>2014</v>
      </c>
    </row>
    <row r="2131" spans="1:21" ht="43.2" hidden="1" x14ac:dyDescent="0.3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7"/>
        <v>12</v>
      </c>
      <c r="P2131">
        <f t="shared" si="166"/>
        <v>19.670000000000002</v>
      </c>
      <c r="Q2131" s="9" t="s">
        <v>8331</v>
      </c>
      <c r="R2131" t="s">
        <v>8332</v>
      </c>
      <c r="S2131" s="16">
        <f t="shared" si="163"/>
        <v>42409.024305555555</v>
      </c>
      <c r="T2131" s="16">
        <f t="shared" si="164"/>
        <v>42439.024305555555</v>
      </c>
      <c r="U2131">
        <f t="shared" si="165"/>
        <v>2016</v>
      </c>
    </row>
    <row r="2132" spans="1:21" ht="28.8" hidden="1" x14ac:dyDescent="0.3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7"/>
        <v>0</v>
      </c>
      <c r="P2132">
        <f t="shared" si="166"/>
        <v>21.25</v>
      </c>
      <c r="Q2132" s="9" t="s">
        <v>8331</v>
      </c>
      <c r="R2132" t="s">
        <v>8332</v>
      </c>
      <c r="S2132" s="16">
        <f t="shared" si="163"/>
        <v>41832.086377314816</v>
      </c>
      <c r="T2132" s="16">
        <f t="shared" si="164"/>
        <v>41867.086377314816</v>
      </c>
      <c r="U2132">
        <f t="shared" si="165"/>
        <v>2014</v>
      </c>
    </row>
    <row r="2133" spans="1:21" ht="43.2" hidden="1" x14ac:dyDescent="0.3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7"/>
        <v>5</v>
      </c>
      <c r="P2133">
        <f t="shared" si="166"/>
        <v>8.33</v>
      </c>
      <c r="Q2133" s="9" t="s">
        <v>8331</v>
      </c>
      <c r="R2133" t="s">
        <v>8332</v>
      </c>
      <c r="S2133" s="16">
        <f t="shared" si="163"/>
        <v>42167.207071759258</v>
      </c>
      <c r="T2133" s="16">
        <f t="shared" si="164"/>
        <v>42197.207071759258</v>
      </c>
      <c r="U2133">
        <f t="shared" si="165"/>
        <v>2015</v>
      </c>
    </row>
    <row r="2134" spans="1:21" ht="43.2" hidden="1" x14ac:dyDescent="0.3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7"/>
        <v>2</v>
      </c>
      <c r="P2134">
        <f t="shared" si="166"/>
        <v>21.34</v>
      </c>
      <c r="Q2134" s="9" t="s">
        <v>8331</v>
      </c>
      <c r="R2134" t="s">
        <v>8332</v>
      </c>
      <c r="S2134" s="16">
        <f t="shared" si="163"/>
        <v>41643.487175925926</v>
      </c>
      <c r="T2134" s="16">
        <f t="shared" si="164"/>
        <v>41673.487175925926</v>
      </c>
      <c r="U2134">
        <f t="shared" si="165"/>
        <v>2014</v>
      </c>
    </row>
    <row r="2135" spans="1:21" ht="43.2" hidden="1" x14ac:dyDescent="0.3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7"/>
        <v>2</v>
      </c>
      <c r="P2135">
        <f t="shared" si="166"/>
        <v>5.33</v>
      </c>
      <c r="Q2135" s="9" t="s">
        <v>8331</v>
      </c>
      <c r="R2135" t="s">
        <v>8332</v>
      </c>
      <c r="S2135" s="16">
        <f t="shared" si="163"/>
        <v>40619.097210648149</v>
      </c>
      <c r="T2135" s="16">
        <f t="shared" si="164"/>
        <v>40657.290972222225</v>
      </c>
      <c r="U2135">
        <f t="shared" si="165"/>
        <v>2011</v>
      </c>
    </row>
    <row r="2136" spans="1:21" ht="43.2" hidden="1" x14ac:dyDescent="0.3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7"/>
        <v>2</v>
      </c>
      <c r="P2136">
        <f t="shared" si="166"/>
        <v>34.67</v>
      </c>
      <c r="Q2136" s="9" t="s">
        <v>8331</v>
      </c>
      <c r="R2136" t="s">
        <v>8332</v>
      </c>
      <c r="S2136" s="16">
        <f t="shared" si="163"/>
        <v>41361.886469907404</v>
      </c>
      <c r="T2136" s="16">
        <f t="shared" si="164"/>
        <v>41391.886469907404</v>
      </c>
      <c r="U2136">
        <f t="shared" si="165"/>
        <v>2013</v>
      </c>
    </row>
    <row r="2137" spans="1:21" ht="43.2" hidden="1" x14ac:dyDescent="0.3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7"/>
        <v>10</v>
      </c>
      <c r="P2137">
        <f t="shared" si="166"/>
        <v>21.73</v>
      </c>
      <c r="Q2137" s="9" t="s">
        <v>8331</v>
      </c>
      <c r="R2137" t="s">
        <v>8332</v>
      </c>
      <c r="S2137" s="16">
        <f t="shared" si="163"/>
        <v>41156.963344907403</v>
      </c>
      <c r="T2137" s="16">
        <f t="shared" si="164"/>
        <v>41186.963344907403</v>
      </c>
      <c r="U2137">
        <f t="shared" si="165"/>
        <v>2012</v>
      </c>
    </row>
    <row r="2138" spans="1:21" ht="43.2" hidden="1" x14ac:dyDescent="0.3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7"/>
        <v>0</v>
      </c>
      <c r="P2138">
        <f t="shared" si="166"/>
        <v>11.92</v>
      </c>
      <c r="Q2138" s="9" t="s">
        <v>8331</v>
      </c>
      <c r="R2138" t="s">
        <v>8332</v>
      </c>
      <c r="S2138" s="16">
        <f t="shared" si="163"/>
        <v>41536.509097222224</v>
      </c>
      <c r="T2138" s="16">
        <f t="shared" si="164"/>
        <v>41566.509097222224</v>
      </c>
      <c r="U2138">
        <f t="shared" si="165"/>
        <v>2013</v>
      </c>
    </row>
    <row r="2139" spans="1:21" ht="43.2" hidden="1" x14ac:dyDescent="0.3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7"/>
        <v>28</v>
      </c>
      <c r="P2139">
        <f t="shared" si="166"/>
        <v>26.6</v>
      </c>
      <c r="Q2139" s="9" t="s">
        <v>8331</v>
      </c>
      <c r="R2139" t="s">
        <v>8332</v>
      </c>
      <c r="S2139" s="16">
        <f t="shared" si="163"/>
        <v>41948.771168981482</v>
      </c>
      <c r="T2139" s="16">
        <f t="shared" si="164"/>
        <v>41978.771168981482</v>
      </c>
      <c r="U2139">
        <f t="shared" si="165"/>
        <v>2014</v>
      </c>
    </row>
    <row r="2140" spans="1:21" ht="28.8" hidden="1" x14ac:dyDescent="0.3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7"/>
        <v>13</v>
      </c>
      <c r="P2140">
        <f t="shared" si="166"/>
        <v>10.67</v>
      </c>
      <c r="Q2140" s="9" t="s">
        <v>8331</v>
      </c>
      <c r="R2140" t="s">
        <v>8332</v>
      </c>
      <c r="S2140" s="16">
        <f t="shared" si="163"/>
        <v>41557.013182870374</v>
      </c>
      <c r="T2140" s="16">
        <f t="shared" si="164"/>
        <v>41587.054849537039</v>
      </c>
      <c r="U2140">
        <f t="shared" si="165"/>
        <v>2013</v>
      </c>
    </row>
    <row r="2141" spans="1:21" ht="43.2" hidden="1" x14ac:dyDescent="0.3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7"/>
        <v>5</v>
      </c>
      <c r="P2141">
        <f t="shared" si="166"/>
        <v>29.04</v>
      </c>
      <c r="Q2141" s="9" t="s">
        <v>8331</v>
      </c>
      <c r="R2141" t="s">
        <v>8332</v>
      </c>
      <c r="S2141" s="16">
        <f t="shared" si="163"/>
        <v>42647.750092592592</v>
      </c>
      <c r="T2141" s="16">
        <f t="shared" si="164"/>
        <v>42677.750092592592</v>
      </c>
      <c r="U2141">
        <f t="shared" si="165"/>
        <v>2016</v>
      </c>
    </row>
    <row r="2142" spans="1:21" ht="43.2" hidden="1" x14ac:dyDescent="0.3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7"/>
        <v>0</v>
      </c>
      <c r="P2142">
        <f t="shared" si="166"/>
        <v>50.91</v>
      </c>
      <c r="Q2142" s="9" t="s">
        <v>8331</v>
      </c>
      <c r="R2142" t="s">
        <v>8332</v>
      </c>
      <c r="S2142" s="16">
        <f t="shared" si="163"/>
        <v>41255.833611111113</v>
      </c>
      <c r="T2142" s="16">
        <f t="shared" si="164"/>
        <v>41285.833611111113</v>
      </c>
      <c r="U2142">
        <f t="shared" si="165"/>
        <v>2012</v>
      </c>
    </row>
    <row r="2143" spans="1:21" ht="43.2" hidden="1" x14ac:dyDescent="0.3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7"/>
        <v>0</v>
      </c>
      <c r="P2143" t="str">
        <f t="shared" si="166"/>
        <v>N/A</v>
      </c>
      <c r="Q2143" s="9" t="s">
        <v>8331</v>
      </c>
      <c r="R2143" t="s">
        <v>8332</v>
      </c>
      <c r="S2143" s="16">
        <f t="shared" si="163"/>
        <v>41927.235636574071</v>
      </c>
      <c r="T2143" s="16">
        <f t="shared" si="164"/>
        <v>41957.277303240742</v>
      </c>
      <c r="U2143">
        <f t="shared" si="165"/>
        <v>2014</v>
      </c>
    </row>
    <row r="2144" spans="1:21" ht="43.2" hidden="1" x14ac:dyDescent="0.3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7"/>
        <v>6</v>
      </c>
      <c r="P2144">
        <f t="shared" si="166"/>
        <v>50.08</v>
      </c>
      <c r="Q2144" s="9" t="s">
        <v>8331</v>
      </c>
      <c r="R2144" t="s">
        <v>8332</v>
      </c>
      <c r="S2144" s="16">
        <f t="shared" si="163"/>
        <v>42340.701504629629</v>
      </c>
      <c r="T2144" s="16">
        <f t="shared" si="164"/>
        <v>42368.701504629629</v>
      </c>
      <c r="U2144">
        <f t="shared" si="165"/>
        <v>2015</v>
      </c>
    </row>
    <row r="2145" spans="1:21" ht="43.2" hidden="1" x14ac:dyDescent="0.3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7"/>
        <v>11</v>
      </c>
      <c r="P2145">
        <f t="shared" si="166"/>
        <v>45</v>
      </c>
      <c r="Q2145" s="9" t="s">
        <v>8331</v>
      </c>
      <c r="R2145" t="s">
        <v>8332</v>
      </c>
      <c r="S2145" s="16">
        <f t="shared" si="163"/>
        <v>40332.886712962965</v>
      </c>
      <c r="T2145" s="16">
        <f t="shared" si="164"/>
        <v>40380.791666666664</v>
      </c>
      <c r="U2145">
        <f t="shared" si="165"/>
        <v>2010</v>
      </c>
    </row>
    <row r="2146" spans="1:21" ht="43.2" hidden="1" x14ac:dyDescent="0.3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7"/>
        <v>2</v>
      </c>
      <c r="P2146">
        <f t="shared" si="166"/>
        <v>25.29</v>
      </c>
      <c r="Q2146" s="9" t="s">
        <v>8331</v>
      </c>
      <c r="R2146" t="s">
        <v>8332</v>
      </c>
      <c r="S2146" s="16">
        <f t="shared" si="163"/>
        <v>41499.546759259261</v>
      </c>
      <c r="T2146" s="16">
        <f t="shared" si="164"/>
        <v>41531.546759259261</v>
      </c>
      <c r="U2146">
        <f t="shared" si="165"/>
        <v>2013</v>
      </c>
    </row>
    <row r="2147" spans="1:21" ht="43.2" hidden="1" x14ac:dyDescent="0.3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7"/>
        <v>30</v>
      </c>
      <c r="P2147">
        <f t="shared" si="166"/>
        <v>51.29</v>
      </c>
      <c r="Q2147" s="9" t="s">
        <v>8331</v>
      </c>
      <c r="R2147" t="s">
        <v>8332</v>
      </c>
      <c r="S2147" s="16">
        <f t="shared" si="163"/>
        <v>41575.237430555557</v>
      </c>
      <c r="T2147" s="16">
        <f t="shared" si="164"/>
        <v>41605.279097222221</v>
      </c>
      <c r="U2147">
        <f t="shared" si="165"/>
        <v>2013</v>
      </c>
    </row>
    <row r="2148" spans="1:21" ht="43.2" hidden="1" x14ac:dyDescent="0.3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7"/>
        <v>0</v>
      </c>
      <c r="P2148">
        <f t="shared" si="166"/>
        <v>1</v>
      </c>
      <c r="Q2148" s="9" t="s">
        <v>8331</v>
      </c>
      <c r="R2148" t="s">
        <v>8332</v>
      </c>
      <c r="S2148" s="16">
        <f t="shared" si="163"/>
        <v>42397.679513888885</v>
      </c>
      <c r="T2148" s="16">
        <f t="shared" si="164"/>
        <v>42411.679513888885</v>
      </c>
      <c r="U2148">
        <f t="shared" si="165"/>
        <v>2016</v>
      </c>
    </row>
    <row r="2149" spans="1:21" hidden="1" x14ac:dyDescent="0.3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7"/>
        <v>1</v>
      </c>
      <c r="P2149">
        <f t="shared" si="166"/>
        <v>49.38</v>
      </c>
      <c r="Q2149" s="9" t="s">
        <v>8331</v>
      </c>
      <c r="R2149" t="s">
        <v>8332</v>
      </c>
      <c r="S2149" s="16">
        <f t="shared" si="163"/>
        <v>41927.295694444445</v>
      </c>
      <c r="T2149" s="16">
        <f t="shared" si="164"/>
        <v>41959.337361111116</v>
      </c>
      <c r="U2149">
        <f t="shared" si="165"/>
        <v>2014</v>
      </c>
    </row>
    <row r="2150" spans="1:21" ht="43.2" hidden="1" x14ac:dyDescent="0.3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7"/>
        <v>2</v>
      </c>
      <c r="P2150">
        <f t="shared" si="166"/>
        <v>1</v>
      </c>
      <c r="Q2150" s="9" t="s">
        <v>8331</v>
      </c>
      <c r="R2150" t="s">
        <v>8332</v>
      </c>
      <c r="S2150" s="16">
        <f t="shared" si="163"/>
        <v>42066.733587962968</v>
      </c>
      <c r="T2150" s="16">
        <f t="shared" si="164"/>
        <v>42096.691921296297</v>
      </c>
      <c r="U2150">
        <f t="shared" si="165"/>
        <v>2015</v>
      </c>
    </row>
    <row r="2151" spans="1:21" ht="57.6" hidden="1" x14ac:dyDescent="0.3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7"/>
        <v>0</v>
      </c>
      <c r="P2151" t="str">
        <f t="shared" si="166"/>
        <v>N/A</v>
      </c>
      <c r="Q2151" s="9" t="s">
        <v>8331</v>
      </c>
      <c r="R2151" t="s">
        <v>8332</v>
      </c>
      <c r="S2151" s="16">
        <f t="shared" si="163"/>
        <v>40355.024953703702</v>
      </c>
      <c r="T2151" s="16">
        <f t="shared" si="164"/>
        <v>40390</v>
      </c>
      <c r="U2151">
        <f t="shared" si="165"/>
        <v>2010</v>
      </c>
    </row>
    <row r="2152" spans="1:21" hidden="1" x14ac:dyDescent="0.3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7"/>
        <v>1</v>
      </c>
      <c r="P2152">
        <f t="shared" si="166"/>
        <v>101.25</v>
      </c>
      <c r="Q2152" s="9" t="s">
        <v>8331</v>
      </c>
      <c r="R2152" t="s">
        <v>8332</v>
      </c>
      <c r="S2152" s="16">
        <f t="shared" si="163"/>
        <v>42534.284710648149</v>
      </c>
      <c r="T2152" s="16">
        <f t="shared" si="164"/>
        <v>42564.284710648149</v>
      </c>
      <c r="U2152">
        <f t="shared" si="165"/>
        <v>2016</v>
      </c>
    </row>
    <row r="2153" spans="1:21" ht="43.2" hidden="1" x14ac:dyDescent="0.3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7"/>
        <v>0</v>
      </c>
      <c r="P2153">
        <f t="shared" si="166"/>
        <v>19.670000000000002</v>
      </c>
      <c r="Q2153" s="9" t="s">
        <v>8331</v>
      </c>
      <c r="R2153" t="s">
        <v>8332</v>
      </c>
      <c r="S2153" s="16">
        <f t="shared" si="163"/>
        <v>42520.847384259265</v>
      </c>
      <c r="T2153" s="16">
        <f t="shared" si="164"/>
        <v>42550.847384259265</v>
      </c>
      <c r="U2153">
        <f t="shared" si="165"/>
        <v>2016</v>
      </c>
    </row>
    <row r="2154" spans="1:21" ht="43.2" hidden="1" x14ac:dyDescent="0.3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7"/>
        <v>0</v>
      </c>
      <c r="P2154">
        <f t="shared" si="166"/>
        <v>12.5</v>
      </c>
      <c r="Q2154" s="9" t="s">
        <v>8331</v>
      </c>
      <c r="R2154" t="s">
        <v>8332</v>
      </c>
      <c r="S2154" s="16">
        <f t="shared" si="163"/>
        <v>41683.832280092596</v>
      </c>
      <c r="T2154" s="16">
        <f t="shared" si="164"/>
        <v>41713.790613425925</v>
      </c>
      <c r="U2154">
        <f t="shared" si="165"/>
        <v>2014</v>
      </c>
    </row>
    <row r="2155" spans="1:21" ht="43.2" hidden="1" x14ac:dyDescent="0.3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7"/>
        <v>0</v>
      </c>
      <c r="P2155">
        <f t="shared" si="166"/>
        <v>8.5</v>
      </c>
      <c r="Q2155" s="9" t="s">
        <v>8331</v>
      </c>
      <c r="R2155" t="s">
        <v>8332</v>
      </c>
      <c r="S2155" s="16">
        <f t="shared" si="163"/>
        <v>41974.911087962959</v>
      </c>
      <c r="T2155" s="16">
        <f t="shared" si="164"/>
        <v>42014.332638888889</v>
      </c>
      <c r="U2155">
        <f t="shared" si="165"/>
        <v>2014</v>
      </c>
    </row>
    <row r="2156" spans="1:21" ht="28.8" hidden="1" x14ac:dyDescent="0.3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7"/>
        <v>1</v>
      </c>
      <c r="P2156">
        <f t="shared" si="166"/>
        <v>1</v>
      </c>
      <c r="Q2156" s="9" t="s">
        <v>8331</v>
      </c>
      <c r="R2156" t="s">
        <v>8332</v>
      </c>
      <c r="S2156" s="16">
        <f t="shared" si="163"/>
        <v>41647.632256944446</v>
      </c>
      <c r="T2156" s="16">
        <f t="shared" si="164"/>
        <v>41667.632256944446</v>
      </c>
      <c r="U2156">
        <f t="shared" si="165"/>
        <v>2014</v>
      </c>
    </row>
    <row r="2157" spans="1:21" ht="43.2" hidden="1" x14ac:dyDescent="0.3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7"/>
        <v>2</v>
      </c>
      <c r="P2157">
        <f t="shared" si="166"/>
        <v>23</v>
      </c>
      <c r="Q2157" s="9" t="s">
        <v>8331</v>
      </c>
      <c r="R2157" t="s">
        <v>8332</v>
      </c>
      <c r="S2157" s="16">
        <f t="shared" si="163"/>
        <v>42430.747511574074</v>
      </c>
      <c r="T2157" s="16">
        <f t="shared" si="164"/>
        <v>42460.70584490741</v>
      </c>
      <c r="U2157">
        <f t="shared" si="165"/>
        <v>2016</v>
      </c>
    </row>
    <row r="2158" spans="1:21" ht="43.2" hidden="1" x14ac:dyDescent="0.3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7"/>
        <v>3</v>
      </c>
      <c r="P2158">
        <f t="shared" si="166"/>
        <v>17.989999999999998</v>
      </c>
      <c r="Q2158" s="9" t="s">
        <v>8331</v>
      </c>
      <c r="R2158" t="s">
        <v>8332</v>
      </c>
      <c r="S2158" s="16">
        <f t="shared" si="163"/>
        <v>41488.85423611111</v>
      </c>
      <c r="T2158" s="16">
        <f t="shared" si="164"/>
        <v>41533.85423611111</v>
      </c>
      <c r="U2158">
        <f t="shared" si="165"/>
        <v>2013</v>
      </c>
    </row>
    <row r="2159" spans="1:21" ht="28.8" hidden="1" x14ac:dyDescent="0.3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7"/>
        <v>28</v>
      </c>
      <c r="P2159">
        <f t="shared" si="166"/>
        <v>370.95</v>
      </c>
      <c r="Q2159" s="9" t="s">
        <v>8331</v>
      </c>
      <c r="R2159" t="s">
        <v>8332</v>
      </c>
      <c r="S2159" s="16">
        <f t="shared" si="163"/>
        <v>42694.98128472222</v>
      </c>
      <c r="T2159" s="16">
        <f t="shared" si="164"/>
        <v>42727.332638888889</v>
      </c>
      <c r="U2159">
        <f t="shared" si="165"/>
        <v>2016</v>
      </c>
    </row>
    <row r="2160" spans="1:21" ht="43.2" hidden="1" x14ac:dyDescent="0.3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7"/>
        <v>7</v>
      </c>
      <c r="P2160">
        <f t="shared" si="166"/>
        <v>63.57</v>
      </c>
      <c r="Q2160" s="9" t="s">
        <v>8331</v>
      </c>
      <c r="R2160" t="s">
        <v>8332</v>
      </c>
      <c r="S2160" s="16">
        <f t="shared" si="163"/>
        <v>41264.853865740741</v>
      </c>
      <c r="T2160" s="16">
        <f t="shared" si="164"/>
        <v>41309.853865740741</v>
      </c>
      <c r="U2160">
        <f t="shared" si="165"/>
        <v>2012</v>
      </c>
    </row>
    <row r="2161" spans="1:21" ht="57.6" hidden="1" x14ac:dyDescent="0.3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7"/>
        <v>1</v>
      </c>
      <c r="P2161">
        <f t="shared" si="166"/>
        <v>13</v>
      </c>
      <c r="Q2161" s="9" t="s">
        <v>8331</v>
      </c>
      <c r="R2161" t="s">
        <v>8332</v>
      </c>
      <c r="S2161" s="16">
        <f t="shared" si="163"/>
        <v>40710.731180555551</v>
      </c>
      <c r="T2161" s="16">
        <f t="shared" si="164"/>
        <v>40740.731180555551</v>
      </c>
      <c r="U2161">
        <f t="shared" si="165"/>
        <v>2011</v>
      </c>
    </row>
    <row r="2162" spans="1:21" ht="43.2" hidden="1" x14ac:dyDescent="0.3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7"/>
        <v>1</v>
      </c>
      <c r="P2162">
        <f t="shared" si="166"/>
        <v>5.31</v>
      </c>
      <c r="Q2162" s="9" t="s">
        <v>8331</v>
      </c>
      <c r="R2162" t="s">
        <v>8332</v>
      </c>
      <c r="S2162" s="16">
        <f t="shared" si="163"/>
        <v>41018.711863425924</v>
      </c>
      <c r="T2162" s="16">
        <f t="shared" si="164"/>
        <v>41048.711863425924</v>
      </c>
      <c r="U2162">
        <f t="shared" si="165"/>
        <v>2012</v>
      </c>
    </row>
    <row r="2163" spans="1:21" ht="28.8" hidden="1" x14ac:dyDescent="0.3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7"/>
        <v>116</v>
      </c>
      <c r="P2163">
        <f t="shared" si="166"/>
        <v>35.619999999999997</v>
      </c>
      <c r="Q2163" s="9" t="s">
        <v>8323</v>
      </c>
      <c r="R2163" t="s">
        <v>8324</v>
      </c>
      <c r="S2163" s="16">
        <f t="shared" si="163"/>
        <v>42240.852534722217</v>
      </c>
      <c r="T2163" s="16">
        <f t="shared" si="164"/>
        <v>42270.852534722217</v>
      </c>
      <c r="U2163">
        <f t="shared" si="165"/>
        <v>2015</v>
      </c>
    </row>
    <row r="2164" spans="1:21" ht="43.2" hidden="1" x14ac:dyDescent="0.3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7"/>
        <v>112</v>
      </c>
      <c r="P2164">
        <f t="shared" si="166"/>
        <v>87.1</v>
      </c>
      <c r="Q2164" s="9" t="s">
        <v>8323</v>
      </c>
      <c r="R2164" t="s">
        <v>8324</v>
      </c>
      <c r="S2164" s="16">
        <f t="shared" si="163"/>
        <v>41813.766099537039</v>
      </c>
      <c r="T2164" s="16">
        <f t="shared" si="164"/>
        <v>41844.766099537039</v>
      </c>
      <c r="U2164">
        <f t="shared" si="165"/>
        <v>2014</v>
      </c>
    </row>
    <row r="2165" spans="1:21" ht="43.2" hidden="1" x14ac:dyDescent="0.3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7"/>
        <v>132</v>
      </c>
      <c r="P2165">
        <f t="shared" si="166"/>
        <v>75.11</v>
      </c>
      <c r="Q2165" s="9" t="s">
        <v>8323</v>
      </c>
      <c r="R2165" t="s">
        <v>8324</v>
      </c>
      <c r="S2165" s="16">
        <f t="shared" si="163"/>
        <v>42111.899537037039</v>
      </c>
      <c r="T2165" s="16">
        <f t="shared" si="164"/>
        <v>42163.159722222219</v>
      </c>
      <c r="U2165">
        <f t="shared" si="165"/>
        <v>2015</v>
      </c>
    </row>
    <row r="2166" spans="1:21" ht="28.8" hidden="1" x14ac:dyDescent="0.3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7"/>
        <v>103</v>
      </c>
      <c r="P2166">
        <f t="shared" si="166"/>
        <v>68.010000000000005</v>
      </c>
      <c r="Q2166" s="9" t="s">
        <v>8323</v>
      </c>
      <c r="R2166" t="s">
        <v>8324</v>
      </c>
      <c r="S2166" s="16">
        <f t="shared" si="163"/>
        <v>42515.71775462963</v>
      </c>
      <c r="T2166" s="16">
        <f t="shared" si="164"/>
        <v>42546.165972222225</v>
      </c>
      <c r="U2166">
        <f t="shared" si="165"/>
        <v>2016</v>
      </c>
    </row>
    <row r="2167" spans="1:21" ht="43.2" hidden="1" x14ac:dyDescent="0.3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7"/>
        <v>139</v>
      </c>
      <c r="P2167">
        <f t="shared" si="166"/>
        <v>29.62</v>
      </c>
      <c r="Q2167" s="9" t="s">
        <v>8323</v>
      </c>
      <c r="R2167" t="s">
        <v>8324</v>
      </c>
      <c r="S2167" s="16">
        <f t="shared" si="163"/>
        <v>42438.667071759264</v>
      </c>
      <c r="T2167" s="16">
        <f t="shared" si="164"/>
        <v>42468.625405092593</v>
      </c>
      <c r="U2167">
        <f t="shared" si="165"/>
        <v>2016</v>
      </c>
    </row>
    <row r="2168" spans="1:21" ht="57.6" hidden="1" x14ac:dyDescent="0.3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7"/>
        <v>147</v>
      </c>
      <c r="P2168">
        <f t="shared" si="166"/>
        <v>91.63</v>
      </c>
      <c r="Q2168" s="9" t="s">
        <v>8323</v>
      </c>
      <c r="R2168" t="s">
        <v>8324</v>
      </c>
      <c r="S2168" s="16">
        <f t="shared" si="163"/>
        <v>41933.838171296295</v>
      </c>
      <c r="T2168" s="16">
        <f t="shared" si="164"/>
        <v>41978.879837962959</v>
      </c>
      <c r="U2168">
        <f t="shared" si="165"/>
        <v>2014</v>
      </c>
    </row>
    <row r="2169" spans="1:21" ht="28.8" hidden="1" x14ac:dyDescent="0.3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7"/>
        <v>120</v>
      </c>
      <c r="P2169">
        <f t="shared" si="166"/>
        <v>22.5</v>
      </c>
      <c r="Q2169" s="9" t="s">
        <v>8323</v>
      </c>
      <c r="R2169" t="s">
        <v>8324</v>
      </c>
      <c r="S2169" s="16">
        <f t="shared" si="163"/>
        <v>41153.066400462965</v>
      </c>
      <c r="T2169" s="16">
        <f t="shared" si="164"/>
        <v>41167.066400462965</v>
      </c>
      <c r="U2169">
        <f t="shared" si="165"/>
        <v>2012</v>
      </c>
    </row>
    <row r="2170" spans="1:21" ht="28.8" hidden="1" x14ac:dyDescent="0.3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7"/>
        <v>122</v>
      </c>
      <c r="P2170">
        <f t="shared" si="166"/>
        <v>64.37</v>
      </c>
      <c r="Q2170" s="9" t="s">
        <v>8323</v>
      </c>
      <c r="R2170" t="s">
        <v>8324</v>
      </c>
      <c r="S2170" s="16">
        <f t="shared" si="163"/>
        <v>42745.600243055553</v>
      </c>
      <c r="T2170" s="16">
        <f t="shared" si="164"/>
        <v>42776.208333333328</v>
      </c>
      <c r="U2170">
        <f t="shared" si="165"/>
        <v>2017</v>
      </c>
    </row>
    <row r="2171" spans="1:21" ht="57.6" hidden="1" x14ac:dyDescent="0.3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7"/>
        <v>100</v>
      </c>
      <c r="P2171">
        <f t="shared" si="166"/>
        <v>21.86</v>
      </c>
      <c r="Q2171" s="9" t="s">
        <v>8323</v>
      </c>
      <c r="R2171" t="s">
        <v>8324</v>
      </c>
      <c r="S2171" s="16">
        <f t="shared" si="163"/>
        <v>42793.700821759259</v>
      </c>
      <c r="T2171" s="16">
        <f t="shared" si="164"/>
        <v>42796.700821759259</v>
      </c>
      <c r="U2171">
        <f t="shared" si="165"/>
        <v>2017</v>
      </c>
    </row>
    <row r="2172" spans="1:21" ht="43.2" hidden="1" x14ac:dyDescent="0.3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7"/>
        <v>181</v>
      </c>
      <c r="P2172">
        <f t="shared" si="166"/>
        <v>33.32</v>
      </c>
      <c r="Q2172" s="9" t="s">
        <v>8323</v>
      </c>
      <c r="R2172" t="s">
        <v>8324</v>
      </c>
      <c r="S2172" s="16">
        <f t="shared" si="163"/>
        <v>42198.750254629631</v>
      </c>
      <c r="T2172" s="16">
        <f t="shared" si="164"/>
        <v>42238.750254629631</v>
      </c>
      <c r="U2172">
        <f t="shared" si="165"/>
        <v>2015</v>
      </c>
    </row>
    <row r="2173" spans="1:21" ht="43.2" hidden="1" x14ac:dyDescent="0.3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7"/>
        <v>106</v>
      </c>
      <c r="P2173">
        <f t="shared" si="166"/>
        <v>90.28</v>
      </c>
      <c r="Q2173" s="9" t="s">
        <v>8323</v>
      </c>
      <c r="R2173" t="s">
        <v>8324</v>
      </c>
      <c r="S2173" s="16">
        <f t="shared" si="163"/>
        <v>42141.95711805555</v>
      </c>
      <c r="T2173" s="16">
        <f t="shared" si="164"/>
        <v>42177.208333333328</v>
      </c>
      <c r="U2173">
        <f t="shared" si="165"/>
        <v>2015</v>
      </c>
    </row>
    <row r="2174" spans="1:21" ht="43.2" hidden="1" x14ac:dyDescent="0.3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7"/>
        <v>100</v>
      </c>
      <c r="P2174">
        <f t="shared" si="166"/>
        <v>76.92</v>
      </c>
      <c r="Q2174" s="9" t="s">
        <v>8323</v>
      </c>
      <c r="R2174" t="s">
        <v>8324</v>
      </c>
      <c r="S2174" s="16">
        <f t="shared" si="163"/>
        <v>42082.580092592587</v>
      </c>
      <c r="T2174" s="16">
        <f t="shared" si="164"/>
        <v>42112.580092592587</v>
      </c>
      <c r="U2174">
        <f t="shared" si="165"/>
        <v>2015</v>
      </c>
    </row>
    <row r="2175" spans="1:21" ht="43.2" hidden="1" x14ac:dyDescent="0.3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7"/>
        <v>127</v>
      </c>
      <c r="P2175">
        <f t="shared" si="166"/>
        <v>59.23</v>
      </c>
      <c r="Q2175" s="9" t="s">
        <v>8323</v>
      </c>
      <c r="R2175" t="s">
        <v>8324</v>
      </c>
      <c r="S2175" s="16">
        <f t="shared" si="163"/>
        <v>41495.692627314813</v>
      </c>
      <c r="T2175" s="16">
        <f t="shared" si="164"/>
        <v>41527.165972222225</v>
      </c>
      <c r="U2175">
        <f t="shared" si="165"/>
        <v>2013</v>
      </c>
    </row>
    <row r="2176" spans="1:21" ht="57.6" hidden="1" x14ac:dyDescent="0.3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7"/>
        <v>103</v>
      </c>
      <c r="P2176">
        <f t="shared" si="166"/>
        <v>65.38</v>
      </c>
      <c r="Q2176" s="9" t="s">
        <v>8323</v>
      </c>
      <c r="R2176" t="s">
        <v>8324</v>
      </c>
      <c r="S2176" s="16">
        <f t="shared" si="163"/>
        <v>42465.542905092589</v>
      </c>
      <c r="T2176" s="16">
        <f t="shared" si="164"/>
        <v>42495.542905092589</v>
      </c>
      <c r="U2176">
        <f t="shared" si="165"/>
        <v>2016</v>
      </c>
    </row>
    <row r="2177" spans="1:21" ht="43.2" hidden="1" x14ac:dyDescent="0.3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7"/>
        <v>250</v>
      </c>
      <c r="P2177">
        <f t="shared" si="166"/>
        <v>67.31</v>
      </c>
      <c r="Q2177" s="9" t="s">
        <v>8323</v>
      </c>
      <c r="R2177" t="s">
        <v>8324</v>
      </c>
      <c r="S2177" s="16">
        <f t="shared" si="163"/>
        <v>42565.009097222224</v>
      </c>
      <c r="T2177" s="16">
        <f t="shared" si="164"/>
        <v>42572.009097222224</v>
      </c>
      <c r="U2177">
        <f t="shared" si="165"/>
        <v>2016</v>
      </c>
    </row>
    <row r="2178" spans="1:21" ht="43.2" hidden="1" x14ac:dyDescent="0.3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67"/>
        <v>126</v>
      </c>
      <c r="P2178">
        <f t="shared" si="166"/>
        <v>88.75</v>
      </c>
      <c r="Q2178" s="9" t="s">
        <v>8323</v>
      </c>
      <c r="R2178" t="s">
        <v>8324</v>
      </c>
      <c r="S2178" s="16">
        <f t="shared" si="163"/>
        <v>42096.633206018523</v>
      </c>
      <c r="T2178" s="16">
        <f t="shared" si="164"/>
        <v>42126.633206018523</v>
      </c>
      <c r="U2178">
        <f t="shared" si="165"/>
        <v>2015</v>
      </c>
    </row>
    <row r="2179" spans="1:21" ht="72" hidden="1" x14ac:dyDescent="0.3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67"/>
        <v>100</v>
      </c>
      <c r="P2179">
        <f t="shared" si="166"/>
        <v>65.87</v>
      </c>
      <c r="Q2179" s="9" t="s">
        <v>8323</v>
      </c>
      <c r="R2179" t="s">
        <v>8324</v>
      </c>
      <c r="S2179" s="16">
        <f t="shared" ref="S2179:S2242" si="168">(((J2179/60)/60)/24)+DATE(1970,1,1)</f>
        <v>42502.250775462962</v>
      </c>
      <c r="T2179" s="16">
        <f t="shared" ref="T2179:T2242" si="169">(((I2179/60)/60)/24)+DATE(1970,1,1)</f>
        <v>42527.250775462962</v>
      </c>
      <c r="U2179">
        <f t="shared" ref="U2179:U2242" si="170">YEAR(S:S)</f>
        <v>2016</v>
      </c>
    </row>
    <row r="2180" spans="1:21" ht="43.2" hidden="1" x14ac:dyDescent="0.3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67"/>
        <v>139</v>
      </c>
      <c r="P2180">
        <f t="shared" ref="P2180:P2243" si="171">IFERROR(ROUND(E2180/L2180,2), "N/A")</f>
        <v>40.35</v>
      </c>
      <c r="Q2180" s="9" t="s">
        <v>8323</v>
      </c>
      <c r="R2180" t="s">
        <v>8324</v>
      </c>
      <c r="S2180" s="16">
        <f t="shared" si="168"/>
        <v>42723.63653935185</v>
      </c>
      <c r="T2180" s="16">
        <f t="shared" si="169"/>
        <v>42753.63653935185</v>
      </c>
      <c r="U2180">
        <f t="shared" si="170"/>
        <v>2016</v>
      </c>
    </row>
    <row r="2181" spans="1:21" ht="43.2" hidden="1" x14ac:dyDescent="0.3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ref="O2181:O2244" si="172">ROUND(E2181/D2181*100,0)</f>
        <v>161</v>
      </c>
      <c r="P2181">
        <f t="shared" si="171"/>
        <v>76.86</v>
      </c>
      <c r="Q2181" s="9" t="s">
        <v>8323</v>
      </c>
      <c r="R2181" t="s">
        <v>8324</v>
      </c>
      <c r="S2181" s="16">
        <f t="shared" si="168"/>
        <v>42075.171203703707</v>
      </c>
      <c r="T2181" s="16">
        <f t="shared" si="169"/>
        <v>42105.171203703707</v>
      </c>
      <c r="U2181">
        <f t="shared" si="170"/>
        <v>2015</v>
      </c>
    </row>
    <row r="2182" spans="1:21" ht="28.8" hidden="1" x14ac:dyDescent="0.3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2"/>
        <v>107</v>
      </c>
      <c r="P2182">
        <f t="shared" si="171"/>
        <v>68.709999999999994</v>
      </c>
      <c r="Q2182" s="9" t="s">
        <v>8323</v>
      </c>
      <c r="R2182" t="s">
        <v>8324</v>
      </c>
      <c r="S2182" s="16">
        <f t="shared" si="168"/>
        <v>42279.669768518521</v>
      </c>
      <c r="T2182" s="16">
        <f t="shared" si="169"/>
        <v>42321.711435185185</v>
      </c>
      <c r="U2182">
        <f t="shared" si="170"/>
        <v>2015</v>
      </c>
    </row>
    <row r="2183" spans="1:21" ht="57.6" hidden="1" x14ac:dyDescent="0.3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2"/>
        <v>153</v>
      </c>
      <c r="P2183">
        <f t="shared" si="171"/>
        <v>57.77</v>
      </c>
      <c r="Q2183" s="9" t="s">
        <v>8331</v>
      </c>
      <c r="R2183" t="s">
        <v>8349</v>
      </c>
      <c r="S2183" s="16">
        <f t="shared" si="168"/>
        <v>42773.005243055552</v>
      </c>
      <c r="T2183" s="16">
        <f t="shared" si="169"/>
        <v>42787.005243055552</v>
      </c>
      <c r="U2183">
        <f t="shared" si="170"/>
        <v>2017</v>
      </c>
    </row>
    <row r="2184" spans="1:21" ht="43.2" hidden="1" x14ac:dyDescent="0.3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2"/>
        <v>524</v>
      </c>
      <c r="P2184">
        <f t="shared" si="171"/>
        <v>44.17</v>
      </c>
      <c r="Q2184" s="9" t="s">
        <v>8331</v>
      </c>
      <c r="R2184" t="s">
        <v>8349</v>
      </c>
      <c r="S2184" s="16">
        <f t="shared" si="168"/>
        <v>41879.900752314818</v>
      </c>
      <c r="T2184" s="16">
        <f t="shared" si="169"/>
        <v>41914.900752314818</v>
      </c>
      <c r="U2184">
        <f t="shared" si="170"/>
        <v>2014</v>
      </c>
    </row>
    <row r="2185" spans="1:21" ht="43.2" hidden="1" x14ac:dyDescent="0.3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2"/>
        <v>489</v>
      </c>
      <c r="P2185">
        <f t="shared" si="171"/>
        <v>31.57</v>
      </c>
      <c r="Q2185" s="9" t="s">
        <v>8331</v>
      </c>
      <c r="R2185" t="s">
        <v>8349</v>
      </c>
      <c r="S2185" s="16">
        <f t="shared" si="168"/>
        <v>42745.365474537044</v>
      </c>
      <c r="T2185" s="16">
        <f t="shared" si="169"/>
        <v>42775.208333333328</v>
      </c>
      <c r="U2185">
        <f t="shared" si="170"/>
        <v>2017</v>
      </c>
    </row>
    <row r="2186" spans="1:21" ht="57.6" hidden="1" x14ac:dyDescent="0.3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2"/>
        <v>285</v>
      </c>
      <c r="P2186">
        <f t="shared" si="171"/>
        <v>107.05</v>
      </c>
      <c r="Q2186" s="9" t="s">
        <v>8331</v>
      </c>
      <c r="R2186" t="s">
        <v>8349</v>
      </c>
      <c r="S2186" s="16">
        <f t="shared" si="168"/>
        <v>42380.690289351856</v>
      </c>
      <c r="T2186" s="16">
        <f t="shared" si="169"/>
        <v>42394.666666666672</v>
      </c>
      <c r="U2186">
        <f t="shared" si="170"/>
        <v>2016</v>
      </c>
    </row>
    <row r="2187" spans="1:21" ht="43.2" hidden="1" x14ac:dyDescent="0.3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2"/>
        <v>1857</v>
      </c>
      <c r="P2187">
        <f t="shared" si="171"/>
        <v>149.03</v>
      </c>
      <c r="Q2187" s="9" t="s">
        <v>8331</v>
      </c>
      <c r="R2187" t="s">
        <v>8349</v>
      </c>
      <c r="S2187" s="16">
        <f t="shared" si="168"/>
        <v>41319.349988425929</v>
      </c>
      <c r="T2187" s="16">
        <f t="shared" si="169"/>
        <v>41359.349988425929</v>
      </c>
      <c r="U2187">
        <f t="shared" si="170"/>
        <v>2013</v>
      </c>
    </row>
    <row r="2188" spans="1:21" ht="43.2" hidden="1" x14ac:dyDescent="0.3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2"/>
        <v>110</v>
      </c>
      <c r="P2188">
        <f t="shared" si="171"/>
        <v>55.96</v>
      </c>
      <c r="Q2188" s="9" t="s">
        <v>8331</v>
      </c>
      <c r="R2188" t="s">
        <v>8349</v>
      </c>
      <c r="S2188" s="16">
        <f t="shared" si="168"/>
        <v>42583.615081018521</v>
      </c>
      <c r="T2188" s="16">
        <f t="shared" si="169"/>
        <v>42620.083333333328</v>
      </c>
      <c r="U2188">
        <f t="shared" si="170"/>
        <v>2016</v>
      </c>
    </row>
    <row r="2189" spans="1:21" ht="43.2" hidden="1" x14ac:dyDescent="0.3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2"/>
        <v>1015</v>
      </c>
      <c r="P2189">
        <f t="shared" si="171"/>
        <v>56.97</v>
      </c>
      <c r="Q2189" s="9" t="s">
        <v>8331</v>
      </c>
      <c r="R2189" t="s">
        <v>8349</v>
      </c>
      <c r="S2189" s="16">
        <f t="shared" si="168"/>
        <v>42068.209097222221</v>
      </c>
      <c r="T2189" s="16">
        <f t="shared" si="169"/>
        <v>42097.165972222225</v>
      </c>
      <c r="U2189">
        <f t="shared" si="170"/>
        <v>2015</v>
      </c>
    </row>
    <row r="2190" spans="1:21" ht="43.2" hidden="1" x14ac:dyDescent="0.3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2"/>
        <v>412</v>
      </c>
      <c r="P2190">
        <f t="shared" si="171"/>
        <v>44.06</v>
      </c>
      <c r="Q2190" s="9" t="s">
        <v>8331</v>
      </c>
      <c r="R2190" t="s">
        <v>8349</v>
      </c>
      <c r="S2190" s="16">
        <f t="shared" si="168"/>
        <v>42633.586122685185</v>
      </c>
      <c r="T2190" s="16">
        <f t="shared" si="169"/>
        <v>42668.708333333328</v>
      </c>
      <c r="U2190">
        <f t="shared" si="170"/>
        <v>2016</v>
      </c>
    </row>
    <row r="2191" spans="1:21" ht="43.2" hidden="1" x14ac:dyDescent="0.3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2"/>
        <v>503</v>
      </c>
      <c r="P2191">
        <f t="shared" si="171"/>
        <v>68.63</v>
      </c>
      <c r="Q2191" s="9" t="s">
        <v>8331</v>
      </c>
      <c r="R2191" t="s">
        <v>8349</v>
      </c>
      <c r="S2191" s="16">
        <f t="shared" si="168"/>
        <v>42467.788194444445</v>
      </c>
      <c r="T2191" s="16">
        <f t="shared" si="169"/>
        <v>42481.916666666672</v>
      </c>
      <c r="U2191">
        <f t="shared" si="170"/>
        <v>2016</v>
      </c>
    </row>
    <row r="2192" spans="1:21" ht="43.2" hidden="1" x14ac:dyDescent="0.3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2"/>
        <v>185</v>
      </c>
      <c r="P2192">
        <f t="shared" si="171"/>
        <v>65.319999999999993</v>
      </c>
      <c r="Q2192" s="9" t="s">
        <v>8331</v>
      </c>
      <c r="R2192" t="s">
        <v>8349</v>
      </c>
      <c r="S2192" s="16">
        <f t="shared" si="168"/>
        <v>42417.625046296293</v>
      </c>
      <c r="T2192" s="16">
        <f t="shared" si="169"/>
        <v>42452.290972222225</v>
      </c>
      <c r="U2192">
        <f t="shared" si="170"/>
        <v>2016</v>
      </c>
    </row>
    <row r="2193" spans="1:21" ht="43.2" hidden="1" x14ac:dyDescent="0.3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2"/>
        <v>120</v>
      </c>
      <c r="P2193">
        <f t="shared" si="171"/>
        <v>35.92</v>
      </c>
      <c r="Q2193" s="9" t="s">
        <v>8331</v>
      </c>
      <c r="R2193" t="s">
        <v>8349</v>
      </c>
      <c r="S2193" s="16">
        <f t="shared" si="168"/>
        <v>42768.833645833336</v>
      </c>
      <c r="T2193" s="16">
        <f t="shared" si="169"/>
        <v>42780.833645833336</v>
      </c>
      <c r="U2193">
        <f t="shared" si="170"/>
        <v>2017</v>
      </c>
    </row>
    <row r="2194" spans="1:21" ht="43.2" hidden="1" x14ac:dyDescent="0.3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2"/>
        <v>1081</v>
      </c>
      <c r="P2194">
        <f t="shared" si="171"/>
        <v>40.07</v>
      </c>
      <c r="Q2194" s="9" t="s">
        <v>8331</v>
      </c>
      <c r="R2194" t="s">
        <v>8349</v>
      </c>
      <c r="S2194" s="16">
        <f t="shared" si="168"/>
        <v>42691.8512037037</v>
      </c>
      <c r="T2194" s="16">
        <f t="shared" si="169"/>
        <v>42719.958333333328</v>
      </c>
      <c r="U2194">
        <f t="shared" si="170"/>
        <v>2016</v>
      </c>
    </row>
    <row r="2195" spans="1:21" ht="57.6" hidden="1" x14ac:dyDescent="0.3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2"/>
        <v>452</v>
      </c>
      <c r="P2195">
        <f t="shared" si="171"/>
        <v>75.650000000000006</v>
      </c>
      <c r="Q2195" s="9" t="s">
        <v>8331</v>
      </c>
      <c r="R2195" t="s">
        <v>8349</v>
      </c>
      <c r="S2195" s="16">
        <f t="shared" si="168"/>
        <v>42664.405925925923</v>
      </c>
      <c r="T2195" s="16">
        <f t="shared" si="169"/>
        <v>42695.207638888889</v>
      </c>
      <c r="U2195">
        <f t="shared" si="170"/>
        <v>2016</v>
      </c>
    </row>
    <row r="2196" spans="1:21" ht="57.6" hidden="1" x14ac:dyDescent="0.3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2"/>
        <v>537</v>
      </c>
      <c r="P2196">
        <f t="shared" si="171"/>
        <v>61.2</v>
      </c>
      <c r="Q2196" s="9" t="s">
        <v>8331</v>
      </c>
      <c r="R2196" t="s">
        <v>8349</v>
      </c>
      <c r="S2196" s="16">
        <f t="shared" si="168"/>
        <v>42425.757986111115</v>
      </c>
      <c r="T2196" s="16">
        <f t="shared" si="169"/>
        <v>42455.716319444444</v>
      </c>
      <c r="U2196">
        <f t="shared" si="170"/>
        <v>2016</v>
      </c>
    </row>
    <row r="2197" spans="1:21" ht="28.8" hidden="1" x14ac:dyDescent="0.3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2"/>
        <v>120</v>
      </c>
      <c r="P2197">
        <f t="shared" si="171"/>
        <v>48.13</v>
      </c>
      <c r="Q2197" s="9" t="s">
        <v>8331</v>
      </c>
      <c r="R2197" t="s">
        <v>8349</v>
      </c>
      <c r="S2197" s="16">
        <f t="shared" si="168"/>
        <v>42197.771990740745</v>
      </c>
      <c r="T2197" s="16">
        <f t="shared" si="169"/>
        <v>42227.771990740745</v>
      </c>
      <c r="U2197">
        <f t="shared" si="170"/>
        <v>2015</v>
      </c>
    </row>
    <row r="2198" spans="1:21" ht="28.8" hidden="1" x14ac:dyDescent="0.3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2"/>
        <v>114</v>
      </c>
      <c r="P2198">
        <f t="shared" si="171"/>
        <v>68.11</v>
      </c>
      <c r="Q2198" s="9" t="s">
        <v>8331</v>
      </c>
      <c r="R2198" t="s">
        <v>8349</v>
      </c>
      <c r="S2198" s="16">
        <f t="shared" si="168"/>
        <v>42675.487291666665</v>
      </c>
      <c r="T2198" s="16">
        <f t="shared" si="169"/>
        <v>42706.291666666672</v>
      </c>
      <c r="U2198">
        <f t="shared" si="170"/>
        <v>2016</v>
      </c>
    </row>
    <row r="2199" spans="1:21" ht="43.2" hidden="1" x14ac:dyDescent="0.3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2"/>
        <v>951</v>
      </c>
      <c r="P2199">
        <f t="shared" si="171"/>
        <v>65.89</v>
      </c>
      <c r="Q2199" s="9" t="s">
        <v>8331</v>
      </c>
      <c r="R2199" t="s">
        <v>8349</v>
      </c>
      <c r="S2199" s="16">
        <f t="shared" si="168"/>
        <v>42033.584016203706</v>
      </c>
      <c r="T2199" s="16">
        <f t="shared" si="169"/>
        <v>42063.584016203706</v>
      </c>
      <c r="U2199">
        <f t="shared" si="170"/>
        <v>2015</v>
      </c>
    </row>
    <row r="2200" spans="1:21" ht="43.2" hidden="1" x14ac:dyDescent="0.3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2"/>
        <v>133</v>
      </c>
      <c r="P2200">
        <f t="shared" si="171"/>
        <v>81.650000000000006</v>
      </c>
      <c r="Q2200" s="9" t="s">
        <v>8331</v>
      </c>
      <c r="R2200" t="s">
        <v>8349</v>
      </c>
      <c r="S2200" s="16">
        <f t="shared" si="168"/>
        <v>42292.513888888891</v>
      </c>
      <c r="T2200" s="16">
        <f t="shared" si="169"/>
        <v>42322.555555555555</v>
      </c>
      <c r="U2200">
        <f t="shared" si="170"/>
        <v>2015</v>
      </c>
    </row>
    <row r="2201" spans="1:21" ht="28.8" hidden="1" x14ac:dyDescent="0.3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2"/>
        <v>147</v>
      </c>
      <c r="P2201">
        <f t="shared" si="171"/>
        <v>52.7</v>
      </c>
      <c r="Q2201" s="9" t="s">
        <v>8331</v>
      </c>
      <c r="R2201" t="s">
        <v>8349</v>
      </c>
      <c r="S2201" s="16">
        <f t="shared" si="168"/>
        <v>42262.416643518518</v>
      </c>
      <c r="T2201" s="16">
        <f t="shared" si="169"/>
        <v>42292.416643518518</v>
      </c>
      <c r="U2201">
        <f t="shared" si="170"/>
        <v>2015</v>
      </c>
    </row>
    <row r="2202" spans="1:21" ht="43.2" hidden="1" x14ac:dyDescent="0.3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2"/>
        <v>542</v>
      </c>
      <c r="P2202">
        <f t="shared" si="171"/>
        <v>41.23</v>
      </c>
      <c r="Q2202" s="9" t="s">
        <v>8331</v>
      </c>
      <c r="R2202" t="s">
        <v>8349</v>
      </c>
      <c r="S2202" s="16">
        <f t="shared" si="168"/>
        <v>42163.625787037032</v>
      </c>
      <c r="T2202" s="16">
        <f t="shared" si="169"/>
        <v>42191.125</v>
      </c>
      <c r="U2202">
        <f t="shared" si="170"/>
        <v>2015</v>
      </c>
    </row>
    <row r="2203" spans="1:21" ht="43.2" hidden="1" x14ac:dyDescent="0.3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2"/>
        <v>383</v>
      </c>
      <c r="P2203">
        <f t="shared" si="171"/>
        <v>15.04</v>
      </c>
      <c r="Q2203" s="9" t="s">
        <v>8323</v>
      </c>
      <c r="R2203" t="s">
        <v>8328</v>
      </c>
      <c r="S2203" s="16">
        <f t="shared" si="168"/>
        <v>41276.846817129634</v>
      </c>
      <c r="T2203" s="16">
        <f t="shared" si="169"/>
        <v>41290.846817129634</v>
      </c>
      <c r="U2203">
        <f t="shared" si="170"/>
        <v>2013</v>
      </c>
    </row>
    <row r="2204" spans="1:21" ht="28.8" hidden="1" x14ac:dyDescent="0.3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2"/>
        <v>704</v>
      </c>
      <c r="P2204">
        <f t="shared" si="171"/>
        <v>39.07</v>
      </c>
      <c r="Q2204" s="9" t="s">
        <v>8323</v>
      </c>
      <c r="R2204" t="s">
        <v>8328</v>
      </c>
      <c r="S2204" s="16">
        <f t="shared" si="168"/>
        <v>41184.849166666667</v>
      </c>
      <c r="T2204" s="16">
        <f t="shared" si="169"/>
        <v>41214.849166666667</v>
      </c>
      <c r="U2204">
        <f t="shared" si="170"/>
        <v>2012</v>
      </c>
    </row>
    <row r="2205" spans="1:21" ht="43.2" hidden="1" x14ac:dyDescent="0.3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2"/>
        <v>110</v>
      </c>
      <c r="P2205">
        <f t="shared" si="171"/>
        <v>43.82</v>
      </c>
      <c r="Q2205" s="9" t="s">
        <v>8323</v>
      </c>
      <c r="R2205" t="s">
        <v>8328</v>
      </c>
      <c r="S2205" s="16">
        <f t="shared" si="168"/>
        <v>42241.85974537037</v>
      </c>
      <c r="T2205" s="16">
        <f t="shared" si="169"/>
        <v>42271.85974537037</v>
      </c>
      <c r="U2205">
        <f t="shared" si="170"/>
        <v>2015</v>
      </c>
    </row>
    <row r="2206" spans="1:21" ht="43.2" hidden="1" x14ac:dyDescent="0.3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2"/>
        <v>133</v>
      </c>
      <c r="P2206">
        <f t="shared" si="171"/>
        <v>27.3</v>
      </c>
      <c r="Q2206" s="9" t="s">
        <v>8323</v>
      </c>
      <c r="R2206" t="s">
        <v>8328</v>
      </c>
      <c r="S2206" s="16">
        <f t="shared" si="168"/>
        <v>41312.311562499999</v>
      </c>
      <c r="T2206" s="16">
        <f t="shared" si="169"/>
        <v>41342.311562499999</v>
      </c>
      <c r="U2206">
        <f t="shared" si="170"/>
        <v>2013</v>
      </c>
    </row>
    <row r="2207" spans="1:21" ht="43.2" hidden="1" x14ac:dyDescent="0.3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2"/>
        <v>152</v>
      </c>
      <c r="P2207">
        <f t="shared" si="171"/>
        <v>42.22</v>
      </c>
      <c r="Q2207" s="9" t="s">
        <v>8323</v>
      </c>
      <c r="R2207" t="s">
        <v>8328</v>
      </c>
      <c r="S2207" s="16">
        <f t="shared" si="168"/>
        <v>41031.82163194444</v>
      </c>
      <c r="T2207" s="16">
        <f t="shared" si="169"/>
        <v>41061.82163194444</v>
      </c>
      <c r="U2207">
        <f t="shared" si="170"/>
        <v>2012</v>
      </c>
    </row>
    <row r="2208" spans="1:21" ht="43.2" hidden="1" x14ac:dyDescent="0.3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2"/>
        <v>103</v>
      </c>
      <c r="P2208">
        <f t="shared" si="171"/>
        <v>33.24</v>
      </c>
      <c r="Q2208" s="9" t="s">
        <v>8323</v>
      </c>
      <c r="R2208" t="s">
        <v>8328</v>
      </c>
      <c r="S2208" s="16">
        <f t="shared" si="168"/>
        <v>40997.257222222222</v>
      </c>
      <c r="T2208" s="16">
        <f t="shared" si="169"/>
        <v>41015.257222222222</v>
      </c>
      <c r="U2208">
        <f t="shared" si="170"/>
        <v>2012</v>
      </c>
    </row>
    <row r="2209" spans="1:21" ht="43.2" hidden="1" x14ac:dyDescent="0.3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2"/>
        <v>100</v>
      </c>
      <c r="P2209">
        <f t="shared" si="171"/>
        <v>285.70999999999998</v>
      </c>
      <c r="Q2209" s="9" t="s">
        <v>8323</v>
      </c>
      <c r="R2209" t="s">
        <v>8328</v>
      </c>
      <c r="S2209" s="16">
        <f t="shared" si="168"/>
        <v>41564.194131944445</v>
      </c>
      <c r="T2209" s="16">
        <f t="shared" si="169"/>
        <v>41594.235798611109</v>
      </c>
      <c r="U2209">
        <f t="shared" si="170"/>
        <v>2013</v>
      </c>
    </row>
    <row r="2210" spans="1:21" ht="43.2" hidden="1" x14ac:dyDescent="0.3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2"/>
        <v>102</v>
      </c>
      <c r="P2210">
        <f t="shared" si="171"/>
        <v>42.33</v>
      </c>
      <c r="Q2210" s="9" t="s">
        <v>8323</v>
      </c>
      <c r="R2210" t="s">
        <v>8328</v>
      </c>
      <c r="S2210" s="16">
        <f t="shared" si="168"/>
        <v>40946.882245370369</v>
      </c>
      <c r="T2210" s="16">
        <f t="shared" si="169"/>
        <v>41006.166666666664</v>
      </c>
      <c r="U2210">
        <f t="shared" si="170"/>
        <v>2012</v>
      </c>
    </row>
    <row r="2211" spans="1:21" ht="28.8" hidden="1" x14ac:dyDescent="0.3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2"/>
        <v>151</v>
      </c>
      <c r="P2211">
        <f t="shared" si="171"/>
        <v>50.27</v>
      </c>
      <c r="Q2211" s="9" t="s">
        <v>8323</v>
      </c>
      <c r="R2211" t="s">
        <v>8328</v>
      </c>
      <c r="S2211" s="16">
        <f t="shared" si="168"/>
        <v>41732.479675925926</v>
      </c>
      <c r="T2211" s="16">
        <f t="shared" si="169"/>
        <v>41743.958333333336</v>
      </c>
      <c r="U2211">
        <f t="shared" si="170"/>
        <v>2014</v>
      </c>
    </row>
    <row r="2212" spans="1:21" ht="43.2" hidden="1" x14ac:dyDescent="0.3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2"/>
        <v>111</v>
      </c>
      <c r="P2212">
        <f t="shared" si="171"/>
        <v>61.9</v>
      </c>
      <c r="Q2212" s="9" t="s">
        <v>8323</v>
      </c>
      <c r="R2212" t="s">
        <v>8328</v>
      </c>
      <c r="S2212" s="16">
        <f t="shared" si="168"/>
        <v>40956.066087962965</v>
      </c>
      <c r="T2212" s="16">
        <f t="shared" si="169"/>
        <v>41013.73333333333</v>
      </c>
      <c r="U2212">
        <f t="shared" si="170"/>
        <v>2012</v>
      </c>
    </row>
    <row r="2213" spans="1:21" ht="43.2" hidden="1" x14ac:dyDescent="0.3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2"/>
        <v>196</v>
      </c>
      <c r="P2213">
        <f t="shared" si="171"/>
        <v>40.75</v>
      </c>
      <c r="Q2213" s="9" t="s">
        <v>8323</v>
      </c>
      <c r="R2213" t="s">
        <v>8328</v>
      </c>
      <c r="S2213" s="16">
        <f t="shared" si="168"/>
        <v>41716.785011574073</v>
      </c>
      <c r="T2213" s="16">
        <f t="shared" si="169"/>
        <v>41739.290972222225</v>
      </c>
      <c r="U2213">
        <f t="shared" si="170"/>
        <v>2014</v>
      </c>
    </row>
    <row r="2214" spans="1:21" ht="43.2" hidden="1" x14ac:dyDescent="0.3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2"/>
        <v>114</v>
      </c>
      <c r="P2214">
        <f t="shared" si="171"/>
        <v>55.8</v>
      </c>
      <c r="Q2214" s="9" t="s">
        <v>8323</v>
      </c>
      <c r="R2214" t="s">
        <v>8328</v>
      </c>
      <c r="S2214" s="16">
        <f t="shared" si="168"/>
        <v>41548.747418981482</v>
      </c>
      <c r="T2214" s="16">
        <f t="shared" si="169"/>
        <v>41582.041666666664</v>
      </c>
      <c r="U2214">
        <f t="shared" si="170"/>
        <v>2013</v>
      </c>
    </row>
    <row r="2215" spans="1:21" ht="57.6" hidden="1" x14ac:dyDescent="0.3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2"/>
        <v>200</v>
      </c>
      <c r="P2215">
        <f t="shared" si="171"/>
        <v>10</v>
      </c>
      <c r="Q2215" s="9" t="s">
        <v>8323</v>
      </c>
      <c r="R2215" t="s">
        <v>8328</v>
      </c>
      <c r="S2215" s="16">
        <f t="shared" si="168"/>
        <v>42109.826145833329</v>
      </c>
      <c r="T2215" s="16">
        <f t="shared" si="169"/>
        <v>42139.826145833329</v>
      </c>
      <c r="U2215">
        <f t="shared" si="170"/>
        <v>2015</v>
      </c>
    </row>
    <row r="2216" spans="1:21" ht="43.2" hidden="1" x14ac:dyDescent="0.3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2"/>
        <v>293</v>
      </c>
      <c r="P2216">
        <f t="shared" si="171"/>
        <v>73.13</v>
      </c>
      <c r="Q2216" s="9" t="s">
        <v>8323</v>
      </c>
      <c r="R2216" t="s">
        <v>8328</v>
      </c>
      <c r="S2216" s="16">
        <f t="shared" si="168"/>
        <v>41646.792222222226</v>
      </c>
      <c r="T2216" s="16">
        <f t="shared" si="169"/>
        <v>41676.792222222226</v>
      </c>
      <c r="U2216">
        <f t="shared" si="170"/>
        <v>2014</v>
      </c>
    </row>
    <row r="2217" spans="1:21" ht="28.8" hidden="1" x14ac:dyDescent="0.3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2"/>
        <v>156</v>
      </c>
      <c r="P2217">
        <f t="shared" si="171"/>
        <v>26.06</v>
      </c>
      <c r="Q2217" s="9" t="s">
        <v>8323</v>
      </c>
      <c r="R2217" t="s">
        <v>8328</v>
      </c>
      <c r="S2217" s="16">
        <f t="shared" si="168"/>
        <v>40958.717268518521</v>
      </c>
      <c r="T2217" s="16">
        <f t="shared" si="169"/>
        <v>40981.290972222225</v>
      </c>
      <c r="U2217">
        <f t="shared" si="170"/>
        <v>2012</v>
      </c>
    </row>
    <row r="2218" spans="1:21" ht="43.2" hidden="1" x14ac:dyDescent="0.3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2"/>
        <v>106</v>
      </c>
      <c r="P2218">
        <f t="shared" si="171"/>
        <v>22.64</v>
      </c>
      <c r="Q2218" s="9" t="s">
        <v>8323</v>
      </c>
      <c r="R2218" t="s">
        <v>8328</v>
      </c>
      <c r="S2218" s="16">
        <f t="shared" si="168"/>
        <v>42194.751678240747</v>
      </c>
      <c r="T2218" s="16">
        <f t="shared" si="169"/>
        <v>42208.751678240747</v>
      </c>
      <c r="U2218">
        <f t="shared" si="170"/>
        <v>2015</v>
      </c>
    </row>
    <row r="2219" spans="1:21" ht="43.2" hidden="1" x14ac:dyDescent="0.3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2"/>
        <v>101</v>
      </c>
      <c r="P2219">
        <f t="shared" si="171"/>
        <v>47.22</v>
      </c>
      <c r="Q2219" s="9" t="s">
        <v>8323</v>
      </c>
      <c r="R2219" t="s">
        <v>8328</v>
      </c>
      <c r="S2219" s="16">
        <f t="shared" si="168"/>
        <v>42299.776770833334</v>
      </c>
      <c r="T2219" s="16">
        <f t="shared" si="169"/>
        <v>42310.333333333328</v>
      </c>
      <c r="U2219">
        <f t="shared" si="170"/>
        <v>2015</v>
      </c>
    </row>
    <row r="2220" spans="1:21" ht="43.2" hidden="1" x14ac:dyDescent="0.3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2"/>
        <v>123</v>
      </c>
      <c r="P2220">
        <f t="shared" si="171"/>
        <v>32.32</v>
      </c>
      <c r="Q2220" s="9" t="s">
        <v>8323</v>
      </c>
      <c r="R2220" t="s">
        <v>8328</v>
      </c>
      <c r="S2220" s="16">
        <f t="shared" si="168"/>
        <v>41127.812303240738</v>
      </c>
      <c r="T2220" s="16">
        <f t="shared" si="169"/>
        <v>41150</v>
      </c>
      <c r="U2220">
        <f t="shared" si="170"/>
        <v>2012</v>
      </c>
    </row>
    <row r="2221" spans="1:21" ht="43.2" hidden="1" x14ac:dyDescent="0.3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2"/>
        <v>102</v>
      </c>
      <c r="P2221">
        <f t="shared" si="171"/>
        <v>53.42</v>
      </c>
      <c r="Q2221" s="9" t="s">
        <v>8323</v>
      </c>
      <c r="R2221" t="s">
        <v>8328</v>
      </c>
      <c r="S2221" s="16">
        <f t="shared" si="168"/>
        <v>42205.718888888892</v>
      </c>
      <c r="T2221" s="16">
        <f t="shared" si="169"/>
        <v>42235.718888888892</v>
      </c>
      <c r="U2221">
        <f t="shared" si="170"/>
        <v>2015</v>
      </c>
    </row>
    <row r="2222" spans="1:21" ht="43.2" hidden="1" x14ac:dyDescent="0.3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2"/>
        <v>101</v>
      </c>
      <c r="P2222">
        <f t="shared" si="171"/>
        <v>51.3</v>
      </c>
      <c r="Q2222" s="9" t="s">
        <v>8323</v>
      </c>
      <c r="R2222" t="s">
        <v>8328</v>
      </c>
      <c r="S2222" s="16">
        <f t="shared" si="168"/>
        <v>41452.060601851852</v>
      </c>
      <c r="T2222" s="16">
        <f t="shared" si="169"/>
        <v>41482.060601851852</v>
      </c>
      <c r="U2222">
        <f t="shared" si="170"/>
        <v>2013</v>
      </c>
    </row>
    <row r="2223" spans="1:21" ht="43.2" hidden="1" x14ac:dyDescent="0.3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2"/>
        <v>108</v>
      </c>
      <c r="P2223">
        <f t="shared" si="171"/>
        <v>37.200000000000003</v>
      </c>
      <c r="Q2223" s="9" t="s">
        <v>8331</v>
      </c>
      <c r="R2223" t="s">
        <v>8349</v>
      </c>
      <c r="S2223" s="16">
        <f t="shared" si="168"/>
        <v>42452.666770833333</v>
      </c>
      <c r="T2223" s="16">
        <f t="shared" si="169"/>
        <v>42483</v>
      </c>
      <c r="U2223">
        <f t="shared" si="170"/>
        <v>2016</v>
      </c>
    </row>
    <row r="2224" spans="1:21" ht="43.2" hidden="1" x14ac:dyDescent="0.3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2"/>
        <v>163</v>
      </c>
      <c r="P2224">
        <f t="shared" si="171"/>
        <v>27.1</v>
      </c>
      <c r="Q2224" s="9" t="s">
        <v>8331</v>
      </c>
      <c r="R2224" t="s">
        <v>8349</v>
      </c>
      <c r="S2224" s="16">
        <f t="shared" si="168"/>
        <v>40906.787581018521</v>
      </c>
      <c r="T2224" s="16">
        <f t="shared" si="169"/>
        <v>40936.787581018521</v>
      </c>
      <c r="U2224">
        <f t="shared" si="170"/>
        <v>2011</v>
      </c>
    </row>
    <row r="2225" spans="1:21" ht="57.6" hidden="1" x14ac:dyDescent="0.3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2"/>
        <v>106</v>
      </c>
      <c r="P2225">
        <f t="shared" si="171"/>
        <v>206.31</v>
      </c>
      <c r="Q2225" s="9" t="s">
        <v>8331</v>
      </c>
      <c r="R2225" t="s">
        <v>8349</v>
      </c>
      <c r="S2225" s="16">
        <f t="shared" si="168"/>
        <v>42152.640833333338</v>
      </c>
      <c r="T2225" s="16">
        <f t="shared" si="169"/>
        <v>42182.640833333338</v>
      </c>
      <c r="U2225">
        <f t="shared" si="170"/>
        <v>2015</v>
      </c>
    </row>
    <row r="2226" spans="1:21" ht="43.2" hidden="1" x14ac:dyDescent="0.3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2"/>
        <v>243</v>
      </c>
      <c r="P2226">
        <f t="shared" si="171"/>
        <v>82.15</v>
      </c>
      <c r="Q2226" s="9" t="s">
        <v>8331</v>
      </c>
      <c r="R2226" t="s">
        <v>8349</v>
      </c>
      <c r="S2226" s="16">
        <f t="shared" si="168"/>
        <v>42644.667534722219</v>
      </c>
      <c r="T2226" s="16">
        <f t="shared" si="169"/>
        <v>42672.791666666672</v>
      </c>
      <c r="U2226">
        <f t="shared" si="170"/>
        <v>2016</v>
      </c>
    </row>
    <row r="2227" spans="1:21" ht="43.2" hidden="1" x14ac:dyDescent="0.3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2"/>
        <v>945</v>
      </c>
      <c r="P2227">
        <f t="shared" si="171"/>
        <v>164.8</v>
      </c>
      <c r="Q2227" s="9" t="s">
        <v>8331</v>
      </c>
      <c r="R2227" t="s">
        <v>8349</v>
      </c>
      <c r="S2227" s="16">
        <f t="shared" si="168"/>
        <v>41873.79184027778</v>
      </c>
      <c r="T2227" s="16">
        <f t="shared" si="169"/>
        <v>41903.79184027778</v>
      </c>
      <c r="U2227">
        <f t="shared" si="170"/>
        <v>2014</v>
      </c>
    </row>
    <row r="2228" spans="1:21" ht="43.2" hidden="1" x14ac:dyDescent="0.3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2"/>
        <v>108</v>
      </c>
      <c r="P2228">
        <f t="shared" si="171"/>
        <v>60.82</v>
      </c>
      <c r="Q2228" s="9" t="s">
        <v>8331</v>
      </c>
      <c r="R2228" t="s">
        <v>8349</v>
      </c>
      <c r="S2228" s="16">
        <f t="shared" si="168"/>
        <v>42381.79886574074</v>
      </c>
      <c r="T2228" s="16">
        <f t="shared" si="169"/>
        <v>42412.207638888889</v>
      </c>
      <c r="U2228">
        <f t="shared" si="170"/>
        <v>2016</v>
      </c>
    </row>
    <row r="2229" spans="1:21" ht="43.2" hidden="1" x14ac:dyDescent="0.3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2"/>
        <v>157</v>
      </c>
      <c r="P2229">
        <f t="shared" si="171"/>
        <v>67.97</v>
      </c>
      <c r="Q2229" s="9" t="s">
        <v>8331</v>
      </c>
      <c r="R2229" t="s">
        <v>8349</v>
      </c>
      <c r="S2229" s="16">
        <f t="shared" si="168"/>
        <v>41561.807349537034</v>
      </c>
      <c r="T2229" s="16">
        <f t="shared" si="169"/>
        <v>41591.849016203705</v>
      </c>
      <c r="U2229">
        <f t="shared" si="170"/>
        <v>2013</v>
      </c>
    </row>
    <row r="2230" spans="1:21" ht="57.6" hidden="1" x14ac:dyDescent="0.3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2"/>
        <v>1174</v>
      </c>
      <c r="P2230">
        <f t="shared" si="171"/>
        <v>81.56</v>
      </c>
      <c r="Q2230" s="9" t="s">
        <v>8331</v>
      </c>
      <c r="R2230" t="s">
        <v>8349</v>
      </c>
      <c r="S2230" s="16">
        <f t="shared" si="168"/>
        <v>42202.278194444443</v>
      </c>
      <c r="T2230" s="16">
        <f t="shared" si="169"/>
        <v>42232.278194444443</v>
      </c>
      <c r="U2230">
        <f t="shared" si="170"/>
        <v>2015</v>
      </c>
    </row>
    <row r="2231" spans="1:21" ht="43.2" hidden="1" x14ac:dyDescent="0.3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2"/>
        <v>171</v>
      </c>
      <c r="P2231">
        <f t="shared" si="171"/>
        <v>25.43</v>
      </c>
      <c r="Q2231" s="9" t="s">
        <v>8331</v>
      </c>
      <c r="R2231" t="s">
        <v>8349</v>
      </c>
      <c r="S2231" s="16">
        <f t="shared" si="168"/>
        <v>41484.664247685185</v>
      </c>
      <c r="T2231" s="16">
        <f t="shared" si="169"/>
        <v>41520.166666666664</v>
      </c>
      <c r="U2231">
        <f t="shared" si="170"/>
        <v>2013</v>
      </c>
    </row>
    <row r="2232" spans="1:21" ht="43.2" hidden="1" x14ac:dyDescent="0.3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2"/>
        <v>126</v>
      </c>
      <c r="P2232">
        <f t="shared" si="171"/>
        <v>21.5</v>
      </c>
      <c r="Q2232" s="9" t="s">
        <v>8331</v>
      </c>
      <c r="R2232" t="s">
        <v>8349</v>
      </c>
      <c r="S2232" s="16">
        <f t="shared" si="168"/>
        <v>41724.881099537037</v>
      </c>
      <c r="T2232" s="16">
        <f t="shared" si="169"/>
        <v>41754.881099537037</v>
      </c>
      <c r="U2232">
        <f t="shared" si="170"/>
        <v>2014</v>
      </c>
    </row>
    <row r="2233" spans="1:21" ht="43.2" hidden="1" x14ac:dyDescent="0.3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2"/>
        <v>1212</v>
      </c>
      <c r="P2233">
        <f t="shared" si="171"/>
        <v>27.23</v>
      </c>
      <c r="Q2233" s="9" t="s">
        <v>8331</v>
      </c>
      <c r="R2233" t="s">
        <v>8349</v>
      </c>
      <c r="S2233" s="16">
        <f t="shared" si="168"/>
        <v>41423.910891203705</v>
      </c>
      <c r="T2233" s="16">
        <f t="shared" si="169"/>
        <v>41450.208333333336</v>
      </c>
      <c r="U2233">
        <f t="shared" si="170"/>
        <v>2013</v>
      </c>
    </row>
    <row r="2234" spans="1:21" ht="43.2" hidden="1" x14ac:dyDescent="0.3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2"/>
        <v>496</v>
      </c>
      <c r="P2234">
        <f t="shared" si="171"/>
        <v>25.09</v>
      </c>
      <c r="Q2234" s="9" t="s">
        <v>8331</v>
      </c>
      <c r="R2234" t="s">
        <v>8349</v>
      </c>
      <c r="S2234" s="16">
        <f t="shared" si="168"/>
        <v>41806.794074074074</v>
      </c>
      <c r="T2234" s="16">
        <f t="shared" si="169"/>
        <v>41839.125</v>
      </c>
      <c r="U2234">
        <f t="shared" si="170"/>
        <v>2014</v>
      </c>
    </row>
    <row r="2235" spans="1:21" ht="43.2" hidden="1" x14ac:dyDescent="0.3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2"/>
        <v>332</v>
      </c>
      <c r="P2235">
        <f t="shared" si="171"/>
        <v>21.23</v>
      </c>
      <c r="Q2235" s="9" t="s">
        <v>8331</v>
      </c>
      <c r="R2235" t="s">
        <v>8349</v>
      </c>
      <c r="S2235" s="16">
        <f t="shared" si="168"/>
        <v>42331.378923611104</v>
      </c>
      <c r="T2235" s="16">
        <f t="shared" si="169"/>
        <v>42352</v>
      </c>
      <c r="U2235">
        <f t="shared" si="170"/>
        <v>2015</v>
      </c>
    </row>
    <row r="2236" spans="1:21" ht="43.2" hidden="1" x14ac:dyDescent="0.3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2"/>
        <v>1165</v>
      </c>
      <c r="P2236">
        <f t="shared" si="171"/>
        <v>41.61</v>
      </c>
      <c r="Q2236" s="9" t="s">
        <v>8331</v>
      </c>
      <c r="R2236" t="s">
        <v>8349</v>
      </c>
      <c r="S2236" s="16">
        <f t="shared" si="168"/>
        <v>42710.824618055558</v>
      </c>
      <c r="T2236" s="16">
        <f t="shared" si="169"/>
        <v>42740.824618055558</v>
      </c>
      <c r="U2236">
        <f t="shared" si="170"/>
        <v>2016</v>
      </c>
    </row>
    <row r="2237" spans="1:21" ht="28.8" hidden="1" x14ac:dyDescent="0.3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2"/>
        <v>153</v>
      </c>
      <c r="P2237">
        <f t="shared" si="171"/>
        <v>135.59</v>
      </c>
      <c r="Q2237" s="9" t="s">
        <v>8331</v>
      </c>
      <c r="R2237" t="s">
        <v>8349</v>
      </c>
      <c r="S2237" s="16">
        <f t="shared" si="168"/>
        <v>42062.022118055553</v>
      </c>
      <c r="T2237" s="16">
        <f t="shared" si="169"/>
        <v>42091.980451388896</v>
      </c>
      <c r="U2237">
        <f t="shared" si="170"/>
        <v>2015</v>
      </c>
    </row>
    <row r="2238" spans="1:21" ht="43.2" hidden="1" x14ac:dyDescent="0.3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2"/>
        <v>537</v>
      </c>
      <c r="P2238">
        <f t="shared" si="171"/>
        <v>22.12</v>
      </c>
      <c r="Q2238" s="9" t="s">
        <v>8331</v>
      </c>
      <c r="R2238" t="s">
        <v>8349</v>
      </c>
      <c r="S2238" s="16">
        <f t="shared" si="168"/>
        <v>42371.617164351846</v>
      </c>
      <c r="T2238" s="16">
        <f t="shared" si="169"/>
        <v>42401.617164351846</v>
      </c>
      <c r="U2238">
        <f t="shared" si="170"/>
        <v>2016</v>
      </c>
    </row>
    <row r="2239" spans="1:21" ht="43.2" hidden="1" x14ac:dyDescent="0.3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2"/>
        <v>353</v>
      </c>
      <c r="P2239">
        <f t="shared" si="171"/>
        <v>64.63</v>
      </c>
      <c r="Q2239" s="9" t="s">
        <v>8331</v>
      </c>
      <c r="R2239" t="s">
        <v>8349</v>
      </c>
      <c r="S2239" s="16">
        <f t="shared" si="168"/>
        <v>41915.003275462965</v>
      </c>
      <c r="T2239" s="16">
        <f t="shared" si="169"/>
        <v>41955.332638888889</v>
      </c>
      <c r="U2239">
        <f t="shared" si="170"/>
        <v>2014</v>
      </c>
    </row>
    <row r="2240" spans="1:21" ht="28.8" hidden="1" x14ac:dyDescent="0.3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2"/>
        <v>137</v>
      </c>
      <c r="P2240">
        <f t="shared" si="171"/>
        <v>69.569999999999993</v>
      </c>
      <c r="Q2240" s="9" t="s">
        <v>8331</v>
      </c>
      <c r="R2240" t="s">
        <v>8349</v>
      </c>
      <c r="S2240" s="16">
        <f t="shared" si="168"/>
        <v>42774.621712962966</v>
      </c>
      <c r="T2240" s="16">
        <f t="shared" si="169"/>
        <v>42804.621712962966</v>
      </c>
      <c r="U2240">
        <f t="shared" si="170"/>
        <v>2017</v>
      </c>
    </row>
    <row r="2241" spans="1:21" ht="28.8" hidden="1" x14ac:dyDescent="0.3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2"/>
        <v>128</v>
      </c>
      <c r="P2241">
        <f t="shared" si="171"/>
        <v>75.13</v>
      </c>
      <c r="Q2241" s="9" t="s">
        <v>8331</v>
      </c>
      <c r="R2241" t="s">
        <v>8349</v>
      </c>
      <c r="S2241" s="16">
        <f t="shared" si="168"/>
        <v>41572.958495370374</v>
      </c>
      <c r="T2241" s="16">
        <f t="shared" si="169"/>
        <v>41609.168055555558</v>
      </c>
      <c r="U2241">
        <f t="shared" si="170"/>
        <v>2013</v>
      </c>
    </row>
    <row r="2242" spans="1:21" ht="43.2" hidden="1" x14ac:dyDescent="0.3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2"/>
        <v>271</v>
      </c>
      <c r="P2242">
        <f t="shared" si="171"/>
        <v>140.97999999999999</v>
      </c>
      <c r="Q2242" s="9" t="s">
        <v>8331</v>
      </c>
      <c r="R2242" t="s">
        <v>8349</v>
      </c>
      <c r="S2242" s="16">
        <f t="shared" si="168"/>
        <v>42452.825740740736</v>
      </c>
      <c r="T2242" s="16">
        <f t="shared" si="169"/>
        <v>42482.825740740736</v>
      </c>
      <c r="U2242">
        <f t="shared" si="170"/>
        <v>2016</v>
      </c>
    </row>
    <row r="2243" spans="1:21" ht="43.2" hidden="1" x14ac:dyDescent="0.3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2"/>
        <v>806</v>
      </c>
      <c r="P2243">
        <f t="shared" si="171"/>
        <v>49.47</v>
      </c>
      <c r="Q2243" s="9" t="s">
        <v>8331</v>
      </c>
      <c r="R2243" t="s">
        <v>8349</v>
      </c>
      <c r="S2243" s="16">
        <f t="shared" ref="S2243:S2306" si="173">(((J2243/60)/60)/24)+DATE(1970,1,1)</f>
        <v>42766.827546296292</v>
      </c>
      <c r="T2243" s="16">
        <f t="shared" ref="T2243:T2306" si="174">(((I2243/60)/60)/24)+DATE(1970,1,1)</f>
        <v>42796.827546296292</v>
      </c>
      <c r="U2243">
        <f t="shared" ref="U2243:U2306" si="175">YEAR(S:S)</f>
        <v>2017</v>
      </c>
    </row>
    <row r="2244" spans="1:21" ht="28.8" hidden="1" x14ac:dyDescent="0.3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2"/>
        <v>1360</v>
      </c>
      <c r="P2244">
        <f t="shared" ref="P2244:P2307" si="176">IFERROR(ROUND(E2244/L2244,2), "N/A")</f>
        <v>53.87</v>
      </c>
      <c r="Q2244" s="9" t="s">
        <v>8331</v>
      </c>
      <c r="R2244" t="s">
        <v>8349</v>
      </c>
      <c r="S2244" s="16">
        <f t="shared" si="173"/>
        <v>41569.575613425928</v>
      </c>
      <c r="T2244" s="16">
        <f t="shared" si="174"/>
        <v>41605.126388888886</v>
      </c>
      <c r="U2244">
        <f t="shared" si="175"/>
        <v>2013</v>
      </c>
    </row>
    <row r="2245" spans="1:21" ht="43.2" hidden="1" x14ac:dyDescent="0.3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ref="O2245:O2308" si="177">ROUND(E2245/D2245*100,0)</f>
        <v>930250</v>
      </c>
      <c r="P2245">
        <f t="shared" si="176"/>
        <v>4.57</v>
      </c>
      <c r="Q2245" s="9" t="s">
        <v>8331</v>
      </c>
      <c r="R2245" t="s">
        <v>8349</v>
      </c>
      <c r="S2245" s="16">
        <f t="shared" si="173"/>
        <v>42800.751041666663</v>
      </c>
      <c r="T2245" s="16">
        <f t="shared" si="174"/>
        <v>42807.125</v>
      </c>
      <c r="U2245">
        <f t="shared" si="175"/>
        <v>2017</v>
      </c>
    </row>
    <row r="2246" spans="1:21" ht="43.2" hidden="1" x14ac:dyDescent="0.3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7"/>
        <v>377</v>
      </c>
      <c r="P2246">
        <f t="shared" si="176"/>
        <v>65</v>
      </c>
      <c r="Q2246" s="9" t="s">
        <v>8331</v>
      </c>
      <c r="R2246" t="s">
        <v>8349</v>
      </c>
      <c r="S2246" s="16">
        <f t="shared" si="173"/>
        <v>42647.818819444445</v>
      </c>
      <c r="T2246" s="16">
        <f t="shared" si="174"/>
        <v>42659.854166666672</v>
      </c>
      <c r="U2246">
        <f t="shared" si="175"/>
        <v>2016</v>
      </c>
    </row>
    <row r="2247" spans="1:21" ht="43.2" hidden="1" x14ac:dyDescent="0.3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7"/>
        <v>2647</v>
      </c>
      <c r="P2247">
        <f t="shared" si="176"/>
        <v>53.48</v>
      </c>
      <c r="Q2247" s="9" t="s">
        <v>8331</v>
      </c>
      <c r="R2247" t="s">
        <v>8349</v>
      </c>
      <c r="S2247" s="16">
        <f t="shared" si="173"/>
        <v>41660.708530092597</v>
      </c>
      <c r="T2247" s="16">
        <f t="shared" si="174"/>
        <v>41691.75</v>
      </c>
      <c r="U2247">
        <f t="shared" si="175"/>
        <v>2014</v>
      </c>
    </row>
    <row r="2248" spans="1:21" ht="43.2" hidden="1" x14ac:dyDescent="0.3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7"/>
        <v>100</v>
      </c>
      <c r="P2248">
        <f t="shared" si="176"/>
        <v>43.91</v>
      </c>
      <c r="Q2248" s="9" t="s">
        <v>8331</v>
      </c>
      <c r="R2248" t="s">
        <v>8349</v>
      </c>
      <c r="S2248" s="16">
        <f t="shared" si="173"/>
        <v>42221.79178240741</v>
      </c>
      <c r="T2248" s="16">
        <f t="shared" si="174"/>
        <v>42251.79178240741</v>
      </c>
      <c r="U2248">
        <f t="shared" si="175"/>
        <v>2015</v>
      </c>
    </row>
    <row r="2249" spans="1:21" ht="28.8" hidden="1" x14ac:dyDescent="0.3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7"/>
        <v>104</v>
      </c>
      <c r="P2249">
        <f t="shared" si="176"/>
        <v>50.85</v>
      </c>
      <c r="Q2249" s="9" t="s">
        <v>8331</v>
      </c>
      <c r="R2249" t="s">
        <v>8349</v>
      </c>
      <c r="S2249" s="16">
        <f t="shared" si="173"/>
        <v>42200.666261574079</v>
      </c>
      <c r="T2249" s="16">
        <f t="shared" si="174"/>
        <v>42214.666261574079</v>
      </c>
      <c r="U2249">
        <f t="shared" si="175"/>
        <v>2015</v>
      </c>
    </row>
    <row r="2250" spans="1:21" ht="43.2" hidden="1" x14ac:dyDescent="0.3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7"/>
        <v>107</v>
      </c>
      <c r="P2250">
        <f t="shared" si="176"/>
        <v>58.63</v>
      </c>
      <c r="Q2250" s="9" t="s">
        <v>8331</v>
      </c>
      <c r="R2250" t="s">
        <v>8349</v>
      </c>
      <c r="S2250" s="16">
        <f t="shared" si="173"/>
        <v>42688.875902777778</v>
      </c>
      <c r="T2250" s="16">
        <f t="shared" si="174"/>
        <v>42718.875902777778</v>
      </c>
      <c r="U2250">
        <f t="shared" si="175"/>
        <v>2016</v>
      </c>
    </row>
    <row r="2251" spans="1:21" ht="43.2" hidden="1" x14ac:dyDescent="0.3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7"/>
        <v>169</v>
      </c>
      <c r="P2251">
        <f t="shared" si="176"/>
        <v>32.82</v>
      </c>
      <c r="Q2251" s="9" t="s">
        <v>8331</v>
      </c>
      <c r="R2251" t="s">
        <v>8349</v>
      </c>
      <c r="S2251" s="16">
        <f t="shared" si="173"/>
        <v>41336.703298611108</v>
      </c>
      <c r="T2251" s="16">
        <f t="shared" si="174"/>
        <v>41366.661631944444</v>
      </c>
      <c r="U2251">
        <f t="shared" si="175"/>
        <v>2013</v>
      </c>
    </row>
    <row r="2252" spans="1:21" ht="43.2" hidden="1" x14ac:dyDescent="0.3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7"/>
        <v>975</v>
      </c>
      <c r="P2252">
        <f t="shared" si="176"/>
        <v>426.93</v>
      </c>
      <c r="Q2252" s="9" t="s">
        <v>8331</v>
      </c>
      <c r="R2252" t="s">
        <v>8349</v>
      </c>
      <c r="S2252" s="16">
        <f t="shared" si="173"/>
        <v>42677.005474537036</v>
      </c>
      <c r="T2252" s="16">
        <f t="shared" si="174"/>
        <v>42707.0471412037</v>
      </c>
      <c r="U2252">
        <f t="shared" si="175"/>
        <v>2016</v>
      </c>
    </row>
    <row r="2253" spans="1:21" ht="43.2" hidden="1" x14ac:dyDescent="0.3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7"/>
        <v>134</v>
      </c>
      <c r="P2253">
        <f t="shared" si="176"/>
        <v>23.81</v>
      </c>
      <c r="Q2253" s="9" t="s">
        <v>8331</v>
      </c>
      <c r="R2253" t="s">
        <v>8349</v>
      </c>
      <c r="S2253" s="16">
        <f t="shared" si="173"/>
        <v>41846.34579861111</v>
      </c>
      <c r="T2253" s="16">
        <f t="shared" si="174"/>
        <v>41867.34579861111</v>
      </c>
      <c r="U2253">
        <f t="shared" si="175"/>
        <v>2014</v>
      </c>
    </row>
    <row r="2254" spans="1:21" ht="43.2" hidden="1" x14ac:dyDescent="0.3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7"/>
        <v>272</v>
      </c>
      <c r="P2254">
        <f t="shared" si="176"/>
        <v>98.41</v>
      </c>
      <c r="Q2254" s="9" t="s">
        <v>8331</v>
      </c>
      <c r="R2254" t="s">
        <v>8349</v>
      </c>
      <c r="S2254" s="16">
        <f t="shared" si="173"/>
        <v>42573.327986111108</v>
      </c>
      <c r="T2254" s="16">
        <f t="shared" si="174"/>
        <v>42588.327986111108</v>
      </c>
      <c r="U2254">
        <f t="shared" si="175"/>
        <v>2016</v>
      </c>
    </row>
    <row r="2255" spans="1:21" ht="43.2" hidden="1" x14ac:dyDescent="0.3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7"/>
        <v>113</v>
      </c>
      <c r="P2255">
        <f t="shared" si="176"/>
        <v>107.32</v>
      </c>
      <c r="Q2255" s="9" t="s">
        <v>8331</v>
      </c>
      <c r="R2255" t="s">
        <v>8349</v>
      </c>
      <c r="S2255" s="16">
        <f t="shared" si="173"/>
        <v>42296.631331018521</v>
      </c>
      <c r="T2255" s="16">
        <f t="shared" si="174"/>
        <v>42326.672997685186</v>
      </c>
      <c r="U2255">
        <f t="shared" si="175"/>
        <v>2015</v>
      </c>
    </row>
    <row r="2256" spans="1:21" ht="43.2" hidden="1" x14ac:dyDescent="0.3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7"/>
        <v>460</v>
      </c>
      <c r="P2256">
        <f t="shared" si="176"/>
        <v>11.67</v>
      </c>
      <c r="Q2256" s="9" t="s">
        <v>8331</v>
      </c>
      <c r="R2256" t="s">
        <v>8349</v>
      </c>
      <c r="S2256" s="16">
        <f t="shared" si="173"/>
        <v>42752.647777777776</v>
      </c>
      <c r="T2256" s="16">
        <f t="shared" si="174"/>
        <v>42759.647777777776</v>
      </c>
      <c r="U2256">
        <f t="shared" si="175"/>
        <v>2017</v>
      </c>
    </row>
    <row r="2257" spans="1:21" ht="28.8" hidden="1" x14ac:dyDescent="0.3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7"/>
        <v>287</v>
      </c>
      <c r="P2257">
        <f t="shared" si="176"/>
        <v>41.78</v>
      </c>
      <c r="Q2257" s="9" t="s">
        <v>8331</v>
      </c>
      <c r="R2257" t="s">
        <v>8349</v>
      </c>
      <c r="S2257" s="16">
        <f t="shared" si="173"/>
        <v>42467.951979166668</v>
      </c>
      <c r="T2257" s="16">
        <f t="shared" si="174"/>
        <v>42497.951979166668</v>
      </c>
      <c r="U2257">
        <f t="shared" si="175"/>
        <v>2016</v>
      </c>
    </row>
    <row r="2258" spans="1:21" ht="43.2" hidden="1" x14ac:dyDescent="0.3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7"/>
        <v>223</v>
      </c>
      <c r="P2258">
        <f t="shared" si="176"/>
        <v>21.38</v>
      </c>
      <c r="Q2258" s="9" t="s">
        <v>8331</v>
      </c>
      <c r="R2258" t="s">
        <v>8349</v>
      </c>
      <c r="S2258" s="16">
        <f t="shared" si="173"/>
        <v>42682.451921296291</v>
      </c>
      <c r="T2258" s="16">
        <f t="shared" si="174"/>
        <v>42696.451921296291</v>
      </c>
      <c r="U2258">
        <f t="shared" si="175"/>
        <v>2016</v>
      </c>
    </row>
    <row r="2259" spans="1:21" ht="57.6" hidden="1" x14ac:dyDescent="0.3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7"/>
        <v>636</v>
      </c>
      <c r="P2259">
        <f t="shared" si="176"/>
        <v>94.1</v>
      </c>
      <c r="Q2259" s="9" t="s">
        <v>8331</v>
      </c>
      <c r="R2259" t="s">
        <v>8349</v>
      </c>
      <c r="S2259" s="16">
        <f t="shared" si="173"/>
        <v>42505.936678240745</v>
      </c>
      <c r="T2259" s="16">
        <f t="shared" si="174"/>
        <v>42540.958333333328</v>
      </c>
      <c r="U2259">
        <f t="shared" si="175"/>
        <v>2016</v>
      </c>
    </row>
    <row r="2260" spans="1:21" ht="28.8" hidden="1" x14ac:dyDescent="0.3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7"/>
        <v>147</v>
      </c>
      <c r="P2260">
        <f t="shared" si="176"/>
        <v>15.72</v>
      </c>
      <c r="Q2260" s="9" t="s">
        <v>8331</v>
      </c>
      <c r="R2260" t="s">
        <v>8349</v>
      </c>
      <c r="S2260" s="16">
        <f t="shared" si="173"/>
        <v>42136.75100694444</v>
      </c>
      <c r="T2260" s="16">
        <f t="shared" si="174"/>
        <v>42166.75100694444</v>
      </c>
      <c r="U2260">
        <f t="shared" si="175"/>
        <v>2015</v>
      </c>
    </row>
    <row r="2261" spans="1:21" ht="43.2" hidden="1" x14ac:dyDescent="0.3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7"/>
        <v>1867</v>
      </c>
      <c r="P2261">
        <f t="shared" si="176"/>
        <v>90.64</v>
      </c>
      <c r="Q2261" s="9" t="s">
        <v>8331</v>
      </c>
      <c r="R2261" t="s">
        <v>8349</v>
      </c>
      <c r="S2261" s="16">
        <f t="shared" si="173"/>
        <v>42702.804814814815</v>
      </c>
      <c r="T2261" s="16">
        <f t="shared" si="174"/>
        <v>42712.804814814815</v>
      </c>
      <c r="U2261">
        <f t="shared" si="175"/>
        <v>2016</v>
      </c>
    </row>
    <row r="2262" spans="1:21" ht="43.2" hidden="1" x14ac:dyDescent="0.3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7"/>
        <v>327</v>
      </c>
      <c r="P2262">
        <f t="shared" si="176"/>
        <v>97.3</v>
      </c>
      <c r="Q2262" s="9" t="s">
        <v>8331</v>
      </c>
      <c r="R2262" t="s">
        <v>8349</v>
      </c>
      <c r="S2262" s="16">
        <f t="shared" si="173"/>
        <v>41695.016782407409</v>
      </c>
      <c r="T2262" s="16">
        <f t="shared" si="174"/>
        <v>41724.975115740745</v>
      </c>
      <c r="U2262">
        <f t="shared" si="175"/>
        <v>2014</v>
      </c>
    </row>
    <row r="2263" spans="1:21" ht="43.2" hidden="1" x14ac:dyDescent="0.3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7"/>
        <v>780</v>
      </c>
      <c r="P2263">
        <f t="shared" si="176"/>
        <v>37.119999999999997</v>
      </c>
      <c r="Q2263" s="9" t="s">
        <v>8331</v>
      </c>
      <c r="R2263" t="s">
        <v>8349</v>
      </c>
      <c r="S2263" s="16">
        <f t="shared" si="173"/>
        <v>42759.724768518514</v>
      </c>
      <c r="T2263" s="16">
        <f t="shared" si="174"/>
        <v>42780.724768518514</v>
      </c>
      <c r="U2263">
        <f t="shared" si="175"/>
        <v>2017</v>
      </c>
    </row>
    <row r="2264" spans="1:21" ht="43.2" hidden="1" x14ac:dyDescent="0.3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7"/>
        <v>154</v>
      </c>
      <c r="P2264">
        <f t="shared" si="176"/>
        <v>28.1</v>
      </c>
      <c r="Q2264" s="9" t="s">
        <v>8331</v>
      </c>
      <c r="R2264" t="s">
        <v>8349</v>
      </c>
      <c r="S2264" s="16">
        <f t="shared" si="173"/>
        <v>41926.585162037038</v>
      </c>
      <c r="T2264" s="16">
        <f t="shared" si="174"/>
        <v>41961</v>
      </c>
      <c r="U2264">
        <f t="shared" si="175"/>
        <v>2014</v>
      </c>
    </row>
    <row r="2265" spans="1:21" ht="43.2" hidden="1" x14ac:dyDescent="0.3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7"/>
        <v>116</v>
      </c>
      <c r="P2265">
        <f t="shared" si="176"/>
        <v>144.43</v>
      </c>
      <c r="Q2265" s="9" t="s">
        <v>8331</v>
      </c>
      <c r="R2265" t="s">
        <v>8349</v>
      </c>
      <c r="S2265" s="16">
        <f t="shared" si="173"/>
        <v>42014.832326388889</v>
      </c>
      <c r="T2265" s="16">
        <f t="shared" si="174"/>
        <v>42035.832326388889</v>
      </c>
      <c r="U2265">
        <f t="shared" si="175"/>
        <v>2015</v>
      </c>
    </row>
    <row r="2266" spans="1:21" ht="57.6" hidden="1" x14ac:dyDescent="0.3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7"/>
        <v>180</v>
      </c>
      <c r="P2266">
        <f t="shared" si="176"/>
        <v>24.27</v>
      </c>
      <c r="Q2266" s="9" t="s">
        <v>8331</v>
      </c>
      <c r="R2266" t="s">
        <v>8349</v>
      </c>
      <c r="S2266" s="16">
        <f t="shared" si="173"/>
        <v>42496.582337962958</v>
      </c>
      <c r="T2266" s="16">
        <f t="shared" si="174"/>
        <v>42513.125</v>
      </c>
      <c r="U2266">
        <f t="shared" si="175"/>
        <v>2016</v>
      </c>
    </row>
    <row r="2267" spans="1:21" ht="43.2" hidden="1" x14ac:dyDescent="0.3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7"/>
        <v>299</v>
      </c>
      <c r="P2267">
        <f t="shared" si="176"/>
        <v>35.119999999999997</v>
      </c>
      <c r="Q2267" s="9" t="s">
        <v>8331</v>
      </c>
      <c r="R2267" t="s">
        <v>8349</v>
      </c>
      <c r="S2267" s="16">
        <f t="shared" si="173"/>
        <v>42689.853090277778</v>
      </c>
      <c r="T2267" s="16">
        <f t="shared" si="174"/>
        <v>42696.853090277778</v>
      </c>
      <c r="U2267">
        <f t="shared" si="175"/>
        <v>2016</v>
      </c>
    </row>
    <row r="2268" spans="1:21" ht="43.2" hidden="1" x14ac:dyDescent="0.3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7"/>
        <v>320</v>
      </c>
      <c r="P2268">
        <f t="shared" si="176"/>
        <v>24.76</v>
      </c>
      <c r="Q2268" s="9" t="s">
        <v>8331</v>
      </c>
      <c r="R2268" t="s">
        <v>8349</v>
      </c>
      <c r="S2268" s="16">
        <f t="shared" si="173"/>
        <v>42469.874907407408</v>
      </c>
      <c r="T2268" s="16">
        <f t="shared" si="174"/>
        <v>42487.083333333328</v>
      </c>
      <c r="U2268">
        <f t="shared" si="175"/>
        <v>2016</v>
      </c>
    </row>
    <row r="2269" spans="1:21" ht="43.2" hidden="1" x14ac:dyDescent="0.3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7"/>
        <v>381</v>
      </c>
      <c r="P2269">
        <f t="shared" si="176"/>
        <v>188.38</v>
      </c>
      <c r="Q2269" s="9" t="s">
        <v>8331</v>
      </c>
      <c r="R2269" t="s">
        <v>8349</v>
      </c>
      <c r="S2269" s="16">
        <f t="shared" si="173"/>
        <v>41968.829826388886</v>
      </c>
      <c r="T2269" s="16">
        <f t="shared" si="174"/>
        <v>41994.041666666672</v>
      </c>
      <c r="U2269">
        <f t="shared" si="175"/>
        <v>2014</v>
      </c>
    </row>
    <row r="2270" spans="1:21" ht="43.2" hidden="1" x14ac:dyDescent="0.3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7"/>
        <v>103</v>
      </c>
      <c r="P2270">
        <f t="shared" si="176"/>
        <v>148.08000000000001</v>
      </c>
      <c r="Q2270" s="9" t="s">
        <v>8331</v>
      </c>
      <c r="R2270" t="s">
        <v>8349</v>
      </c>
      <c r="S2270" s="16">
        <f t="shared" si="173"/>
        <v>42776.082349537035</v>
      </c>
      <c r="T2270" s="16">
        <f t="shared" si="174"/>
        <v>42806.082349537035</v>
      </c>
      <c r="U2270">
        <f t="shared" si="175"/>
        <v>2017</v>
      </c>
    </row>
    <row r="2271" spans="1:21" ht="43.2" hidden="1" x14ac:dyDescent="0.3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7"/>
        <v>1802</v>
      </c>
      <c r="P2271">
        <f t="shared" si="176"/>
        <v>49.93</v>
      </c>
      <c r="Q2271" s="9" t="s">
        <v>8331</v>
      </c>
      <c r="R2271" t="s">
        <v>8349</v>
      </c>
      <c r="S2271" s="16">
        <f t="shared" si="173"/>
        <v>42776.704432870371</v>
      </c>
      <c r="T2271" s="16">
        <f t="shared" si="174"/>
        <v>42801.208333333328</v>
      </c>
      <c r="U2271">
        <f t="shared" si="175"/>
        <v>2017</v>
      </c>
    </row>
    <row r="2272" spans="1:21" ht="43.2" hidden="1" x14ac:dyDescent="0.3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7"/>
        <v>720</v>
      </c>
      <c r="P2272">
        <f t="shared" si="176"/>
        <v>107.82</v>
      </c>
      <c r="Q2272" s="9" t="s">
        <v>8331</v>
      </c>
      <c r="R2272" t="s">
        <v>8349</v>
      </c>
      <c r="S2272" s="16">
        <f t="shared" si="173"/>
        <v>42725.869363425925</v>
      </c>
      <c r="T2272" s="16">
        <f t="shared" si="174"/>
        <v>42745.915972222225</v>
      </c>
      <c r="U2272">
        <f t="shared" si="175"/>
        <v>2016</v>
      </c>
    </row>
    <row r="2273" spans="1:21" ht="43.2" hidden="1" x14ac:dyDescent="0.3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7"/>
        <v>283</v>
      </c>
      <c r="P2273">
        <f t="shared" si="176"/>
        <v>42.63</v>
      </c>
      <c r="Q2273" s="9" t="s">
        <v>8331</v>
      </c>
      <c r="R2273" t="s">
        <v>8349</v>
      </c>
      <c r="S2273" s="16">
        <f t="shared" si="173"/>
        <v>42684.000046296293</v>
      </c>
      <c r="T2273" s="16">
        <f t="shared" si="174"/>
        <v>42714.000046296293</v>
      </c>
      <c r="U2273">
        <f t="shared" si="175"/>
        <v>2016</v>
      </c>
    </row>
    <row r="2274" spans="1:21" ht="43.2" hidden="1" x14ac:dyDescent="0.3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7"/>
        <v>1357</v>
      </c>
      <c r="P2274">
        <f t="shared" si="176"/>
        <v>14.37</v>
      </c>
      <c r="Q2274" s="9" t="s">
        <v>8331</v>
      </c>
      <c r="R2274" t="s">
        <v>8349</v>
      </c>
      <c r="S2274" s="16">
        <f t="shared" si="173"/>
        <v>42315.699490740735</v>
      </c>
      <c r="T2274" s="16">
        <f t="shared" si="174"/>
        <v>42345.699490740735</v>
      </c>
      <c r="U2274">
        <f t="shared" si="175"/>
        <v>2015</v>
      </c>
    </row>
    <row r="2275" spans="1:21" ht="43.2" hidden="1" x14ac:dyDescent="0.3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7"/>
        <v>220</v>
      </c>
      <c r="P2275">
        <f t="shared" si="176"/>
        <v>37.479999999999997</v>
      </c>
      <c r="Q2275" s="9" t="s">
        <v>8331</v>
      </c>
      <c r="R2275" t="s">
        <v>8349</v>
      </c>
      <c r="S2275" s="16">
        <f t="shared" si="173"/>
        <v>42781.549097222218</v>
      </c>
      <c r="T2275" s="16">
        <f t="shared" si="174"/>
        <v>42806.507430555561</v>
      </c>
      <c r="U2275">
        <f t="shared" si="175"/>
        <v>2017</v>
      </c>
    </row>
    <row r="2276" spans="1:21" ht="57.6" hidden="1" x14ac:dyDescent="0.3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7"/>
        <v>120</v>
      </c>
      <c r="P2276">
        <f t="shared" si="176"/>
        <v>30.2</v>
      </c>
      <c r="Q2276" s="9" t="s">
        <v>8331</v>
      </c>
      <c r="R2276" t="s">
        <v>8349</v>
      </c>
      <c r="S2276" s="16">
        <f t="shared" si="173"/>
        <v>41663.500659722224</v>
      </c>
      <c r="T2276" s="16">
        <f t="shared" si="174"/>
        <v>41693.500659722224</v>
      </c>
      <c r="U2276">
        <f t="shared" si="175"/>
        <v>2014</v>
      </c>
    </row>
    <row r="2277" spans="1:21" ht="43.2" hidden="1" x14ac:dyDescent="0.3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7"/>
        <v>408</v>
      </c>
      <c r="P2277">
        <f t="shared" si="176"/>
        <v>33.549999999999997</v>
      </c>
      <c r="Q2277" s="9" t="s">
        <v>8331</v>
      </c>
      <c r="R2277" t="s">
        <v>8349</v>
      </c>
      <c r="S2277" s="16">
        <f t="shared" si="173"/>
        <v>41965.616655092599</v>
      </c>
      <c r="T2277" s="16">
        <f t="shared" si="174"/>
        <v>41995.616655092599</v>
      </c>
      <c r="U2277">
        <f t="shared" si="175"/>
        <v>2014</v>
      </c>
    </row>
    <row r="2278" spans="1:21" ht="57.6" hidden="1" x14ac:dyDescent="0.3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7"/>
        <v>106</v>
      </c>
      <c r="P2278">
        <f t="shared" si="176"/>
        <v>64.75</v>
      </c>
      <c r="Q2278" s="9" t="s">
        <v>8331</v>
      </c>
      <c r="R2278" t="s">
        <v>8349</v>
      </c>
      <c r="S2278" s="16">
        <f t="shared" si="173"/>
        <v>41614.651493055557</v>
      </c>
      <c r="T2278" s="16">
        <f t="shared" si="174"/>
        <v>41644.651493055557</v>
      </c>
      <c r="U2278">
        <f t="shared" si="175"/>
        <v>2013</v>
      </c>
    </row>
    <row r="2279" spans="1:21" ht="43.2" hidden="1" x14ac:dyDescent="0.3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7"/>
        <v>141</v>
      </c>
      <c r="P2279">
        <f t="shared" si="176"/>
        <v>57.93</v>
      </c>
      <c r="Q2279" s="9" t="s">
        <v>8331</v>
      </c>
      <c r="R2279" t="s">
        <v>8349</v>
      </c>
      <c r="S2279" s="16">
        <f t="shared" si="173"/>
        <v>40936.678506944445</v>
      </c>
      <c r="T2279" s="16">
        <f t="shared" si="174"/>
        <v>40966.678506944445</v>
      </c>
      <c r="U2279">
        <f t="shared" si="175"/>
        <v>2012</v>
      </c>
    </row>
    <row r="2280" spans="1:21" ht="28.8" hidden="1" x14ac:dyDescent="0.3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7"/>
        <v>271</v>
      </c>
      <c r="P2280">
        <f t="shared" si="176"/>
        <v>53.08</v>
      </c>
      <c r="Q2280" s="9" t="s">
        <v>8331</v>
      </c>
      <c r="R2280" t="s">
        <v>8349</v>
      </c>
      <c r="S2280" s="16">
        <f t="shared" si="173"/>
        <v>42338.709108796291</v>
      </c>
      <c r="T2280" s="16">
        <f t="shared" si="174"/>
        <v>42372.957638888889</v>
      </c>
      <c r="U2280">
        <f t="shared" si="175"/>
        <v>2015</v>
      </c>
    </row>
    <row r="2281" spans="1:21" ht="43.2" hidden="1" x14ac:dyDescent="0.3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7"/>
        <v>154</v>
      </c>
      <c r="P2281">
        <f t="shared" si="176"/>
        <v>48.06</v>
      </c>
      <c r="Q2281" s="9" t="s">
        <v>8331</v>
      </c>
      <c r="R2281" t="s">
        <v>8349</v>
      </c>
      <c r="S2281" s="16">
        <f t="shared" si="173"/>
        <v>42020.806701388887</v>
      </c>
      <c r="T2281" s="16">
        <f t="shared" si="174"/>
        <v>42039.166666666672</v>
      </c>
      <c r="U2281">
        <f t="shared" si="175"/>
        <v>2015</v>
      </c>
    </row>
    <row r="2282" spans="1:21" ht="57.6" hidden="1" x14ac:dyDescent="0.3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7"/>
        <v>404</v>
      </c>
      <c r="P2282">
        <f t="shared" si="176"/>
        <v>82.4</v>
      </c>
      <c r="Q2282" s="9" t="s">
        <v>8331</v>
      </c>
      <c r="R2282" t="s">
        <v>8349</v>
      </c>
      <c r="S2282" s="16">
        <f t="shared" si="173"/>
        <v>42234.624895833331</v>
      </c>
      <c r="T2282" s="16">
        <f t="shared" si="174"/>
        <v>42264.624895833331</v>
      </c>
      <c r="U2282">
        <f t="shared" si="175"/>
        <v>2015</v>
      </c>
    </row>
    <row r="2283" spans="1:21" ht="43.2" hidden="1" x14ac:dyDescent="0.3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7"/>
        <v>185</v>
      </c>
      <c r="P2283">
        <f t="shared" si="176"/>
        <v>50.45</v>
      </c>
      <c r="Q2283" s="9" t="s">
        <v>8323</v>
      </c>
      <c r="R2283" t="s">
        <v>8324</v>
      </c>
      <c r="S2283" s="16">
        <f t="shared" si="173"/>
        <v>40687.285844907405</v>
      </c>
      <c r="T2283" s="16">
        <f t="shared" si="174"/>
        <v>40749.284722222219</v>
      </c>
      <c r="U2283">
        <f t="shared" si="175"/>
        <v>2011</v>
      </c>
    </row>
    <row r="2284" spans="1:21" ht="28.8" hidden="1" x14ac:dyDescent="0.3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7"/>
        <v>185</v>
      </c>
      <c r="P2284">
        <f t="shared" si="176"/>
        <v>115.83</v>
      </c>
      <c r="Q2284" s="9" t="s">
        <v>8323</v>
      </c>
      <c r="R2284" t="s">
        <v>8324</v>
      </c>
      <c r="S2284" s="16">
        <f t="shared" si="173"/>
        <v>42323.17460648148</v>
      </c>
      <c r="T2284" s="16">
        <f t="shared" si="174"/>
        <v>42383.17460648148</v>
      </c>
      <c r="U2284">
        <f t="shared" si="175"/>
        <v>2015</v>
      </c>
    </row>
    <row r="2285" spans="1:21" ht="43.2" hidden="1" x14ac:dyDescent="0.3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7"/>
        <v>101</v>
      </c>
      <c r="P2285">
        <f t="shared" si="176"/>
        <v>63.03</v>
      </c>
      <c r="Q2285" s="9" t="s">
        <v>8323</v>
      </c>
      <c r="R2285" t="s">
        <v>8324</v>
      </c>
      <c r="S2285" s="16">
        <f t="shared" si="173"/>
        <v>40978.125046296293</v>
      </c>
      <c r="T2285" s="16">
        <f t="shared" si="174"/>
        <v>41038.083379629628</v>
      </c>
      <c r="U2285">
        <f t="shared" si="175"/>
        <v>2012</v>
      </c>
    </row>
    <row r="2286" spans="1:21" ht="28.8" hidden="1" x14ac:dyDescent="0.3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7"/>
        <v>106</v>
      </c>
      <c r="P2286">
        <f t="shared" si="176"/>
        <v>108.02</v>
      </c>
      <c r="Q2286" s="9" t="s">
        <v>8323</v>
      </c>
      <c r="R2286" t="s">
        <v>8324</v>
      </c>
      <c r="S2286" s="16">
        <f t="shared" si="173"/>
        <v>40585.796817129631</v>
      </c>
      <c r="T2286" s="16">
        <f t="shared" si="174"/>
        <v>40614.166666666664</v>
      </c>
      <c r="U2286">
        <f t="shared" si="175"/>
        <v>2011</v>
      </c>
    </row>
    <row r="2287" spans="1:21" ht="43.2" hidden="1" x14ac:dyDescent="0.3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7"/>
        <v>121</v>
      </c>
      <c r="P2287">
        <f t="shared" si="176"/>
        <v>46.09</v>
      </c>
      <c r="Q2287" s="9" t="s">
        <v>8323</v>
      </c>
      <c r="R2287" t="s">
        <v>8324</v>
      </c>
      <c r="S2287" s="16">
        <f t="shared" si="173"/>
        <v>41059.185682870368</v>
      </c>
      <c r="T2287" s="16">
        <f t="shared" si="174"/>
        <v>41089.185682870368</v>
      </c>
      <c r="U2287">
        <f t="shared" si="175"/>
        <v>2012</v>
      </c>
    </row>
    <row r="2288" spans="1:21" ht="43.2" hidden="1" x14ac:dyDescent="0.3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7"/>
        <v>100</v>
      </c>
      <c r="P2288">
        <f t="shared" si="176"/>
        <v>107.21</v>
      </c>
      <c r="Q2288" s="9" t="s">
        <v>8323</v>
      </c>
      <c r="R2288" t="s">
        <v>8324</v>
      </c>
      <c r="S2288" s="16">
        <f t="shared" si="173"/>
        <v>41494.963587962964</v>
      </c>
      <c r="T2288" s="16">
        <f t="shared" si="174"/>
        <v>41523.165972222225</v>
      </c>
      <c r="U2288">
        <f t="shared" si="175"/>
        <v>2013</v>
      </c>
    </row>
    <row r="2289" spans="1:21" ht="43.2" hidden="1" x14ac:dyDescent="0.3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7"/>
        <v>120</v>
      </c>
      <c r="P2289">
        <f t="shared" si="176"/>
        <v>50.93</v>
      </c>
      <c r="Q2289" s="9" t="s">
        <v>8323</v>
      </c>
      <c r="R2289" t="s">
        <v>8324</v>
      </c>
      <c r="S2289" s="16">
        <f t="shared" si="173"/>
        <v>41792.667361111111</v>
      </c>
      <c r="T2289" s="16">
        <f t="shared" si="174"/>
        <v>41813.667361111111</v>
      </c>
      <c r="U2289">
        <f t="shared" si="175"/>
        <v>2014</v>
      </c>
    </row>
    <row r="2290" spans="1:21" ht="43.2" hidden="1" x14ac:dyDescent="0.3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7"/>
        <v>100</v>
      </c>
      <c r="P2290">
        <f t="shared" si="176"/>
        <v>40.04</v>
      </c>
      <c r="Q2290" s="9" t="s">
        <v>8323</v>
      </c>
      <c r="R2290" t="s">
        <v>8324</v>
      </c>
      <c r="S2290" s="16">
        <f t="shared" si="173"/>
        <v>41067.827418981484</v>
      </c>
      <c r="T2290" s="16">
        <f t="shared" si="174"/>
        <v>41086.75</v>
      </c>
      <c r="U2290">
        <f t="shared" si="175"/>
        <v>2012</v>
      </c>
    </row>
    <row r="2291" spans="1:21" ht="43.2" hidden="1" x14ac:dyDescent="0.3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7"/>
        <v>107</v>
      </c>
      <c r="P2291">
        <f t="shared" si="176"/>
        <v>64.44</v>
      </c>
      <c r="Q2291" s="9" t="s">
        <v>8323</v>
      </c>
      <c r="R2291" t="s">
        <v>8324</v>
      </c>
      <c r="S2291" s="16">
        <f t="shared" si="173"/>
        <v>41571.998379629629</v>
      </c>
      <c r="T2291" s="16">
        <f t="shared" si="174"/>
        <v>41614.973611111112</v>
      </c>
      <c r="U2291">
        <f t="shared" si="175"/>
        <v>2013</v>
      </c>
    </row>
    <row r="2292" spans="1:21" ht="43.2" hidden="1" x14ac:dyDescent="0.3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7"/>
        <v>104</v>
      </c>
      <c r="P2292">
        <f t="shared" si="176"/>
        <v>53.83</v>
      </c>
      <c r="Q2292" s="9" t="s">
        <v>8323</v>
      </c>
      <c r="R2292" t="s">
        <v>8324</v>
      </c>
      <c r="S2292" s="16">
        <f t="shared" si="173"/>
        <v>40070.253819444442</v>
      </c>
      <c r="T2292" s="16">
        <f t="shared" si="174"/>
        <v>40148.708333333336</v>
      </c>
      <c r="U2292">
        <f t="shared" si="175"/>
        <v>2009</v>
      </c>
    </row>
    <row r="2293" spans="1:21" ht="43.2" hidden="1" x14ac:dyDescent="0.3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7"/>
        <v>173</v>
      </c>
      <c r="P2293">
        <f t="shared" si="176"/>
        <v>100.47</v>
      </c>
      <c r="Q2293" s="9" t="s">
        <v>8323</v>
      </c>
      <c r="R2293" t="s">
        <v>8324</v>
      </c>
      <c r="S2293" s="16">
        <f t="shared" si="173"/>
        <v>40987.977060185185</v>
      </c>
      <c r="T2293" s="16">
        <f t="shared" si="174"/>
        <v>41022.166666666664</v>
      </c>
      <c r="U2293">
        <f t="shared" si="175"/>
        <v>2012</v>
      </c>
    </row>
    <row r="2294" spans="1:21" ht="43.2" hidden="1" x14ac:dyDescent="0.3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7"/>
        <v>107</v>
      </c>
      <c r="P2294">
        <f t="shared" si="176"/>
        <v>46.63</v>
      </c>
      <c r="Q2294" s="9" t="s">
        <v>8323</v>
      </c>
      <c r="R2294" t="s">
        <v>8324</v>
      </c>
      <c r="S2294" s="16">
        <f t="shared" si="173"/>
        <v>40987.697638888887</v>
      </c>
      <c r="T2294" s="16">
        <f t="shared" si="174"/>
        <v>41017.697638888887</v>
      </c>
      <c r="U2294">
        <f t="shared" si="175"/>
        <v>2012</v>
      </c>
    </row>
    <row r="2295" spans="1:21" ht="28.8" hidden="1" x14ac:dyDescent="0.3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7"/>
        <v>108</v>
      </c>
      <c r="P2295">
        <f t="shared" si="176"/>
        <v>34.07</v>
      </c>
      <c r="Q2295" s="9" t="s">
        <v>8323</v>
      </c>
      <c r="R2295" t="s">
        <v>8324</v>
      </c>
      <c r="S2295" s="16">
        <f t="shared" si="173"/>
        <v>41151.708321759259</v>
      </c>
      <c r="T2295" s="16">
        <f t="shared" si="174"/>
        <v>41177.165972222225</v>
      </c>
      <c r="U2295">
        <f t="shared" si="175"/>
        <v>2012</v>
      </c>
    </row>
    <row r="2296" spans="1:21" ht="43.2" hidden="1" x14ac:dyDescent="0.3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7"/>
        <v>146</v>
      </c>
      <c r="P2296">
        <f t="shared" si="176"/>
        <v>65.209999999999994</v>
      </c>
      <c r="Q2296" s="9" t="s">
        <v>8323</v>
      </c>
      <c r="R2296" t="s">
        <v>8324</v>
      </c>
      <c r="S2296" s="16">
        <f t="shared" si="173"/>
        <v>41264.72314814815</v>
      </c>
      <c r="T2296" s="16">
        <f t="shared" si="174"/>
        <v>41294.72314814815</v>
      </c>
      <c r="U2296">
        <f t="shared" si="175"/>
        <v>2012</v>
      </c>
    </row>
    <row r="2297" spans="1:21" ht="57.6" hidden="1" x14ac:dyDescent="0.3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7"/>
        <v>125</v>
      </c>
      <c r="P2297">
        <f t="shared" si="176"/>
        <v>44.21</v>
      </c>
      <c r="Q2297" s="9" t="s">
        <v>8323</v>
      </c>
      <c r="R2297" t="s">
        <v>8324</v>
      </c>
      <c r="S2297" s="16">
        <f t="shared" si="173"/>
        <v>41270.954351851848</v>
      </c>
      <c r="T2297" s="16">
        <f t="shared" si="174"/>
        <v>41300.954351851848</v>
      </c>
      <c r="U2297">
        <f t="shared" si="175"/>
        <v>2012</v>
      </c>
    </row>
    <row r="2298" spans="1:21" ht="43.2" hidden="1" x14ac:dyDescent="0.3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7"/>
        <v>149</v>
      </c>
      <c r="P2298">
        <f t="shared" si="176"/>
        <v>71.97</v>
      </c>
      <c r="Q2298" s="9" t="s">
        <v>8323</v>
      </c>
      <c r="R2298" t="s">
        <v>8324</v>
      </c>
      <c r="S2298" s="16">
        <f t="shared" si="173"/>
        <v>40927.731782407405</v>
      </c>
      <c r="T2298" s="16">
        <f t="shared" si="174"/>
        <v>40962.731782407405</v>
      </c>
      <c r="U2298">
        <f t="shared" si="175"/>
        <v>2012</v>
      </c>
    </row>
    <row r="2299" spans="1:21" ht="28.8" hidden="1" x14ac:dyDescent="0.3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7"/>
        <v>101</v>
      </c>
      <c r="P2299">
        <f t="shared" si="176"/>
        <v>52.95</v>
      </c>
      <c r="Q2299" s="9" t="s">
        <v>8323</v>
      </c>
      <c r="R2299" t="s">
        <v>8324</v>
      </c>
      <c r="S2299" s="16">
        <f t="shared" si="173"/>
        <v>40948.042233796295</v>
      </c>
      <c r="T2299" s="16">
        <f t="shared" si="174"/>
        <v>40982.165972222225</v>
      </c>
      <c r="U2299">
        <f t="shared" si="175"/>
        <v>2012</v>
      </c>
    </row>
    <row r="2300" spans="1:21" ht="43.2" hidden="1" x14ac:dyDescent="0.3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7"/>
        <v>105</v>
      </c>
      <c r="P2300">
        <f t="shared" si="176"/>
        <v>109.45</v>
      </c>
      <c r="Q2300" s="9" t="s">
        <v>8323</v>
      </c>
      <c r="R2300" t="s">
        <v>8324</v>
      </c>
      <c r="S2300" s="16">
        <f t="shared" si="173"/>
        <v>41694.84065972222</v>
      </c>
      <c r="T2300" s="16">
        <f t="shared" si="174"/>
        <v>41724.798993055556</v>
      </c>
      <c r="U2300">
        <f t="shared" si="175"/>
        <v>2014</v>
      </c>
    </row>
    <row r="2301" spans="1:21" ht="43.2" hidden="1" x14ac:dyDescent="0.3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7"/>
        <v>350</v>
      </c>
      <c r="P2301">
        <f t="shared" si="176"/>
        <v>75.040000000000006</v>
      </c>
      <c r="Q2301" s="9" t="s">
        <v>8323</v>
      </c>
      <c r="R2301" t="s">
        <v>8324</v>
      </c>
      <c r="S2301" s="16">
        <f t="shared" si="173"/>
        <v>40565.032511574071</v>
      </c>
      <c r="T2301" s="16">
        <f t="shared" si="174"/>
        <v>40580.032511574071</v>
      </c>
      <c r="U2301">
        <f t="shared" si="175"/>
        <v>2011</v>
      </c>
    </row>
    <row r="2302" spans="1:21" ht="43.2" hidden="1" x14ac:dyDescent="0.3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7"/>
        <v>101</v>
      </c>
      <c r="P2302">
        <f t="shared" si="176"/>
        <v>115.71</v>
      </c>
      <c r="Q2302" s="9" t="s">
        <v>8323</v>
      </c>
      <c r="R2302" t="s">
        <v>8324</v>
      </c>
      <c r="S2302" s="16">
        <f t="shared" si="173"/>
        <v>41074.727037037039</v>
      </c>
      <c r="T2302" s="16">
        <f t="shared" si="174"/>
        <v>41088.727037037039</v>
      </c>
      <c r="U2302">
        <f t="shared" si="175"/>
        <v>2012</v>
      </c>
    </row>
    <row r="2303" spans="1:21" ht="28.8" hidden="1" x14ac:dyDescent="0.3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7"/>
        <v>134</v>
      </c>
      <c r="P2303">
        <f t="shared" si="176"/>
        <v>31.66</v>
      </c>
      <c r="Q2303" s="9" t="s">
        <v>8323</v>
      </c>
      <c r="R2303" t="s">
        <v>8327</v>
      </c>
      <c r="S2303" s="16">
        <f t="shared" si="173"/>
        <v>41416.146944444445</v>
      </c>
      <c r="T2303" s="16">
        <f t="shared" si="174"/>
        <v>41446.146944444445</v>
      </c>
      <c r="U2303">
        <f t="shared" si="175"/>
        <v>2013</v>
      </c>
    </row>
    <row r="2304" spans="1:21" ht="43.2" hidden="1" x14ac:dyDescent="0.3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7"/>
        <v>171</v>
      </c>
      <c r="P2304">
        <f t="shared" si="176"/>
        <v>46.18</v>
      </c>
      <c r="Q2304" s="9" t="s">
        <v>8323</v>
      </c>
      <c r="R2304" t="s">
        <v>8327</v>
      </c>
      <c r="S2304" s="16">
        <f t="shared" si="173"/>
        <v>41605.868449074071</v>
      </c>
      <c r="T2304" s="16">
        <f t="shared" si="174"/>
        <v>41639.291666666664</v>
      </c>
      <c r="U2304">
        <f t="shared" si="175"/>
        <v>2013</v>
      </c>
    </row>
    <row r="2305" spans="1:21" ht="57.6" hidden="1" x14ac:dyDescent="0.3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7"/>
        <v>109</v>
      </c>
      <c r="P2305">
        <f t="shared" si="176"/>
        <v>68.48</v>
      </c>
      <c r="Q2305" s="9" t="s">
        <v>8323</v>
      </c>
      <c r="R2305" t="s">
        <v>8327</v>
      </c>
      <c r="S2305" s="16">
        <f t="shared" si="173"/>
        <v>40850.111064814817</v>
      </c>
      <c r="T2305" s="16">
        <f t="shared" si="174"/>
        <v>40890.152731481481</v>
      </c>
      <c r="U2305">
        <f t="shared" si="175"/>
        <v>2011</v>
      </c>
    </row>
    <row r="2306" spans="1:21" ht="43.2" hidden="1" x14ac:dyDescent="0.3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77"/>
        <v>101</v>
      </c>
      <c r="P2306">
        <f t="shared" si="176"/>
        <v>53.47</v>
      </c>
      <c r="Q2306" s="9" t="s">
        <v>8323</v>
      </c>
      <c r="R2306" t="s">
        <v>8327</v>
      </c>
      <c r="S2306" s="16">
        <f t="shared" si="173"/>
        <v>40502.815868055557</v>
      </c>
      <c r="T2306" s="16">
        <f t="shared" si="174"/>
        <v>40544.207638888889</v>
      </c>
      <c r="U2306">
        <f t="shared" si="175"/>
        <v>2010</v>
      </c>
    </row>
    <row r="2307" spans="1:21" ht="43.2" hidden="1" x14ac:dyDescent="0.3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77"/>
        <v>101</v>
      </c>
      <c r="P2307">
        <f t="shared" si="176"/>
        <v>109.11</v>
      </c>
      <c r="Q2307" s="9" t="s">
        <v>8323</v>
      </c>
      <c r="R2307" t="s">
        <v>8327</v>
      </c>
      <c r="S2307" s="16">
        <f t="shared" ref="S2307:S2370" si="178">(((J2307/60)/60)/24)+DATE(1970,1,1)</f>
        <v>41834.695277777777</v>
      </c>
      <c r="T2307" s="16">
        <f t="shared" ref="T2307:T2370" si="179">(((I2307/60)/60)/24)+DATE(1970,1,1)</f>
        <v>41859.75</v>
      </c>
      <c r="U2307">
        <f t="shared" ref="U2307:U2370" si="180">YEAR(S:S)</f>
        <v>2014</v>
      </c>
    </row>
    <row r="2308" spans="1:21" ht="43.2" hidden="1" x14ac:dyDescent="0.3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77"/>
        <v>107</v>
      </c>
      <c r="P2308">
        <f t="shared" ref="P2308:P2371" si="181">IFERROR(ROUND(E2308/L2308,2), "N/A")</f>
        <v>51.19</v>
      </c>
      <c r="Q2308" s="9" t="s">
        <v>8323</v>
      </c>
      <c r="R2308" t="s">
        <v>8327</v>
      </c>
      <c r="S2308" s="16">
        <f t="shared" si="178"/>
        <v>40948.16815972222</v>
      </c>
      <c r="T2308" s="16">
        <f t="shared" si="179"/>
        <v>40978.16815972222</v>
      </c>
      <c r="U2308">
        <f t="shared" si="180"/>
        <v>2012</v>
      </c>
    </row>
    <row r="2309" spans="1:21" ht="43.2" hidden="1" x14ac:dyDescent="0.3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ref="O2309:O2372" si="182">ROUND(E2309/D2309*100,0)</f>
        <v>107</v>
      </c>
      <c r="P2309">
        <f t="shared" si="181"/>
        <v>27.94</v>
      </c>
      <c r="Q2309" s="9" t="s">
        <v>8323</v>
      </c>
      <c r="R2309" t="s">
        <v>8327</v>
      </c>
      <c r="S2309" s="16">
        <f t="shared" si="178"/>
        <v>41004.802465277775</v>
      </c>
      <c r="T2309" s="16">
        <f t="shared" si="179"/>
        <v>41034.802407407406</v>
      </c>
      <c r="U2309">
        <f t="shared" si="180"/>
        <v>2012</v>
      </c>
    </row>
    <row r="2310" spans="1:21" ht="43.2" hidden="1" x14ac:dyDescent="0.3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2"/>
        <v>101</v>
      </c>
      <c r="P2310">
        <f t="shared" si="181"/>
        <v>82.5</v>
      </c>
      <c r="Q2310" s="9" t="s">
        <v>8323</v>
      </c>
      <c r="R2310" t="s">
        <v>8327</v>
      </c>
      <c r="S2310" s="16">
        <f t="shared" si="178"/>
        <v>41851.962916666671</v>
      </c>
      <c r="T2310" s="16">
        <f t="shared" si="179"/>
        <v>41880.041666666664</v>
      </c>
      <c r="U2310">
        <f t="shared" si="180"/>
        <v>2014</v>
      </c>
    </row>
    <row r="2311" spans="1:21" ht="43.2" hidden="1" x14ac:dyDescent="0.3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2"/>
        <v>107</v>
      </c>
      <c r="P2311">
        <f t="shared" si="181"/>
        <v>59.82</v>
      </c>
      <c r="Q2311" s="9" t="s">
        <v>8323</v>
      </c>
      <c r="R2311" t="s">
        <v>8327</v>
      </c>
      <c r="S2311" s="16">
        <f t="shared" si="178"/>
        <v>41307.987696759257</v>
      </c>
      <c r="T2311" s="16">
        <f t="shared" si="179"/>
        <v>41342.987696759257</v>
      </c>
      <c r="U2311">
        <f t="shared" si="180"/>
        <v>2013</v>
      </c>
    </row>
    <row r="2312" spans="1:21" ht="57.6" hidden="1" x14ac:dyDescent="0.3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2"/>
        <v>429</v>
      </c>
      <c r="P2312">
        <f t="shared" si="181"/>
        <v>64.819999999999993</v>
      </c>
      <c r="Q2312" s="9" t="s">
        <v>8323</v>
      </c>
      <c r="R2312" t="s">
        <v>8327</v>
      </c>
      <c r="S2312" s="16">
        <f t="shared" si="178"/>
        <v>41324.79415509259</v>
      </c>
      <c r="T2312" s="16">
        <f t="shared" si="179"/>
        <v>41354.752488425926</v>
      </c>
      <c r="U2312">
        <f t="shared" si="180"/>
        <v>2013</v>
      </c>
    </row>
    <row r="2313" spans="1:21" ht="43.2" hidden="1" x14ac:dyDescent="0.3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2"/>
        <v>104</v>
      </c>
      <c r="P2313">
        <f t="shared" si="181"/>
        <v>90.1</v>
      </c>
      <c r="Q2313" s="9" t="s">
        <v>8323</v>
      </c>
      <c r="R2313" t="s">
        <v>8327</v>
      </c>
      <c r="S2313" s="16">
        <f t="shared" si="178"/>
        <v>41736.004502314812</v>
      </c>
      <c r="T2313" s="16">
        <f t="shared" si="179"/>
        <v>41766.004502314812</v>
      </c>
      <c r="U2313">
        <f t="shared" si="180"/>
        <v>2014</v>
      </c>
    </row>
    <row r="2314" spans="1:21" ht="43.2" hidden="1" x14ac:dyDescent="0.3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2"/>
        <v>108</v>
      </c>
      <c r="P2314">
        <f t="shared" si="181"/>
        <v>40.96</v>
      </c>
      <c r="Q2314" s="9" t="s">
        <v>8323</v>
      </c>
      <c r="R2314" t="s">
        <v>8327</v>
      </c>
      <c r="S2314" s="16">
        <f t="shared" si="178"/>
        <v>41716.632847222223</v>
      </c>
      <c r="T2314" s="16">
        <f t="shared" si="179"/>
        <v>41747.958333333336</v>
      </c>
      <c r="U2314">
        <f t="shared" si="180"/>
        <v>2014</v>
      </c>
    </row>
    <row r="2315" spans="1:21" ht="28.8" hidden="1" x14ac:dyDescent="0.3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2"/>
        <v>176</v>
      </c>
      <c r="P2315">
        <f t="shared" si="181"/>
        <v>56</v>
      </c>
      <c r="Q2315" s="9" t="s">
        <v>8323</v>
      </c>
      <c r="R2315" t="s">
        <v>8327</v>
      </c>
      <c r="S2315" s="16">
        <f t="shared" si="178"/>
        <v>41002.958634259259</v>
      </c>
      <c r="T2315" s="16">
        <f t="shared" si="179"/>
        <v>41032.958634259259</v>
      </c>
      <c r="U2315">
        <f t="shared" si="180"/>
        <v>2012</v>
      </c>
    </row>
    <row r="2316" spans="1:21" ht="43.2" hidden="1" x14ac:dyDescent="0.3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2"/>
        <v>157</v>
      </c>
      <c r="P2316">
        <f t="shared" si="181"/>
        <v>37.67</v>
      </c>
      <c r="Q2316" s="9" t="s">
        <v>8323</v>
      </c>
      <c r="R2316" t="s">
        <v>8327</v>
      </c>
      <c r="S2316" s="16">
        <f t="shared" si="178"/>
        <v>41037.551585648151</v>
      </c>
      <c r="T2316" s="16">
        <f t="shared" si="179"/>
        <v>41067.551585648151</v>
      </c>
      <c r="U2316">
        <f t="shared" si="180"/>
        <v>2012</v>
      </c>
    </row>
    <row r="2317" spans="1:21" ht="43.2" hidden="1" x14ac:dyDescent="0.3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2"/>
        <v>103</v>
      </c>
      <c r="P2317">
        <f t="shared" si="181"/>
        <v>40.08</v>
      </c>
      <c r="Q2317" s="9" t="s">
        <v>8323</v>
      </c>
      <c r="R2317" t="s">
        <v>8327</v>
      </c>
      <c r="S2317" s="16">
        <f t="shared" si="178"/>
        <v>41004.72619212963</v>
      </c>
      <c r="T2317" s="16">
        <f t="shared" si="179"/>
        <v>41034.72619212963</v>
      </c>
      <c r="U2317">
        <f t="shared" si="180"/>
        <v>2012</v>
      </c>
    </row>
    <row r="2318" spans="1:21" ht="57.6" hidden="1" x14ac:dyDescent="0.3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2"/>
        <v>104</v>
      </c>
      <c r="P2318">
        <f t="shared" si="181"/>
        <v>78.03</v>
      </c>
      <c r="Q2318" s="9" t="s">
        <v>8323</v>
      </c>
      <c r="R2318" t="s">
        <v>8327</v>
      </c>
      <c r="S2318" s="16">
        <f t="shared" si="178"/>
        <v>40079.725115740745</v>
      </c>
      <c r="T2318" s="16">
        <f t="shared" si="179"/>
        <v>40156.76666666667</v>
      </c>
      <c r="U2318">
        <f t="shared" si="180"/>
        <v>2009</v>
      </c>
    </row>
    <row r="2319" spans="1:21" ht="43.2" hidden="1" x14ac:dyDescent="0.3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2"/>
        <v>104</v>
      </c>
      <c r="P2319">
        <f t="shared" si="181"/>
        <v>18.91</v>
      </c>
      <c r="Q2319" s="9" t="s">
        <v>8323</v>
      </c>
      <c r="R2319" t="s">
        <v>8327</v>
      </c>
      <c r="S2319" s="16">
        <f t="shared" si="178"/>
        <v>40192.542233796295</v>
      </c>
      <c r="T2319" s="16">
        <f t="shared" si="179"/>
        <v>40224.208333333336</v>
      </c>
      <c r="U2319">
        <f t="shared" si="180"/>
        <v>2010</v>
      </c>
    </row>
    <row r="2320" spans="1:21" ht="57.6" hidden="1" x14ac:dyDescent="0.3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2"/>
        <v>121</v>
      </c>
      <c r="P2320">
        <f t="shared" si="181"/>
        <v>37.130000000000003</v>
      </c>
      <c r="Q2320" s="9" t="s">
        <v>8323</v>
      </c>
      <c r="R2320" t="s">
        <v>8327</v>
      </c>
      <c r="S2320" s="16">
        <f t="shared" si="178"/>
        <v>40050.643680555557</v>
      </c>
      <c r="T2320" s="16">
        <f t="shared" si="179"/>
        <v>40082.165972222225</v>
      </c>
      <c r="U2320">
        <f t="shared" si="180"/>
        <v>2009</v>
      </c>
    </row>
    <row r="2321" spans="1:21" ht="43.2" hidden="1" x14ac:dyDescent="0.3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2"/>
        <v>108</v>
      </c>
      <c r="P2321">
        <f t="shared" si="181"/>
        <v>41.96</v>
      </c>
      <c r="Q2321" s="9" t="s">
        <v>8323</v>
      </c>
      <c r="R2321" t="s">
        <v>8327</v>
      </c>
      <c r="S2321" s="16">
        <f t="shared" si="178"/>
        <v>41593.082002314812</v>
      </c>
      <c r="T2321" s="16">
        <f t="shared" si="179"/>
        <v>41623.082002314812</v>
      </c>
      <c r="U2321">
        <f t="shared" si="180"/>
        <v>2013</v>
      </c>
    </row>
    <row r="2322" spans="1:21" ht="57.6" hidden="1" x14ac:dyDescent="0.3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2"/>
        <v>109</v>
      </c>
      <c r="P2322">
        <f t="shared" si="181"/>
        <v>61.04</v>
      </c>
      <c r="Q2322" s="9" t="s">
        <v>8323</v>
      </c>
      <c r="R2322" t="s">
        <v>8327</v>
      </c>
      <c r="S2322" s="16">
        <f t="shared" si="178"/>
        <v>41696.817129629628</v>
      </c>
      <c r="T2322" s="16">
        <f t="shared" si="179"/>
        <v>41731.775462962964</v>
      </c>
      <c r="U2322">
        <f t="shared" si="180"/>
        <v>2014</v>
      </c>
    </row>
    <row r="2323" spans="1:21" ht="43.2" hidden="1" x14ac:dyDescent="0.3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2"/>
        <v>39</v>
      </c>
      <c r="P2323">
        <f t="shared" si="181"/>
        <v>64.53</v>
      </c>
      <c r="Q2323" s="9" t="s">
        <v>8334</v>
      </c>
      <c r="R2323" t="s">
        <v>8350</v>
      </c>
      <c r="S2323" s="16">
        <f t="shared" si="178"/>
        <v>42799.260428240741</v>
      </c>
      <c r="T2323" s="16">
        <f t="shared" si="179"/>
        <v>42829.21876157407</v>
      </c>
      <c r="U2323">
        <f t="shared" si="180"/>
        <v>2017</v>
      </c>
    </row>
    <row r="2324" spans="1:21" ht="43.2" hidden="1" x14ac:dyDescent="0.3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2"/>
        <v>3</v>
      </c>
      <c r="P2324">
        <f t="shared" si="181"/>
        <v>21.25</v>
      </c>
      <c r="Q2324" s="9" t="s">
        <v>8334</v>
      </c>
      <c r="R2324" t="s">
        <v>8350</v>
      </c>
      <c r="S2324" s="16">
        <f t="shared" si="178"/>
        <v>42804.895474537043</v>
      </c>
      <c r="T2324" s="16">
        <f t="shared" si="179"/>
        <v>42834.853807870371</v>
      </c>
      <c r="U2324">
        <f t="shared" si="180"/>
        <v>2017</v>
      </c>
    </row>
    <row r="2325" spans="1:21" ht="43.2" hidden="1" x14ac:dyDescent="0.3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2"/>
        <v>48</v>
      </c>
      <c r="P2325">
        <f t="shared" si="181"/>
        <v>30</v>
      </c>
      <c r="Q2325" s="9" t="s">
        <v>8334</v>
      </c>
      <c r="R2325" t="s">
        <v>8350</v>
      </c>
      <c r="S2325" s="16">
        <f t="shared" si="178"/>
        <v>42807.755173611105</v>
      </c>
      <c r="T2325" s="16">
        <f t="shared" si="179"/>
        <v>42814.755173611105</v>
      </c>
      <c r="U2325">
        <f t="shared" si="180"/>
        <v>2017</v>
      </c>
    </row>
    <row r="2326" spans="1:21" ht="43.2" hidden="1" x14ac:dyDescent="0.3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2"/>
        <v>21</v>
      </c>
      <c r="P2326">
        <f t="shared" si="181"/>
        <v>25.49</v>
      </c>
      <c r="Q2326" s="9" t="s">
        <v>8334</v>
      </c>
      <c r="R2326" t="s">
        <v>8350</v>
      </c>
      <c r="S2326" s="16">
        <f t="shared" si="178"/>
        <v>42790.885243055556</v>
      </c>
      <c r="T2326" s="16">
        <f t="shared" si="179"/>
        <v>42820.843576388885</v>
      </c>
      <c r="U2326">
        <f t="shared" si="180"/>
        <v>2017</v>
      </c>
    </row>
    <row r="2327" spans="1:21" ht="43.2" hidden="1" x14ac:dyDescent="0.3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2"/>
        <v>8</v>
      </c>
      <c r="P2327">
        <f t="shared" si="181"/>
        <v>11.43</v>
      </c>
      <c r="Q2327" s="9" t="s">
        <v>8334</v>
      </c>
      <c r="R2327" t="s">
        <v>8350</v>
      </c>
      <c r="S2327" s="16">
        <f t="shared" si="178"/>
        <v>42794.022349537037</v>
      </c>
      <c r="T2327" s="16">
        <f t="shared" si="179"/>
        <v>42823.980682870373</v>
      </c>
      <c r="U2327">
        <f t="shared" si="180"/>
        <v>2017</v>
      </c>
    </row>
    <row r="2328" spans="1:21" ht="43.2" hidden="1" x14ac:dyDescent="0.3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2"/>
        <v>1</v>
      </c>
      <c r="P2328">
        <f t="shared" si="181"/>
        <v>108</v>
      </c>
      <c r="Q2328" s="9" t="s">
        <v>8334</v>
      </c>
      <c r="R2328" t="s">
        <v>8350</v>
      </c>
      <c r="S2328" s="16">
        <f t="shared" si="178"/>
        <v>42804.034120370372</v>
      </c>
      <c r="T2328" s="16">
        <f t="shared" si="179"/>
        <v>42855.708333333328</v>
      </c>
      <c r="U2328">
        <f t="shared" si="180"/>
        <v>2017</v>
      </c>
    </row>
    <row r="2329" spans="1:21" ht="28.8" hidden="1" x14ac:dyDescent="0.3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2"/>
        <v>526</v>
      </c>
      <c r="P2329">
        <f t="shared" si="181"/>
        <v>54.88</v>
      </c>
      <c r="Q2329" s="9" t="s">
        <v>8334</v>
      </c>
      <c r="R2329" t="s">
        <v>8350</v>
      </c>
      <c r="S2329" s="16">
        <f t="shared" si="178"/>
        <v>41842.917129629634</v>
      </c>
      <c r="T2329" s="16">
        <f t="shared" si="179"/>
        <v>41877.917129629634</v>
      </c>
      <c r="U2329">
        <f t="shared" si="180"/>
        <v>2014</v>
      </c>
    </row>
    <row r="2330" spans="1:21" ht="57.6" hidden="1" x14ac:dyDescent="0.3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2"/>
        <v>254</v>
      </c>
      <c r="P2330">
        <f t="shared" si="181"/>
        <v>47.38</v>
      </c>
      <c r="Q2330" s="9" t="s">
        <v>8334</v>
      </c>
      <c r="R2330" t="s">
        <v>8350</v>
      </c>
      <c r="S2330" s="16">
        <f t="shared" si="178"/>
        <v>42139.781678240746</v>
      </c>
      <c r="T2330" s="16">
        <f t="shared" si="179"/>
        <v>42169.781678240746</v>
      </c>
      <c r="U2330">
        <f t="shared" si="180"/>
        <v>2015</v>
      </c>
    </row>
    <row r="2331" spans="1:21" ht="43.2" hidden="1" x14ac:dyDescent="0.3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2"/>
        <v>106</v>
      </c>
      <c r="P2331">
        <f t="shared" si="181"/>
        <v>211.84</v>
      </c>
      <c r="Q2331" s="9" t="s">
        <v>8334</v>
      </c>
      <c r="R2331" t="s">
        <v>8350</v>
      </c>
      <c r="S2331" s="16">
        <f t="shared" si="178"/>
        <v>41807.624374999999</v>
      </c>
      <c r="T2331" s="16">
        <f t="shared" si="179"/>
        <v>41837.624374999999</v>
      </c>
      <c r="U2331">
        <f t="shared" si="180"/>
        <v>2014</v>
      </c>
    </row>
    <row r="2332" spans="1:21" ht="43.2" hidden="1" x14ac:dyDescent="0.3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2"/>
        <v>102</v>
      </c>
      <c r="P2332">
        <f t="shared" si="181"/>
        <v>219.93</v>
      </c>
      <c r="Q2332" s="9" t="s">
        <v>8334</v>
      </c>
      <c r="R2332" t="s">
        <v>8350</v>
      </c>
      <c r="S2332" s="16">
        <f t="shared" si="178"/>
        <v>42332.89980324074</v>
      </c>
      <c r="T2332" s="16">
        <f t="shared" si="179"/>
        <v>42363</v>
      </c>
      <c r="U2332">
        <f t="shared" si="180"/>
        <v>2015</v>
      </c>
    </row>
    <row r="2333" spans="1:21" ht="43.2" hidden="1" x14ac:dyDescent="0.3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2"/>
        <v>144</v>
      </c>
      <c r="P2333">
        <f t="shared" si="181"/>
        <v>40.799999999999997</v>
      </c>
      <c r="Q2333" s="9" t="s">
        <v>8334</v>
      </c>
      <c r="R2333" t="s">
        <v>8350</v>
      </c>
      <c r="S2333" s="16">
        <f t="shared" si="178"/>
        <v>41839.005671296298</v>
      </c>
      <c r="T2333" s="16">
        <f t="shared" si="179"/>
        <v>41869.005671296298</v>
      </c>
      <c r="U2333">
        <f t="shared" si="180"/>
        <v>2014</v>
      </c>
    </row>
    <row r="2334" spans="1:21" ht="43.2" hidden="1" x14ac:dyDescent="0.3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2"/>
        <v>106</v>
      </c>
      <c r="P2334">
        <f t="shared" si="181"/>
        <v>75.5</v>
      </c>
      <c r="Q2334" s="9" t="s">
        <v>8334</v>
      </c>
      <c r="R2334" t="s">
        <v>8350</v>
      </c>
      <c r="S2334" s="16">
        <f t="shared" si="178"/>
        <v>42011.628136574072</v>
      </c>
      <c r="T2334" s="16">
        <f t="shared" si="179"/>
        <v>42041.628136574072</v>
      </c>
      <c r="U2334">
        <f t="shared" si="180"/>
        <v>2015</v>
      </c>
    </row>
    <row r="2335" spans="1:21" ht="43.2" hidden="1" x14ac:dyDescent="0.3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2"/>
        <v>212</v>
      </c>
      <c r="P2335">
        <f t="shared" si="181"/>
        <v>13.54</v>
      </c>
      <c r="Q2335" s="9" t="s">
        <v>8334</v>
      </c>
      <c r="R2335" t="s">
        <v>8350</v>
      </c>
      <c r="S2335" s="16">
        <f t="shared" si="178"/>
        <v>41767.650347222225</v>
      </c>
      <c r="T2335" s="16">
        <f t="shared" si="179"/>
        <v>41788.743055555555</v>
      </c>
      <c r="U2335">
        <f t="shared" si="180"/>
        <v>2014</v>
      </c>
    </row>
    <row r="2336" spans="1:21" ht="43.2" hidden="1" x14ac:dyDescent="0.3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2"/>
        <v>102</v>
      </c>
      <c r="P2336">
        <f t="shared" si="181"/>
        <v>60.87</v>
      </c>
      <c r="Q2336" s="9" t="s">
        <v>8334</v>
      </c>
      <c r="R2336" t="s">
        <v>8350</v>
      </c>
      <c r="S2336" s="16">
        <f t="shared" si="178"/>
        <v>41918.670115740737</v>
      </c>
      <c r="T2336" s="16">
        <f t="shared" si="179"/>
        <v>41948.731944444444</v>
      </c>
      <c r="U2336">
        <f t="shared" si="180"/>
        <v>2014</v>
      </c>
    </row>
    <row r="2337" spans="1:21" ht="43.2" hidden="1" x14ac:dyDescent="0.3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2"/>
        <v>102</v>
      </c>
      <c r="P2337">
        <f t="shared" si="181"/>
        <v>115.69</v>
      </c>
      <c r="Q2337" s="9" t="s">
        <v>8334</v>
      </c>
      <c r="R2337" t="s">
        <v>8350</v>
      </c>
      <c r="S2337" s="16">
        <f t="shared" si="178"/>
        <v>41771.572256944448</v>
      </c>
      <c r="T2337" s="16">
        <f t="shared" si="179"/>
        <v>41801.572256944448</v>
      </c>
      <c r="U2337">
        <f t="shared" si="180"/>
        <v>2014</v>
      </c>
    </row>
    <row r="2338" spans="1:21" ht="43.2" hidden="1" x14ac:dyDescent="0.3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2"/>
        <v>521</v>
      </c>
      <c r="P2338">
        <f t="shared" si="181"/>
        <v>48.1</v>
      </c>
      <c r="Q2338" s="9" t="s">
        <v>8334</v>
      </c>
      <c r="R2338" t="s">
        <v>8350</v>
      </c>
      <c r="S2338" s="16">
        <f t="shared" si="178"/>
        <v>41666.924710648149</v>
      </c>
      <c r="T2338" s="16">
        <f t="shared" si="179"/>
        <v>41706.924710648149</v>
      </c>
      <c r="U2338">
        <f t="shared" si="180"/>
        <v>2014</v>
      </c>
    </row>
    <row r="2339" spans="1:21" ht="28.8" hidden="1" x14ac:dyDescent="0.3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2"/>
        <v>111</v>
      </c>
      <c r="P2339">
        <f t="shared" si="181"/>
        <v>74.180000000000007</v>
      </c>
      <c r="Q2339" s="9" t="s">
        <v>8334</v>
      </c>
      <c r="R2339" t="s">
        <v>8350</v>
      </c>
      <c r="S2339" s="16">
        <f t="shared" si="178"/>
        <v>41786.640543981484</v>
      </c>
      <c r="T2339" s="16">
        <f t="shared" si="179"/>
        <v>41816.640543981484</v>
      </c>
      <c r="U2339">
        <f t="shared" si="180"/>
        <v>2014</v>
      </c>
    </row>
    <row r="2340" spans="1:21" ht="43.2" hidden="1" x14ac:dyDescent="0.3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2"/>
        <v>101</v>
      </c>
      <c r="P2340">
        <f t="shared" si="181"/>
        <v>123.35</v>
      </c>
      <c r="Q2340" s="9" t="s">
        <v>8334</v>
      </c>
      <c r="R2340" t="s">
        <v>8350</v>
      </c>
      <c r="S2340" s="16">
        <f t="shared" si="178"/>
        <v>41789.896805555552</v>
      </c>
      <c r="T2340" s="16">
        <f t="shared" si="179"/>
        <v>41819.896805555552</v>
      </c>
      <c r="U2340">
        <f t="shared" si="180"/>
        <v>2014</v>
      </c>
    </row>
    <row r="2341" spans="1:21" ht="43.2" hidden="1" x14ac:dyDescent="0.3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2"/>
        <v>294</v>
      </c>
      <c r="P2341">
        <f t="shared" si="181"/>
        <v>66.62</v>
      </c>
      <c r="Q2341" s="9" t="s">
        <v>8334</v>
      </c>
      <c r="R2341" t="s">
        <v>8350</v>
      </c>
      <c r="S2341" s="16">
        <f t="shared" si="178"/>
        <v>42692.79987268518</v>
      </c>
      <c r="T2341" s="16">
        <f t="shared" si="179"/>
        <v>42723.332638888889</v>
      </c>
      <c r="U2341">
        <f t="shared" si="180"/>
        <v>2016</v>
      </c>
    </row>
    <row r="2342" spans="1:21" ht="43.2" hidden="1" x14ac:dyDescent="0.3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2"/>
        <v>106</v>
      </c>
      <c r="P2342">
        <f t="shared" si="181"/>
        <v>104.99</v>
      </c>
      <c r="Q2342" s="9" t="s">
        <v>8334</v>
      </c>
      <c r="R2342" t="s">
        <v>8350</v>
      </c>
      <c r="S2342" s="16">
        <f t="shared" si="178"/>
        <v>42643.642800925925</v>
      </c>
      <c r="T2342" s="16">
        <f t="shared" si="179"/>
        <v>42673.642800925925</v>
      </c>
      <c r="U2342">
        <f t="shared" si="180"/>
        <v>2016</v>
      </c>
    </row>
    <row r="2343" spans="1:21" ht="43.2" hidden="1" x14ac:dyDescent="0.3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2"/>
        <v>0</v>
      </c>
      <c r="P2343" t="str">
        <f t="shared" si="181"/>
        <v>N/A</v>
      </c>
      <c r="Q2343" s="9" t="s">
        <v>8317</v>
      </c>
      <c r="R2343" t="s">
        <v>8318</v>
      </c>
      <c r="S2343" s="16">
        <f t="shared" si="178"/>
        <v>42167.813703703709</v>
      </c>
      <c r="T2343" s="16">
        <f t="shared" si="179"/>
        <v>42197.813703703709</v>
      </c>
      <c r="U2343">
        <f t="shared" si="180"/>
        <v>2015</v>
      </c>
    </row>
    <row r="2344" spans="1:21" ht="43.2" hidden="1" x14ac:dyDescent="0.3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2"/>
        <v>0</v>
      </c>
      <c r="P2344" t="str">
        <f t="shared" si="181"/>
        <v>N/A</v>
      </c>
      <c r="Q2344" s="9" t="s">
        <v>8317</v>
      </c>
      <c r="R2344" t="s">
        <v>8318</v>
      </c>
      <c r="S2344" s="16">
        <f t="shared" si="178"/>
        <v>41897.702199074076</v>
      </c>
      <c r="T2344" s="16">
        <f t="shared" si="179"/>
        <v>41918.208333333336</v>
      </c>
      <c r="U2344">
        <f t="shared" si="180"/>
        <v>2014</v>
      </c>
    </row>
    <row r="2345" spans="1:21" ht="43.2" hidden="1" x14ac:dyDescent="0.3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2"/>
        <v>3</v>
      </c>
      <c r="P2345">
        <f t="shared" si="181"/>
        <v>300</v>
      </c>
      <c r="Q2345" s="9" t="s">
        <v>8317</v>
      </c>
      <c r="R2345" t="s">
        <v>8318</v>
      </c>
      <c r="S2345" s="16">
        <f t="shared" si="178"/>
        <v>42327.825289351851</v>
      </c>
      <c r="T2345" s="16">
        <f t="shared" si="179"/>
        <v>42377.82430555555</v>
      </c>
      <c r="U2345">
        <f t="shared" si="180"/>
        <v>2015</v>
      </c>
    </row>
    <row r="2346" spans="1:21" ht="43.2" hidden="1" x14ac:dyDescent="0.3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2"/>
        <v>0</v>
      </c>
      <c r="P2346">
        <f t="shared" si="181"/>
        <v>1</v>
      </c>
      <c r="Q2346" s="9" t="s">
        <v>8317</v>
      </c>
      <c r="R2346" t="s">
        <v>8318</v>
      </c>
      <c r="S2346" s="16">
        <f t="shared" si="178"/>
        <v>42515.727650462963</v>
      </c>
      <c r="T2346" s="16">
        <f t="shared" si="179"/>
        <v>42545.727650462963</v>
      </c>
      <c r="U2346">
        <f t="shared" si="180"/>
        <v>2016</v>
      </c>
    </row>
    <row r="2347" spans="1:21" ht="43.2" hidden="1" x14ac:dyDescent="0.3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2"/>
        <v>0</v>
      </c>
      <c r="P2347" t="str">
        <f t="shared" si="181"/>
        <v>N/A</v>
      </c>
      <c r="Q2347" s="9" t="s">
        <v>8317</v>
      </c>
      <c r="R2347" t="s">
        <v>8318</v>
      </c>
      <c r="S2347" s="16">
        <f t="shared" si="178"/>
        <v>42060.001805555556</v>
      </c>
      <c r="T2347" s="16">
        <f t="shared" si="179"/>
        <v>42094.985416666663</v>
      </c>
      <c r="U2347">
        <f t="shared" si="180"/>
        <v>2015</v>
      </c>
    </row>
    <row r="2348" spans="1:21" ht="43.2" hidden="1" x14ac:dyDescent="0.3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2"/>
        <v>0</v>
      </c>
      <c r="P2348">
        <f t="shared" si="181"/>
        <v>13</v>
      </c>
      <c r="Q2348" s="9" t="s">
        <v>8317</v>
      </c>
      <c r="R2348" t="s">
        <v>8318</v>
      </c>
      <c r="S2348" s="16">
        <f t="shared" si="178"/>
        <v>42615.79896990741</v>
      </c>
      <c r="T2348" s="16">
        <f t="shared" si="179"/>
        <v>42660.79896990741</v>
      </c>
      <c r="U2348">
        <f t="shared" si="180"/>
        <v>2016</v>
      </c>
    </row>
    <row r="2349" spans="1:21" ht="43.2" hidden="1" x14ac:dyDescent="0.3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2"/>
        <v>2</v>
      </c>
      <c r="P2349">
        <f t="shared" si="181"/>
        <v>15</v>
      </c>
      <c r="Q2349" s="9" t="s">
        <v>8317</v>
      </c>
      <c r="R2349" t="s">
        <v>8318</v>
      </c>
      <c r="S2349" s="16">
        <f t="shared" si="178"/>
        <v>42577.607361111113</v>
      </c>
      <c r="T2349" s="16">
        <f t="shared" si="179"/>
        <v>42607.607361111113</v>
      </c>
      <c r="U2349">
        <f t="shared" si="180"/>
        <v>2016</v>
      </c>
    </row>
    <row r="2350" spans="1:21" ht="43.2" hidden="1" x14ac:dyDescent="0.3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2"/>
        <v>0</v>
      </c>
      <c r="P2350">
        <f t="shared" si="181"/>
        <v>54</v>
      </c>
      <c r="Q2350" s="9" t="s">
        <v>8317</v>
      </c>
      <c r="R2350" t="s">
        <v>8318</v>
      </c>
      <c r="S2350" s="16">
        <f t="shared" si="178"/>
        <v>42360.932152777779</v>
      </c>
      <c r="T2350" s="16">
        <f t="shared" si="179"/>
        <v>42420.932152777779</v>
      </c>
      <c r="U2350">
        <f t="shared" si="180"/>
        <v>2015</v>
      </c>
    </row>
    <row r="2351" spans="1:21" ht="43.2" hidden="1" x14ac:dyDescent="0.3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2"/>
        <v>0</v>
      </c>
      <c r="P2351" t="str">
        <f t="shared" si="181"/>
        <v>N/A</v>
      </c>
      <c r="Q2351" s="9" t="s">
        <v>8317</v>
      </c>
      <c r="R2351" t="s">
        <v>8318</v>
      </c>
      <c r="S2351" s="16">
        <f t="shared" si="178"/>
        <v>42198.775787037041</v>
      </c>
      <c r="T2351" s="16">
        <f t="shared" si="179"/>
        <v>42227.775787037041</v>
      </c>
      <c r="U2351">
        <f t="shared" si="180"/>
        <v>2015</v>
      </c>
    </row>
    <row r="2352" spans="1:21" ht="43.2" hidden="1" x14ac:dyDescent="0.3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2"/>
        <v>0</v>
      </c>
      <c r="P2352" t="str">
        <f t="shared" si="181"/>
        <v>N/A</v>
      </c>
      <c r="Q2352" s="9" t="s">
        <v>8317</v>
      </c>
      <c r="R2352" t="s">
        <v>8318</v>
      </c>
      <c r="S2352" s="16">
        <f t="shared" si="178"/>
        <v>42708.842245370368</v>
      </c>
      <c r="T2352" s="16">
        <f t="shared" si="179"/>
        <v>42738.842245370368</v>
      </c>
      <c r="U2352">
        <f t="shared" si="180"/>
        <v>2016</v>
      </c>
    </row>
    <row r="2353" spans="1:21" ht="28.8" hidden="1" x14ac:dyDescent="0.3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2"/>
        <v>1</v>
      </c>
      <c r="P2353">
        <f t="shared" si="181"/>
        <v>15.43</v>
      </c>
      <c r="Q2353" s="9" t="s">
        <v>8317</v>
      </c>
      <c r="R2353" t="s">
        <v>8318</v>
      </c>
      <c r="S2353" s="16">
        <f t="shared" si="178"/>
        <v>42094.101145833338</v>
      </c>
      <c r="T2353" s="16">
        <f t="shared" si="179"/>
        <v>42124.101145833338</v>
      </c>
      <c r="U2353">
        <f t="shared" si="180"/>
        <v>2015</v>
      </c>
    </row>
    <row r="2354" spans="1:21" ht="43.2" hidden="1" x14ac:dyDescent="0.3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2"/>
        <v>0</v>
      </c>
      <c r="P2354" t="str">
        <f t="shared" si="181"/>
        <v>N/A</v>
      </c>
      <c r="Q2354" s="9" t="s">
        <v>8317</v>
      </c>
      <c r="R2354" t="s">
        <v>8318</v>
      </c>
      <c r="S2354" s="16">
        <f t="shared" si="178"/>
        <v>42101.633703703701</v>
      </c>
      <c r="T2354" s="16">
        <f t="shared" si="179"/>
        <v>42161.633703703701</v>
      </c>
      <c r="U2354">
        <f t="shared" si="180"/>
        <v>2015</v>
      </c>
    </row>
    <row r="2355" spans="1:21" ht="43.2" hidden="1" x14ac:dyDescent="0.3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2"/>
        <v>0</v>
      </c>
      <c r="P2355" t="str">
        <f t="shared" si="181"/>
        <v>N/A</v>
      </c>
      <c r="Q2355" s="9" t="s">
        <v>8317</v>
      </c>
      <c r="R2355" t="s">
        <v>8318</v>
      </c>
      <c r="S2355" s="16">
        <f t="shared" si="178"/>
        <v>42103.676180555558</v>
      </c>
      <c r="T2355" s="16">
        <f t="shared" si="179"/>
        <v>42115.676180555558</v>
      </c>
      <c r="U2355">
        <f t="shared" si="180"/>
        <v>2015</v>
      </c>
    </row>
    <row r="2356" spans="1:21" ht="43.2" hidden="1" x14ac:dyDescent="0.3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2"/>
        <v>0</v>
      </c>
      <c r="P2356">
        <f t="shared" si="181"/>
        <v>25</v>
      </c>
      <c r="Q2356" s="9" t="s">
        <v>8317</v>
      </c>
      <c r="R2356" t="s">
        <v>8318</v>
      </c>
      <c r="S2356" s="16">
        <f t="shared" si="178"/>
        <v>41954.722916666666</v>
      </c>
      <c r="T2356" s="16">
        <f t="shared" si="179"/>
        <v>42014.722916666666</v>
      </c>
      <c r="U2356">
        <f t="shared" si="180"/>
        <v>2014</v>
      </c>
    </row>
    <row r="2357" spans="1:21" ht="43.2" hidden="1" x14ac:dyDescent="0.3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2"/>
        <v>1</v>
      </c>
      <c r="P2357">
        <f t="shared" si="181"/>
        <v>27.5</v>
      </c>
      <c r="Q2357" s="9" t="s">
        <v>8317</v>
      </c>
      <c r="R2357" t="s">
        <v>8318</v>
      </c>
      <c r="S2357" s="16">
        <f t="shared" si="178"/>
        <v>42096.918240740735</v>
      </c>
      <c r="T2357" s="16">
        <f t="shared" si="179"/>
        <v>42126.918240740735</v>
      </c>
      <c r="U2357">
        <f t="shared" si="180"/>
        <v>2015</v>
      </c>
    </row>
    <row r="2358" spans="1:21" ht="28.8" hidden="1" x14ac:dyDescent="0.3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2"/>
        <v>0</v>
      </c>
      <c r="P2358" t="str">
        <f t="shared" si="181"/>
        <v>N/A</v>
      </c>
      <c r="Q2358" s="9" t="s">
        <v>8317</v>
      </c>
      <c r="R2358" t="s">
        <v>8318</v>
      </c>
      <c r="S2358" s="16">
        <f t="shared" si="178"/>
        <v>42130.78361111111</v>
      </c>
      <c r="T2358" s="16">
        <f t="shared" si="179"/>
        <v>42160.78361111111</v>
      </c>
      <c r="U2358">
        <f t="shared" si="180"/>
        <v>2015</v>
      </c>
    </row>
    <row r="2359" spans="1:21" ht="43.2" hidden="1" x14ac:dyDescent="0.3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2"/>
        <v>0</v>
      </c>
      <c r="P2359" t="str">
        <f t="shared" si="181"/>
        <v>N/A</v>
      </c>
      <c r="Q2359" s="9" t="s">
        <v>8317</v>
      </c>
      <c r="R2359" t="s">
        <v>8318</v>
      </c>
      <c r="S2359" s="16">
        <f t="shared" si="178"/>
        <v>42264.620115740734</v>
      </c>
      <c r="T2359" s="16">
        <f t="shared" si="179"/>
        <v>42294.620115740734</v>
      </c>
      <c r="U2359">
        <f t="shared" si="180"/>
        <v>2015</v>
      </c>
    </row>
    <row r="2360" spans="1:21" ht="43.2" hidden="1" x14ac:dyDescent="0.3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2"/>
        <v>0</v>
      </c>
      <c r="P2360" t="str">
        <f t="shared" si="181"/>
        <v>N/A</v>
      </c>
      <c r="Q2360" s="9" t="s">
        <v>8317</v>
      </c>
      <c r="R2360" t="s">
        <v>8318</v>
      </c>
      <c r="S2360" s="16">
        <f t="shared" si="178"/>
        <v>41978.930972222224</v>
      </c>
      <c r="T2360" s="16">
        <f t="shared" si="179"/>
        <v>42035.027083333334</v>
      </c>
      <c r="U2360">
        <f t="shared" si="180"/>
        <v>2014</v>
      </c>
    </row>
    <row r="2361" spans="1:21" ht="43.2" hidden="1" x14ac:dyDescent="0.3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2"/>
        <v>15</v>
      </c>
      <c r="P2361">
        <f t="shared" si="181"/>
        <v>367</v>
      </c>
      <c r="Q2361" s="9" t="s">
        <v>8317</v>
      </c>
      <c r="R2361" t="s">
        <v>8318</v>
      </c>
      <c r="S2361" s="16">
        <f t="shared" si="178"/>
        <v>42159.649583333332</v>
      </c>
      <c r="T2361" s="16">
        <f t="shared" si="179"/>
        <v>42219.649583333332</v>
      </c>
      <c r="U2361">
        <f t="shared" si="180"/>
        <v>2015</v>
      </c>
    </row>
    <row r="2362" spans="1:21" ht="43.2" hidden="1" x14ac:dyDescent="0.3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2"/>
        <v>0</v>
      </c>
      <c r="P2362">
        <f t="shared" si="181"/>
        <v>2</v>
      </c>
      <c r="Q2362" s="9" t="s">
        <v>8317</v>
      </c>
      <c r="R2362" t="s">
        <v>8318</v>
      </c>
      <c r="S2362" s="16">
        <f t="shared" si="178"/>
        <v>42377.70694444445</v>
      </c>
      <c r="T2362" s="16">
        <f t="shared" si="179"/>
        <v>42407.70694444445</v>
      </c>
      <c r="U2362">
        <f t="shared" si="180"/>
        <v>2016</v>
      </c>
    </row>
    <row r="2363" spans="1:21" ht="43.2" hidden="1" x14ac:dyDescent="0.3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2"/>
        <v>0</v>
      </c>
      <c r="P2363" t="str">
        <f t="shared" si="181"/>
        <v>N/A</v>
      </c>
      <c r="Q2363" s="9" t="s">
        <v>8317</v>
      </c>
      <c r="R2363" t="s">
        <v>8318</v>
      </c>
      <c r="S2363" s="16">
        <f t="shared" si="178"/>
        <v>42466.858888888892</v>
      </c>
      <c r="T2363" s="16">
        <f t="shared" si="179"/>
        <v>42490.916666666672</v>
      </c>
      <c r="U2363">
        <f t="shared" si="180"/>
        <v>2016</v>
      </c>
    </row>
    <row r="2364" spans="1:21" ht="43.2" hidden="1" x14ac:dyDescent="0.3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2"/>
        <v>29</v>
      </c>
      <c r="P2364">
        <f t="shared" si="181"/>
        <v>60</v>
      </c>
      <c r="Q2364" s="9" t="s">
        <v>8317</v>
      </c>
      <c r="R2364" t="s">
        <v>8318</v>
      </c>
      <c r="S2364" s="16">
        <f t="shared" si="178"/>
        <v>41954.688310185185</v>
      </c>
      <c r="T2364" s="16">
        <f t="shared" si="179"/>
        <v>41984.688310185185</v>
      </c>
      <c r="U2364">
        <f t="shared" si="180"/>
        <v>2014</v>
      </c>
    </row>
    <row r="2365" spans="1:21" ht="43.2" hidden="1" x14ac:dyDescent="0.3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2"/>
        <v>0</v>
      </c>
      <c r="P2365" t="str">
        <f t="shared" si="181"/>
        <v>N/A</v>
      </c>
      <c r="Q2365" s="9" t="s">
        <v>8317</v>
      </c>
      <c r="R2365" t="s">
        <v>8318</v>
      </c>
      <c r="S2365" s="16">
        <f t="shared" si="178"/>
        <v>42322.011574074073</v>
      </c>
      <c r="T2365" s="16">
        <f t="shared" si="179"/>
        <v>42367.011574074073</v>
      </c>
      <c r="U2365">
        <f t="shared" si="180"/>
        <v>2015</v>
      </c>
    </row>
    <row r="2366" spans="1:21" ht="28.8" hidden="1" x14ac:dyDescent="0.3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2"/>
        <v>0</v>
      </c>
      <c r="P2366" t="str">
        <f t="shared" si="181"/>
        <v>N/A</v>
      </c>
      <c r="Q2366" s="9" t="s">
        <v>8317</v>
      </c>
      <c r="R2366" t="s">
        <v>8318</v>
      </c>
      <c r="S2366" s="16">
        <f t="shared" si="178"/>
        <v>42248.934675925921</v>
      </c>
      <c r="T2366" s="16">
        <f t="shared" si="179"/>
        <v>42303.934675925921</v>
      </c>
      <c r="U2366">
        <f t="shared" si="180"/>
        <v>2015</v>
      </c>
    </row>
    <row r="2367" spans="1:21" ht="43.2" hidden="1" x14ac:dyDescent="0.3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2"/>
        <v>0</v>
      </c>
      <c r="P2367" t="str">
        <f t="shared" si="181"/>
        <v>N/A</v>
      </c>
      <c r="Q2367" s="9" t="s">
        <v>8317</v>
      </c>
      <c r="R2367" t="s">
        <v>8318</v>
      </c>
      <c r="S2367" s="16">
        <f t="shared" si="178"/>
        <v>42346.736400462964</v>
      </c>
      <c r="T2367" s="16">
        <f t="shared" si="179"/>
        <v>42386.958333333328</v>
      </c>
      <c r="U2367">
        <f t="shared" si="180"/>
        <v>2015</v>
      </c>
    </row>
    <row r="2368" spans="1:21" ht="43.2" hidden="1" x14ac:dyDescent="0.3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2"/>
        <v>11</v>
      </c>
      <c r="P2368">
        <f t="shared" si="181"/>
        <v>97.41</v>
      </c>
      <c r="Q2368" s="9" t="s">
        <v>8317</v>
      </c>
      <c r="R2368" t="s">
        <v>8318</v>
      </c>
      <c r="S2368" s="16">
        <f t="shared" si="178"/>
        <v>42268.531631944439</v>
      </c>
      <c r="T2368" s="16">
        <f t="shared" si="179"/>
        <v>42298.531631944439</v>
      </c>
      <c r="U2368">
        <f t="shared" si="180"/>
        <v>2015</v>
      </c>
    </row>
    <row r="2369" spans="1:21" ht="43.2" hidden="1" x14ac:dyDescent="0.3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2"/>
        <v>1</v>
      </c>
      <c r="P2369">
        <f t="shared" si="181"/>
        <v>47.86</v>
      </c>
      <c r="Q2369" s="9" t="s">
        <v>8317</v>
      </c>
      <c r="R2369" t="s">
        <v>8318</v>
      </c>
      <c r="S2369" s="16">
        <f t="shared" si="178"/>
        <v>42425.970092592594</v>
      </c>
      <c r="T2369" s="16">
        <f t="shared" si="179"/>
        <v>42485.928425925929</v>
      </c>
      <c r="U2369">
        <f t="shared" si="180"/>
        <v>2016</v>
      </c>
    </row>
    <row r="2370" spans="1:21" ht="43.2" hidden="1" x14ac:dyDescent="0.3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2"/>
        <v>0</v>
      </c>
      <c r="P2370">
        <f t="shared" si="181"/>
        <v>50</v>
      </c>
      <c r="Q2370" s="9" t="s">
        <v>8317</v>
      </c>
      <c r="R2370" t="s">
        <v>8318</v>
      </c>
      <c r="S2370" s="16">
        <f t="shared" si="178"/>
        <v>42063.721817129626</v>
      </c>
      <c r="T2370" s="16">
        <f t="shared" si="179"/>
        <v>42108.680150462969</v>
      </c>
      <c r="U2370">
        <f t="shared" si="180"/>
        <v>2015</v>
      </c>
    </row>
    <row r="2371" spans="1:21" ht="43.2" hidden="1" x14ac:dyDescent="0.3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2"/>
        <v>0</v>
      </c>
      <c r="P2371" t="str">
        <f t="shared" si="181"/>
        <v>N/A</v>
      </c>
      <c r="Q2371" s="9" t="s">
        <v>8317</v>
      </c>
      <c r="R2371" t="s">
        <v>8318</v>
      </c>
      <c r="S2371" s="16">
        <f t="shared" ref="S2371:S2434" si="183">(((J2371/60)/60)/24)+DATE(1970,1,1)</f>
        <v>42380.812627314815</v>
      </c>
      <c r="T2371" s="16">
        <f t="shared" ref="T2371:T2434" si="184">(((I2371/60)/60)/24)+DATE(1970,1,1)</f>
        <v>42410.812627314815</v>
      </c>
      <c r="U2371">
        <f t="shared" ref="U2371:U2434" si="185">YEAR(S:S)</f>
        <v>2016</v>
      </c>
    </row>
    <row r="2372" spans="1:21" ht="43.2" hidden="1" x14ac:dyDescent="0.3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2"/>
        <v>0</v>
      </c>
      <c r="P2372">
        <f t="shared" ref="P2372:P2435" si="186">IFERROR(ROUND(E2372/L2372,2), "N/A")</f>
        <v>20.5</v>
      </c>
      <c r="Q2372" s="9" t="s">
        <v>8317</v>
      </c>
      <c r="R2372" t="s">
        <v>8318</v>
      </c>
      <c r="S2372" s="16">
        <f t="shared" si="183"/>
        <v>41961.18913194444</v>
      </c>
      <c r="T2372" s="16">
        <f t="shared" si="184"/>
        <v>41991.18913194444</v>
      </c>
      <c r="U2372">
        <f t="shared" si="185"/>
        <v>2014</v>
      </c>
    </row>
    <row r="2373" spans="1:21" ht="43.2" hidden="1" x14ac:dyDescent="0.3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ref="O2373:O2436" si="187">ROUND(E2373/D2373*100,0)</f>
        <v>0</v>
      </c>
      <c r="P2373" t="str">
        <f t="shared" si="186"/>
        <v>N/A</v>
      </c>
      <c r="Q2373" s="9" t="s">
        <v>8317</v>
      </c>
      <c r="R2373" t="s">
        <v>8318</v>
      </c>
      <c r="S2373" s="16">
        <f t="shared" si="183"/>
        <v>42150.777731481481</v>
      </c>
      <c r="T2373" s="16">
        <f t="shared" si="184"/>
        <v>42180.777731481481</v>
      </c>
      <c r="U2373">
        <f t="shared" si="185"/>
        <v>2015</v>
      </c>
    </row>
    <row r="2374" spans="1:21" ht="43.2" hidden="1" x14ac:dyDescent="0.3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7"/>
        <v>3</v>
      </c>
      <c r="P2374">
        <f t="shared" si="186"/>
        <v>30</v>
      </c>
      <c r="Q2374" s="9" t="s">
        <v>8317</v>
      </c>
      <c r="R2374" t="s">
        <v>8318</v>
      </c>
      <c r="S2374" s="16">
        <f t="shared" si="183"/>
        <v>42088.069108796291</v>
      </c>
      <c r="T2374" s="16">
        <f t="shared" si="184"/>
        <v>42118.069108796291</v>
      </c>
      <c r="U2374">
        <f t="shared" si="185"/>
        <v>2015</v>
      </c>
    </row>
    <row r="2375" spans="1:21" ht="28.8" hidden="1" x14ac:dyDescent="0.3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7"/>
        <v>0</v>
      </c>
      <c r="P2375">
        <f t="shared" si="186"/>
        <v>50</v>
      </c>
      <c r="Q2375" s="9" t="s">
        <v>8317</v>
      </c>
      <c r="R2375" t="s">
        <v>8318</v>
      </c>
      <c r="S2375" s="16">
        <f t="shared" si="183"/>
        <v>42215.662314814821</v>
      </c>
      <c r="T2375" s="16">
        <f t="shared" si="184"/>
        <v>42245.662314814821</v>
      </c>
      <c r="U2375">
        <f t="shared" si="185"/>
        <v>2015</v>
      </c>
    </row>
    <row r="2376" spans="1:21" ht="43.2" hidden="1" x14ac:dyDescent="0.3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7"/>
        <v>0</v>
      </c>
      <c r="P2376">
        <f t="shared" si="186"/>
        <v>10</v>
      </c>
      <c r="Q2376" s="9" t="s">
        <v>8317</v>
      </c>
      <c r="R2376" t="s">
        <v>8318</v>
      </c>
      <c r="S2376" s="16">
        <f t="shared" si="183"/>
        <v>42017.843287037031</v>
      </c>
      <c r="T2376" s="16">
        <f t="shared" si="184"/>
        <v>42047.843287037031</v>
      </c>
      <c r="U2376">
        <f t="shared" si="185"/>
        <v>2015</v>
      </c>
    </row>
    <row r="2377" spans="1:21" ht="43.2" hidden="1" x14ac:dyDescent="0.3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7"/>
        <v>0</v>
      </c>
      <c r="P2377" t="str">
        <f t="shared" si="186"/>
        <v>N/A</v>
      </c>
      <c r="Q2377" s="9" t="s">
        <v>8317</v>
      </c>
      <c r="R2377" t="s">
        <v>8318</v>
      </c>
      <c r="S2377" s="16">
        <f t="shared" si="183"/>
        <v>42592.836076388892</v>
      </c>
      <c r="T2377" s="16">
        <f t="shared" si="184"/>
        <v>42622.836076388892</v>
      </c>
      <c r="U2377">
        <f t="shared" si="185"/>
        <v>2016</v>
      </c>
    </row>
    <row r="2378" spans="1:21" ht="43.2" hidden="1" x14ac:dyDescent="0.3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7"/>
        <v>11</v>
      </c>
      <c r="P2378">
        <f t="shared" si="186"/>
        <v>81.58</v>
      </c>
      <c r="Q2378" s="9" t="s">
        <v>8317</v>
      </c>
      <c r="R2378" t="s">
        <v>8318</v>
      </c>
      <c r="S2378" s="16">
        <f t="shared" si="183"/>
        <v>42318.925532407404</v>
      </c>
      <c r="T2378" s="16">
        <f t="shared" si="184"/>
        <v>42348.925532407404</v>
      </c>
      <c r="U2378">
        <f t="shared" si="185"/>
        <v>2015</v>
      </c>
    </row>
    <row r="2379" spans="1:21" ht="43.2" hidden="1" x14ac:dyDescent="0.3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7"/>
        <v>0</v>
      </c>
      <c r="P2379" t="str">
        <f t="shared" si="186"/>
        <v>N/A</v>
      </c>
      <c r="Q2379" s="9" t="s">
        <v>8317</v>
      </c>
      <c r="R2379" t="s">
        <v>8318</v>
      </c>
      <c r="S2379" s="16">
        <f t="shared" si="183"/>
        <v>42669.870173611111</v>
      </c>
      <c r="T2379" s="16">
        <f t="shared" si="184"/>
        <v>42699.911840277782</v>
      </c>
      <c r="U2379">
        <f t="shared" si="185"/>
        <v>2016</v>
      </c>
    </row>
    <row r="2380" spans="1:21" ht="43.2" hidden="1" x14ac:dyDescent="0.3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7"/>
        <v>0</v>
      </c>
      <c r="P2380" t="str">
        <f t="shared" si="186"/>
        <v>N/A</v>
      </c>
      <c r="Q2380" s="9" t="s">
        <v>8317</v>
      </c>
      <c r="R2380" t="s">
        <v>8318</v>
      </c>
      <c r="S2380" s="16">
        <f t="shared" si="183"/>
        <v>42213.013078703705</v>
      </c>
      <c r="T2380" s="16">
        <f t="shared" si="184"/>
        <v>42242.013078703705</v>
      </c>
      <c r="U2380">
        <f t="shared" si="185"/>
        <v>2015</v>
      </c>
    </row>
    <row r="2381" spans="1:21" ht="28.8" hidden="1" x14ac:dyDescent="0.3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7"/>
        <v>0</v>
      </c>
      <c r="P2381" t="str">
        <f t="shared" si="186"/>
        <v>N/A</v>
      </c>
      <c r="Q2381" s="9" t="s">
        <v>8317</v>
      </c>
      <c r="R2381" t="s">
        <v>8318</v>
      </c>
      <c r="S2381" s="16">
        <f t="shared" si="183"/>
        <v>42237.016388888893</v>
      </c>
      <c r="T2381" s="16">
        <f t="shared" si="184"/>
        <v>42282.016388888893</v>
      </c>
      <c r="U2381">
        <f t="shared" si="185"/>
        <v>2015</v>
      </c>
    </row>
    <row r="2382" spans="1:21" ht="43.2" hidden="1" x14ac:dyDescent="0.3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7"/>
        <v>0</v>
      </c>
      <c r="P2382">
        <f t="shared" si="186"/>
        <v>18.329999999999998</v>
      </c>
      <c r="Q2382" s="9" t="s">
        <v>8317</v>
      </c>
      <c r="R2382" t="s">
        <v>8318</v>
      </c>
      <c r="S2382" s="16">
        <f t="shared" si="183"/>
        <v>42248.793310185181</v>
      </c>
      <c r="T2382" s="16">
        <f t="shared" si="184"/>
        <v>42278.793310185181</v>
      </c>
      <c r="U2382">
        <f t="shared" si="185"/>
        <v>2015</v>
      </c>
    </row>
    <row r="2383" spans="1:21" ht="43.2" hidden="1" x14ac:dyDescent="0.3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7"/>
        <v>2</v>
      </c>
      <c r="P2383">
        <f t="shared" si="186"/>
        <v>224.43</v>
      </c>
      <c r="Q2383" s="9" t="s">
        <v>8317</v>
      </c>
      <c r="R2383" t="s">
        <v>8318</v>
      </c>
      <c r="S2383" s="16">
        <f t="shared" si="183"/>
        <v>42074.935740740737</v>
      </c>
      <c r="T2383" s="16">
        <f t="shared" si="184"/>
        <v>42104.935740740737</v>
      </c>
      <c r="U2383">
        <f t="shared" si="185"/>
        <v>2015</v>
      </c>
    </row>
    <row r="2384" spans="1:21" ht="57.6" hidden="1" x14ac:dyDescent="0.3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7"/>
        <v>3</v>
      </c>
      <c r="P2384">
        <f t="shared" si="186"/>
        <v>37.5</v>
      </c>
      <c r="Q2384" s="9" t="s">
        <v>8317</v>
      </c>
      <c r="R2384" t="s">
        <v>8318</v>
      </c>
      <c r="S2384" s="16">
        <f t="shared" si="183"/>
        <v>42195.187534722223</v>
      </c>
      <c r="T2384" s="16">
        <f t="shared" si="184"/>
        <v>42220.187534722223</v>
      </c>
      <c r="U2384">
        <f t="shared" si="185"/>
        <v>2015</v>
      </c>
    </row>
    <row r="2385" spans="1:21" ht="43.2" hidden="1" x14ac:dyDescent="0.3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7"/>
        <v>4</v>
      </c>
      <c r="P2385">
        <f t="shared" si="186"/>
        <v>145</v>
      </c>
      <c r="Q2385" s="9" t="s">
        <v>8317</v>
      </c>
      <c r="R2385" t="s">
        <v>8318</v>
      </c>
      <c r="S2385" s="16">
        <f t="shared" si="183"/>
        <v>42027.056793981479</v>
      </c>
      <c r="T2385" s="16">
        <f t="shared" si="184"/>
        <v>42057.056793981479</v>
      </c>
      <c r="U2385">
        <f t="shared" si="185"/>
        <v>2015</v>
      </c>
    </row>
    <row r="2386" spans="1:21" ht="57.6" hidden="1" x14ac:dyDescent="0.3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7"/>
        <v>1</v>
      </c>
      <c r="P2386">
        <f t="shared" si="186"/>
        <v>1</v>
      </c>
      <c r="Q2386" s="9" t="s">
        <v>8317</v>
      </c>
      <c r="R2386" t="s">
        <v>8318</v>
      </c>
      <c r="S2386" s="16">
        <f t="shared" si="183"/>
        <v>41927.067627314813</v>
      </c>
      <c r="T2386" s="16">
        <f t="shared" si="184"/>
        <v>41957.109293981484</v>
      </c>
      <c r="U2386">
        <f t="shared" si="185"/>
        <v>2014</v>
      </c>
    </row>
    <row r="2387" spans="1:21" ht="43.2" hidden="1" x14ac:dyDescent="0.3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7"/>
        <v>1</v>
      </c>
      <c r="P2387">
        <f t="shared" si="186"/>
        <v>112.57</v>
      </c>
      <c r="Q2387" s="9" t="s">
        <v>8317</v>
      </c>
      <c r="R2387" t="s">
        <v>8318</v>
      </c>
      <c r="S2387" s="16">
        <f t="shared" si="183"/>
        <v>42191.70175925926</v>
      </c>
      <c r="T2387" s="16">
        <f t="shared" si="184"/>
        <v>42221.70175925926</v>
      </c>
      <c r="U2387">
        <f t="shared" si="185"/>
        <v>2015</v>
      </c>
    </row>
    <row r="2388" spans="1:21" ht="43.2" hidden="1" x14ac:dyDescent="0.3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7"/>
        <v>0</v>
      </c>
      <c r="P2388" t="str">
        <f t="shared" si="186"/>
        <v>N/A</v>
      </c>
      <c r="Q2388" s="9" t="s">
        <v>8317</v>
      </c>
      <c r="R2388" t="s">
        <v>8318</v>
      </c>
      <c r="S2388" s="16">
        <f t="shared" si="183"/>
        <v>41954.838240740741</v>
      </c>
      <c r="T2388" s="16">
        <f t="shared" si="184"/>
        <v>42014.838240740741</v>
      </c>
      <c r="U2388">
        <f t="shared" si="185"/>
        <v>2014</v>
      </c>
    </row>
    <row r="2389" spans="1:21" ht="43.2" hidden="1" x14ac:dyDescent="0.3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7"/>
        <v>1</v>
      </c>
      <c r="P2389">
        <f t="shared" si="186"/>
        <v>342</v>
      </c>
      <c r="Q2389" s="9" t="s">
        <v>8317</v>
      </c>
      <c r="R2389" t="s">
        <v>8318</v>
      </c>
      <c r="S2389" s="16">
        <f t="shared" si="183"/>
        <v>42528.626620370371</v>
      </c>
      <c r="T2389" s="16">
        <f t="shared" si="184"/>
        <v>42573.626620370371</v>
      </c>
      <c r="U2389">
        <f t="shared" si="185"/>
        <v>2016</v>
      </c>
    </row>
    <row r="2390" spans="1:21" ht="43.2" hidden="1" x14ac:dyDescent="0.3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7"/>
        <v>1</v>
      </c>
      <c r="P2390">
        <f t="shared" si="186"/>
        <v>57.88</v>
      </c>
      <c r="Q2390" s="9" t="s">
        <v>8317</v>
      </c>
      <c r="R2390" t="s">
        <v>8318</v>
      </c>
      <c r="S2390" s="16">
        <f t="shared" si="183"/>
        <v>41989.853692129633</v>
      </c>
      <c r="T2390" s="16">
        <f t="shared" si="184"/>
        <v>42019.811805555553</v>
      </c>
      <c r="U2390">
        <f t="shared" si="185"/>
        <v>2014</v>
      </c>
    </row>
    <row r="2391" spans="1:21" ht="57.6" hidden="1" x14ac:dyDescent="0.3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7"/>
        <v>0</v>
      </c>
      <c r="P2391">
        <f t="shared" si="186"/>
        <v>30</v>
      </c>
      <c r="Q2391" s="9" t="s">
        <v>8317</v>
      </c>
      <c r="R2391" t="s">
        <v>8318</v>
      </c>
      <c r="S2391" s="16">
        <f t="shared" si="183"/>
        <v>42179.653379629628</v>
      </c>
      <c r="T2391" s="16">
        <f t="shared" si="184"/>
        <v>42210.915972222225</v>
      </c>
      <c r="U2391">
        <f t="shared" si="185"/>
        <v>2015</v>
      </c>
    </row>
    <row r="2392" spans="1:21" ht="43.2" hidden="1" x14ac:dyDescent="0.3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7"/>
        <v>0</v>
      </c>
      <c r="P2392" t="str">
        <f t="shared" si="186"/>
        <v>N/A</v>
      </c>
      <c r="Q2392" s="9" t="s">
        <v>8317</v>
      </c>
      <c r="R2392" t="s">
        <v>8318</v>
      </c>
      <c r="S2392" s="16">
        <f t="shared" si="183"/>
        <v>41968.262314814812</v>
      </c>
      <c r="T2392" s="16">
        <f t="shared" si="184"/>
        <v>42008.262314814812</v>
      </c>
      <c r="U2392">
        <f t="shared" si="185"/>
        <v>2014</v>
      </c>
    </row>
    <row r="2393" spans="1:21" ht="28.8" hidden="1" x14ac:dyDescent="0.3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7"/>
        <v>0</v>
      </c>
      <c r="P2393">
        <f t="shared" si="186"/>
        <v>25</v>
      </c>
      <c r="Q2393" s="9" t="s">
        <v>8317</v>
      </c>
      <c r="R2393" t="s">
        <v>8318</v>
      </c>
      <c r="S2393" s="16">
        <f t="shared" si="183"/>
        <v>42064.794490740736</v>
      </c>
      <c r="T2393" s="16">
        <f t="shared" si="184"/>
        <v>42094.752824074079</v>
      </c>
      <c r="U2393">
        <f t="shared" si="185"/>
        <v>2015</v>
      </c>
    </row>
    <row r="2394" spans="1:21" ht="43.2" hidden="1" x14ac:dyDescent="0.3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7"/>
        <v>0</v>
      </c>
      <c r="P2394" t="str">
        <f t="shared" si="186"/>
        <v>N/A</v>
      </c>
      <c r="Q2394" s="9" t="s">
        <v>8317</v>
      </c>
      <c r="R2394" t="s">
        <v>8318</v>
      </c>
      <c r="S2394" s="16">
        <f t="shared" si="183"/>
        <v>42276.120636574073</v>
      </c>
      <c r="T2394" s="16">
        <f t="shared" si="184"/>
        <v>42306.120636574073</v>
      </c>
      <c r="U2394">
        <f t="shared" si="185"/>
        <v>2015</v>
      </c>
    </row>
    <row r="2395" spans="1:21" ht="43.2" hidden="1" x14ac:dyDescent="0.3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7"/>
        <v>0</v>
      </c>
      <c r="P2395">
        <f t="shared" si="186"/>
        <v>50</v>
      </c>
      <c r="Q2395" s="9" t="s">
        <v>8317</v>
      </c>
      <c r="R2395" t="s">
        <v>8318</v>
      </c>
      <c r="S2395" s="16">
        <f t="shared" si="183"/>
        <v>42194.648344907408</v>
      </c>
      <c r="T2395" s="16">
        <f t="shared" si="184"/>
        <v>42224.648344907408</v>
      </c>
      <c r="U2395">
        <f t="shared" si="185"/>
        <v>2015</v>
      </c>
    </row>
    <row r="2396" spans="1:21" ht="43.2" hidden="1" x14ac:dyDescent="0.3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7"/>
        <v>0</v>
      </c>
      <c r="P2396">
        <f t="shared" si="186"/>
        <v>1.5</v>
      </c>
      <c r="Q2396" s="9" t="s">
        <v>8317</v>
      </c>
      <c r="R2396" t="s">
        <v>8318</v>
      </c>
      <c r="S2396" s="16">
        <f t="shared" si="183"/>
        <v>42031.362187499995</v>
      </c>
      <c r="T2396" s="16">
        <f t="shared" si="184"/>
        <v>42061.362187499995</v>
      </c>
      <c r="U2396">
        <f t="shared" si="185"/>
        <v>2015</v>
      </c>
    </row>
    <row r="2397" spans="1:21" ht="43.2" hidden="1" x14ac:dyDescent="0.3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7"/>
        <v>0</v>
      </c>
      <c r="P2397" t="str">
        <f t="shared" si="186"/>
        <v>N/A</v>
      </c>
      <c r="Q2397" s="9" t="s">
        <v>8317</v>
      </c>
      <c r="R2397" t="s">
        <v>8318</v>
      </c>
      <c r="S2397" s="16">
        <f t="shared" si="183"/>
        <v>42717.121377314819</v>
      </c>
      <c r="T2397" s="16">
        <f t="shared" si="184"/>
        <v>42745.372916666667</v>
      </c>
      <c r="U2397">
        <f t="shared" si="185"/>
        <v>2016</v>
      </c>
    </row>
    <row r="2398" spans="1:21" ht="43.2" hidden="1" x14ac:dyDescent="0.3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7"/>
        <v>0</v>
      </c>
      <c r="P2398">
        <f t="shared" si="186"/>
        <v>10</v>
      </c>
      <c r="Q2398" s="9" t="s">
        <v>8317</v>
      </c>
      <c r="R2398" t="s">
        <v>8318</v>
      </c>
      <c r="S2398" s="16">
        <f t="shared" si="183"/>
        <v>42262.849050925928</v>
      </c>
      <c r="T2398" s="16">
        <f t="shared" si="184"/>
        <v>42292.849050925928</v>
      </c>
      <c r="U2398">
        <f t="shared" si="185"/>
        <v>2015</v>
      </c>
    </row>
    <row r="2399" spans="1:21" ht="43.2" hidden="1" x14ac:dyDescent="0.3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7"/>
        <v>0</v>
      </c>
      <c r="P2399" t="str">
        <f t="shared" si="186"/>
        <v>N/A</v>
      </c>
      <c r="Q2399" s="9" t="s">
        <v>8317</v>
      </c>
      <c r="R2399" t="s">
        <v>8318</v>
      </c>
      <c r="S2399" s="16">
        <f t="shared" si="183"/>
        <v>41976.88490740741</v>
      </c>
      <c r="T2399" s="16">
        <f t="shared" si="184"/>
        <v>42006.88490740741</v>
      </c>
      <c r="U2399">
        <f t="shared" si="185"/>
        <v>2014</v>
      </c>
    </row>
    <row r="2400" spans="1:21" ht="43.2" hidden="1" x14ac:dyDescent="0.3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7"/>
        <v>0</v>
      </c>
      <c r="P2400" t="str">
        <f t="shared" si="186"/>
        <v>N/A</v>
      </c>
      <c r="Q2400" s="9" t="s">
        <v>8317</v>
      </c>
      <c r="R2400" t="s">
        <v>8318</v>
      </c>
      <c r="S2400" s="16">
        <f t="shared" si="183"/>
        <v>42157.916481481487</v>
      </c>
      <c r="T2400" s="16">
        <f t="shared" si="184"/>
        <v>42187.916481481487</v>
      </c>
      <c r="U2400">
        <f t="shared" si="185"/>
        <v>2015</v>
      </c>
    </row>
    <row r="2401" spans="1:21" ht="43.2" hidden="1" x14ac:dyDescent="0.3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7"/>
        <v>0</v>
      </c>
      <c r="P2401" t="str">
        <f t="shared" si="186"/>
        <v>N/A</v>
      </c>
      <c r="Q2401" s="9" t="s">
        <v>8317</v>
      </c>
      <c r="R2401" t="s">
        <v>8318</v>
      </c>
      <c r="S2401" s="16">
        <f t="shared" si="183"/>
        <v>41956.853078703702</v>
      </c>
      <c r="T2401" s="16">
        <f t="shared" si="184"/>
        <v>41991.853078703702</v>
      </c>
      <c r="U2401">
        <f t="shared" si="185"/>
        <v>2014</v>
      </c>
    </row>
    <row r="2402" spans="1:21" ht="43.2" hidden="1" x14ac:dyDescent="0.3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7"/>
        <v>0</v>
      </c>
      <c r="P2402" t="str">
        <f t="shared" si="186"/>
        <v>N/A</v>
      </c>
      <c r="Q2402" s="9" t="s">
        <v>8317</v>
      </c>
      <c r="R2402" t="s">
        <v>8318</v>
      </c>
      <c r="S2402" s="16">
        <f t="shared" si="183"/>
        <v>42444.268101851849</v>
      </c>
      <c r="T2402" s="16">
        <f t="shared" si="184"/>
        <v>42474.268101851849</v>
      </c>
      <c r="U2402">
        <f t="shared" si="185"/>
        <v>2016</v>
      </c>
    </row>
    <row r="2403" spans="1:21" ht="43.2" hidden="1" x14ac:dyDescent="0.3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7"/>
        <v>1</v>
      </c>
      <c r="P2403">
        <f t="shared" si="186"/>
        <v>22.33</v>
      </c>
      <c r="Q2403" s="9" t="s">
        <v>8334</v>
      </c>
      <c r="R2403" t="s">
        <v>8335</v>
      </c>
      <c r="S2403" s="16">
        <f t="shared" si="183"/>
        <v>42374.822870370372</v>
      </c>
      <c r="T2403" s="16">
        <f t="shared" si="184"/>
        <v>42434.822870370372</v>
      </c>
      <c r="U2403">
        <f t="shared" si="185"/>
        <v>2016</v>
      </c>
    </row>
    <row r="2404" spans="1:21" hidden="1" x14ac:dyDescent="0.3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7"/>
        <v>0</v>
      </c>
      <c r="P2404">
        <f t="shared" si="186"/>
        <v>52</v>
      </c>
      <c r="Q2404" s="9" t="s">
        <v>8334</v>
      </c>
      <c r="R2404" t="s">
        <v>8335</v>
      </c>
      <c r="S2404" s="16">
        <f t="shared" si="183"/>
        <v>42107.679756944446</v>
      </c>
      <c r="T2404" s="16">
        <f t="shared" si="184"/>
        <v>42137.679756944446</v>
      </c>
      <c r="U2404">
        <f t="shared" si="185"/>
        <v>2015</v>
      </c>
    </row>
    <row r="2405" spans="1:21" ht="43.2" hidden="1" x14ac:dyDescent="0.3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7"/>
        <v>17</v>
      </c>
      <c r="P2405">
        <f t="shared" si="186"/>
        <v>16.829999999999998</v>
      </c>
      <c r="Q2405" s="9" t="s">
        <v>8334</v>
      </c>
      <c r="R2405" t="s">
        <v>8335</v>
      </c>
      <c r="S2405" s="16">
        <f t="shared" si="183"/>
        <v>42399.882615740738</v>
      </c>
      <c r="T2405" s="16">
        <f t="shared" si="184"/>
        <v>42459.840949074074</v>
      </c>
      <c r="U2405">
        <f t="shared" si="185"/>
        <v>2016</v>
      </c>
    </row>
    <row r="2406" spans="1:21" ht="43.2" hidden="1" x14ac:dyDescent="0.3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7"/>
        <v>0</v>
      </c>
      <c r="P2406" t="str">
        <f t="shared" si="186"/>
        <v>N/A</v>
      </c>
      <c r="Q2406" s="9" t="s">
        <v>8334</v>
      </c>
      <c r="R2406" t="s">
        <v>8335</v>
      </c>
      <c r="S2406" s="16">
        <f t="shared" si="183"/>
        <v>42342.03943287037</v>
      </c>
      <c r="T2406" s="16">
        <f t="shared" si="184"/>
        <v>42372.03943287037</v>
      </c>
      <c r="U2406">
        <f t="shared" si="185"/>
        <v>2015</v>
      </c>
    </row>
    <row r="2407" spans="1:21" ht="43.2" hidden="1" x14ac:dyDescent="0.3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7"/>
        <v>23</v>
      </c>
      <c r="P2407">
        <f t="shared" si="186"/>
        <v>56.3</v>
      </c>
      <c r="Q2407" s="9" t="s">
        <v>8334</v>
      </c>
      <c r="R2407" t="s">
        <v>8335</v>
      </c>
      <c r="S2407" s="16">
        <f t="shared" si="183"/>
        <v>42595.585358796292</v>
      </c>
      <c r="T2407" s="16">
        <f t="shared" si="184"/>
        <v>42616.585358796292</v>
      </c>
      <c r="U2407">
        <f t="shared" si="185"/>
        <v>2016</v>
      </c>
    </row>
    <row r="2408" spans="1:21" ht="43.2" hidden="1" x14ac:dyDescent="0.3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7"/>
        <v>41</v>
      </c>
      <c r="P2408">
        <f t="shared" si="186"/>
        <v>84.06</v>
      </c>
      <c r="Q2408" s="9" t="s">
        <v>8334</v>
      </c>
      <c r="R2408" t="s">
        <v>8335</v>
      </c>
      <c r="S2408" s="16">
        <f t="shared" si="183"/>
        <v>41983.110995370371</v>
      </c>
      <c r="T2408" s="16">
        <f t="shared" si="184"/>
        <v>42023.110995370371</v>
      </c>
      <c r="U2408">
        <f t="shared" si="185"/>
        <v>2014</v>
      </c>
    </row>
    <row r="2409" spans="1:21" ht="57.6" hidden="1" x14ac:dyDescent="0.3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7"/>
        <v>25</v>
      </c>
      <c r="P2409">
        <f t="shared" si="186"/>
        <v>168.39</v>
      </c>
      <c r="Q2409" s="9" t="s">
        <v>8334</v>
      </c>
      <c r="R2409" t="s">
        <v>8335</v>
      </c>
      <c r="S2409" s="16">
        <f t="shared" si="183"/>
        <v>42082.575555555552</v>
      </c>
      <c r="T2409" s="16">
        <f t="shared" si="184"/>
        <v>42105.25</v>
      </c>
      <c r="U2409">
        <f t="shared" si="185"/>
        <v>2015</v>
      </c>
    </row>
    <row r="2410" spans="1:21" ht="43.2" hidden="1" x14ac:dyDescent="0.3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7"/>
        <v>0</v>
      </c>
      <c r="P2410">
        <f t="shared" si="186"/>
        <v>15</v>
      </c>
      <c r="Q2410" s="9" t="s">
        <v>8334</v>
      </c>
      <c r="R2410" t="s">
        <v>8335</v>
      </c>
      <c r="S2410" s="16">
        <f t="shared" si="183"/>
        <v>41919.140706018516</v>
      </c>
      <c r="T2410" s="16">
        <f t="shared" si="184"/>
        <v>41949.182372685187</v>
      </c>
      <c r="U2410">
        <f t="shared" si="185"/>
        <v>2014</v>
      </c>
    </row>
    <row r="2411" spans="1:21" ht="43.2" hidden="1" x14ac:dyDescent="0.3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7"/>
        <v>2</v>
      </c>
      <c r="P2411">
        <f t="shared" si="186"/>
        <v>76.67</v>
      </c>
      <c r="Q2411" s="9" t="s">
        <v>8334</v>
      </c>
      <c r="R2411" t="s">
        <v>8335</v>
      </c>
      <c r="S2411" s="16">
        <f t="shared" si="183"/>
        <v>42204.875868055555</v>
      </c>
      <c r="T2411" s="16">
        <f t="shared" si="184"/>
        <v>42234.875868055555</v>
      </c>
      <c r="U2411">
        <f t="shared" si="185"/>
        <v>2015</v>
      </c>
    </row>
    <row r="2412" spans="1:21" ht="57.6" hidden="1" x14ac:dyDescent="0.3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7"/>
        <v>0</v>
      </c>
      <c r="P2412" t="str">
        <f t="shared" si="186"/>
        <v>N/A</v>
      </c>
      <c r="Q2412" s="9" t="s">
        <v>8334</v>
      </c>
      <c r="R2412" t="s">
        <v>8335</v>
      </c>
      <c r="S2412" s="16">
        <f t="shared" si="183"/>
        <v>42224.408275462964</v>
      </c>
      <c r="T2412" s="16">
        <f t="shared" si="184"/>
        <v>42254.408275462964</v>
      </c>
      <c r="U2412">
        <f t="shared" si="185"/>
        <v>2015</v>
      </c>
    </row>
    <row r="2413" spans="1:21" ht="57.6" hidden="1" x14ac:dyDescent="0.3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7"/>
        <v>1</v>
      </c>
      <c r="P2413">
        <f t="shared" si="186"/>
        <v>50.33</v>
      </c>
      <c r="Q2413" s="9" t="s">
        <v>8334</v>
      </c>
      <c r="R2413" t="s">
        <v>8335</v>
      </c>
      <c r="S2413" s="16">
        <f t="shared" si="183"/>
        <v>42211.732430555552</v>
      </c>
      <c r="T2413" s="16">
        <f t="shared" si="184"/>
        <v>42241.732430555552</v>
      </c>
      <c r="U2413">
        <f t="shared" si="185"/>
        <v>2015</v>
      </c>
    </row>
    <row r="2414" spans="1:21" ht="57.6" hidden="1" x14ac:dyDescent="0.3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7"/>
        <v>0</v>
      </c>
      <c r="P2414" t="str">
        <f t="shared" si="186"/>
        <v>N/A</v>
      </c>
      <c r="Q2414" s="9" t="s">
        <v>8334</v>
      </c>
      <c r="R2414" t="s">
        <v>8335</v>
      </c>
      <c r="S2414" s="16">
        <f t="shared" si="183"/>
        <v>42655.736956018518</v>
      </c>
      <c r="T2414" s="16">
        <f t="shared" si="184"/>
        <v>42700.778622685189</v>
      </c>
      <c r="U2414">
        <f t="shared" si="185"/>
        <v>2016</v>
      </c>
    </row>
    <row r="2415" spans="1:21" ht="43.2" hidden="1" x14ac:dyDescent="0.3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7"/>
        <v>1</v>
      </c>
      <c r="P2415">
        <f t="shared" si="186"/>
        <v>8.33</v>
      </c>
      <c r="Q2415" s="9" t="s">
        <v>8334</v>
      </c>
      <c r="R2415" t="s">
        <v>8335</v>
      </c>
      <c r="S2415" s="16">
        <f t="shared" si="183"/>
        <v>41760.10974537037</v>
      </c>
      <c r="T2415" s="16">
        <f t="shared" si="184"/>
        <v>41790.979166666664</v>
      </c>
      <c r="U2415">
        <f t="shared" si="185"/>
        <v>2014</v>
      </c>
    </row>
    <row r="2416" spans="1:21" ht="43.2" hidden="1" x14ac:dyDescent="0.3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7"/>
        <v>3</v>
      </c>
      <c r="P2416">
        <f t="shared" si="186"/>
        <v>35.380000000000003</v>
      </c>
      <c r="Q2416" s="9" t="s">
        <v>8334</v>
      </c>
      <c r="R2416" t="s">
        <v>8335</v>
      </c>
      <c r="S2416" s="16">
        <f t="shared" si="183"/>
        <v>42198.695138888885</v>
      </c>
      <c r="T2416" s="16">
        <f t="shared" si="184"/>
        <v>42238.165972222225</v>
      </c>
      <c r="U2416">
        <f t="shared" si="185"/>
        <v>2015</v>
      </c>
    </row>
    <row r="2417" spans="1:21" ht="43.2" hidden="1" x14ac:dyDescent="0.3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7"/>
        <v>1</v>
      </c>
      <c r="P2417">
        <f t="shared" si="186"/>
        <v>55.83</v>
      </c>
      <c r="Q2417" s="9" t="s">
        <v>8334</v>
      </c>
      <c r="R2417" t="s">
        <v>8335</v>
      </c>
      <c r="S2417" s="16">
        <f t="shared" si="183"/>
        <v>42536.862800925926</v>
      </c>
      <c r="T2417" s="16">
        <f t="shared" si="184"/>
        <v>42566.862800925926</v>
      </c>
      <c r="U2417">
        <f t="shared" si="185"/>
        <v>2016</v>
      </c>
    </row>
    <row r="2418" spans="1:21" ht="43.2" hidden="1" x14ac:dyDescent="0.3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7"/>
        <v>0</v>
      </c>
      <c r="P2418">
        <f t="shared" si="186"/>
        <v>5</v>
      </c>
      <c r="Q2418" s="9" t="s">
        <v>8334</v>
      </c>
      <c r="R2418" t="s">
        <v>8335</v>
      </c>
      <c r="S2418" s="16">
        <f t="shared" si="183"/>
        <v>42019.737766203703</v>
      </c>
      <c r="T2418" s="16">
        <f t="shared" si="184"/>
        <v>42077.625</v>
      </c>
      <c r="U2418">
        <f t="shared" si="185"/>
        <v>2015</v>
      </c>
    </row>
    <row r="2419" spans="1:21" ht="43.2" hidden="1" x14ac:dyDescent="0.3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7"/>
        <v>0</v>
      </c>
      <c r="P2419" t="str">
        <f t="shared" si="186"/>
        <v>N/A</v>
      </c>
      <c r="Q2419" s="9" t="s">
        <v>8334</v>
      </c>
      <c r="R2419" t="s">
        <v>8335</v>
      </c>
      <c r="S2419" s="16">
        <f t="shared" si="183"/>
        <v>41831.884108796294</v>
      </c>
      <c r="T2419" s="16">
        <f t="shared" si="184"/>
        <v>41861.884108796294</v>
      </c>
      <c r="U2419">
        <f t="shared" si="185"/>
        <v>2014</v>
      </c>
    </row>
    <row r="2420" spans="1:21" hidden="1" x14ac:dyDescent="0.3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7"/>
        <v>0</v>
      </c>
      <c r="P2420">
        <f t="shared" si="186"/>
        <v>1</v>
      </c>
      <c r="Q2420" s="9" t="s">
        <v>8334</v>
      </c>
      <c r="R2420" t="s">
        <v>8335</v>
      </c>
      <c r="S2420" s="16">
        <f t="shared" si="183"/>
        <v>42027.856990740736</v>
      </c>
      <c r="T2420" s="16">
        <f t="shared" si="184"/>
        <v>42087.815324074079</v>
      </c>
      <c r="U2420">
        <f t="shared" si="185"/>
        <v>2015</v>
      </c>
    </row>
    <row r="2421" spans="1:21" ht="43.2" hidden="1" x14ac:dyDescent="0.3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7"/>
        <v>0</v>
      </c>
      <c r="P2421" t="str">
        <f t="shared" si="186"/>
        <v>N/A</v>
      </c>
      <c r="Q2421" s="9" t="s">
        <v>8334</v>
      </c>
      <c r="R2421" t="s">
        <v>8335</v>
      </c>
      <c r="S2421" s="16">
        <f t="shared" si="183"/>
        <v>41993.738298611104</v>
      </c>
      <c r="T2421" s="16">
        <f t="shared" si="184"/>
        <v>42053.738298611104</v>
      </c>
      <c r="U2421">
        <f t="shared" si="185"/>
        <v>2014</v>
      </c>
    </row>
    <row r="2422" spans="1:21" ht="43.2" hidden="1" x14ac:dyDescent="0.3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7"/>
        <v>15</v>
      </c>
      <c r="P2422">
        <f t="shared" si="186"/>
        <v>69.47</v>
      </c>
      <c r="Q2422" s="9" t="s">
        <v>8334</v>
      </c>
      <c r="R2422" t="s">
        <v>8335</v>
      </c>
      <c r="S2422" s="16">
        <f t="shared" si="183"/>
        <v>41893.028877314813</v>
      </c>
      <c r="T2422" s="16">
        <f t="shared" si="184"/>
        <v>41953.070543981477</v>
      </c>
      <c r="U2422">
        <f t="shared" si="185"/>
        <v>2014</v>
      </c>
    </row>
    <row r="2423" spans="1:21" ht="28.8" hidden="1" x14ac:dyDescent="0.3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7"/>
        <v>0</v>
      </c>
      <c r="P2423">
        <f t="shared" si="186"/>
        <v>1</v>
      </c>
      <c r="Q2423" s="9" t="s">
        <v>8334</v>
      </c>
      <c r="R2423" t="s">
        <v>8335</v>
      </c>
      <c r="S2423" s="16">
        <f t="shared" si="183"/>
        <v>42026.687453703707</v>
      </c>
      <c r="T2423" s="16">
        <f t="shared" si="184"/>
        <v>42056.687453703707</v>
      </c>
      <c r="U2423">
        <f t="shared" si="185"/>
        <v>2015</v>
      </c>
    </row>
    <row r="2424" spans="1:21" ht="28.8" hidden="1" x14ac:dyDescent="0.3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7"/>
        <v>0</v>
      </c>
      <c r="P2424">
        <f t="shared" si="186"/>
        <v>1</v>
      </c>
      <c r="Q2424" s="9" t="s">
        <v>8334</v>
      </c>
      <c r="R2424" t="s">
        <v>8335</v>
      </c>
      <c r="S2424" s="16">
        <f t="shared" si="183"/>
        <v>42044.724953703699</v>
      </c>
      <c r="T2424" s="16">
        <f t="shared" si="184"/>
        <v>42074.683287037042</v>
      </c>
      <c r="U2424">
        <f t="shared" si="185"/>
        <v>2015</v>
      </c>
    </row>
    <row r="2425" spans="1:21" ht="43.2" hidden="1" x14ac:dyDescent="0.3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7"/>
        <v>0</v>
      </c>
      <c r="P2425">
        <f t="shared" si="186"/>
        <v>8</v>
      </c>
      <c r="Q2425" s="9" t="s">
        <v>8334</v>
      </c>
      <c r="R2425" t="s">
        <v>8335</v>
      </c>
      <c r="S2425" s="16">
        <f t="shared" si="183"/>
        <v>41974.704745370371</v>
      </c>
      <c r="T2425" s="16">
        <f t="shared" si="184"/>
        <v>42004.704745370371</v>
      </c>
      <c r="U2425">
        <f t="shared" si="185"/>
        <v>2014</v>
      </c>
    </row>
    <row r="2426" spans="1:21" ht="28.8" hidden="1" x14ac:dyDescent="0.3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7"/>
        <v>1</v>
      </c>
      <c r="P2426">
        <f t="shared" si="186"/>
        <v>34.44</v>
      </c>
      <c r="Q2426" s="9" t="s">
        <v>8334</v>
      </c>
      <c r="R2426" t="s">
        <v>8335</v>
      </c>
      <c r="S2426" s="16">
        <f t="shared" si="183"/>
        <v>41909.892453703702</v>
      </c>
      <c r="T2426" s="16">
        <f t="shared" si="184"/>
        <v>41939.892453703702</v>
      </c>
      <c r="U2426">
        <f t="shared" si="185"/>
        <v>2014</v>
      </c>
    </row>
    <row r="2427" spans="1:21" ht="57.6" hidden="1" x14ac:dyDescent="0.3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7"/>
        <v>0</v>
      </c>
      <c r="P2427">
        <f t="shared" si="186"/>
        <v>1</v>
      </c>
      <c r="Q2427" s="9" t="s">
        <v>8334</v>
      </c>
      <c r="R2427" t="s">
        <v>8335</v>
      </c>
      <c r="S2427" s="16">
        <f t="shared" si="183"/>
        <v>42502.913761574076</v>
      </c>
      <c r="T2427" s="16">
        <f t="shared" si="184"/>
        <v>42517.919444444444</v>
      </c>
      <c r="U2427">
        <f t="shared" si="185"/>
        <v>2016</v>
      </c>
    </row>
    <row r="2428" spans="1:21" ht="43.2" hidden="1" x14ac:dyDescent="0.3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7"/>
        <v>0</v>
      </c>
      <c r="P2428" t="str">
        <f t="shared" si="186"/>
        <v>N/A</v>
      </c>
      <c r="Q2428" s="9" t="s">
        <v>8334</v>
      </c>
      <c r="R2428" t="s">
        <v>8335</v>
      </c>
      <c r="S2428" s="16">
        <f t="shared" si="183"/>
        <v>42164.170046296291</v>
      </c>
      <c r="T2428" s="16">
        <f t="shared" si="184"/>
        <v>42224.170046296291</v>
      </c>
      <c r="U2428">
        <f t="shared" si="185"/>
        <v>2015</v>
      </c>
    </row>
    <row r="2429" spans="1:21" ht="28.8" hidden="1" x14ac:dyDescent="0.3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7"/>
        <v>0</v>
      </c>
      <c r="P2429">
        <f t="shared" si="186"/>
        <v>1</v>
      </c>
      <c r="Q2429" s="9" t="s">
        <v>8334</v>
      </c>
      <c r="R2429" t="s">
        <v>8335</v>
      </c>
      <c r="S2429" s="16">
        <f t="shared" si="183"/>
        <v>42412.318668981476</v>
      </c>
      <c r="T2429" s="16">
        <f t="shared" si="184"/>
        <v>42452.277002314819</v>
      </c>
      <c r="U2429">
        <f t="shared" si="185"/>
        <v>2016</v>
      </c>
    </row>
    <row r="2430" spans="1:21" ht="28.8" hidden="1" x14ac:dyDescent="0.3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7"/>
        <v>0</v>
      </c>
      <c r="P2430">
        <f t="shared" si="186"/>
        <v>1</v>
      </c>
      <c r="Q2430" s="9" t="s">
        <v>8334</v>
      </c>
      <c r="R2430" t="s">
        <v>8335</v>
      </c>
      <c r="S2430" s="16">
        <f t="shared" si="183"/>
        <v>42045.784155092595</v>
      </c>
      <c r="T2430" s="16">
        <f t="shared" si="184"/>
        <v>42075.742488425924</v>
      </c>
      <c r="U2430">
        <f t="shared" si="185"/>
        <v>2015</v>
      </c>
    </row>
    <row r="2431" spans="1:21" ht="43.2" hidden="1" x14ac:dyDescent="0.3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7"/>
        <v>1</v>
      </c>
      <c r="P2431">
        <f t="shared" si="186"/>
        <v>501.25</v>
      </c>
      <c r="Q2431" s="9" t="s">
        <v>8334</v>
      </c>
      <c r="R2431" t="s">
        <v>8335</v>
      </c>
      <c r="S2431" s="16">
        <f t="shared" si="183"/>
        <v>42734.879236111112</v>
      </c>
      <c r="T2431" s="16">
        <f t="shared" si="184"/>
        <v>42771.697222222225</v>
      </c>
      <c r="U2431">
        <f t="shared" si="185"/>
        <v>2016</v>
      </c>
    </row>
    <row r="2432" spans="1:21" ht="57.6" hidden="1" x14ac:dyDescent="0.3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7"/>
        <v>1</v>
      </c>
      <c r="P2432">
        <f t="shared" si="186"/>
        <v>10.5</v>
      </c>
      <c r="Q2432" s="9" t="s">
        <v>8334</v>
      </c>
      <c r="R2432" t="s">
        <v>8335</v>
      </c>
      <c r="S2432" s="16">
        <f t="shared" si="183"/>
        <v>42382.130833333329</v>
      </c>
      <c r="T2432" s="16">
        <f t="shared" si="184"/>
        <v>42412.130833333329</v>
      </c>
      <c r="U2432">
        <f t="shared" si="185"/>
        <v>2016</v>
      </c>
    </row>
    <row r="2433" spans="1:21" ht="28.8" hidden="1" x14ac:dyDescent="0.3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7"/>
        <v>0</v>
      </c>
      <c r="P2433">
        <f t="shared" si="186"/>
        <v>1</v>
      </c>
      <c r="Q2433" s="9" t="s">
        <v>8334</v>
      </c>
      <c r="R2433" t="s">
        <v>8335</v>
      </c>
      <c r="S2433" s="16">
        <f t="shared" si="183"/>
        <v>42489.099687499998</v>
      </c>
      <c r="T2433" s="16">
        <f t="shared" si="184"/>
        <v>42549.099687499998</v>
      </c>
      <c r="U2433">
        <f t="shared" si="185"/>
        <v>2016</v>
      </c>
    </row>
    <row r="2434" spans="1:21" ht="43.2" hidden="1" x14ac:dyDescent="0.3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87"/>
        <v>0</v>
      </c>
      <c r="P2434">
        <f t="shared" si="186"/>
        <v>1</v>
      </c>
      <c r="Q2434" s="9" t="s">
        <v>8334</v>
      </c>
      <c r="R2434" t="s">
        <v>8335</v>
      </c>
      <c r="S2434" s="16">
        <f t="shared" si="183"/>
        <v>42041.218715277777</v>
      </c>
      <c r="T2434" s="16">
        <f t="shared" si="184"/>
        <v>42071.218715277777</v>
      </c>
      <c r="U2434">
        <f t="shared" si="185"/>
        <v>2015</v>
      </c>
    </row>
    <row r="2435" spans="1:21" ht="43.2" hidden="1" x14ac:dyDescent="0.3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87"/>
        <v>0</v>
      </c>
      <c r="P2435" t="str">
        <f t="shared" si="186"/>
        <v>N/A</v>
      </c>
      <c r="Q2435" s="9" t="s">
        <v>8334</v>
      </c>
      <c r="R2435" t="s">
        <v>8335</v>
      </c>
      <c r="S2435" s="16">
        <f t="shared" ref="S2435:S2498" si="188">(((J2435/60)/60)/24)+DATE(1970,1,1)</f>
        <v>42397.89980324074</v>
      </c>
      <c r="T2435" s="16">
        <f t="shared" ref="T2435:T2498" si="189">(((I2435/60)/60)/24)+DATE(1970,1,1)</f>
        <v>42427.89980324074</v>
      </c>
      <c r="U2435">
        <f t="shared" ref="U2435:U2498" si="190">YEAR(S:S)</f>
        <v>2016</v>
      </c>
    </row>
    <row r="2436" spans="1:21" ht="43.2" hidden="1" x14ac:dyDescent="0.3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87"/>
        <v>0</v>
      </c>
      <c r="P2436">
        <f t="shared" ref="P2436:P2499" si="191">IFERROR(ROUND(E2436/L2436,2), "N/A")</f>
        <v>13</v>
      </c>
      <c r="Q2436" s="9" t="s">
        <v>8334</v>
      </c>
      <c r="R2436" t="s">
        <v>8335</v>
      </c>
      <c r="S2436" s="16">
        <f t="shared" si="188"/>
        <v>42180.18604166666</v>
      </c>
      <c r="T2436" s="16">
        <f t="shared" si="189"/>
        <v>42220.18604166666</v>
      </c>
      <c r="U2436">
        <f t="shared" si="190"/>
        <v>2015</v>
      </c>
    </row>
    <row r="2437" spans="1:21" ht="43.2" hidden="1" x14ac:dyDescent="0.3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ref="O2437:O2500" si="192">ROUND(E2437/D2437*100,0)</f>
        <v>0</v>
      </c>
      <c r="P2437">
        <f t="shared" si="191"/>
        <v>306</v>
      </c>
      <c r="Q2437" s="9" t="s">
        <v>8334</v>
      </c>
      <c r="R2437" t="s">
        <v>8335</v>
      </c>
      <c r="S2437" s="16">
        <f t="shared" si="188"/>
        <v>42252.277615740735</v>
      </c>
      <c r="T2437" s="16">
        <f t="shared" si="189"/>
        <v>42282.277615740735</v>
      </c>
      <c r="U2437">
        <f t="shared" si="190"/>
        <v>2015</v>
      </c>
    </row>
    <row r="2438" spans="1:21" ht="43.2" hidden="1" x14ac:dyDescent="0.3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2"/>
        <v>0</v>
      </c>
      <c r="P2438">
        <f t="shared" si="191"/>
        <v>22.5</v>
      </c>
      <c r="Q2438" s="9" t="s">
        <v>8334</v>
      </c>
      <c r="R2438" t="s">
        <v>8335</v>
      </c>
      <c r="S2438" s="16">
        <f t="shared" si="188"/>
        <v>42338.615393518514</v>
      </c>
      <c r="T2438" s="16">
        <f t="shared" si="189"/>
        <v>42398.615393518514</v>
      </c>
      <c r="U2438">
        <f t="shared" si="190"/>
        <v>2015</v>
      </c>
    </row>
    <row r="2439" spans="1:21" ht="43.2" hidden="1" x14ac:dyDescent="0.3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2"/>
        <v>0</v>
      </c>
      <c r="P2439" t="str">
        <f t="shared" si="191"/>
        <v>N/A</v>
      </c>
      <c r="Q2439" s="9" t="s">
        <v>8334</v>
      </c>
      <c r="R2439" t="s">
        <v>8335</v>
      </c>
      <c r="S2439" s="16">
        <f t="shared" si="188"/>
        <v>42031.965138888889</v>
      </c>
      <c r="T2439" s="16">
        <f t="shared" si="189"/>
        <v>42080.75</v>
      </c>
      <c r="U2439">
        <f t="shared" si="190"/>
        <v>2015</v>
      </c>
    </row>
    <row r="2440" spans="1:21" ht="43.2" hidden="1" x14ac:dyDescent="0.3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2"/>
        <v>0</v>
      </c>
      <c r="P2440">
        <f t="shared" si="191"/>
        <v>50</v>
      </c>
      <c r="Q2440" s="9" t="s">
        <v>8334</v>
      </c>
      <c r="R2440" t="s">
        <v>8335</v>
      </c>
      <c r="S2440" s="16">
        <f t="shared" si="188"/>
        <v>42285.91506944444</v>
      </c>
      <c r="T2440" s="16">
        <f t="shared" si="189"/>
        <v>42345.956736111111</v>
      </c>
      <c r="U2440">
        <f t="shared" si="190"/>
        <v>2015</v>
      </c>
    </row>
    <row r="2441" spans="1:21" ht="57.6" hidden="1" x14ac:dyDescent="0.3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2"/>
        <v>0</v>
      </c>
      <c r="P2441" t="str">
        <f t="shared" si="191"/>
        <v>N/A</v>
      </c>
      <c r="Q2441" s="9" t="s">
        <v>8334</v>
      </c>
      <c r="R2441" t="s">
        <v>8335</v>
      </c>
      <c r="S2441" s="16">
        <f t="shared" si="188"/>
        <v>42265.818622685183</v>
      </c>
      <c r="T2441" s="16">
        <f t="shared" si="189"/>
        <v>42295.818622685183</v>
      </c>
      <c r="U2441">
        <f t="shared" si="190"/>
        <v>2015</v>
      </c>
    </row>
    <row r="2442" spans="1:21" ht="28.8" hidden="1" x14ac:dyDescent="0.3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2"/>
        <v>0</v>
      </c>
      <c r="P2442">
        <f t="shared" si="191"/>
        <v>5</v>
      </c>
      <c r="Q2442" s="9" t="s">
        <v>8334</v>
      </c>
      <c r="R2442" t="s">
        <v>8335</v>
      </c>
      <c r="S2442" s="16">
        <f t="shared" si="188"/>
        <v>42383.899456018517</v>
      </c>
      <c r="T2442" s="16">
        <f t="shared" si="189"/>
        <v>42413.899456018517</v>
      </c>
      <c r="U2442">
        <f t="shared" si="190"/>
        <v>2016</v>
      </c>
    </row>
    <row r="2443" spans="1:21" ht="28.8" hidden="1" x14ac:dyDescent="0.3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2"/>
        <v>108</v>
      </c>
      <c r="P2443">
        <f t="shared" si="191"/>
        <v>74.23</v>
      </c>
      <c r="Q2443" s="9" t="s">
        <v>8334</v>
      </c>
      <c r="R2443" t="s">
        <v>8350</v>
      </c>
      <c r="S2443" s="16">
        <f t="shared" si="188"/>
        <v>42187.125625000001</v>
      </c>
      <c r="T2443" s="16">
        <f t="shared" si="189"/>
        <v>42208.207638888889</v>
      </c>
      <c r="U2443">
        <f t="shared" si="190"/>
        <v>2015</v>
      </c>
    </row>
    <row r="2444" spans="1:21" ht="28.8" hidden="1" x14ac:dyDescent="0.3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2"/>
        <v>126</v>
      </c>
      <c r="P2444">
        <f t="shared" si="191"/>
        <v>81.25</v>
      </c>
      <c r="Q2444" s="9" t="s">
        <v>8334</v>
      </c>
      <c r="R2444" t="s">
        <v>8350</v>
      </c>
      <c r="S2444" s="16">
        <f t="shared" si="188"/>
        <v>42052.666990740734</v>
      </c>
      <c r="T2444" s="16">
        <f t="shared" si="189"/>
        <v>42082.625324074077</v>
      </c>
      <c r="U2444">
        <f t="shared" si="190"/>
        <v>2015</v>
      </c>
    </row>
    <row r="2445" spans="1:21" ht="43.2" hidden="1" x14ac:dyDescent="0.3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2"/>
        <v>203</v>
      </c>
      <c r="P2445">
        <f t="shared" si="191"/>
        <v>130.22999999999999</v>
      </c>
      <c r="Q2445" s="9" t="s">
        <v>8334</v>
      </c>
      <c r="R2445" t="s">
        <v>8350</v>
      </c>
      <c r="S2445" s="16">
        <f t="shared" si="188"/>
        <v>41836.625254629631</v>
      </c>
      <c r="T2445" s="16">
        <f t="shared" si="189"/>
        <v>41866.625254629631</v>
      </c>
      <c r="U2445">
        <f t="shared" si="190"/>
        <v>2014</v>
      </c>
    </row>
    <row r="2446" spans="1:21" ht="43.2" hidden="1" x14ac:dyDescent="0.3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2"/>
        <v>109</v>
      </c>
      <c r="P2446">
        <f t="shared" si="191"/>
        <v>53.41</v>
      </c>
      <c r="Q2446" s="9" t="s">
        <v>8334</v>
      </c>
      <c r="R2446" t="s">
        <v>8350</v>
      </c>
      <c r="S2446" s="16">
        <f t="shared" si="188"/>
        <v>42485.754525462966</v>
      </c>
      <c r="T2446" s="16">
        <f t="shared" si="189"/>
        <v>42515.754525462966</v>
      </c>
      <c r="U2446">
        <f t="shared" si="190"/>
        <v>2016</v>
      </c>
    </row>
    <row r="2447" spans="1:21" ht="57.6" hidden="1" x14ac:dyDescent="0.3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2"/>
        <v>173</v>
      </c>
      <c r="P2447">
        <f t="shared" si="191"/>
        <v>75.13</v>
      </c>
      <c r="Q2447" s="9" t="s">
        <v>8334</v>
      </c>
      <c r="R2447" t="s">
        <v>8350</v>
      </c>
      <c r="S2447" s="16">
        <f t="shared" si="188"/>
        <v>42243.190057870372</v>
      </c>
      <c r="T2447" s="16">
        <f t="shared" si="189"/>
        <v>42273.190057870372</v>
      </c>
      <c r="U2447">
        <f t="shared" si="190"/>
        <v>2015</v>
      </c>
    </row>
    <row r="2448" spans="1:21" ht="57.6" hidden="1" x14ac:dyDescent="0.3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2"/>
        <v>168</v>
      </c>
      <c r="P2448">
        <f t="shared" si="191"/>
        <v>75.67</v>
      </c>
      <c r="Q2448" s="9" t="s">
        <v>8334</v>
      </c>
      <c r="R2448" t="s">
        <v>8350</v>
      </c>
      <c r="S2448" s="16">
        <f t="shared" si="188"/>
        <v>42670.602673611109</v>
      </c>
      <c r="T2448" s="16">
        <f t="shared" si="189"/>
        <v>42700.64434027778</v>
      </c>
      <c r="U2448">
        <f t="shared" si="190"/>
        <v>2016</v>
      </c>
    </row>
    <row r="2449" spans="1:21" ht="57.6" hidden="1" x14ac:dyDescent="0.3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2"/>
        <v>427</v>
      </c>
      <c r="P2449">
        <f t="shared" si="191"/>
        <v>31.69</v>
      </c>
      <c r="Q2449" s="9" t="s">
        <v>8334</v>
      </c>
      <c r="R2449" t="s">
        <v>8350</v>
      </c>
      <c r="S2449" s="16">
        <f t="shared" si="188"/>
        <v>42654.469826388886</v>
      </c>
      <c r="T2449" s="16">
        <f t="shared" si="189"/>
        <v>42686.166666666672</v>
      </c>
      <c r="U2449">
        <f t="shared" si="190"/>
        <v>2016</v>
      </c>
    </row>
    <row r="2450" spans="1:21" ht="43.2" hidden="1" x14ac:dyDescent="0.3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2"/>
        <v>108</v>
      </c>
      <c r="P2450">
        <f t="shared" si="191"/>
        <v>47.78</v>
      </c>
      <c r="Q2450" s="9" t="s">
        <v>8334</v>
      </c>
      <c r="R2450" t="s">
        <v>8350</v>
      </c>
      <c r="S2450" s="16">
        <f t="shared" si="188"/>
        <v>42607.316122685181</v>
      </c>
      <c r="T2450" s="16">
        <f t="shared" si="189"/>
        <v>42613.233333333337</v>
      </c>
      <c r="U2450">
        <f t="shared" si="190"/>
        <v>2016</v>
      </c>
    </row>
    <row r="2451" spans="1:21" ht="43.2" hidden="1" x14ac:dyDescent="0.3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2"/>
        <v>108</v>
      </c>
      <c r="P2451">
        <f t="shared" si="191"/>
        <v>90</v>
      </c>
      <c r="Q2451" s="9" t="s">
        <v>8334</v>
      </c>
      <c r="R2451" t="s">
        <v>8350</v>
      </c>
      <c r="S2451" s="16">
        <f t="shared" si="188"/>
        <v>41943.142534722225</v>
      </c>
      <c r="T2451" s="16">
        <f t="shared" si="189"/>
        <v>41973.184201388889</v>
      </c>
      <c r="U2451">
        <f t="shared" si="190"/>
        <v>2014</v>
      </c>
    </row>
    <row r="2452" spans="1:21" ht="43.2" hidden="1" x14ac:dyDescent="0.3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2"/>
        <v>102</v>
      </c>
      <c r="P2452">
        <f t="shared" si="191"/>
        <v>149.31</v>
      </c>
      <c r="Q2452" s="9" t="s">
        <v>8334</v>
      </c>
      <c r="R2452" t="s">
        <v>8350</v>
      </c>
      <c r="S2452" s="16">
        <f t="shared" si="188"/>
        <v>41902.07240740741</v>
      </c>
      <c r="T2452" s="16">
        <f t="shared" si="189"/>
        <v>41940.132638888892</v>
      </c>
      <c r="U2452">
        <f t="shared" si="190"/>
        <v>2014</v>
      </c>
    </row>
    <row r="2453" spans="1:21" ht="43.2" hidden="1" x14ac:dyDescent="0.3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2"/>
        <v>115</v>
      </c>
      <c r="P2453">
        <f t="shared" si="191"/>
        <v>62.07</v>
      </c>
      <c r="Q2453" s="9" t="s">
        <v>8334</v>
      </c>
      <c r="R2453" t="s">
        <v>8350</v>
      </c>
      <c r="S2453" s="16">
        <f t="shared" si="188"/>
        <v>42779.908449074079</v>
      </c>
      <c r="T2453" s="16">
        <f t="shared" si="189"/>
        <v>42799.908449074079</v>
      </c>
      <c r="U2453">
        <f t="shared" si="190"/>
        <v>2017</v>
      </c>
    </row>
    <row r="2454" spans="1:21" ht="43.2" hidden="1" x14ac:dyDescent="0.3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2"/>
        <v>134</v>
      </c>
      <c r="P2454">
        <f t="shared" si="191"/>
        <v>53.4</v>
      </c>
      <c r="Q2454" s="9" t="s">
        <v>8334</v>
      </c>
      <c r="R2454" t="s">
        <v>8350</v>
      </c>
      <c r="S2454" s="16">
        <f t="shared" si="188"/>
        <v>42338.84375</v>
      </c>
      <c r="T2454" s="16">
        <f t="shared" si="189"/>
        <v>42367.958333333328</v>
      </c>
      <c r="U2454">
        <f t="shared" si="190"/>
        <v>2015</v>
      </c>
    </row>
    <row r="2455" spans="1:21" ht="43.2" hidden="1" x14ac:dyDescent="0.3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2"/>
        <v>155</v>
      </c>
      <c r="P2455">
        <f t="shared" si="191"/>
        <v>69.27</v>
      </c>
      <c r="Q2455" s="9" t="s">
        <v>8334</v>
      </c>
      <c r="R2455" t="s">
        <v>8350</v>
      </c>
      <c r="S2455" s="16">
        <f t="shared" si="188"/>
        <v>42738.692233796297</v>
      </c>
      <c r="T2455" s="16">
        <f t="shared" si="189"/>
        <v>42768.692233796297</v>
      </c>
      <c r="U2455">
        <f t="shared" si="190"/>
        <v>2017</v>
      </c>
    </row>
    <row r="2456" spans="1:21" ht="43.2" hidden="1" x14ac:dyDescent="0.3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2"/>
        <v>101</v>
      </c>
      <c r="P2456">
        <f t="shared" si="191"/>
        <v>271.51</v>
      </c>
      <c r="Q2456" s="9" t="s">
        <v>8334</v>
      </c>
      <c r="R2456" t="s">
        <v>8350</v>
      </c>
      <c r="S2456" s="16">
        <f t="shared" si="188"/>
        <v>42770.201481481476</v>
      </c>
      <c r="T2456" s="16">
        <f t="shared" si="189"/>
        <v>42805.201481481476</v>
      </c>
      <c r="U2456">
        <f t="shared" si="190"/>
        <v>2017</v>
      </c>
    </row>
    <row r="2457" spans="1:21" ht="43.2" hidden="1" x14ac:dyDescent="0.3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2"/>
        <v>182</v>
      </c>
      <c r="P2457">
        <f t="shared" si="191"/>
        <v>34.130000000000003</v>
      </c>
      <c r="Q2457" s="9" t="s">
        <v>8334</v>
      </c>
      <c r="R2457" t="s">
        <v>8350</v>
      </c>
      <c r="S2457" s="16">
        <f t="shared" si="188"/>
        <v>42452.781828703708</v>
      </c>
      <c r="T2457" s="16">
        <f t="shared" si="189"/>
        <v>42480.781828703708</v>
      </c>
      <c r="U2457">
        <f t="shared" si="190"/>
        <v>2016</v>
      </c>
    </row>
    <row r="2458" spans="1:21" ht="43.2" hidden="1" x14ac:dyDescent="0.3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2"/>
        <v>181</v>
      </c>
      <c r="P2458">
        <f t="shared" si="191"/>
        <v>40.49</v>
      </c>
      <c r="Q2458" s="9" t="s">
        <v>8334</v>
      </c>
      <c r="R2458" t="s">
        <v>8350</v>
      </c>
      <c r="S2458" s="16">
        <f t="shared" si="188"/>
        <v>42761.961099537039</v>
      </c>
      <c r="T2458" s="16">
        <f t="shared" si="189"/>
        <v>42791.961099537039</v>
      </c>
      <c r="U2458">
        <f t="shared" si="190"/>
        <v>2017</v>
      </c>
    </row>
    <row r="2459" spans="1:21" ht="43.2" hidden="1" x14ac:dyDescent="0.3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2"/>
        <v>102</v>
      </c>
      <c r="P2459">
        <f t="shared" si="191"/>
        <v>189.76</v>
      </c>
      <c r="Q2459" s="9" t="s">
        <v>8334</v>
      </c>
      <c r="R2459" t="s">
        <v>8350</v>
      </c>
      <c r="S2459" s="16">
        <f t="shared" si="188"/>
        <v>42423.602500000001</v>
      </c>
      <c r="T2459" s="16">
        <f t="shared" si="189"/>
        <v>42453.560833333337</v>
      </c>
      <c r="U2459">
        <f t="shared" si="190"/>
        <v>2016</v>
      </c>
    </row>
    <row r="2460" spans="1:21" ht="57.6" hidden="1" x14ac:dyDescent="0.3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2"/>
        <v>110</v>
      </c>
      <c r="P2460">
        <f t="shared" si="191"/>
        <v>68.86</v>
      </c>
      <c r="Q2460" s="9" t="s">
        <v>8334</v>
      </c>
      <c r="R2460" t="s">
        <v>8350</v>
      </c>
      <c r="S2460" s="16">
        <f t="shared" si="188"/>
        <v>42495.871736111112</v>
      </c>
      <c r="T2460" s="16">
        <f t="shared" si="189"/>
        <v>42530.791666666672</v>
      </c>
      <c r="U2460">
        <f t="shared" si="190"/>
        <v>2016</v>
      </c>
    </row>
    <row r="2461" spans="1:21" ht="57.6" hidden="1" x14ac:dyDescent="0.3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2"/>
        <v>102</v>
      </c>
      <c r="P2461">
        <f t="shared" si="191"/>
        <v>108.78</v>
      </c>
      <c r="Q2461" s="9" t="s">
        <v>8334</v>
      </c>
      <c r="R2461" t="s">
        <v>8350</v>
      </c>
      <c r="S2461" s="16">
        <f t="shared" si="188"/>
        <v>42407.637557870374</v>
      </c>
      <c r="T2461" s="16">
        <f t="shared" si="189"/>
        <v>42452.595891203702</v>
      </c>
      <c r="U2461">
        <f t="shared" si="190"/>
        <v>2016</v>
      </c>
    </row>
    <row r="2462" spans="1:21" ht="43.2" hidden="1" x14ac:dyDescent="0.3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2"/>
        <v>101</v>
      </c>
      <c r="P2462">
        <f t="shared" si="191"/>
        <v>125.99</v>
      </c>
      <c r="Q2462" s="9" t="s">
        <v>8334</v>
      </c>
      <c r="R2462" t="s">
        <v>8350</v>
      </c>
      <c r="S2462" s="16">
        <f t="shared" si="188"/>
        <v>42704.187118055561</v>
      </c>
      <c r="T2462" s="16">
        <f t="shared" si="189"/>
        <v>42738.178472222222</v>
      </c>
      <c r="U2462">
        <f t="shared" si="190"/>
        <v>2016</v>
      </c>
    </row>
    <row r="2463" spans="1:21" ht="43.2" hidden="1" x14ac:dyDescent="0.3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2"/>
        <v>104</v>
      </c>
      <c r="P2463">
        <f t="shared" si="191"/>
        <v>90.52</v>
      </c>
      <c r="Q2463" s="9" t="s">
        <v>8323</v>
      </c>
      <c r="R2463" t="s">
        <v>8327</v>
      </c>
      <c r="S2463" s="16">
        <f t="shared" si="188"/>
        <v>40784.012696759259</v>
      </c>
      <c r="T2463" s="16">
        <f t="shared" si="189"/>
        <v>40817.125</v>
      </c>
      <c r="U2463">
        <f t="shared" si="190"/>
        <v>2011</v>
      </c>
    </row>
    <row r="2464" spans="1:21" ht="43.2" hidden="1" x14ac:dyDescent="0.3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2"/>
        <v>111</v>
      </c>
      <c r="P2464">
        <f t="shared" si="191"/>
        <v>28.88</v>
      </c>
      <c r="Q2464" s="9" t="s">
        <v>8323</v>
      </c>
      <c r="R2464" t="s">
        <v>8327</v>
      </c>
      <c r="S2464" s="16">
        <f t="shared" si="188"/>
        <v>41089.186296296299</v>
      </c>
      <c r="T2464" s="16">
        <f t="shared" si="189"/>
        <v>41109.186296296299</v>
      </c>
      <c r="U2464">
        <f t="shared" si="190"/>
        <v>2012</v>
      </c>
    </row>
    <row r="2465" spans="1:21" hidden="1" x14ac:dyDescent="0.3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2"/>
        <v>116</v>
      </c>
      <c r="P2465">
        <f t="shared" si="191"/>
        <v>31</v>
      </c>
      <c r="Q2465" s="9" t="s">
        <v>8323</v>
      </c>
      <c r="R2465" t="s">
        <v>8327</v>
      </c>
      <c r="S2465" s="16">
        <f t="shared" si="188"/>
        <v>41341.111400462964</v>
      </c>
      <c r="T2465" s="16">
        <f t="shared" si="189"/>
        <v>41380.791666666664</v>
      </c>
      <c r="U2465">
        <f t="shared" si="190"/>
        <v>2013</v>
      </c>
    </row>
    <row r="2466" spans="1:21" ht="43.2" hidden="1" x14ac:dyDescent="0.3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2"/>
        <v>111</v>
      </c>
      <c r="P2466">
        <f t="shared" si="191"/>
        <v>51.67</v>
      </c>
      <c r="Q2466" s="9" t="s">
        <v>8323</v>
      </c>
      <c r="R2466" t="s">
        <v>8327</v>
      </c>
      <c r="S2466" s="16">
        <f t="shared" si="188"/>
        <v>42248.90042824074</v>
      </c>
      <c r="T2466" s="16">
        <f t="shared" si="189"/>
        <v>42277.811805555553</v>
      </c>
      <c r="U2466">
        <f t="shared" si="190"/>
        <v>2015</v>
      </c>
    </row>
    <row r="2467" spans="1:21" ht="28.8" hidden="1" x14ac:dyDescent="0.3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2"/>
        <v>180</v>
      </c>
      <c r="P2467">
        <f t="shared" si="191"/>
        <v>26.27</v>
      </c>
      <c r="Q2467" s="9" t="s">
        <v>8323</v>
      </c>
      <c r="R2467" t="s">
        <v>8327</v>
      </c>
      <c r="S2467" s="16">
        <f t="shared" si="188"/>
        <v>41145.719305555554</v>
      </c>
      <c r="T2467" s="16">
        <f t="shared" si="189"/>
        <v>41175.719305555554</v>
      </c>
      <c r="U2467">
        <f t="shared" si="190"/>
        <v>2012</v>
      </c>
    </row>
    <row r="2468" spans="1:21" ht="43.2" hidden="1" x14ac:dyDescent="0.3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2"/>
        <v>100</v>
      </c>
      <c r="P2468">
        <f t="shared" si="191"/>
        <v>48.08</v>
      </c>
      <c r="Q2468" s="9" t="s">
        <v>8323</v>
      </c>
      <c r="R2468" t="s">
        <v>8327</v>
      </c>
      <c r="S2468" s="16">
        <f t="shared" si="188"/>
        <v>41373.102465277778</v>
      </c>
      <c r="T2468" s="16">
        <f t="shared" si="189"/>
        <v>41403.102465277778</v>
      </c>
      <c r="U2468">
        <f t="shared" si="190"/>
        <v>2013</v>
      </c>
    </row>
    <row r="2469" spans="1:21" ht="43.2" hidden="1" x14ac:dyDescent="0.3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2"/>
        <v>119</v>
      </c>
      <c r="P2469">
        <f t="shared" si="191"/>
        <v>27.56</v>
      </c>
      <c r="Q2469" s="9" t="s">
        <v>8323</v>
      </c>
      <c r="R2469" t="s">
        <v>8327</v>
      </c>
      <c r="S2469" s="16">
        <f t="shared" si="188"/>
        <v>41025.874201388891</v>
      </c>
      <c r="T2469" s="16">
        <f t="shared" si="189"/>
        <v>41039.708333333336</v>
      </c>
      <c r="U2469">
        <f t="shared" si="190"/>
        <v>2012</v>
      </c>
    </row>
    <row r="2470" spans="1:21" ht="43.2" hidden="1" x14ac:dyDescent="0.3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2"/>
        <v>107</v>
      </c>
      <c r="P2470">
        <f t="shared" si="191"/>
        <v>36.97</v>
      </c>
      <c r="Q2470" s="9" t="s">
        <v>8323</v>
      </c>
      <c r="R2470" t="s">
        <v>8327</v>
      </c>
      <c r="S2470" s="16">
        <f t="shared" si="188"/>
        <v>41174.154178240737</v>
      </c>
      <c r="T2470" s="16">
        <f t="shared" si="189"/>
        <v>41210.208333333336</v>
      </c>
      <c r="U2470">
        <f t="shared" si="190"/>
        <v>2012</v>
      </c>
    </row>
    <row r="2471" spans="1:21" ht="43.2" hidden="1" x14ac:dyDescent="0.3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2"/>
        <v>114</v>
      </c>
      <c r="P2471">
        <f t="shared" si="191"/>
        <v>29.02</v>
      </c>
      <c r="Q2471" s="9" t="s">
        <v>8323</v>
      </c>
      <c r="R2471" t="s">
        <v>8327</v>
      </c>
      <c r="S2471" s="16">
        <f t="shared" si="188"/>
        <v>40557.429733796293</v>
      </c>
      <c r="T2471" s="16">
        <f t="shared" si="189"/>
        <v>40582.429733796293</v>
      </c>
      <c r="U2471">
        <f t="shared" si="190"/>
        <v>2011</v>
      </c>
    </row>
    <row r="2472" spans="1:21" ht="43.2" hidden="1" x14ac:dyDescent="0.3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2"/>
        <v>103</v>
      </c>
      <c r="P2472">
        <f t="shared" si="191"/>
        <v>28.66</v>
      </c>
      <c r="Q2472" s="9" t="s">
        <v>8323</v>
      </c>
      <c r="R2472" t="s">
        <v>8327</v>
      </c>
      <c r="S2472" s="16">
        <f t="shared" si="188"/>
        <v>41023.07471064815</v>
      </c>
      <c r="T2472" s="16">
        <f t="shared" si="189"/>
        <v>41053.07471064815</v>
      </c>
      <c r="U2472">
        <f t="shared" si="190"/>
        <v>2012</v>
      </c>
    </row>
    <row r="2473" spans="1:21" ht="57.6" hidden="1" x14ac:dyDescent="0.3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2"/>
        <v>128</v>
      </c>
      <c r="P2473">
        <f t="shared" si="191"/>
        <v>37.65</v>
      </c>
      <c r="Q2473" s="9" t="s">
        <v>8323</v>
      </c>
      <c r="R2473" t="s">
        <v>8327</v>
      </c>
      <c r="S2473" s="16">
        <f t="shared" si="188"/>
        <v>40893.992962962962</v>
      </c>
      <c r="T2473" s="16">
        <f t="shared" si="189"/>
        <v>40933.992962962962</v>
      </c>
      <c r="U2473">
        <f t="shared" si="190"/>
        <v>2011</v>
      </c>
    </row>
    <row r="2474" spans="1:21" ht="57.6" hidden="1" x14ac:dyDescent="0.3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2"/>
        <v>136</v>
      </c>
      <c r="P2474">
        <f t="shared" si="191"/>
        <v>97.9</v>
      </c>
      <c r="Q2474" s="9" t="s">
        <v>8323</v>
      </c>
      <c r="R2474" t="s">
        <v>8327</v>
      </c>
      <c r="S2474" s="16">
        <f t="shared" si="188"/>
        <v>40354.11550925926</v>
      </c>
      <c r="T2474" s="16">
        <f t="shared" si="189"/>
        <v>40425.043749999997</v>
      </c>
      <c r="U2474">
        <f t="shared" si="190"/>
        <v>2010</v>
      </c>
    </row>
    <row r="2475" spans="1:21" ht="43.2" hidden="1" x14ac:dyDescent="0.3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2"/>
        <v>100</v>
      </c>
      <c r="P2475">
        <f t="shared" si="191"/>
        <v>42.55</v>
      </c>
      <c r="Q2475" s="9" t="s">
        <v>8323</v>
      </c>
      <c r="R2475" t="s">
        <v>8327</v>
      </c>
      <c r="S2475" s="16">
        <f t="shared" si="188"/>
        <v>41193.748483796298</v>
      </c>
      <c r="T2475" s="16">
        <f t="shared" si="189"/>
        <v>41223.790150462963</v>
      </c>
      <c r="U2475">
        <f t="shared" si="190"/>
        <v>2012</v>
      </c>
    </row>
    <row r="2476" spans="1:21" ht="57.6" hidden="1" x14ac:dyDescent="0.3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2"/>
        <v>100</v>
      </c>
      <c r="P2476">
        <f t="shared" si="191"/>
        <v>131.58000000000001</v>
      </c>
      <c r="Q2476" s="9" t="s">
        <v>8323</v>
      </c>
      <c r="R2476" t="s">
        <v>8327</v>
      </c>
      <c r="S2476" s="16">
        <f t="shared" si="188"/>
        <v>40417.011296296296</v>
      </c>
      <c r="T2476" s="16">
        <f t="shared" si="189"/>
        <v>40462.011296296296</v>
      </c>
      <c r="U2476">
        <f t="shared" si="190"/>
        <v>2010</v>
      </c>
    </row>
    <row r="2477" spans="1:21" ht="28.8" hidden="1" x14ac:dyDescent="0.3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2"/>
        <v>105</v>
      </c>
      <c r="P2477">
        <f t="shared" si="191"/>
        <v>32.32</v>
      </c>
      <c r="Q2477" s="9" t="s">
        <v>8323</v>
      </c>
      <c r="R2477" t="s">
        <v>8327</v>
      </c>
      <c r="S2477" s="16">
        <f t="shared" si="188"/>
        <v>40310.287673611114</v>
      </c>
      <c r="T2477" s="16">
        <f t="shared" si="189"/>
        <v>40369.916666666664</v>
      </c>
      <c r="U2477">
        <f t="shared" si="190"/>
        <v>2010</v>
      </c>
    </row>
    <row r="2478" spans="1:21" ht="43.2" hidden="1" x14ac:dyDescent="0.3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2"/>
        <v>105</v>
      </c>
      <c r="P2478">
        <f t="shared" si="191"/>
        <v>61.1</v>
      </c>
      <c r="Q2478" s="9" t="s">
        <v>8323</v>
      </c>
      <c r="R2478" t="s">
        <v>8327</v>
      </c>
      <c r="S2478" s="16">
        <f t="shared" si="188"/>
        <v>41913.328356481477</v>
      </c>
      <c r="T2478" s="16">
        <f t="shared" si="189"/>
        <v>41946.370023148149</v>
      </c>
      <c r="U2478">
        <f t="shared" si="190"/>
        <v>2014</v>
      </c>
    </row>
    <row r="2479" spans="1:21" ht="28.8" hidden="1" x14ac:dyDescent="0.3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2"/>
        <v>171</v>
      </c>
      <c r="P2479">
        <f t="shared" si="191"/>
        <v>31.34</v>
      </c>
      <c r="Q2479" s="9" t="s">
        <v>8323</v>
      </c>
      <c r="R2479" t="s">
        <v>8327</v>
      </c>
      <c r="S2479" s="16">
        <f t="shared" si="188"/>
        <v>41088.691493055558</v>
      </c>
      <c r="T2479" s="16">
        <f t="shared" si="189"/>
        <v>41133.691493055558</v>
      </c>
      <c r="U2479">
        <f t="shared" si="190"/>
        <v>2012</v>
      </c>
    </row>
    <row r="2480" spans="1:21" ht="43.2" hidden="1" x14ac:dyDescent="0.3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2"/>
        <v>128</v>
      </c>
      <c r="P2480">
        <f t="shared" si="191"/>
        <v>129.11000000000001</v>
      </c>
      <c r="Q2480" s="9" t="s">
        <v>8323</v>
      </c>
      <c r="R2480" t="s">
        <v>8327</v>
      </c>
      <c r="S2480" s="16">
        <f t="shared" si="188"/>
        <v>41257.950381944444</v>
      </c>
      <c r="T2480" s="16">
        <f t="shared" si="189"/>
        <v>41287.950381944444</v>
      </c>
      <c r="U2480">
        <f t="shared" si="190"/>
        <v>2012</v>
      </c>
    </row>
    <row r="2481" spans="1:21" ht="28.8" hidden="1" x14ac:dyDescent="0.3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2"/>
        <v>133</v>
      </c>
      <c r="P2481">
        <f t="shared" si="191"/>
        <v>25.02</v>
      </c>
      <c r="Q2481" s="9" t="s">
        <v>8323</v>
      </c>
      <c r="R2481" t="s">
        <v>8327</v>
      </c>
      <c r="S2481" s="16">
        <f t="shared" si="188"/>
        <v>41107.726782407408</v>
      </c>
      <c r="T2481" s="16">
        <f t="shared" si="189"/>
        <v>41118.083333333336</v>
      </c>
      <c r="U2481">
        <f t="shared" si="190"/>
        <v>2012</v>
      </c>
    </row>
    <row r="2482" spans="1:21" ht="43.2" hidden="1" x14ac:dyDescent="0.3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2"/>
        <v>100</v>
      </c>
      <c r="P2482">
        <f t="shared" si="191"/>
        <v>250</v>
      </c>
      <c r="Q2482" s="9" t="s">
        <v>8323</v>
      </c>
      <c r="R2482" t="s">
        <v>8327</v>
      </c>
      <c r="S2482" s="16">
        <f t="shared" si="188"/>
        <v>42227.936157407406</v>
      </c>
      <c r="T2482" s="16">
        <f t="shared" si="189"/>
        <v>42287.936157407406</v>
      </c>
      <c r="U2482">
        <f t="shared" si="190"/>
        <v>2015</v>
      </c>
    </row>
    <row r="2483" spans="1:21" ht="43.2" hidden="1" x14ac:dyDescent="0.3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2"/>
        <v>113</v>
      </c>
      <c r="P2483">
        <f t="shared" si="191"/>
        <v>47.54</v>
      </c>
      <c r="Q2483" s="9" t="s">
        <v>8323</v>
      </c>
      <c r="R2483" t="s">
        <v>8327</v>
      </c>
      <c r="S2483" s="16">
        <f t="shared" si="188"/>
        <v>40999.645925925928</v>
      </c>
      <c r="T2483" s="16">
        <f t="shared" si="189"/>
        <v>41029.645925925928</v>
      </c>
      <c r="U2483">
        <f t="shared" si="190"/>
        <v>2012</v>
      </c>
    </row>
    <row r="2484" spans="1:21" ht="43.2" hidden="1" x14ac:dyDescent="0.3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2"/>
        <v>100</v>
      </c>
      <c r="P2484">
        <f t="shared" si="191"/>
        <v>40.04</v>
      </c>
      <c r="Q2484" s="9" t="s">
        <v>8323</v>
      </c>
      <c r="R2484" t="s">
        <v>8327</v>
      </c>
      <c r="S2484" s="16">
        <f t="shared" si="188"/>
        <v>40711.782210648147</v>
      </c>
      <c r="T2484" s="16">
        <f t="shared" si="189"/>
        <v>40756.782210648147</v>
      </c>
      <c r="U2484">
        <f t="shared" si="190"/>
        <v>2011</v>
      </c>
    </row>
    <row r="2485" spans="1:21" ht="43.2" hidden="1" x14ac:dyDescent="0.3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2"/>
        <v>114</v>
      </c>
      <c r="P2485">
        <f t="shared" si="191"/>
        <v>65.84</v>
      </c>
      <c r="Q2485" s="9" t="s">
        <v>8323</v>
      </c>
      <c r="R2485" t="s">
        <v>8327</v>
      </c>
      <c r="S2485" s="16">
        <f t="shared" si="188"/>
        <v>40970.750034722223</v>
      </c>
      <c r="T2485" s="16">
        <f t="shared" si="189"/>
        <v>41030.708368055559</v>
      </c>
      <c r="U2485">
        <f t="shared" si="190"/>
        <v>2012</v>
      </c>
    </row>
    <row r="2486" spans="1:21" ht="57.6" hidden="1" x14ac:dyDescent="0.3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2"/>
        <v>119</v>
      </c>
      <c r="P2486">
        <f t="shared" si="191"/>
        <v>46.4</v>
      </c>
      <c r="Q2486" s="9" t="s">
        <v>8323</v>
      </c>
      <c r="R2486" t="s">
        <v>8327</v>
      </c>
      <c r="S2486" s="16">
        <f t="shared" si="188"/>
        <v>40771.916701388887</v>
      </c>
      <c r="T2486" s="16">
        <f t="shared" si="189"/>
        <v>40801.916701388887</v>
      </c>
      <c r="U2486">
        <f t="shared" si="190"/>
        <v>2011</v>
      </c>
    </row>
    <row r="2487" spans="1:21" ht="43.2" hidden="1" x14ac:dyDescent="0.3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2"/>
        <v>103</v>
      </c>
      <c r="P2487">
        <f t="shared" si="191"/>
        <v>50.37</v>
      </c>
      <c r="Q2487" s="9" t="s">
        <v>8323</v>
      </c>
      <c r="R2487" t="s">
        <v>8327</v>
      </c>
      <c r="S2487" s="16">
        <f t="shared" si="188"/>
        <v>40793.998599537037</v>
      </c>
      <c r="T2487" s="16">
        <f t="shared" si="189"/>
        <v>40828.998599537037</v>
      </c>
      <c r="U2487">
        <f t="shared" si="190"/>
        <v>2011</v>
      </c>
    </row>
    <row r="2488" spans="1:21" ht="43.2" hidden="1" x14ac:dyDescent="0.3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2"/>
        <v>266</v>
      </c>
      <c r="P2488">
        <f t="shared" si="191"/>
        <v>26.57</v>
      </c>
      <c r="Q2488" s="9" t="s">
        <v>8323</v>
      </c>
      <c r="R2488" t="s">
        <v>8327</v>
      </c>
      <c r="S2488" s="16">
        <f t="shared" si="188"/>
        <v>40991.708055555559</v>
      </c>
      <c r="T2488" s="16">
        <f t="shared" si="189"/>
        <v>41021.708055555559</v>
      </c>
      <c r="U2488">
        <f t="shared" si="190"/>
        <v>2012</v>
      </c>
    </row>
    <row r="2489" spans="1:21" ht="43.2" hidden="1" x14ac:dyDescent="0.3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2"/>
        <v>100</v>
      </c>
      <c r="P2489">
        <f t="shared" si="191"/>
        <v>39.49</v>
      </c>
      <c r="Q2489" s="9" t="s">
        <v>8323</v>
      </c>
      <c r="R2489" t="s">
        <v>8327</v>
      </c>
      <c r="S2489" s="16">
        <f t="shared" si="188"/>
        <v>41026.083298611113</v>
      </c>
      <c r="T2489" s="16">
        <f t="shared" si="189"/>
        <v>41056.083298611113</v>
      </c>
      <c r="U2489">
        <f t="shared" si="190"/>
        <v>2012</v>
      </c>
    </row>
    <row r="2490" spans="1:21" ht="57.6" hidden="1" x14ac:dyDescent="0.3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2"/>
        <v>107</v>
      </c>
      <c r="P2490">
        <f t="shared" si="191"/>
        <v>49.25</v>
      </c>
      <c r="Q2490" s="9" t="s">
        <v>8323</v>
      </c>
      <c r="R2490" t="s">
        <v>8327</v>
      </c>
      <c r="S2490" s="16">
        <f t="shared" si="188"/>
        <v>40833.633194444446</v>
      </c>
      <c r="T2490" s="16">
        <f t="shared" si="189"/>
        <v>40863.674861111111</v>
      </c>
      <c r="U2490">
        <f t="shared" si="190"/>
        <v>2011</v>
      </c>
    </row>
    <row r="2491" spans="1:21" ht="43.2" hidden="1" x14ac:dyDescent="0.3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2"/>
        <v>134</v>
      </c>
      <c r="P2491">
        <f t="shared" si="191"/>
        <v>62.38</v>
      </c>
      <c r="Q2491" s="9" t="s">
        <v>8323</v>
      </c>
      <c r="R2491" t="s">
        <v>8327</v>
      </c>
      <c r="S2491" s="16">
        <f t="shared" si="188"/>
        <v>41373.690266203703</v>
      </c>
      <c r="T2491" s="16">
        <f t="shared" si="189"/>
        <v>41403.690266203703</v>
      </c>
      <c r="U2491">
        <f t="shared" si="190"/>
        <v>2013</v>
      </c>
    </row>
    <row r="2492" spans="1:21" ht="43.2" hidden="1" x14ac:dyDescent="0.3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2"/>
        <v>121</v>
      </c>
      <c r="P2492">
        <f t="shared" si="191"/>
        <v>37.94</v>
      </c>
      <c r="Q2492" s="9" t="s">
        <v>8323</v>
      </c>
      <c r="R2492" t="s">
        <v>8327</v>
      </c>
      <c r="S2492" s="16">
        <f t="shared" si="188"/>
        <v>41023.227731481478</v>
      </c>
      <c r="T2492" s="16">
        <f t="shared" si="189"/>
        <v>41083.227731481478</v>
      </c>
      <c r="U2492">
        <f t="shared" si="190"/>
        <v>2012</v>
      </c>
    </row>
    <row r="2493" spans="1:21" ht="43.2" hidden="1" x14ac:dyDescent="0.3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2"/>
        <v>103</v>
      </c>
      <c r="P2493">
        <f t="shared" si="191"/>
        <v>51.6</v>
      </c>
      <c r="Q2493" s="9" t="s">
        <v>8323</v>
      </c>
      <c r="R2493" t="s">
        <v>8327</v>
      </c>
      <c r="S2493" s="16">
        <f t="shared" si="188"/>
        <v>40542.839282407411</v>
      </c>
      <c r="T2493" s="16">
        <f t="shared" si="189"/>
        <v>40559.07708333333</v>
      </c>
      <c r="U2493">
        <f t="shared" si="190"/>
        <v>2010</v>
      </c>
    </row>
    <row r="2494" spans="1:21" ht="28.8" hidden="1" x14ac:dyDescent="0.3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2"/>
        <v>125</v>
      </c>
      <c r="P2494">
        <f t="shared" si="191"/>
        <v>27.78</v>
      </c>
      <c r="Q2494" s="9" t="s">
        <v>8323</v>
      </c>
      <c r="R2494" t="s">
        <v>8327</v>
      </c>
      <c r="S2494" s="16">
        <f t="shared" si="188"/>
        <v>41024.985972222225</v>
      </c>
      <c r="T2494" s="16">
        <f t="shared" si="189"/>
        <v>41076.415972222225</v>
      </c>
      <c r="U2494">
        <f t="shared" si="190"/>
        <v>2012</v>
      </c>
    </row>
    <row r="2495" spans="1:21" ht="43.2" hidden="1" x14ac:dyDescent="0.3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2"/>
        <v>129</v>
      </c>
      <c r="P2495">
        <f t="shared" si="191"/>
        <v>99.38</v>
      </c>
      <c r="Q2495" s="9" t="s">
        <v>8323</v>
      </c>
      <c r="R2495" t="s">
        <v>8327</v>
      </c>
      <c r="S2495" s="16">
        <f t="shared" si="188"/>
        <v>41348.168287037035</v>
      </c>
      <c r="T2495" s="16">
        <f t="shared" si="189"/>
        <v>41393.168287037035</v>
      </c>
      <c r="U2495">
        <f t="shared" si="190"/>
        <v>2013</v>
      </c>
    </row>
    <row r="2496" spans="1:21" ht="43.2" hidden="1" x14ac:dyDescent="0.3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2"/>
        <v>101</v>
      </c>
      <c r="P2496">
        <f t="shared" si="191"/>
        <v>38.85</v>
      </c>
      <c r="Q2496" s="9" t="s">
        <v>8323</v>
      </c>
      <c r="R2496" t="s">
        <v>8327</v>
      </c>
      <c r="S2496" s="16">
        <f t="shared" si="188"/>
        <v>41022.645185185182</v>
      </c>
      <c r="T2496" s="16">
        <f t="shared" si="189"/>
        <v>41052.645185185182</v>
      </c>
      <c r="U2496">
        <f t="shared" si="190"/>
        <v>2012</v>
      </c>
    </row>
    <row r="2497" spans="1:21" ht="43.2" hidden="1" x14ac:dyDescent="0.3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2"/>
        <v>128</v>
      </c>
      <c r="P2497">
        <f t="shared" si="191"/>
        <v>45.55</v>
      </c>
      <c r="Q2497" s="9" t="s">
        <v>8323</v>
      </c>
      <c r="R2497" t="s">
        <v>8327</v>
      </c>
      <c r="S2497" s="16">
        <f t="shared" si="188"/>
        <v>41036.946469907409</v>
      </c>
      <c r="T2497" s="16">
        <f t="shared" si="189"/>
        <v>41066.946469907409</v>
      </c>
      <c r="U2497">
        <f t="shared" si="190"/>
        <v>2012</v>
      </c>
    </row>
    <row r="2498" spans="1:21" ht="28.8" hidden="1" x14ac:dyDescent="0.3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2"/>
        <v>100</v>
      </c>
      <c r="P2498">
        <f t="shared" si="191"/>
        <v>600</v>
      </c>
      <c r="Q2498" s="9" t="s">
        <v>8323</v>
      </c>
      <c r="R2498" t="s">
        <v>8327</v>
      </c>
      <c r="S2498" s="16">
        <f t="shared" si="188"/>
        <v>41327.996435185189</v>
      </c>
      <c r="T2498" s="16">
        <f t="shared" si="189"/>
        <v>41362.954768518517</v>
      </c>
      <c r="U2498">
        <f t="shared" si="190"/>
        <v>2013</v>
      </c>
    </row>
    <row r="2499" spans="1:21" ht="43.2" hidden="1" x14ac:dyDescent="0.3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2"/>
        <v>113</v>
      </c>
      <c r="P2499">
        <f t="shared" si="191"/>
        <v>80.55</v>
      </c>
      <c r="Q2499" s="9" t="s">
        <v>8323</v>
      </c>
      <c r="R2499" t="s">
        <v>8327</v>
      </c>
      <c r="S2499" s="16">
        <f t="shared" ref="S2499:S2562" si="193">(((J2499/60)/60)/24)+DATE(1970,1,1)</f>
        <v>40730.878912037035</v>
      </c>
      <c r="T2499" s="16">
        <f t="shared" ref="T2499:T2562" si="194">(((I2499/60)/60)/24)+DATE(1970,1,1)</f>
        <v>40760.878912037035</v>
      </c>
      <c r="U2499">
        <f t="shared" ref="U2499:U2562" si="195">YEAR(S:S)</f>
        <v>2011</v>
      </c>
    </row>
    <row r="2500" spans="1:21" ht="43.2" hidden="1" x14ac:dyDescent="0.3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2"/>
        <v>106</v>
      </c>
      <c r="P2500">
        <f t="shared" ref="P2500:P2563" si="196">IFERROR(ROUND(E2500/L2500,2), "N/A")</f>
        <v>52.8</v>
      </c>
      <c r="Q2500" s="9" t="s">
        <v>8323</v>
      </c>
      <c r="R2500" t="s">
        <v>8327</v>
      </c>
      <c r="S2500" s="16">
        <f t="shared" si="193"/>
        <v>42017.967442129629</v>
      </c>
      <c r="T2500" s="16">
        <f t="shared" si="194"/>
        <v>42031.967442129629</v>
      </c>
      <c r="U2500">
        <f t="shared" si="195"/>
        <v>2015</v>
      </c>
    </row>
    <row r="2501" spans="1:21" ht="43.2" hidden="1" x14ac:dyDescent="0.3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ref="O2501:O2564" si="197">ROUND(E2501/D2501*100,0)</f>
        <v>203</v>
      </c>
      <c r="P2501">
        <f t="shared" si="196"/>
        <v>47.68</v>
      </c>
      <c r="Q2501" s="9" t="s">
        <v>8323</v>
      </c>
      <c r="R2501" t="s">
        <v>8327</v>
      </c>
      <c r="S2501" s="16">
        <f t="shared" si="193"/>
        <v>41226.648576388885</v>
      </c>
      <c r="T2501" s="16">
        <f t="shared" si="194"/>
        <v>41274.75</v>
      </c>
      <c r="U2501">
        <f t="shared" si="195"/>
        <v>2012</v>
      </c>
    </row>
    <row r="2502" spans="1:21" ht="43.2" hidden="1" x14ac:dyDescent="0.3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7"/>
        <v>113</v>
      </c>
      <c r="P2502">
        <f t="shared" si="196"/>
        <v>23.45</v>
      </c>
      <c r="Q2502" s="9" t="s">
        <v>8323</v>
      </c>
      <c r="R2502" t="s">
        <v>8327</v>
      </c>
      <c r="S2502" s="16">
        <f t="shared" si="193"/>
        <v>41053.772858796299</v>
      </c>
      <c r="T2502" s="16">
        <f t="shared" si="194"/>
        <v>41083.772858796299</v>
      </c>
      <c r="U2502">
        <f t="shared" si="195"/>
        <v>2012</v>
      </c>
    </row>
    <row r="2503" spans="1:21" ht="43.2" hidden="1" x14ac:dyDescent="0.3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7"/>
        <v>3</v>
      </c>
      <c r="P2503">
        <f t="shared" si="196"/>
        <v>40.14</v>
      </c>
      <c r="Q2503" s="9" t="s">
        <v>8334</v>
      </c>
      <c r="R2503" t="s">
        <v>8351</v>
      </c>
      <c r="S2503" s="16">
        <f t="shared" si="193"/>
        <v>42244.776666666665</v>
      </c>
      <c r="T2503" s="16">
        <f t="shared" si="194"/>
        <v>42274.776666666665</v>
      </c>
      <c r="U2503">
        <f t="shared" si="195"/>
        <v>2015</v>
      </c>
    </row>
    <row r="2504" spans="1:21" ht="57.6" hidden="1" x14ac:dyDescent="0.3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7"/>
        <v>0</v>
      </c>
      <c r="P2504">
        <f t="shared" si="196"/>
        <v>17.2</v>
      </c>
      <c r="Q2504" s="9" t="s">
        <v>8334</v>
      </c>
      <c r="R2504" t="s">
        <v>8351</v>
      </c>
      <c r="S2504" s="16">
        <f t="shared" si="193"/>
        <v>41858.825439814813</v>
      </c>
      <c r="T2504" s="16">
        <f t="shared" si="194"/>
        <v>41903.825439814813</v>
      </c>
      <c r="U2504">
        <f t="shared" si="195"/>
        <v>2014</v>
      </c>
    </row>
    <row r="2505" spans="1:21" ht="43.2" hidden="1" x14ac:dyDescent="0.3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7"/>
        <v>0</v>
      </c>
      <c r="P2505" t="str">
        <f t="shared" si="196"/>
        <v>N/A</v>
      </c>
      <c r="Q2505" s="9" t="s">
        <v>8334</v>
      </c>
      <c r="R2505" t="s">
        <v>8351</v>
      </c>
      <c r="S2505" s="16">
        <f t="shared" si="193"/>
        <v>42498.899398148147</v>
      </c>
      <c r="T2505" s="16">
        <f t="shared" si="194"/>
        <v>42528.879166666666</v>
      </c>
      <c r="U2505">
        <f t="shared" si="195"/>
        <v>2016</v>
      </c>
    </row>
    <row r="2506" spans="1:21" ht="28.8" hidden="1" x14ac:dyDescent="0.3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7"/>
        <v>0</v>
      </c>
      <c r="P2506" t="str">
        <f t="shared" si="196"/>
        <v>N/A</v>
      </c>
      <c r="Q2506" s="9" t="s">
        <v>8334</v>
      </c>
      <c r="R2506" t="s">
        <v>8351</v>
      </c>
      <c r="S2506" s="16">
        <f t="shared" si="193"/>
        <v>41928.015439814815</v>
      </c>
      <c r="T2506" s="16">
        <f t="shared" si="194"/>
        <v>41958.057106481487</v>
      </c>
      <c r="U2506">
        <f t="shared" si="195"/>
        <v>2014</v>
      </c>
    </row>
    <row r="2507" spans="1:21" ht="57.6" hidden="1" x14ac:dyDescent="0.3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7"/>
        <v>0</v>
      </c>
      <c r="P2507" t="str">
        <f t="shared" si="196"/>
        <v>N/A</v>
      </c>
      <c r="Q2507" s="9" t="s">
        <v>8334</v>
      </c>
      <c r="R2507" t="s">
        <v>8351</v>
      </c>
      <c r="S2507" s="16">
        <f t="shared" si="193"/>
        <v>42047.05574074074</v>
      </c>
      <c r="T2507" s="16">
        <f t="shared" si="194"/>
        <v>42077.014074074075</v>
      </c>
      <c r="U2507">
        <f t="shared" si="195"/>
        <v>2015</v>
      </c>
    </row>
    <row r="2508" spans="1:21" ht="43.2" hidden="1" x14ac:dyDescent="0.3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7"/>
        <v>1</v>
      </c>
      <c r="P2508">
        <f t="shared" si="196"/>
        <v>15</v>
      </c>
      <c r="Q2508" s="9" t="s">
        <v>8334</v>
      </c>
      <c r="R2508" t="s">
        <v>8351</v>
      </c>
      <c r="S2508" s="16">
        <f t="shared" si="193"/>
        <v>42258.297094907408</v>
      </c>
      <c r="T2508" s="16">
        <f t="shared" si="194"/>
        <v>42280.875</v>
      </c>
      <c r="U2508">
        <f t="shared" si="195"/>
        <v>2015</v>
      </c>
    </row>
    <row r="2509" spans="1:21" hidden="1" x14ac:dyDescent="0.3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7"/>
        <v>0</v>
      </c>
      <c r="P2509" t="str">
        <f t="shared" si="196"/>
        <v>N/A</v>
      </c>
      <c r="Q2509" s="9" t="s">
        <v>8334</v>
      </c>
      <c r="R2509" t="s">
        <v>8351</v>
      </c>
      <c r="S2509" s="16">
        <f t="shared" si="193"/>
        <v>42105.072962962964</v>
      </c>
      <c r="T2509" s="16">
        <f t="shared" si="194"/>
        <v>42135.072962962964</v>
      </c>
      <c r="U2509">
        <f t="shared" si="195"/>
        <v>2015</v>
      </c>
    </row>
    <row r="2510" spans="1:21" ht="43.2" hidden="1" x14ac:dyDescent="0.3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7"/>
        <v>0</v>
      </c>
      <c r="P2510" t="str">
        <f t="shared" si="196"/>
        <v>N/A</v>
      </c>
      <c r="Q2510" s="9" t="s">
        <v>8334</v>
      </c>
      <c r="R2510" t="s">
        <v>8351</v>
      </c>
      <c r="S2510" s="16">
        <f t="shared" si="193"/>
        <v>41835.951782407406</v>
      </c>
      <c r="T2510" s="16">
        <f t="shared" si="194"/>
        <v>41865.951782407406</v>
      </c>
      <c r="U2510">
        <f t="shared" si="195"/>
        <v>2014</v>
      </c>
    </row>
    <row r="2511" spans="1:21" ht="43.2" hidden="1" x14ac:dyDescent="0.3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7"/>
        <v>1</v>
      </c>
      <c r="P2511">
        <f t="shared" si="196"/>
        <v>35.71</v>
      </c>
      <c r="Q2511" s="9" t="s">
        <v>8334</v>
      </c>
      <c r="R2511" t="s">
        <v>8351</v>
      </c>
      <c r="S2511" s="16">
        <f t="shared" si="193"/>
        <v>42058.809594907405</v>
      </c>
      <c r="T2511" s="16">
        <f t="shared" si="194"/>
        <v>42114.767928240741</v>
      </c>
      <c r="U2511">
        <f t="shared" si="195"/>
        <v>2015</v>
      </c>
    </row>
    <row r="2512" spans="1:21" ht="43.2" hidden="1" x14ac:dyDescent="0.3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7"/>
        <v>0</v>
      </c>
      <c r="P2512">
        <f t="shared" si="196"/>
        <v>37.5</v>
      </c>
      <c r="Q2512" s="9" t="s">
        <v>8334</v>
      </c>
      <c r="R2512" t="s">
        <v>8351</v>
      </c>
      <c r="S2512" s="16">
        <f t="shared" si="193"/>
        <v>42078.997361111105</v>
      </c>
      <c r="T2512" s="16">
        <f t="shared" si="194"/>
        <v>42138.997361111105</v>
      </c>
      <c r="U2512">
        <f t="shared" si="195"/>
        <v>2015</v>
      </c>
    </row>
    <row r="2513" spans="1:21" ht="43.2" hidden="1" x14ac:dyDescent="0.3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7"/>
        <v>0</v>
      </c>
      <c r="P2513" t="str">
        <f t="shared" si="196"/>
        <v>N/A</v>
      </c>
      <c r="Q2513" s="9" t="s">
        <v>8334</v>
      </c>
      <c r="R2513" t="s">
        <v>8351</v>
      </c>
      <c r="S2513" s="16">
        <f t="shared" si="193"/>
        <v>42371.446909722217</v>
      </c>
      <c r="T2513" s="16">
        <f t="shared" si="194"/>
        <v>42401.446909722217</v>
      </c>
      <c r="U2513">
        <f t="shared" si="195"/>
        <v>2016</v>
      </c>
    </row>
    <row r="2514" spans="1:21" ht="43.2" hidden="1" x14ac:dyDescent="0.3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7"/>
        <v>0</v>
      </c>
      <c r="P2514" t="str">
        <f t="shared" si="196"/>
        <v>N/A</v>
      </c>
      <c r="Q2514" s="9" t="s">
        <v>8334</v>
      </c>
      <c r="R2514" t="s">
        <v>8351</v>
      </c>
      <c r="S2514" s="16">
        <f t="shared" si="193"/>
        <v>41971.876863425925</v>
      </c>
      <c r="T2514" s="16">
        <f t="shared" si="194"/>
        <v>41986.876863425925</v>
      </c>
      <c r="U2514">
        <f t="shared" si="195"/>
        <v>2014</v>
      </c>
    </row>
    <row r="2515" spans="1:21" ht="57.6" hidden="1" x14ac:dyDescent="0.3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7"/>
        <v>0</v>
      </c>
      <c r="P2515" t="str">
        <f t="shared" si="196"/>
        <v>N/A</v>
      </c>
      <c r="Q2515" s="9" t="s">
        <v>8334</v>
      </c>
      <c r="R2515" t="s">
        <v>8351</v>
      </c>
      <c r="S2515" s="16">
        <f t="shared" si="193"/>
        <v>42732.00681712963</v>
      </c>
      <c r="T2515" s="16">
        <f t="shared" si="194"/>
        <v>42792.00681712963</v>
      </c>
      <c r="U2515">
        <f t="shared" si="195"/>
        <v>2016</v>
      </c>
    </row>
    <row r="2516" spans="1:21" ht="43.2" hidden="1" x14ac:dyDescent="0.3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7"/>
        <v>2</v>
      </c>
      <c r="P2516">
        <f t="shared" si="196"/>
        <v>52.5</v>
      </c>
      <c r="Q2516" s="9" t="s">
        <v>8334</v>
      </c>
      <c r="R2516" t="s">
        <v>8351</v>
      </c>
      <c r="S2516" s="16">
        <f t="shared" si="193"/>
        <v>41854.389780092592</v>
      </c>
      <c r="T2516" s="16">
        <f t="shared" si="194"/>
        <v>41871.389780092592</v>
      </c>
      <c r="U2516">
        <f t="shared" si="195"/>
        <v>2014</v>
      </c>
    </row>
    <row r="2517" spans="1:21" ht="43.2" hidden="1" x14ac:dyDescent="0.3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7"/>
        <v>19</v>
      </c>
      <c r="P2517">
        <f t="shared" si="196"/>
        <v>77.5</v>
      </c>
      <c r="Q2517" s="9" t="s">
        <v>8334</v>
      </c>
      <c r="R2517" t="s">
        <v>8351</v>
      </c>
      <c r="S2517" s="16">
        <f t="shared" si="193"/>
        <v>42027.839733796296</v>
      </c>
      <c r="T2517" s="16">
        <f t="shared" si="194"/>
        <v>42057.839733796296</v>
      </c>
      <c r="U2517">
        <f t="shared" si="195"/>
        <v>2015</v>
      </c>
    </row>
    <row r="2518" spans="1:21" ht="43.2" hidden="1" x14ac:dyDescent="0.3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7"/>
        <v>0</v>
      </c>
      <c r="P2518" t="str">
        <f t="shared" si="196"/>
        <v>N/A</v>
      </c>
      <c r="Q2518" s="9" t="s">
        <v>8334</v>
      </c>
      <c r="R2518" t="s">
        <v>8351</v>
      </c>
      <c r="S2518" s="16">
        <f t="shared" si="193"/>
        <v>41942.653379629628</v>
      </c>
      <c r="T2518" s="16">
        <f t="shared" si="194"/>
        <v>41972.6950462963</v>
      </c>
      <c r="U2518">
        <f t="shared" si="195"/>
        <v>2014</v>
      </c>
    </row>
    <row r="2519" spans="1:21" ht="43.2" hidden="1" x14ac:dyDescent="0.3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7"/>
        <v>10</v>
      </c>
      <c r="P2519">
        <f t="shared" si="196"/>
        <v>53.55</v>
      </c>
      <c r="Q2519" s="9" t="s">
        <v>8334</v>
      </c>
      <c r="R2519" t="s">
        <v>8351</v>
      </c>
      <c r="S2519" s="16">
        <f t="shared" si="193"/>
        <v>42052.802430555559</v>
      </c>
      <c r="T2519" s="16">
        <f t="shared" si="194"/>
        <v>42082.760763888888</v>
      </c>
      <c r="U2519">
        <f t="shared" si="195"/>
        <v>2015</v>
      </c>
    </row>
    <row r="2520" spans="1:21" ht="43.2" hidden="1" x14ac:dyDescent="0.3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7"/>
        <v>0</v>
      </c>
      <c r="P2520" t="str">
        <f t="shared" si="196"/>
        <v>N/A</v>
      </c>
      <c r="Q2520" s="9" t="s">
        <v>8334</v>
      </c>
      <c r="R2520" t="s">
        <v>8351</v>
      </c>
      <c r="S2520" s="16">
        <f t="shared" si="193"/>
        <v>41926.680879629632</v>
      </c>
      <c r="T2520" s="16">
        <f t="shared" si="194"/>
        <v>41956.722546296296</v>
      </c>
      <c r="U2520">
        <f t="shared" si="195"/>
        <v>2014</v>
      </c>
    </row>
    <row r="2521" spans="1:21" ht="28.8" hidden="1" x14ac:dyDescent="0.3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7"/>
        <v>0</v>
      </c>
      <c r="P2521">
        <f t="shared" si="196"/>
        <v>16.25</v>
      </c>
      <c r="Q2521" s="9" t="s">
        <v>8334</v>
      </c>
      <c r="R2521" t="s">
        <v>8351</v>
      </c>
      <c r="S2521" s="16">
        <f t="shared" si="193"/>
        <v>41809.155138888891</v>
      </c>
      <c r="T2521" s="16">
        <f t="shared" si="194"/>
        <v>41839.155138888891</v>
      </c>
      <c r="U2521">
        <f t="shared" si="195"/>
        <v>2014</v>
      </c>
    </row>
    <row r="2522" spans="1:21" ht="43.2" hidden="1" x14ac:dyDescent="0.3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7"/>
        <v>0</v>
      </c>
      <c r="P2522" t="str">
        <f t="shared" si="196"/>
        <v>N/A</v>
      </c>
      <c r="Q2522" s="9" t="s">
        <v>8334</v>
      </c>
      <c r="R2522" t="s">
        <v>8351</v>
      </c>
      <c r="S2522" s="16">
        <f t="shared" si="193"/>
        <v>42612.600520833337</v>
      </c>
      <c r="T2522" s="16">
        <f t="shared" si="194"/>
        <v>42658.806249999994</v>
      </c>
      <c r="U2522">
        <f t="shared" si="195"/>
        <v>2016</v>
      </c>
    </row>
    <row r="2523" spans="1:21" ht="57.6" hidden="1" x14ac:dyDescent="0.3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7"/>
        <v>109</v>
      </c>
      <c r="P2523">
        <f t="shared" si="196"/>
        <v>103.68</v>
      </c>
      <c r="Q2523" s="9" t="s">
        <v>8323</v>
      </c>
      <c r="R2523" t="s">
        <v>8352</v>
      </c>
      <c r="S2523" s="16">
        <f t="shared" si="193"/>
        <v>42269.967835648145</v>
      </c>
      <c r="T2523" s="16">
        <f t="shared" si="194"/>
        <v>42290.967835648145</v>
      </c>
      <c r="U2523">
        <f t="shared" si="195"/>
        <v>2015</v>
      </c>
    </row>
    <row r="2524" spans="1:21" ht="43.2" hidden="1" x14ac:dyDescent="0.3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7"/>
        <v>100</v>
      </c>
      <c r="P2524">
        <f t="shared" si="196"/>
        <v>185.19</v>
      </c>
      <c r="Q2524" s="9" t="s">
        <v>8323</v>
      </c>
      <c r="R2524" t="s">
        <v>8352</v>
      </c>
      <c r="S2524" s="16">
        <f t="shared" si="193"/>
        <v>42460.573611111111</v>
      </c>
      <c r="T2524" s="16">
        <f t="shared" si="194"/>
        <v>42482.619444444441</v>
      </c>
      <c r="U2524">
        <f t="shared" si="195"/>
        <v>2016</v>
      </c>
    </row>
    <row r="2525" spans="1:21" ht="43.2" hidden="1" x14ac:dyDescent="0.3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7"/>
        <v>156</v>
      </c>
      <c r="P2525">
        <f t="shared" si="196"/>
        <v>54.15</v>
      </c>
      <c r="Q2525" s="9" t="s">
        <v>8323</v>
      </c>
      <c r="R2525" t="s">
        <v>8352</v>
      </c>
      <c r="S2525" s="16">
        <f t="shared" si="193"/>
        <v>41930.975601851853</v>
      </c>
      <c r="T2525" s="16">
        <f t="shared" si="194"/>
        <v>41961.017268518524</v>
      </c>
      <c r="U2525">
        <f t="shared" si="195"/>
        <v>2014</v>
      </c>
    </row>
    <row r="2526" spans="1:21" ht="28.8" hidden="1" x14ac:dyDescent="0.3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7"/>
        <v>102</v>
      </c>
      <c r="P2526">
        <f t="shared" si="196"/>
        <v>177.21</v>
      </c>
      <c r="Q2526" s="9" t="s">
        <v>8323</v>
      </c>
      <c r="R2526" t="s">
        <v>8352</v>
      </c>
      <c r="S2526" s="16">
        <f t="shared" si="193"/>
        <v>41961.807372685187</v>
      </c>
      <c r="T2526" s="16">
        <f t="shared" si="194"/>
        <v>41994.1875</v>
      </c>
      <c r="U2526">
        <f t="shared" si="195"/>
        <v>2014</v>
      </c>
    </row>
    <row r="2527" spans="1:21" ht="43.2" hidden="1" x14ac:dyDescent="0.3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7"/>
        <v>100</v>
      </c>
      <c r="P2527">
        <f t="shared" si="196"/>
        <v>100.33</v>
      </c>
      <c r="Q2527" s="9" t="s">
        <v>8323</v>
      </c>
      <c r="R2527" t="s">
        <v>8352</v>
      </c>
      <c r="S2527" s="16">
        <f t="shared" si="193"/>
        <v>41058.844571759262</v>
      </c>
      <c r="T2527" s="16">
        <f t="shared" si="194"/>
        <v>41088.844571759262</v>
      </c>
      <c r="U2527">
        <f t="shared" si="195"/>
        <v>2012</v>
      </c>
    </row>
    <row r="2528" spans="1:21" ht="43.2" hidden="1" x14ac:dyDescent="0.3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7"/>
        <v>113</v>
      </c>
      <c r="P2528">
        <f t="shared" si="196"/>
        <v>136.91</v>
      </c>
      <c r="Q2528" s="9" t="s">
        <v>8323</v>
      </c>
      <c r="R2528" t="s">
        <v>8352</v>
      </c>
      <c r="S2528" s="16">
        <f t="shared" si="193"/>
        <v>41953.091134259259</v>
      </c>
      <c r="T2528" s="16">
        <f t="shared" si="194"/>
        <v>41981.207638888889</v>
      </c>
      <c r="U2528">
        <f t="shared" si="195"/>
        <v>2014</v>
      </c>
    </row>
    <row r="2529" spans="1:21" ht="43.2" hidden="1" x14ac:dyDescent="0.3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7"/>
        <v>102</v>
      </c>
      <c r="P2529">
        <f t="shared" si="196"/>
        <v>57.54</v>
      </c>
      <c r="Q2529" s="9" t="s">
        <v>8323</v>
      </c>
      <c r="R2529" t="s">
        <v>8352</v>
      </c>
      <c r="S2529" s="16">
        <f t="shared" si="193"/>
        <v>41546.75105324074</v>
      </c>
      <c r="T2529" s="16">
        <f t="shared" si="194"/>
        <v>41565.165972222225</v>
      </c>
      <c r="U2529">
        <f t="shared" si="195"/>
        <v>2013</v>
      </c>
    </row>
    <row r="2530" spans="1:21" ht="43.2" hidden="1" x14ac:dyDescent="0.3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7"/>
        <v>107</v>
      </c>
      <c r="P2530">
        <f t="shared" si="196"/>
        <v>52.96</v>
      </c>
      <c r="Q2530" s="9" t="s">
        <v>8323</v>
      </c>
      <c r="R2530" t="s">
        <v>8352</v>
      </c>
      <c r="S2530" s="16">
        <f t="shared" si="193"/>
        <v>42217.834525462968</v>
      </c>
      <c r="T2530" s="16">
        <f t="shared" si="194"/>
        <v>42236.458333333328</v>
      </c>
      <c r="U2530">
        <f t="shared" si="195"/>
        <v>2015</v>
      </c>
    </row>
    <row r="2531" spans="1:21" ht="28.8" hidden="1" x14ac:dyDescent="0.3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7"/>
        <v>104</v>
      </c>
      <c r="P2531">
        <f t="shared" si="196"/>
        <v>82.33</v>
      </c>
      <c r="Q2531" s="9" t="s">
        <v>8323</v>
      </c>
      <c r="R2531" t="s">
        <v>8352</v>
      </c>
      <c r="S2531" s="16">
        <f t="shared" si="193"/>
        <v>40948.080729166664</v>
      </c>
      <c r="T2531" s="16">
        <f t="shared" si="194"/>
        <v>40993.0390625</v>
      </c>
      <c r="U2531">
        <f t="shared" si="195"/>
        <v>2012</v>
      </c>
    </row>
    <row r="2532" spans="1:21" ht="43.2" hidden="1" x14ac:dyDescent="0.3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7"/>
        <v>100</v>
      </c>
      <c r="P2532">
        <f t="shared" si="196"/>
        <v>135.41999999999999</v>
      </c>
      <c r="Q2532" s="9" t="s">
        <v>8323</v>
      </c>
      <c r="R2532" t="s">
        <v>8352</v>
      </c>
      <c r="S2532" s="16">
        <f t="shared" si="193"/>
        <v>42081.864641203705</v>
      </c>
      <c r="T2532" s="16">
        <f t="shared" si="194"/>
        <v>42114.201388888891</v>
      </c>
      <c r="U2532">
        <f t="shared" si="195"/>
        <v>2015</v>
      </c>
    </row>
    <row r="2533" spans="1:21" ht="57.6" hidden="1" x14ac:dyDescent="0.3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7"/>
        <v>100</v>
      </c>
      <c r="P2533">
        <f t="shared" si="196"/>
        <v>74.069999999999993</v>
      </c>
      <c r="Q2533" s="9" t="s">
        <v>8323</v>
      </c>
      <c r="R2533" t="s">
        <v>8352</v>
      </c>
      <c r="S2533" s="16">
        <f t="shared" si="193"/>
        <v>42208.680023148147</v>
      </c>
      <c r="T2533" s="16">
        <f t="shared" si="194"/>
        <v>42231.165972222225</v>
      </c>
      <c r="U2533">
        <f t="shared" si="195"/>
        <v>2015</v>
      </c>
    </row>
    <row r="2534" spans="1:21" ht="43.2" hidden="1" x14ac:dyDescent="0.3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7"/>
        <v>126</v>
      </c>
      <c r="P2534">
        <f t="shared" si="196"/>
        <v>84.08</v>
      </c>
      <c r="Q2534" s="9" t="s">
        <v>8323</v>
      </c>
      <c r="R2534" t="s">
        <v>8352</v>
      </c>
      <c r="S2534" s="16">
        <f t="shared" si="193"/>
        <v>41107.849143518521</v>
      </c>
      <c r="T2534" s="16">
        <f t="shared" si="194"/>
        <v>41137.849143518521</v>
      </c>
      <c r="U2534">
        <f t="shared" si="195"/>
        <v>2012</v>
      </c>
    </row>
    <row r="2535" spans="1:21" ht="43.2" hidden="1" x14ac:dyDescent="0.3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7"/>
        <v>111</v>
      </c>
      <c r="P2535">
        <f t="shared" si="196"/>
        <v>61.03</v>
      </c>
      <c r="Q2535" s="9" t="s">
        <v>8323</v>
      </c>
      <c r="R2535" t="s">
        <v>8352</v>
      </c>
      <c r="S2535" s="16">
        <f t="shared" si="193"/>
        <v>41304.751284722224</v>
      </c>
      <c r="T2535" s="16">
        <f t="shared" si="194"/>
        <v>41334.750787037039</v>
      </c>
      <c r="U2535">
        <f t="shared" si="195"/>
        <v>2013</v>
      </c>
    </row>
    <row r="2536" spans="1:21" ht="57.6" hidden="1" x14ac:dyDescent="0.3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7"/>
        <v>105</v>
      </c>
      <c r="P2536">
        <f t="shared" si="196"/>
        <v>150</v>
      </c>
      <c r="Q2536" s="9" t="s">
        <v>8323</v>
      </c>
      <c r="R2536" t="s">
        <v>8352</v>
      </c>
      <c r="S2536" s="16">
        <f t="shared" si="193"/>
        <v>40127.700370370374</v>
      </c>
      <c r="T2536" s="16">
        <f t="shared" si="194"/>
        <v>40179.25</v>
      </c>
      <c r="U2536">
        <f t="shared" si="195"/>
        <v>2009</v>
      </c>
    </row>
    <row r="2537" spans="1:21" hidden="1" x14ac:dyDescent="0.3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7"/>
        <v>104</v>
      </c>
      <c r="P2537">
        <f t="shared" si="196"/>
        <v>266.08999999999997</v>
      </c>
      <c r="Q2537" s="9" t="s">
        <v>8323</v>
      </c>
      <c r="R2537" t="s">
        <v>8352</v>
      </c>
      <c r="S2537" s="16">
        <f t="shared" si="193"/>
        <v>41943.791030092594</v>
      </c>
      <c r="T2537" s="16">
        <f t="shared" si="194"/>
        <v>41974.832696759258</v>
      </c>
      <c r="U2537">
        <f t="shared" si="195"/>
        <v>2014</v>
      </c>
    </row>
    <row r="2538" spans="1:21" ht="43.2" hidden="1" x14ac:dyDescent="0.3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7"/>
        <v>116</v>
      </c>
      <c r="P2538">
        <f t="shared" si="196"/>
        <v>7.25</v>
      </c>
      <c r="Q2538" s="9" t="s">
        <v>8323</v>
      </c>
      <c r="R2538" t="s">
        <v>8352</v>
      </c>
      <c r="S2538" s="16">
        <f t="shared" si="193"/>
        <v>41464.106087962966</v>
      </c>
      <c r="T2538" s="16">
        <f t="shared" si="194"/>
        <v>41485.106087962966</v>
      </c>
      <c r="U2538">
        <f t="shared" si="195"/>
        <v>2013</v>
      </c>
    </row>
    <row r="2539" spans="1:21" ht="43.2" hidden="1" x14ac:dyDescent="0.3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7"/>
        <v>110</v>
      </c>
      <c r="P2539">
        <f t="shared" si="196"/>
        <v>100</v>
      </c>
      <c r="Q2539" s="9" t="s">
        <v>8323</v>
      </c>
      <c r="R2539" t="s">
        <v>8352</v>
      </c>
      <c r="S2539" s="16">
        <f t="shared" si="193"/>
        <v>40696.648784722223</v>
      </c>
      <c r="T2539" s="16">
        <f t="shared" si="194"/>
        <v>40756.648784722223</v>
      </c>
      <c r="U2539">
        <f t="shared" si="195"/>
        <v>2011</v>
      </c>
    </row>
    <row r="2540" spans="1:21" ht="28.8" hidden="1" x14ac:dyDescent="0.3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7"/>
        <v>113</v>
      </c>
      <c r="P2540">
        <f t="shared" si="196"/>
        <v>109.96</v>
      </c>
      <c r="Q2540" s="9" t="s">
        <v>8323</v>
      </c>
      <c r="R2540" t="s">
        <v>8352</v>
      </c>
      <c r="S2540" s="16">
        <f t="shared" si="193"/>
        <v>41298.509965277779</v>
      </c>
      <c r="T2540" s="16">
        <f t="shared" si="194"/>
        <v>41329.207638888889</v>
      </c>
      <c r="U2540">
        <f t="shared" si="195"/>
        <v>2013</v>
      </c>
    </row>
    <row r="2541" spans="1:21" ht="43.2" hidden="1" x14ac:dyDescent="0.3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7"/>
        <v>100</v>
      </c>
      <c r="P2541">
        <f t="shared" si="196"/>
        <v>169.92</v>
      </c>
      <c r="Q2541" s="9" t="s">
        <v>8323</v>
      </c>
      <c r="R2541" t="s">
        <v>8352</v>
      </c>
      <c r="S2541" s="16">
        <f t="shared" si="193"/>
        <v>41977.902222222227</v>
      </c>
      <c r="T2541" s="16">
        <f t="shared" si="194"/>
        <v>42037.902222222227</v>
      </c>
      <c r="U2541">
        <f t="shared" si="195"/>
        <v>2014</v>
      </c>
    </row>
    <row r="2542" spans="1:21" ht="57.6" hidden="1" x14ac:dyDescent="0.3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7"/>
        <v>103</v>
      </c>
      <c r="P2542">
        <f t="shared" si="196"/>
        <v>95.74</v>
      </c>
      <c r="Q2542" s="9" t="s">
        <v>8323</v>
      </c>
      <c r="R2542" t="s">
        <v>8352</v>
      </c>
      <c r="S2542" s="16">
        <f t="shared" si="193"/>
        <v>40785.675011574072</v>
      </c>
      <c r="T2542" s="16">
        <f t="shared" si="194"/>
        <v>40845.675011574072</v>
      </c>
      <c r="U2542">
        <f t="shared" si="195"/>
        <v>2011</v>
      </c>
    </row>
    <row r="2543" spans="1:21" ht="57.6" hidden="1" x14ac:dyDescent="0.3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7"/>
        <v>107</v>
      </c>
      <c r="P2543">
        <f t="shared" si="196"/>
        <v>59.46</v>
      </c>
      <c r="Q2543" s="9" t="s">
        <v>8323</v>
      </c>
      <c r="R2543" t="s">
        <v>8352</v>
      </c>
      <c r="S2543" s="16">
        <f t="shared" si="193"/>
        <v>41483.449282407404</v>
      </c>
      <c r="T2543" s="16">
        <f t="shared" si="194"/>
        <v>41543.449282407404</v>
      </c>
      <c r="U2543">
        <f t="shared" si="195"/>
        <v>2013</v>
      </c>
    </row>
    <row r="2544" spans="1:21" ht="43.2" hidden="1" x14ac:dyDescent="0.3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7"/>
        <v>104</v>
      </c>
      <c r="P2544">
        <f t="shared" si="196"/>
        <v>55.77</v>
      </c>
      <c r="Q2544" s="9" t="s">
        <v>8323</v>
      </c>
      <c r="R2544" t="s">
        <v>8352</v>
      </c>
      <c r="S2544" s="16">
        <f t="shared" si="193"/>
        <v>41509.426585648151</v>
      </c>
      <c r="T2544" s="16">
        <f t="shared" si="194"/>
        <v>41548.165972222225</v>
      </c>
      <c r="U2544">
        <f t="shared" si="195"/>
        <v>2013</v>
      </c>
    </row>
    <row r="2545" spans="1:21" ht="43.2" hidden="1" x14ac:dyDescent="0.3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7"/>
        <v>156</v>
      </c>
      <c r="P2545">
        <f t="shared" si="196"/>
        <v>30.08</v>
      </c>
      <c r="Q2545" s="9" t="s">
        <v>8323</v>
      </c>
      <c r="R2545" t="s">
        <v>8352</v>
      </c>
      <c r="S2545" s="16">
        <f t="shared" si="193"/>
        <v>40514.107615740737</v>
      </c>
      <c r="T2545" s="16">
        <f t="shared" si="194"/>
        <v>40545.125</v>
      </c>
      <c r="U2545">
        <f t="shared" si="195"/>
        <v>2010</v>
      </c>
    </row>
    <row r="2546" spans="1:21" ht="43.2" hidden="1" x14ac:dyDescent="0.3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7"/>
        <v>101</v>
      </c>
      <c r="P2546">
        <f t="shared" si="196"/>
        <v>88.44</v>
      </c>
      <c r="Q2546" s="9" t="s">
        <v>8323</v>
      </c>
      <c r="R2546" t="s">
        <v>8352</v>
      </c>
      <c r="S2546" s="16">
        <f t="shared" si="193"/>
        <v>41068.520474537036</v>
      </c>
      <c r="T2546" s="16">
        <f t="shared" si="194"/>
        <v>41098.520474537036</v>
      </c>
      <c r="U2546">
        <f t="shared" si="195"/>
        <v>2012</v>
      </c>
    </row>
    <row r="2547" spans="1:21" ht="43.2" hidden="1" x14ac:dyDescent="0.3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7"/>
        <v>195</v>
      </c>
      <c r="P2547">
        <f t="shared" si="196"/>
        <v>64.03</v>
      </c>
      <c r="Q2547" s="9" t="s">
        <v>8323</v>
      </c>
      <c r="R2547" t="s">
        <v>8352</v>
      </c>
      <c r="S2547" s="16">
        <f t="shared" si="193"/>
        <v>42027.13817129629</v>
      </c>
      <c r="T2547" s="16">
        <f t="shared" si="194"/>
        <v>42062.020833333328</v>
      </c>
      <c r="U2547">
        <f t="shared" si="195"/>
        <v>2015</v>
      </c>
    </row>
    <row r="2548" spans="1:21" ht="43.2" hidden="1" x14ac:dyDescent="0.3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7"/>
        <v>112</v>
      </c>
      <c r="P2548">
        <f t="shared" si="196"/>
        <v>60.15</v>
      </c>
      <c r="Q2548" s="9" t="s">
        <v>8323</v>
      </c>
      <c r="R2548" t="s">
        <v>8352</v>
      </c>
      <c r="S2548" s="16">
        <f t="shared" si="193"/>
        <v>41524.858553240738</v>
      </c>
      <c r="T2548" s="16">
        <f t="shared" si="194"/>
        <v>41552.208333333336</v>
      </c>
      <c r="U2548">
        <f t="shared" si="195"/>
        <v>2013</v>
      </c>
    </row>
    <row r="2549" spans="1:21" ht="43.2" hidden="1" x14ac:dyDescent="0.3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7"/>
        <v>120</v>
      </c>
      <c r="P2549">
        <f t="shared" si="196"/>
        <v>49.19</v>
      </c>
      <c r="Q2549" s="9" t="s">
        <v>8323</v>
      </c>
      <c r="R2549" t="s">
        <v>8352</v>
      </c>
      <c r="S2549" s="16">
        <f t="shared" si="193"/>
        <v>40973.773182870369</v>
      </c>
      <c r="T2549" s="16">
        <f t="shared" si="194"/>
        <v>41003.731516203705</v>
      </c>
      <c r="U2549">
        <f t="shared" si="195"/>
        <v>2012</v>
      </c>
    </row>
    <row r="2550" spans="1:21" ht="43.2" hidden="1" x14ac:dyDescent="0.3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7"/>
        <v>102</v>
      </c>
      <c r="P2550">
        <f t="shared" si="196"/>
        <v>165.16</v>
      </c>
      <c r="Q2550" s="9" t="s">
        <v>8323</v>
      </c>
      <c r="R2550" t="s">
        <v>8352</v>
      </c>
      <c r="S2550" s="16">
        <f t="shared" si="193"/>
        <v>42618.625428240746</v>
      </c>
      <c r="T2550" s="16">
        <f t="shared" si="194"/>
        <v>42643.185416666667</v>
      </c>
      <c r="U2550">
        <f t="shared" si="195"/>
        <v>2016</v>
      </c>
    </row>
    <row r="2551" spans="1:21" ht="43.2" hidden="1" x14ac:dyDescent="0.3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7"/>
        <v>103</v>
      </c>
      <c r="P2551">
        <f t="shared" si="196"/>
        <v>43.62</v>
      </c>
      <c r="Q2551" s="9" t="s">
        <v>8323</v>
      </c>
      <c r="R2551" t="s">
        <v>8352</v>
      </c>
      <c r="S2551" s="16">
        <f t="shared" si="193"/>
        <v>41390.757754629631</v>
      </c>
      <c r="T2551" s="16">
        <f t="shared" si="194"/>
        <v>41425.708333333336</v>
      </c>
      <c r="U2551">
        <f t="shared" si="195"/>
        <v>2013</v>
      </c>
    </row>
    <row r="2552" spans="1:21" ht="57.6" hidden="1" x14ac:dyDescent="0.3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7"/>
        <v>101</v>
      </c>
      <c r="P2552">
        <f t="shared" si="196"/>
        <v>43.7</v>
      </c>
      <c r="Q2552" s="9" t="s">
        <v>8323</v>
      </c>
      <c r="R2552" t="s">
        <v>8352</v>
      </c>
      <c r="S2552" s="16">
        <f t="shared" si="193"/>
        <v>42228.634328703702</v>
      </c>
      <c r="T2552" s="16">
        <f t="shared" si="194"/>
        <v>42285.165972222225</v>
      </c>
      <c r="U2552">
        <f t="shared" si="195"/>
        <v>2015</v>
      </c>
    </row>
    <row r="2553" spans="1:21" ht="43.2" hidden="1" x14ac:dyDescent="0.3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7"/>
        <v>103</v>
      </c>
      <c r="P2553">
        <f t="shared" si="196"/>
        <v>67.42</v>
      </c>
      <c r="Q2553" s="9" t="s">
        <v>8323</v>
      </c>
      <c r="R2553" t="s">
        <v>8352</v>
      </c>
      <c r="S2553" s="16">
        <f t="shared" si="193"/>
        <v>40961.252141203702</v>
      </c>
      <c r="T2553" s="16">
        <f t="shared" si="194"/>
        <v>40989.866666666669</v>
      </c>
      <c r="U2553">
        <f t="shared" si="195"/>
        <v>2012</v>
      </c>
    </row>
    <row r="2554" spans="1:21" ht="43.2" hidden="1" x14ac:dyDescent="0.3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7"/>
        <v>107</v>
      </c>
      <c r="P2554">
        <f t="shared" si="196"/>
        <v>177.5</v>
      </c>
      <c r="Q2554" s="9" t="s">
        <v>8323</v>
      </c>
      <c r="R2554" t="s">
        <v>8352</v>
      </c>
      <c r="S2554" s="16">
        <f t="shared" si="193"/>
        <v>42769.809965277775</v>
      </c>
      <c r="T2554" s="16">
        <f t="shared" si="194"/>
        <v>42799.809965277775</v>
      </c>
      <c r="U2554">
        <f t="shared" si="195"/>
        <v>2017</v>
      </c>
    </row>
    <row r="2555" spans="1:21" ht="43.2" hidden="1" x14ac:dyDescent="0.3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7"/>
        <v>156</v>
      </c>
      <c r="P2555">
        <f t="shared" si="196"/>
        <v>38.880000000000003</v>
      </c>
      <c r="Q2555" s="9" t="s">
        <v>8323</v>
      </c>
      <c r="R2555" t="s">
        <v>8352</v>
      </c>
      <c r="S2555" s="16">
        <f t="shared" si="193"/>
        <v>41113.199155092596</v>
      </c>
      <c r="T2555" s="16">
        <f t="shared" si="194"/>
        <v>41173.199155092596</v>
      </c>
      <c r="U2555">
        <f t="shared" si="195"/>
        <v>2012</v>
      </c>
    </row>
    <row r="2556" spans="1:21" ht="57.6" hidden="1" x14ac:dyDescent="0.3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7"/>
        <v>123</v>
      </c>
      <c r="P2556">
        <f t="shared" si="196"/>
        <v>54.99</v>
      </c>
      <c r="Q2556" s="9" t="s">
        <v>8323</v>
      </c>
      <c r="R2556" t="s">
        <v>8352</v>
      </c>
      <c r="S2556" s="16">
        <f t="shared" si="193"/>
        <v>42125.078275462962</v>
      </c>
      <c r="T2556" s="16">
        <f t="shared" si="194"/>
        <v>42156.165972222225</v>
      </c>
      <c r="U2556">
        <f t="shared" si="195"/>
        <v>2015</v>
      </c>
    </row>
    <row r="2557" spans="1:21" ht="57.6" hidden="1" x14ac:dyDescent="0.3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7"/>
        <v>107</v>
      </c>
      <c r="P2557">
        <f t="shared" si="196"/>
        <v>61.34</v>
      </c>
      <c r="Q2557" s="9" t="s">
        <v>8323</v>
      </c>
      <c r="R2557" t="s">
        <v>8352</v>
      </c>
      <c r="S2557" s="16">
        <f t="shared" si="193"/>
        <v>41026.655011574076</v>
      </c>
      <c r="T2557" s="16">
        <f t="shared" si="194"/>
        <v>41057.655011574076</v>
      </c>
      <c r="U2557">
        <f t="shared" si="195"/>
        <v>2012</v>
      </c>
    </row>
    <row r="2558" spans="1:21" ht="43.2" hidden="1" x14ac:dyDescent="0.3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7"/>
        <v>106</v>
      </c>
      <c r="P2558">
        <f t="shared" si="196"/>
        <v>23.12</v>
      </c>
      <c r="Q2558" s="9" t="s">
        <v>8323</v>
      </c>
      <c r="R2558" t="s">
        <v>8352</v>
      </c>
      <c r="S2558" s="16">
        <f t="shared" si="193"/>
        <v>41222.991400462961</v>
      </c>
      <c r="T2558" s="16">
        <f t="shared" si="194"/>
        <v>41267.991400462961</v>
      </c>
      <c r="U2558">
        <f t="shared" si="195"/>
        <v>2012</v>
      </c>
    </row>
    <row r="2559" spans="1:21" ht="28.8" hidden="1" x14ac:dyDescent="0.3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7"/>
        <v>118</v>
      </c>
      <c r="P2559">
        <f t="shared" si="196"/>
        <v>29.61</v>
      </c>
      <c r="Q2559" s="9" t="s">
        <v>8323</v>
      </c>
      <c r="R2559" t="s">
        <v>8352</v>
      </c>
      <c r="S2559" s="16">
        <f t="shared" si="193"/>
        <v>41744.745208333334</v>
      </c>
      <c r="T2559" s="16">
        <f t="shared" si="194"/>
        <v>41774.745208333334</v>
      </c>
      <c r="U2559">
        <f t="shared" si="195"/>
        <v>2014</v>
      </c>
    </row>
    <row r="2560" spans="1:21" ht="43.2" hidden="1" x14ac:dyDescent="0.3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7"/>
        <v>109</v>
      </c>
      <c r="P2560">
        <f t="shared" si="196"/>
        <v>75.61</v>
      </c>
      <c r="Q2560" s="9" t="s">
        <v>8323</v>
      </c>
      <c r="R2560" t="s">
        <v>8352</v>
      </c>
      <c r="S2560" s="16">
        <f t="shared" si="193"/>
        <v>42093.860023148154</v>
      </c>
      <c r="T2560" s="16">
        <f t="shared" si="194"/>
        <v>42125.582638888889</v>
      </c>
      <c r="U2560">
        <f t="shared" si="195"/>
        <v>2015</v>
      </c>
    </row>
    <row r="2561" spans="1:21" ht="43.2" hidden="1" x14ac:dyDescent="0.3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7"/>
        <v>111</v>
      </c>
      <c r="P2561">
        <f t="shared" si="196"/>
        <v>35.6</v>
      </c>
      <c r="Q2561" s="9" t="s">
        <v>8323</v>
      </c>
      <c r="R2561" t="s">
        <v>8352</v>
      </c>
      <c r="S2561" s="16">
        <f t="shared" si="193"/>
        <v>40829.873657407406</v>
      </c>
      <c r="T2561" s="16">
        <f t="shared" si="194"/>
        <v>40862.817361111112</v>
      </c>
      <c r="U2561">
        <f t="shared" si="195"/>
        <v>2011</v>
      </c>
    </row>
    <row r="2562" spans="1:21" ht="43.2" hidden="1" x14ac:dyDescent="0.3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97"/>
        <v>100</v>
      </c>
      <c r="P2562">
        <f t="shared" si="196"/>
        <v>143</v>
      </c>
      <c r="Q2562" s="9" t="s">
        <v>8323</v>
      </c>
      <c r="R2562" t="s">
        <v>8352</v>
      </c>
      <c r="S2562" s="16">
        <f t="shared" si="193"/>
        <v>42039.951087962967</v>
      </c>
      <c r="T2562" s="16">
        <f t="shared" si="194"/>
        <v>42069.951087962967</v>
      </c>
      <c r="U2562">
        <f t="shared" si="195"/>
        <v>2015</v>
      </c>
    </row>
    <row r="2563" spans="1:21" ht="43.2" hidden="1" x14ac:dyDescent="0.3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197"/>
        <v>0</v>
      </c>
      <c r="P2563" t="str">
        <f t="shared" si="196"/>
        <v>N/A</v>
      </c>
      <c r="Q2563" s="9" t="s">
        <v>8334</v>
      </c>
      <c r="R2563" t="s">
        <v>8335</v>
      </c>
      <c r="S2563" s="16">
        <f t="shared" ref="S2563:S2626" si="198">(((J2563/60)/60)/24)+DATE(1970,1,1)</f>
        <v>42260.528807870374</v>
      </c>
      <c r="T2563" s="16">
        <f t="shared" ref="T2563:T2626" si="199">(((I2563/60)/60)/24)+DATE(1970,1,1)</f>
        <v>42290.528807870374</v>
      </c>
      <c r="U2563">
        <f t="shared" ref="U2563:U2626" si="200">YEAR(S:S)</f>
        <v>2015</v>
      </c>
    </row>
    <row r="2564" spans="1:21" ht="57.6" hidden="1" x14ac:dyDescent="0.3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97"/>
        <v>1</v>
      </c>
      <c r="P2564">
        <f t="shared" ref="P2564:P2627" si="201">IFERROR(ROUND(E2564/L2564,2), "N/A")</f>
        <v>25</v>
      </c>
      <c r="Q2564" s="9" t="s">
        <v>8334</v>
      </c>
      <c r="R2564" t="s">
        <v>8335</v>
      </c>
      <c r="S2564" s="16">
        <f t="shared" si="198"/>
        <v>42594.524756944447</v>
      </c>
      <c r="T2564" s="16">
        <f t="shared" si="199"/>
        <v>42654.524756944447</v>
      </c>
      <c r="U2564">
        <f t="shared" si="200"/>
        <v>2016</v>
      </c>
    </row>
    <row r="2565" spans="1:21" ht="28.8" hidden="1" x14ac:dyDescent="0.3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ref="O2565:O2628" si="202">ROUND(E2565/D2565*100,0)</f>
        <v>0</v>
      </c>
      <c r="P2565" t="str">
        <f t="shared" si="201"/>
        <v>N/A</v>
      </c>
      <c r="Q2565" s="9" t="s">
        <v>8334</v>
      </c>
      <c r="R2565" t="s">
        <v>8335</v>
      </c>
      <c r="S2565" s="16">
        <f t="shared" si="198"/>
        <v>42155.139479166668</v>
      </c>
      <c r="T2565" s="16">
        <f t="shared" si="199"/>
        <v>42215.139479166668</v>
      </c>
      <c r="U2565">
        <f t="shared" si="200"/>
        <v>2015</v>
      </c>
    </row>
    <row r="2566" spans="1:21" ht="43.2" hidden="1" x14ac:dyDescent="0.3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2"/>
        <v>0</v>
      </c>
      <c r="P2566" t="str">
        <f t="shared" si="201"/>
        <v>N/A</v>
      </c>
      <c r="Q2566" s="9" t="s">
        <v>8334</v>
      </c>
      <c r="R2566" t="s">
        <v>8335</v>
      </c>
      <c r="S2566" s="16">
        <f t="shared" si="198"/>
        <v>41822.040497685186</v>
      </c>
      <c r="T2566" s="16">
        <f t="shared" si="199"/>
        <v>41852.040497685186</v>
      </c>
      <c r="U2566">
        <f t="shared" si="200"/>
        <v>2014</v>
      </c>
    </row>
    <row r="2567" spans="1:21" ht="43.2" hidden="1" x14ac:dyDescent="0.3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2"/>
        <v>1</v>
      </c>
      <c r="P2567">
        <f t="shared" si="201"/>
        <v>100</v>
      </c>
      <c r="Q2567" s="9" t="s">
        <v>8334</v>
      </c>
      <c r="R2567" t="s">
        <v>8335</v>
      </c>
      <c r="S2567" s="16">
        <f t="shared" si="198"/>
        <v>42440.650335648148</v>
      </c>
      <c r="T2567" s="16">
        <f t="shared" si="199"/>
        <v>42499.868055555555</v>
      </c>
      <c r="U2567">
        <f t="shared" si="200"/>
        <v>2016</v>
      </c>
    </row>
    <row r="2568" spans="1:21" ht="43.2" hidden="1" x14ac:dyDescent="0.3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2"/>
        <v>0</v>
      </c>
      <c r="P2568" t="str">
        <f t="shared" si="201"/>
        <v>N/A</v>
      </c>
      <c r="Q2568" s="9" t="s">
        <v>8334</v>
      </c>
      <c r="R2568" t="s">
        <v>8335</v>
      </c>
      <c r="S2568" s="16">
        <f t="shared" si="198"/>
        <v>41842.980879629627</v>
      </c>
      <c r="T2568" s="16">
        <f t="shared" si="199"/>
        <v>41872.980879629627</v>
      </c>
      <c r="U2568">
        <f t="shared" si="200"/>
        <v>2014</v>
      </c>
    </row>
    <row r="2569" spans="1:21" ht="43.2" hidden="1" x14ac:dyDescent="0.3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2"/>
        <v>0</v>
      </c>
      <c r="P2569">
        <f t="shared" si="201"/>
        <v>60</v>
      </c>
      <c r="Q2569" s="9" t="s">
        <v>8334</v>
      </c>
      <c r="R2569" t="s">
        <v>8335</v>
      </c>
      <c r="S2569" s="16">
        <f t="shared" si="198"/>
        <v>42087.878912037035</v>
      </c>
      <c r="T2569" s="16">
        <f t="shared" si="199"/>
        <v>42117.878912037035</v>
      </c>
      <c r="U2569">
        <f t="shared" si="200"/>
        <v>2015</v>
      </c>
    </row>
    <row r="2570" spans="1:21" ht="43.2" hidden="1" x14ac:dyDescent="0.3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2"/>
        <v>1</v>
      </c>
      <c r="P2570">
        <f t="shared" si="201"/>
        <v>50</v>
      </c>
      <c r="Q2570" s="9" t="s">
        <v>8334</v>
      </c>
      <c r="R2570" t="s">
        <v>8335</v>
      </c>
      <c r="S2570" s="16">
        <f t="shared" si="198"/>
        <v>42584.666597222225</v>
      </c>
      <c r="T2570" s="16">
        <f t="shared" si="199"/>
        <v>42614.666597222225</v>
      </c>
      <c r="U2570">
        <f t="shared" si="200"/>
        <v>2016</v>
      </c>
    </row>
    <row r="2571" spans="1:21" ht="43.2" hidden="1" x14ac:dyDescent="0.3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2"/>
        <v>2</v>
      </c>
      <c r="P2571">
        <f t="shared" si="201"/>
        <v>72.5</v>
      </c>
      <c r="Q2571" s="9" t="s">
        <v>8334</v>
      </c>
      <c r="R2571" t="s">
        <v>8335</v>
      </c>
      <c r="S2571" s="16">
        <f t="shared" si="198"/>
        <v>42234.105462962965</v>
      </c>
      <c r="T2571" s="16">
        <f t="shared" si="199"/>
        <v>42264.105462962965</v>
      </c>
      <c r="U2571">
        <f t="shared" si="200"/>
        <v>2015</v>
      </c>
    </row>
    <row r="2572" spans="1:21" ht="43.2" hidden="1" x14ac:dyDescent="0.3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2"/>
        <v>1</v>
      </c>
      <c r="P2572">
        <f t="shared" si="201"/>
        <v>29.5</v>
      </c>
      <c r="Q2572" s="9" t="s">
        <v>8334</v>
      </c>
      <c r="R2572" t="s">
        <v>8335</v>
      </c>
      <c r="S2572" s="16">
        <f t="shared" si="198"/>
        <v>42744.903182870374</v>
      </c>
      <c r="T2572" s="16">
        <f t="shared" si="199"/>
        <v>42774.903182870374</v>
      </c>
      <c r="U2572">
        <f t="shared" si="200"/>
        <v>2017</v>
      </c>
    </row>
    <row r="2573" spans="1:21" ht="43.2" hidden="1" x14ac:dyDescent="0.3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2"/>
        <v>0</v>
      </c>
      <c r="P2573">
        <f t="shared" si="201"/>
        <v>62.5</v>
      </c>
      <c r="Q2573" s="9" t="s">
        <v>8334</v>
      </c>
      <c r="R2573" t="s">
        <v>8335</v>
      </c>
      <c r="S2573" s="16">
        <f t="shared" si="198"/>
        <v>42449.341678240744</v>
      </c>
      <c r="T2573" s="16">
        <f t="shared" si="199"/>
        <v>42509.341678240744</v>
      </c>
      <c r="U2573">
        <f t="shared" si="200"/>
        <v>2016</v>
      </c>
    </row>
    <row r="2574" spans="1:21" ht="43.2" hidden="1" x14ac:dyDescent="0.3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2"/>
        <v>0</v>
      </c>
      <c r="P2574" t="str">
        <f t="shared" si="201"/>
        <v>N/A</v>
      </c>
      <c r="Q2574" s="9" t="s">
        <v>8334</v>
      </c>
      <c r="R2574" t="s">
        <v>8335</v>
      </c>
      <c r="S2574" s="16">
        <f t="shared" si="198"/>
        <v>42077.119409722218</v>
      </c>
      <c r="T2574" s="16">
        <f t="shared" si="199"/>
        <v>42107.119409722218</v>
      </c>
      <c r="U2574">
        <f t="shared" si="200"/>
        <v>2015</v>
      </c>
    </row>
    <row r="2575" spans="1:21" ht="43.2" hidden="1" x14ac:dyDescent="0.3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2"/>
        <v>0</v>
      </c>
      <c r="P2575" t="str">
        <f t="shared" si="201"/>
        <v>N/A</v>
      </c>
      <c r="Q2575" s="9" t="s">
        <v>8334</v>
      </c>
      <c r="R2575" t="s">
        <v>8335</v>
      </c>
      <c r="S2575" s="16">
        <f t="shared" si="198"/>
        <v>41829.592002314814</v>
      </c>
      <c r="T2575" s="16">
        <f t="shared" si="199"/>
        <v>41874.592002314814</v>
      </c>
      <c r="U2575">
        <f t="shared" si="200"/>
        <v>2014</v>
      </c>
    </row>
    <row r="2576" spans="1:21" ht="43.2" hidden="1" x14ac:dyDescent="0.3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2"/>
        <v>0</v>
      </c>
      <c r="P2576" t="str">
        <f t="shared" si="201"/>
        <v>N/A</v>
      </c>
      <c r="Q2576" s="9" t="s">
        <v>8334</v>
      </c>
      <c r="R2576" t="s">
        <v>8335</v>
      </c>
      <c r="S2576" s="16">
        <f t="shared" si="198"/>
        <v>42487.825752314813</v>
      </c>
      <c r="T2576" s="16">
        <f t="shared" si="199"/>
        <v>42508.825752314813</v>
      </c>
      <c r="U2576">
        <f t="shared" si="200"/>
        <v>2016</v>
      </c>
    </row>
    <row r="2577" spans="1:21" ht="43.2" hidden="1" x14ac:dyDescent="0.3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2"/>
        <v>0</v>
      </c>
      <c r="P2577" t="str">
        <f t="shared" si="201"/>
        <v>N/A</v>
      </c>
      <c r="Q2577" s="9" t="s">
        <v>8334</v>
      </c>
      <c r="R2577" t="s">
        <v>8335</v>
      </c>
      <c r="S2577" s="16">
        <f t="shared" si="198"/>
        <v>41986.108726851846</v>
      </c>
      <c r="T2577" s="16">
        <f t="shared" si="199"/>
        <v>42016.108726851846</v>
      </c>
      <c r="U2577">
        <f t="shared" si="200"/>
        <v>2014</v>
      </c>
    </row>
    <row r="2578" spans="1:21" ht="28.8" hidden="1" x14ac:dyDescent="0.3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2"/>
        <v>0</v>
      </c>
      <c r="P2578" t="str">
        <f t="shared" si="201"/>
        <v>N/A</v>
      </c>
      <c r="Q2578" s="9" t="s">
        <v>8334</v>
      </c>
      <c r="R2578" t="s">
        <v>8335</v>
      </c>
      <c r="S2578" s="16">
        <f t="shared" si="198"/>
        <v>42060.00980324074</v>
      </c>
      <c r="T2578" s="16">
        <f t="shared" si="199"/>
        <v>42104.968136574069</v>
      </c>
      <c r="U2578">
        <f t="shared" si="200"/>
        <v>2015</v>
      </c>
    </row>
    <row r="2579" spans="1:21" ht="43.2" hidden="1" x14ac:dyDescent="0.3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2"/>
        <v>0</v>
      </c>
      <c r="P2579" t="str">
        <f t="shared" si="201"/>
        <v>N/A</v>
      </c>
      <c r="Q2579" s="9" t="s">
        <v>8334</v>
      </c>
      <c r="R2579" t="s">
        <v>8335</v>
      </c>
      <c r="S2579" s="16">
        <f t="shared" si="198"/>
        <v>41830.820567129631</v>
      </c>
      <c r="T2579" s="16">
        <f t="shared" si="199"/>
        <v>41855.820567129631</v>
      </c>
      <c r="U2579">
        <f t="shared" si="200"/>
        <v>2014</v>
      </c>
    </row>
    <row r="2580" spans="1:21" ht="57.6" hidden="1" x14ac:dyDescent="0.3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2"/>
        <v>0</v>
      </c>
      <c r="P2580" t="str">
        <f t="shared" si="201"/>
        <v>N/A</v>
      </c>
      <c r="Q2580" s="9" t="s">
        <v>8334</v>
      </c>
      <c r="R2580" t="s">
        <v>8335</v>
      </c>
      <c r="S2580" s="16">
        <f t="shared" si="198"/>
        <v>42238.022905092599</v>
      </c>
      <c r="T2580" s="16">
        <f t="shared" si="199"/>
        <v>42286.708333333328</v>
      </c>
      <c r="U2580">
        <f t="shared" si="200"/>
        <v>2015</v>
      </c>
    </row>
    <row r="2581" spans="1:21" ht="43.2" hidden="1" x14ac:dyDescent="0.3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2"/>
        <v>0</v>
      </c>
      <c r="P2581">
        <f t="shared" si="201"/>
        <v>23.08</v>
      </c>
      <c r="Q2581" s="9" t="s">
        <v>8334</v>
      </c>
      <c r="R2581" t="s">
        <v>8335</v>
      </c>
      <c r="S2581" s="16">
        <f t="shared" si="198"/>
        <v>41837.829895833333</v>
      </c>
      <c r="T2581" s="16">
        <f t="shared" si="199"/>
        <v>41897.829895833333</v>
      </c>
      <c r="U2581">
        <f t="shared" si="200"/>
        <v>2014</v>
      </c>
    </row>
    <row r="2582" spans="1:21" ht="43.2" hidden="1" x14ac:dyDescent="0.3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2"/>
        <v>1</v>
      </c>
      <c r="P2582">
        <f t="shared" si="201"/>
        <v>25.5</v>
      </c>
      <c r="Q2582" s="9" t="s">
        <v>8334</v>
      </c>
      <c r="R2582" t="s">
        <v>8335</v>
      </c>
      <c r="S2582" s="16">
        <f t="shared" si="198"/>
        <v>42110.326423611114</v>
      </c>
      <c r="T2582" s="16">
        <f t="shared" si="199"/>
        <v>42140.125</v>
      </c>
      <c r="U2582">
        <f t="shared" si="200"/>
        <v>2015</v>
      </c>
    </row>
    <row r="2583" spans="1:21" ht="43.2" hidden="1" x14ac:dyDescent="0.3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2"/>
        <v>11</v>
      </c>
      <c r="P2583">
        <f t="shared" si="201"/>
        <v>48.18</v>
      </c>
      <c r="Q2583" s="9" t="s">
        <v>8334</v>
      </c>
      <c r="R2583" t="s">
        <v>8335</v>
      </c>
      <c r="S2583" s="16">
        <f t="shared" si="198"/>
        <v>42294.628449074073</v>
      </c>
      <c r="T2583" s="16">
        <f t="shared" si="199"/>
        <v>42324.670115740737</v>
      </c>
      <c r="U2583">
        <f t="shared" si="200"/>
        <v>2015</v>
      </c>
    </row>
    <row r="2584" spans="1:21" ht="28.8" hidden="1" x14ac:dyDescent="0.3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2"/>
        <v>0</v>
      </c>
      <c r="P2584">
        <f t="shared" si="201"/>
        <v>1</v>
      </c>
      <c r="Q2584" s="9" t="s">
        <v>8334</v>
      </c>
      <c r="R2584" t="s">
        <v>8335</v>
      </c>
      <c r="S2584" s="16">
        <f t="shared" si="198"/>
        <v>42642.988819444443</v>
      </c>
      <c r="T2584" s="16">
        <f t="shared" si="199"/>
        <v>42672.988819444443</v>
      </c>
      <c r="U2584">
        <f t="shared" si="200"/>
        <v>2016</v>
      </c>
    </row>
    <row r="2585" spans="1:21" ht="43.2" hidden="1" x14ac:dyDescent="0.3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2"/>
        <v>1</v>
      </c>
      <c r="P2585">
        <f t="shared" si="201"/>
        <v>1</v>
      </c>
      <c r="Q2585" s="9" t="s">
        <v>8334</v>
      </c>
      <c r="R2585" t="s">
        <v>8335</v>
      </c>
      <c r="S2585" s="16">
        <f t="shared" si="198"/>
        <v>42019.76944444445</v>
      </c>
      <c r="T2585" s="16">
        <f t="shared" si="199"/>
        <v>42079.727777777778</v>
      </c>
      <c r="U2585">
        <f t="shared" si="200"/>
        <v>2015</v>
      </c>
    </row>
    <row r="2586" spans="1:21" ht="28.8" hidden="1" x14ac:dyDescent="0.3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2"/>
        <v>0</v>
      </c>
      <c r="P2586" t="str">
        <f t="shared" si="201"/>
        <v>N/A</v>
      </c>
      <c r="Q2586" s="9" t="s">
        <v>8334</v>
      </c>
      <c r="R2586" t="s">
        <v>8335</v>
      </c>
      <c r="S2586" s="16">
        <f t="shared" si="198"/>
        <v>42140.173252314817</v>
      </c>
      <c r="T2586" s="16">
        <f t="shared" si="199"/>
        <v>42170.173252314817</v>
      </c>
      <c r="U2586">
        <f t="shared" si="200"/>
        <v>2015</v>
      </c>
    </row>
    <row r="2587" spans="1:21" ht="43.2" hidden="1" x14ac:dyDescent="0.3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2"/>
        <v>0</v>
      </c>
      <c r="P2587">
        <f t="shared" si="201"/>
        <v>50</v>
      </c>
      <c r="Q2587" s="9" t="s">
        <v>8334</v>
      </c>
      <c r="R2587" t="s">
        <v>8335</v>
      </c>
      <c r="S2587" s="16">
        <f t="shared" si="198"/>
        <v>41795.963333333333</v>
      </c>
      <c r="T2587" s="16">
        <f t="shared" si="199"/>
        <v>41825.963333333333</v>
      </c>
      <c r="U2587">
        <f t="shared" si="200"/>
        <v>2014</v>
      </c>
    </row>
    <row r="2588" spans="1:21" ht="28.8" hidden="1" x14ac:dyDescent="0.3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2"/>
        <v>0</v>
      </c>
      <c r="P2588">
        <f t="shared" si="201"/>
        <v>5</v>
      </c>
      <c r="Q2588" s="9" t="s">
        <v>8334</v>
      </c>
      <c r="R2588" t="s">
        <v>8335</v>
      </c>
      <c r="S2588" s="16">
        <f t="shared" si="198"/>
        <v>42333.330277777779</v>
      </c>
      <c r="T2588" s="16">
        <f t="shared" si="199"/>
        <v>42363.330277777779</v>
      </c>
      <c r="U2588">
        <f t="shared" si="200"/>
        <v>2015</v>
      </c>
    </row>
    <row r="2589" spans="1:21" ht="43.2" hidden="1" x14ac:dyDescent="0.3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2"/>
        <v>2</v>
      </c>
      <c r="P2589">
        <f t="shared" si="201"/>
        <v>202.83</v>
      </c>
      <c r="Q2589" s="9" t="s">
        <v>8334</v>
      </c>
      <c r="R2589" t="s">
        <v>8335</v>
      </c>
      <c r="S2589" s="16">
        <f t="shared" si="198"/>
        <v>42338.675381944442</v>
      </c>
      <c r="T2589" s="16">
        <f t="shared" si="199"/>
        <v>42368.675381944442</v>
      </c>
      <c r="U2589">
        <f t="shared" si="200"/>
        <v>2015</v>
      </c>
    </row>
    <row r="2590" spans="1:21" ht="57.6" hidden="1" x14ac:dyDescent="0.3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2"/>
        <v>4</v>
      </c>
      <c r="P2590">
        <f t="shared" si="201"/>
        <v>29.13</v>
      </c>
      <c r="Q2590" s="9" t="s">
        <v>8334</v>
      </c>
      <c r="R2590" t="s">
        <v>8335</v>
      </c>
      <c r="S2590" s="16">
        <f t="shared" si="198"/>
        <v>42042.676226851851</v>
      </c>
      <c r="T2590" s="16">
        <f t="shared" si="199"/>
        <v>42094.551388888889</v>
      </c>
      <c r="U2590">
        <f t="shared" si="200"/>
        <v>2015</v>
      </c>
    </row>
    <row r="2591" spans="1:21" ht="43.2" hidden="1" x14ac:dyDescent="0.3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2"/>
        <v>0</v>
      </c>
      <c r="P2591">
        <f t="shared" si="201"/>
        <v>5</v>
      </c>
      <c r="Q2591" s="9" t="s">
        <v>8334</v>
      </c>
      <c r="R2591" t="s">
        <v>8335</v>
      </c>
      <c r="S2591" s="16">
        <f t="shared" si="198"/>
        <v>42422.536192129628</v>
      </c>
      <c r="T2591" s="16">
        <f t="shared" si="199"/>
        <v>42452.494525462964</v>
      </c>
      <c r="U2591">
        <f t="shared" si="200"/>
        <v>2016</v>
      </c>
    </row>
    <row r="2592" spans="1:21" ht="43.2" hidden="1" x14ac:dyDescent="0.3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2"/>
        <v>0</v>
      </c>
      <c r="P2592" t="str">
        <f t="shared" si="201"/>
        <v>N/A</v>
      </c>
      <c r="Q2592" s="9" t="s">
        <v>8334</v>
      </c>
      <c r="R2592" t="s">
        <v>8335</v>
      </c>
      <c r="S2592" s="16">
        <f t="shared" si="198"/>
        <v>42388.589085648149</v>
      </c>
      <c r="T2592" s="16">
        <f t="shared" si="199"/>
        <v>42395.589085648149</v>
      </c>
      <c r="U2592">
        <f t="shared" si="200"/>
        <v>2016</v>
      </c>
    </row>
    <row r="2593" spans="1:21" ht="43.2" hidden="1" x14ac:dyDescent="0.3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2"/>
        <v>2</v>
      </c>
      <c r="P2593">
        <f t="shared" si="201"/>
        <v>13</v>
      </c>
      <c r="Q2593" s="9" t="s">
        <v>8334</v>
      </c>
      <c r="R2593" t="s">
        <v>8335</v>
      </c>
      <c r="S2593" s="16">
        <f t="shared" si="198"/>
        <v>42382.906527777777</v>
      </c>
      <c r="T2593" s="16">
        <f t="shared" si="199"/>
        <v>42442.864861111113</v>
      </c>
      <c r="U2593">
        <f t="shared" si="200"/>
        <v>2016</v>
      </c>
    </row>
    <row r="2594" spans="1:21" ht="57.6" hidden="1" x14ac:dyDescent="0.3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2"/>
        <v>0</v>
      </c>
      <c r="P2594">
        <f t="shared" si="201"/>
        <v>50</v>
      </c>
      <c r="Q2594" s="9" t="s">
        <v>8334</v>
      </c>
      <c r="R2594" t="s">
        <v>8335</v>
      </c>
      <c r="S2594" s="16">
        <f t="shared" si="198"/>
        <v>41887.801168981481</v>
      </c>
      <c r="T2594" s="16">
        <f t="shared" si="199"/>
        <v>41917.801168981481</v>
      </c>
      <c r="U2594">
        <f t="shared" si="200"/>
        <v>2014</v>
      </c>
    </row>
    <row r="2595" spans="1:21" ht="43.2" hidden="1" x14ac:dyDescent="0.3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2"/>
        <v>0</v>
      </c>
      <c r="P2595" t="str">
        <f t="shared" si="201"/>
        <v>N/A</v>
      </c>
      <c r="Q2595" s="9" t="s">
        <v>8334</v>
      </c>
      <c r="R2595" t="s">
        <v>8335</v>
      </c>
      <c r="S2595" s="16">
        <f t="shared" si="198"/>
        <v>42089.84520833334</v>
      </c>
      <c r="T2595" s="16">
        <f t="shared" si="199"/>
        <v>42119.84520833334</v>
      </c>
      <c r="U2595">
        <f t="shared" si="200"/>
        <v>2015</v>
      </c>
    </row>
    <row r="2596" spans="1:21" ht="43.2" hidden="1" x14ac:dyDescent="0.3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2"/>
        <v>0</v>
      </c>
      <c r="P2596">
        <f t="shared" si="201"/>
        <v>1</v>
      </c>
      <c r="Q2596" s="9" t="s">
        <v>8334</v>
      </c>
      <c r="R2596" t="s">
        <v>8335</v>
      </c>
      <c r="S2596" s="16">
        <f t="shared" si="198"/>
        <v>41828.967916666668</v>
      </c>
      <c r="T2596" s="16">
        <f t="shared" si="199"/>
        <v>41858.967916666668</v>
      </c>
      <c r="U2596">
        <f t="shared" si="200"/>
        <v>2014</v>
      </c>
    </row>
    <row r="2597" spans="1:21" ht="28.8" hidden="1" x14ac:dyDescent="0.3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2"/>
        <v>12</v>
      </c>
      <c r="P2597">
        <f t="shared" si="201"/>
        <v>96.05</v>
      </c>
      <c r="Q2597" s="9" t="s">
        <v>8334</v>
      </c>
      <c r="R2597" t="s">
        <v>8335</v>
      </c>
      <c r="S2597" s="16">
        <f t="shared" si="198"/>
        <v>42760.244212962964</v>
      </c>
      <c r="T2597" s="16">
        <f t="shared" si="199"/>
        <v>42790.244212962964</v>
      </c>
      <c r="U2597">
        <f t="shared" si="200"/>
        <v>2017</v>
      </c>
    </row>
    <row r="2598" spans="1:21" ht="43.2" hidden="1" x14ac:dyDescent="0.3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2"/>
        <v>24</v>
      </c>
      <c r="P2598">
        <f t="shared" si="201"/>
        <v>305.77999999999997</v>
      </c>
      <c r="Q2598" s="9" t="s">
        <v>8334</v>
      </c>
      <c r="R2598" t="s">
        <v>8335</v>
      </c>
      <c r="S2598" s="16">
        <f t="shared" si="198"/>
        <v>41828.664456018516</v>
      </c>
      <c r="T2598" s="16">
        <f t="shared" si="199"/>
        <v>41858.664456018516</v>
      </c>
      <c r="U2598">
        <f t="shared" si="200"/>
        <v>2014</v>
      </c>
    </row>
    <row r="2599" spans="1:21" ht="43.2" hidden="1" x14ac:dyDescent="0.3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2"/>
        <v>6</v>
      </c>
      <c r="P2599">
        <f t="shared" si="201"/>
        <v>12.14</v>
      </c>
      <c r="Q2599" s="9" t="s">
        <v>8334</v>
      </c>
      <c r="R2599" t="s">
        <v>8335</v>
      </c>
      <c r="S2599" s="16">
        <f t="shared" si="198"/>
        <v>42510.341631944444</v>
      </c>
      <c r="T2599" s="16">
        <f t="shared" si="199"/>
        <v>42540.341631944444</v>
      </c>
      <c r="U2599">
        <f t="shared" si="200"/>
        <v>2016</v>
      </c>
    </row>
    <row r="2600" spans="1:21" ht="43.2" hidden="1" x14ac:dyDescent="0.3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2"/>
        <v>39</v>
      </c>
      <c r="P2600">
        <f t="shared" si="201"/>
        <v>83.57</v>
      </c>
      <c r="Q2600" s="9" t="s">
        <v>8334</v>
      </c>
      <c r="R2600" t="s">
        <v>8335</v>
      </c>
      <c r="S2600" s="16">
        <f t="shared" si="198"/>
        <v>42240.840289351851</v>
      </c>
      <c r="T2600" s="16">
        <f t="shared" si="199"/>
        <v>42270.840289351851</v>
      </c>
      <c r="U2600">
        <f t="shared" si="200"/>
        <v>2015</v>
      </c>
    </row>
    <row r="2601" spans="1:21" ht="28.8" hidden="1" x14ac:dyDescent="0.3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2"/>
        <v>1</v>
      </c>
      <c r="P2601">
        <f t="shared" si="201"/>
        <v>18</v>
      </c>
      <c r="Q2601" s="9" t="s">
        <v>8334</v>
      </c>
      <c r="R2601" t="s">
        <v>8335</v>
      </c>
      <c r="S2601" s="16">
        <f t="shared" si="198"/>
        <v>41809.754016203704</v>
      </c>
      <c r="T2601" s="16">
        <f t="shared" si="199"/>
        <v>41854.754016203704</v>
      </c>
      <c r="U2601">
        <f t="shared" si="200"/>
        <v>2014</v>
      </c>
    </row>
    <row r="2602" spans="1:21" ht="43.2" hidden="1" x14ac:dyDescent="0.3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2"/>
        <v>7</v>
      </c>
      <c r="P2602">
        <f t="shared" si="201"/>
        <v>115.53</v>
      </c>
      <c r="Q2602" s="9" t="s">
        <v>8334</v>
      </c>
      <c r="R2602" t="s">
        <v>8335</v>
      </c>
      <c r="S2602" s="16">
        <f t="shared" si="198"/>
        <v>42394.900462962964</v>
      </c>
      <c r="T2602" s="16">
        <f t="shared" si="199"/>
        <v>42454.858796296292</v>
      </c>
      <c r="U2602">
        <f t="shared" si="200"/>
        <v>2016</v>
      </c>
    </row>
    <row r="2603" spans="1:21" ht="57.6" hidden="1" x14ac:dyDescent="0.3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2"/>
        <v>661</v>
      </c>
      <c r="P2603">
        <f t="shared" si="201"/>
        <v>21.9</v>
      </c>
      <c r="Q2603" s="9" t="s">
        <v>8317</v>
      </c>
      <c r="R2603" t="s">
        <v>8353</v>
      </c>
      <c r="S2603" s="16">
        <f t="shared" si="198"/>
        <v>41150.902187499996</v>
      </c>
      <c r="T2603" s="16">
        <f t="shared" si="199"/>
        <v>41165.165972222225</v>
      </c>
      <c r="U2603">
        <f t="shared" si="200"/>
        <v>2012</v>
      </c>
    </row>
    <row r="2604" spans="1:21" ht="43.2" hidden="1" x14ac:dyDescent="0.3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2"/>
        <v>326</v>
      </c>
      <c r="P2604">
        <f t="shared" si="201"/>
        <v>80.02</v>
      </c>
      <c r="Q2604" s="9" t="s">
        <v>8317</v>
      </c>
      <c r="R2604" t="s">
        <v>8353</v>
      </c>
      <c r="S2604" s="16">
        <f t="shared" si="198"/>
        <v>41915.747314814813</v>
      </c>
      <c r="T2604" s="16">
        <f t="shared" si="199"/>
        <v>41955.888888888891</v>
      </c>
      <c r="U2604">
        <f t="shared" si="200"/>
        <v>2014</v>
      </c>
    </row>
    <row r="2605" spans="1:21" ht="28.8" hidden="1" x14ac:dyDescent="0.3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2"/>
        <v>101</v>
      </c>
      <c r="P2605">
        <f t="shared" si="201"/>
        <v>35.520000000000003</v>
      </c>
      <c r="Q2605" s="9" t="s">
        <v>8317</v>
      </c>
      <c r="R2605" t="s">
        <v>8353</v>
      </c>
      <c r="S2605" s="16">
        <f t="shared" si="198"/>
        <v>41617.912662037037</v>
      </c>
      <c r="T2605" s="16">
        <f t="shared" si="199"/>
        <v>41631.912662037037</v>
      </c>
      <c r="U2605">
        <f t="shared" si="200"/>
        <v>2013</v>
      </c>
    </row>
    <row r="2606" spans="1:21" ht="43.2" hidden="1" x14ac:dyDescent="0.3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2"/>
        <v>104</v>
      </c>
      <c r="P2606">
        <f t="shared" si="201"/>
        <v>64.930000000000007</v>
      </c>
      <c r="Q2606" s="9" t="s">
        <v>8317</v>
      </c>
      <c r="R2606" t="s">
        <v>8353</v>
      </c>
      <c r="S2606" s="16">
        <f t="shared" si="198"/>
        <v>40998.051192129627</v>
      </c>
      <c r="T2606" s="16">
        <f t="shared" si="199"/>
        <v>41028.051192129627</v>
      </c>
      <c r="U2606">
        <f t="shared" si="200"/>
        <v>2012</v>
      </c>
    </row>
    <row r="2607" spans="1:21" ht="43.2" hidden="1" x14ac:dyDescent="0.3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2"/>
        <v>107</v>
      </c>
      <c r="P2607">
        <f t="shared" si="201"/>
        <v>60.97</v>
      </c>
      <c r="Q2607" s="9" t="s">
        <v>8317</v>
      </c>
      <c r="R2607" t="s">
        <v>8353</v>
      </c>
      <c r="S2607" s="16">
        <f t="shared" si="198"/>
        <v>42508.541550925926</v>
      </c>
      <c r="T2607" s="16">
        <f t="shared" si="199"/>
        <v>42538.541550925926</v>
      </c>
      <c r="U2607">
        <f t="shared" si="200"/>
        <v>2016</v>
      </c>
    </row>
    <row r="2608" spans="1:21" ht="57.6" hidden="1" x14ac:dyDescent="0.3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2"/>
        <v>110</v>
      </c>
      <c r="P2608">
        <f t="shared" si="201"/>
        <v>31.44</v>
      </c>
      <c r="Q2608" s="9" t="s">
        <v>8317</v>
      </c>
      <c r="R2608" t="s">
        <v>8353</v>
      </c>
      <c r="S2608" s="16">
        <f t="shared" si="198"/>
        <v>41726.712754629632</v>
      </c>
      <c r="T2608" s="16">
        <f t="shared" si="199"/>
        <v>41758.712754629632</v>
      </c>
      <c r="U2608">
        <f t="shared" si="200"/>
        <v>2014</v>
      </c>
    </row>
    <row r="2609" spans="1:21" ht="43.2" hidden="1" x14ac:dyDescent="0.3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2"/>
        <v>408</v>
      </c>
      <c r="P2609">
        <f t="shared" si="201"/>
        <v>81.95</v>
      </c>
      <c r="Q2609" s="9" t="s">
        <v>8317</v>
      </c>
      <c r="R2609" t="s">
        <v>8353</v>
      </c>
      <c r="S2609" s="16">
        <f t="shared" si="198"/>
        <v>42184.874675925923</v>
      </c>
      <c r="T2609" s="16">
        <f t="shared" si="199"/>
        <v>42228.083333333328</v>
      </c>
      <c r="U2609">
        <f t="shared" si="200"/>
        <v>2015</v>
      </c>
    </row>
    <row r="2610" spans="1:21" ht="43.2" hidden="1" x14ac:dyDescent="0.3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2"/>
        <v>224</v>
      </c>
      <c r="P2610">
        <f t="shared" si="201"/>
        <v>58.93</v>
      </c>
      <c r="Q2610" s="9" t="s">
        <v>8317</v>
      </c>
      <c r="R2610" t="s">
        <v>8353</v>
      </c>
      <c r="S2610" s="16">
        <f t="shared" si="198"/>
        <v>42767.801712962959</v>
      </c>
      <c r="T2610" s="16">
        <f t="shared" si="199"/>
        <v>42809</v>
      </c>
      <c r="U2610">
        <f t="shared" si="200"/>
        <v>2017</v>
      </c>
    </row>
    <row r="2611" spans="1:21" ht="57.6" hidden="1" x14ac:dyDescent="0.3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2"/>
        <v>304</v>
      </c>
      <c r="P2611">
        <f t="shared" si="201"/>
        <v>157.29</v>
      </c>
      <c r="Q2611" s="9" t="s">
        <v>8317</v>
      </c>
      <c r="R2611" t="s">
        <v>8353</v>
      </c>
      <c r="S2611" s="16">
        <f t="shared" si="198"/>
        <v>41075.237858796296</v>
      </c>
      <c r="T2611" s="16">
        <f t="shared" si="199"/>
        <v>41105.237858796296</v>
      </c>
      <c r="U2611">
        <f t="shared" si="200"/>
        <v>2012</v>
      </c>
    </row>
    <row r="2612" spans="1:21" ht="43.2" hidden="1" x14ac:dyDescent="0.3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2"/>
        <v>141</v>
      </c>
      <c r="P2612">
        <f t="shared" si="201"/>
        <v>55.76</v>
      </c>
      <c r="Q2612" s="9" t="s">
        <v>8317</v>
      </c>
      <c r="R2612" t="s">
        <v>8353</v>
      </c>
      <c r="S2612" s="16">
        <f t="shared" si="198"/>
        <v>42564.881076388891</v>
      </c>
      <c r="T2612" s="16">
        <f t="shared" si="199"/>
        <v>42604.290972222225</v>
      </c>
      <c r="U2612">
        <f t="shared" si="200"/>
        <v>2016</v>
      </c>
    </row>
    <row r="2613" spans="1:21" ht="57.6" hidden="1" x14ac:dyDescent="0.3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2"/>
        <v>2791</v>
      </c>
      <c r="P2613">
        <f t="shared" si="201"/>
        <v>83.8</v>
      </c>
      <c r="Q2613" s="9" t="s">
        <v>8317</v>
      </c>
      <c r="R2613" t="s">
        <v>8353</v>
      </c>
      <c r="S2613" s="16">
        <f t="shared" si="198"/>
        <v>42704.335810185185</v>
      </c>
      <c r="T2613" s="16">
        <f t="shared" si="199"/>
        <v>42737.957638888889</v>
      </c>
      <c r="U2613">
        <f t="shared" si="200"/>
        <v>2016</v>
      </c>
    </row>
    <row r="2614" spans="1:21" ht="43.2" hidden="1" x14ac:dyDescent="0.3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2"/>
        <v>172</v>
      </c>
      <c r="P2614">
        <f t="shared" si="201"/>
        <v>58.42</v>
      </c>
      <c r="Q2614" s="9" t="s">
        <v>8317</v>
      </c>
      <c r="R2614" t="s">
        <v>8353</v>
      </c>
      <c r="S2614" s="16">
        <f t="shared" si="198"/>
        <v>41982.143171296295</v>
      </c>
      <c r="T2614" s="16">
        <f t="shared" si="199"/>
        <v>42013.143171296295</v>
      </c>
      <c r="U2614">
        <f t="shared" si="200"/>
        <v>2014</v>
      </c>
    </row>
    <row r="2615" spans="1:21" ht="43.2" hidden="1" x14ac:dyDescent="0.3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2"/>
        <v>101</v>
      </c>
      <c r="P2615">
        <f t="shared" si="201"/>
        <v>270.57</v>
      </c>
      <c r="Q2615" s="9" t="s">
        <v>8317</v>
      </c>
      <c r="R2615" t="s">
        <v>8353</v>
      </c>
      <c r="S2615" s="16">
        <f t="shared" si="198"/>
        <v>41143.81821759259</v>
      </c>
      <c r="T2615" s="16">
        <f t="shared" si="199"/>
        <v>41173.81821759259</v>
      </c>
      <c r="U2615">
        <f t="shared" si="200"/>
        <v>2012</v>
      </c>
    </row>
    <row r="2616" spans="1:21" ht="43.2" hidden="1" x14ac:dyDescent="0.3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2"/>
        <v>102</v>
      </c>
      <c r="P2616">
        <f t="shared" si="201"/>
        <v>107.1</v>
      </c>
      <c r="Q2616" s="9" t="s">
        <v>8317</v>
      </c>
      <c r="R2616" t="s">
        <v>8353</v>
      </c>
      <c r="S2616" s="16">
        <f t="shared" si="198"/>
        <v>41730.708472222221</v>
      </c>
      <c r="T2616" s="16">
        <f t="shared" si="199"/>
        <v>41759.208333333336</v>
      </c>
      <c r="U2616">
        <f t="shared" si="200"/>
        <v>2014</v>
      </c>
    </row>
    <row r="2617" spans="1:21" ht="43.2" hidden="1" x14ac:dyDescent="0.3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2"/>
        <v>170</v>
      </c>
      <c r="P2617">
        <f t="shared" si="201"/>
        <v>47.18</v>
      </c>
      <c r="Q2617" s="9" t="s">
        <v>8317</v>
      </c>
      <c r="R2617" t="s">
        <v>8353</v>
      </c>
      <c r="S2617" s="16">
        <f t="shared" si="198"/>
        <v>42453.49726851852</v>
      </c>
      <c r="T2617" s="16">
        <f t="shared" si="199"/>
        <v>42490.5</v>
      </c>
      <c r="U2617">
        <f t="shared" si="200"/>
        <v>2016</v>
      </c>
    </row>
    <row r="2618" spans="1:21" ht="43.2" hidden="1" x14ac:dyDescent="0.3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2"/>
        <v>115</v>
      </c>
      <c r="P2618">
        <f t="shared" si="201"/>
        <v>120.31</v>
      </c>
      <c r="Q2618" s="9" t="s">
        <v>8317</v>
      </c>
      <c r="R2618" t="s">
        <v>8353</v>
      </c>
      <c r="S2618" s="16">
        <f t="shared" si="198"/>
        <v>42211.99454861111</v>
      </c>
      <c r="T2618" s="16">
        <f t="shared" si="199"/>
        <v>42241.99454861111</v>
      </c>
      <c r="U2618">
        <f t="shared" si="200"/>
        <v>2015</v>
      </c>
    </row>
    <row r="2619" spans="1:21" ht="43.2" hidden="1" x14ac:dyDescent="0.3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2"/>
        <v>878</v>
      </c>
      <c r="P2619">
        <f t="shared" si="201"/>
        <v>27.6</v>
      </c>
      <c r="Q2619" s="9" t="s">
        <v>8317</v>
      </c>
      <c r="R2619" t="s">
        <v>8353</v>
      </c>
      <c r="S2619" s="16">
        <f t="shared" si="198"/>
        <v>41902.874432870369</v>
      </c>
      <c r="T2619" s="16">
        <f t="shared" si="199"/>
        <v>41932.874432870369</v>
      </c>
      <c r="U2619">
        <f t="shared" si="200"/>
        <v>2014</v>
      </c>
    </row>
    <row r="2620" spans="1:21" ht="28.8" hidden="1" x14ac:dyDescent="0.3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2"/>
        <v>105</v>
      </c>
      <c r="P2620">
        <f t="shared" si="201"/>
        <v>205.3</v>
      </c>
      <c r="Q2620" s="9" t="s">
        <v>8317</v>
      </c>
      <c r="R2620" t="s">
        <v>8353</v>
      </c>
      <c r="S2620" s="16">
        <f t="shared" si="198"/>
        <v>42279.792372685188</v>
      </c>
      <c r="T2620" s="16">
        <f t="shared" si="199"/>
        <v>42339.834039351852</v>
      </c>
      <c r="U2620">
        <f t="shared" si="200"/>
        <v>2015</v>
      </c>
    </row>
    <row r="2621" spans="1:21" ht="43.2" hidden="1" x14ac:dyDescent="0.3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2"/>
        <v>188</v>
      </c>
      <c r="P2621">
        <f t="shared" si="201"/>
        <v>35.549999999999997</v>
      </c>
      <c r="Q2621" s="9" t="s">
        <v>8317</v>
      </c>
      <c r="R2621" t="s">
        <v>8353</v>
      </c>
      <c r="S2621" s="16">
        <f t="shared" si="198"/>
        <v>42273.884305555555</v>
      </c>
      <c r="T2621" s="16">
        <f t="shared" si="199"/>
        <v>42300.458333333328</v>
      </c>
      <c r="U2621">
        <f t="shared" si="200"/>
        <v>2015</v>
      </c>
    </row>
    <row r="2622" spans="1:21" ht="43.2" hidden="1" x14ac:dyDescent="0.3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2"/>
        <v>144</v>
      </c>
      <c r="P2622">
        <f t="shared" si="201"/>
        <v>74.64</v>
      </c>
      <c r="Q2622" s="9" t="s">
        <v>8317</v>
      </c>
      <c r="R2622" t="s">
        <v>8353</v>
      </c>
      <c r="S2622" s="16">
        <f t="shared" si="198"/>
        <v>42251.16715277778</v>
      </c>
      <c r="T2622" s="16">
        <f t="shared" si="199"/>
        <v>42288.041666666672</v>
      </c>
      <c r="U2622">
        <f t="shared" si="200"/>
        <v>2015</v>
      </c>
    </row>
    <row r="2623" spans="1:21" ht="43.2" hidden="1" x14ac:dyDescent="0.3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2"/>
        <v>146</v>
      </c>
      <c r="P2623">
        <f t="shared" si="201"/>
        <v>47.06</v>
      </c>
      <c r="Q2623" s="9" t="s">
        <v>8317</v>
      </c>
      <c r="R2623" t="s">
        <v>8353</v>
      </c>
      <c r="S2623" s="16">
        <f t="shared" si="198"/>
        <v>42115.74754629629</v>
      </c>
      <c r="T2623" s="16">
        <f t="shared" si="199"/>
        <v>42145.74754629629</v>
      </c>
      <c r="U2623">
        <f t="shared" si="200"/>
        <v>2015</v>
      </c>
    </row>
    <row r="2624" spans="1:21" ht="43.2" hidden="1" x14ac:dyDescent="0.3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2"/>
        <v>131</v>
      </c>
      <c r="P2624">
        <f t="shared" si="201"/>
        <v>26.59</v>
      </c>
      <c r="Q2624" s="9" t="s">
        <v>8317</v>
      </c>
      <c r="R2624" t="s">
        <v>8353</v>
      </c>
      <c r="S2624" s="16">
        <f t="shared" si="198"/>
        <v>42689.74324074074</v>
      </c>
      <c r="T2624" s="16">
        <f t="shared" si="199"/>
        <v>42734.74324074074</v>
      </c>
      <c r="U2624">
        <f t="shared" si="200"/>
        <v>2016</v>
      </c>
    </row>
    <row r="2625" spans="1:21" ht="43.2" hidden="1" x14ac:dyDescent="0.3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2"/>
        <v>114</v>
      </c>
      <c r="P2625">
        <f t="shared" si="201"/>
        <v>36.770000000000003</v>
      </c>
      <c r="Q2625" s="9" t="s">
        <v>8317</v>
      </c>
      <c r="R2625" t="s">
        <v>8353</v>
      </c>
      <c r="S2625" s="16">
        <f t="shared" si="198"/>
        <v>42692.256550925929</v>
      </c>
      <c r="T2625" s="16">
        <f t="shared" si="199"/>
        <v>42706.256550925929</v>
      </c>
      <c r="U2625">
        <f t="shared" si="200"/>
        <v>2016</v>
      </c>
    </row>
    <row r="2626" spans="1:21" ht="43.2" hidden="1" x14ac:dyDescent="0.3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2"/>
        <v>1379</v>
      </c>
      <c r="P2626">
        <f t="shared" si="201"/>
        <v>31.82</v>
      </c>
      <c r="Q2626" s="9" t="s">
        <v>8317</v>
      </c>
      <c r="R2626" t="s">
        <v>8353</v>
      </c>
      <c r="S2626" s="16">
        <f t="shared" si="198"/>
        <v>41144.42155092593</v>
      </c>
      <c r="T2626" s="16">
        <f t="shared" si="199"/>
        <v>41165.42155092593</v>
      </c>
      <c r="U2626">
        <f t="shared" si="200"/>
        <v>2012</v>
      </c>
    </row>
    <row r="2627" spans="1:21" ht="57.6" hidden="1" x14ac:dyDescent="0.3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2"/>
        <v>956</v>
      </c>
      <c r="P2627">
        <f t="shared" si="201"/>
        <v>27.58</v>
      </c>
      <c r="Q2627" s="9" t="s">
        <v>8317</v>
      </c>
      <c r="R2627" t="s">
        <v>8353</v>
      </c>
      <c r="S2627" s="16">
        <f t="shared" ref="S2627:S2690" si="203">(((J2627/60)/60)/24)+DATE(1970,1,1)</f>
        <v>42658.810277777782</v>
      </c>
      <c r="T2627" s="16">
        <f t="shared" ref="T2627:T2690" si="204">(((I2627/60)/60)/24)+DATE(1970,1,1)</f>
        <v>42683.851944444439</v>
      </c>
      <c r="U2627">
        <f t="shared" ref="U2627:U2690" si="205">YEAR(S:S)</f>
        <v>2016</v>
      </c>
    </row>
    <row r="2628" spans="1:21" ht="43.2" hidden="1" x14ac:dyDescent="0.3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2"/>
        <v>112</v>
      </c>
      <c r="P2628">
        <f t="shared" ref="P2628:P2691" si="206">IFERROR(ROUND(E2628/L2628,2), "N/A")</f>
        <v>56</v>
      </c>
      <c r="Q2628" s="9" t="s">
        <v>8317</v>
      </c>
      <c r="R2628" t="s">
        <v>8353</v>
      </c>
      <c r="S2628" s="16">
        <f t="shared" si="203"/>
        <v>42128.628113425926</v>
      </c>
      <c r="T2628" s="16">
        <f t="shared" si="204"/>
        <v>42158.628113425926</v>
      </c>
      <c r="U2628">
        <f t="shared" si="205"/>
        <v>2015</v>
      </c>
    </row>
    <row r="2629" spans="1:21" ht="43.2" hidden="1" x14ac:dyDescent="0.3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ref="O2629:O2692" si="207">ROUND(E2629/D2629*100,0)</f>
        <v>647</v>
      </c>
      <c r="P2629">
        <f t="shared" si="206"/>
        <v>21.56</v>
      </c>
      <c r="Q2629" s="9" t="s">
        <v>8317</v>
      </c>
      <c r="R2629" t="s">
        <v>8353</v>
      </c>
      <c r="S2629" s="16">
        <f t="shared" si="203"/>
        <v>42304.829409722224</v>
      </c>
      <c r="T2629" s="16">
        <f t="shared" si="204"/>
        <v>42334.871076388896</v>
      </c>
      <c r="U2629">
        <f t="shared" si="205"/>
        <v>2015</v>
      </c>
    </row>
    <row r="2630" spans="1:21" ht="43.2" hidden="1" x14ac:dyDescent="0.3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7"/>
        <v>110</v>
      </c>
      <c r="P2630">
        <f t="shared" si="206"/>
        <v>44.1</v>
      </c>
      <c r="Q2630" s="9" t="s">
        <v>8317</v>
      </c>
      <c r="R2630" t="s">
        <v>8353</v>
      </c>
      <c r="S2630" s="16">
        <f t="shared" si="203"/>
        <v>41953.966053240743</v>
      </c>
      <c r="T2630" s="16">
        <f t="shared" si="204"/>
        <v>41973.966053240743</v>
      </c>
      <c r="U2630">
        <f t="shared" si="205"/>
        <v>2014</v>
      </c>
    </row>
    <row r="2631" spans="1:21" ht="28.8" hidden="1" x14ac:dyDescent="0.3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7"/>
        <v>128</v>
      </c>
      <c r="P2631">
        <f t="shared" si="206"/>
        <v>63.87</v>
      </c>
      <c r="Q2631" s="9" t="s">
        <v>8317</v>
      </c>
      <c r="R2631" t="s">
        <v>8353</v>
      </c>
      <c r="S2631" s="16">
        <f t="shared" si="203"/>
        <v>42108.538449074069</v>
      </c>
      <c r="T2631" s="16">
        <f t="shared" si="204"/>
        <v>42138.538449074069</v>
      </c>
      <c r="U2631">
        <f t="shared" si="205"/>
        <v>2015</v>
      </c>
    </row>
    <row r="2632" spans="1:21" ht="43.2" hidden="1" x14ac:dyDescent="0.3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7"/>
        <v>158</v>
      </c>
      <c r="P2632">
        <f t="shared" si="206"/>
        <v>38.99</v>
      </c>
      <c r="Q2632" s="9" t="s">
        <v>8317</v>
      </c>
      <c r="R2632" t="s">
        <v>8353</v>
      </c>
      <c r="S2632" s="16">
        <f t="shared" si="203"/>
        <v>42524.105462962965</v>
      </c>
      <c r="T2632" s="16">
        <f t="shared" si="204"/>
        <v>42551.416666666672</v>
      </c>
      <c r="U2632">
        <f t="shared" si="205"/>
        <v>2016</v>
      </c>
    </row>
    <row r="2633" spans="1:21" ht="43.2" hidden="1" x14ac:dyDescent="0.3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7"/>
        <v>115</v>
      </c>
      <c r="P2633">
        <f t="shared" si="206"/>
        <v>80.19</v>
      </c>
      <c r="Q2633" s="9" t="s">
        <v>8317</v>
      </c>
      <c r="R2633" t="s">
        <v>8353</v>
      </c>
      <c r="S2633" s="16">
        <f t="shared" si="203"/>
        <v>42218.169293981482</v>
      </c>
      <c r="T2633" s="16">
        <f t="shared" si="204"/>
        <v>42246.169293981482</v>
      </c>
      <c r="U2633">
        <f t="shared" si="205"/>
        <v>2015</v>
      </c>
    </row>
    <row r="2634" spans="1:21" ht="43.2" hidden="1" x14ac:dyDescent="0.3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7"/>
        <v>137</v>
      </c>
      <c r="P2634">
        <f t="shared" si="206"/>
        <v>34.9</v>
      </c>
      <c r="Q2634" s="9" t="s">
        <v>8317</v>
      </c>
      <c r="R2634" t="s">
        <v>8353</v>
      </c>
      <c r="S2634" s="16">
        <f t="shared" si="203"/>
        <v>42494.061793981484</v>
      </c>
      <c r="T2634" s="16">
        <f t="shared" si="204"/>
        <v>42519.061793981484</v>
      </c>
      <c r="U2634">
        <f t="shared" si="205"/>
        <v>2016</v>
      </c>
    </row>
    <row r="2635" spans="1:21" ht="43.2" hidden="1" x14ac:dyDescent="0.3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7"/>
        <v>355</v>
      </c>
      <c r="P2635">
        <f t="shared" si="206"/>
        <v>89.1</v>
      </c>
      <c r="Q2635" s="9" t="s">
        <v>8317</v>
      </c>
      <c r="R2635" t="s">
        <v>8353</v>
      </c>
      <c r="S2635" s="16">
        <f t="shared" si="203"/>
        <v>41667.823287037041</v>
      </c>
      <c r="T2635" s="16">
        <f t="shared" si="204"/>
        <v>41697.958333333336</v>
      </c>
      <c r="U2635">
        <f t="shared" si="205"/>
        <v>2014</v>
      </c>
    </row>
    <row r="2636" spans="1:21" ht="43.2" hidden="1" x14ac:dyDescent="0.3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7"/>
        <v>106</v>
      </c>
      <c r="P2636">
        <f t="shared" si="206"/>
        <v>39.44</v>
      </c>
      <c r="Q2636" s="9" t="s">
        <v>8317</v>
      </c>
      <c r="R2636" t="s">
        <v>8353</v>
      </c>
      <c r="S2636" s="16">
        <f t="shared" si="203"/>
        <v>42612.656493055561</v>
      </c>
      <c r="T2636" s="16">
        <f t="shared" si="204"/>
        <v>42642.656493055561</v>
      </c>
      <c r="U2636">
        <f t="shared" si="205"/>
        <v>2016</v>
      </c>
    </row>
    <row r="2637" spans="1:21" ht="43.2" hidden="1" x14ac:dyDescent="0.3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7"/>
        <v>100</v>
      </c>
      <c r="P2637">
        <f t="shared" si="206"/>
        <v>136.9</v>
      </c>
      <c r="Q2637" s="9" t="s">
        <v>8317</v>
      </c>
      <c r="R2637" t="s">
        <v>8353</v>
      </c>
      <c r="S2637" s="16">
        <f t="shared" si="203"/>
        <v>42037.950937500005</v>
      </c>
      <c r="T2637" s="16">
        <f t="shared" si="204"/>
        <v>42072.909270833334</v>
      </c>
      <c r="U2637">
        <f t="shared" si="205"/>
        <v>2015</v>
      </c>
    </row>
    <row r="2638" spans="1:21" ht="57.6" hidden="1" x14ac:dyDescent="0.3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7"/>
        <v>187</v>
      </c>
      <c r="P2638">
        <f t="shared" si="206"/>
        <v>37.46</v>
      </c>
      <c r="Q2638" s="9" t="s">
        <v>8317</v>
      </c>
      <c r="R2638" t="s">
        <v>8353</v>
      </c>
      <c r="S2638" s="16">
        <f t="shared" si="203"/>
        <v>42636.614745370374</v>
      </c>
      <c r="T2638" s="16">
        <f t="shared" si="204"/>
        <v>42659.041666666672</v>
      </c>
      <c r="U2638">
        <f t="shared" si="205"/>
        <v>2016</v>
      </c>
    </row>
    <row r="2639" spans="1:21" ht="28.8" hidden="1" x14ac:dyDescent="0.3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7"/>
        <v>166</v>
      </c>
      <c r="P2639">
        <f t="shared" si="206"/>
        <v>31.96</v>
      </c>
      <c r="Q2639" s="9" t="s">
        <v>8317</v>
      </c>
      <c r="R2639" t="s">
        <v>8353</v>
      </c>
      <c r="S2639" s="16">
        <f t="shared" si="203"/>
        <v>42639.549479166672</v>
      </c>
      <c r="T2639" s="16">
        <f t="shared" si="204"/>
        <v>42655.549479166672</v>
      </c>
      <c r="U2639">
        <f t="shared" si="205"/>
        <v>2016</v>
      </c>
    </row>
    <row r="2640" spans="1:21" ht="43.2" hidden="1" x14ac:dyDescent="0.3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7"/>
        <v>102</v>
      </c>
      <c r="P2640">
        <f t="shared" si="206"/>
        <v>25.21</v>
      </c>
      <c r="Q2640" s="9" t="s">
        <v>8317</v>
      </c>
      <c r="R2640" t="s">
        <v>8353</v>
      </c>
      <c r="S2640" s="16">
        <f t="shared" si="203"/>
        <v>41989.913136574076</v>
      </c>
      <c r="T2640" s="16">
        <f t="shared" si="204"/>
        <v>42019.913136574076</v>
      </c>
      <c r="U2640">
        <f t="shared" si="205"/>
        <v>2014</v>
      </c>
    </row>
    <row r="2641" spans="1:21" ht="43.2" hidden="1" x14ac:dyDescent="0.3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7"/>
        <v>164</v>
      </c>
      <c r="P2641">
        <f t="shared" si="206"/>
        <v>10.039999999999999</v>
      </c>
      <c r="Q2641" s="9" t="s">
        <v>8317</v>
      </c>
      <c r="R2641" t="s">
        <v>8353</v>
      </c>
      <c r="S2641" s="16">
        <f t="shared" si="203"/>
        <v>42024.86513888889</v>
      </c>
      <c r="T2641" s="16">
        <f t="shared" si="204"/>
        <v>42054.86513888889</v>
      </c>
      <c r="U2641">
        <f t="shared" si="205"/>
        <v>2015</v>
      </c>
    </row>
    <row r="2642" spans="1:21" ht="57.6" hidden="1" x14ac:dyDescent="0.3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7"/>
        <v>106</v>
      </c>
      <c r="P2642">
        <f t="shared" si="206"/>
        <v>45.94</v>
      </c>
      <c r="Q2642" s="9" t="s">
        <v>8317</v>
      </c>
      <c r="R2642" t="s">
        <v>8353</v>
      </c>
      <c r="S2642" s="16">
        <f t="shared" si="203"/>
        <v>42103.160578703704</v>
      </c>
      <c r="T2642" s="16">
        <f t="shared" si="204"/>
        <v>42163.160578703704</v>
      </c>
      <c r="U2642">
        <f t="shared" si="205"/>
        <v>2015</v>
      </c>
    </row>
    <row r="2643" spans="1:21" ht="28.8" hidden="1" x14ac:dyDescent="0.3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7"/>
        <v>1</v>
      </c>
      <c r="P2643">
        <f t="shared" si="206"/>
        <v>15</v>
      </c>
      <c r="Q2643" s="9" t="s">
        <v>8317</v>
      </c>
      <c r="R2643" t="s">
        <v>8353</v>
      </c>
      <c r="S2643" s="16">
        <f t="shared" si="203"/>
        <v>41880.827118055553</v>
      </c>
      <c r="T2643" s="16">
        <f t="shared" si="204"/>
        <v>41897.839583333334</v>
      </c>
      <c r="U2643">
        <f t="shared" si="205"/>
        <v>2014</v>
      </c>
    </row>
    <row r="2644" spans="1:21" ht="57.6" hidden="1" x14ac:dyDescent="0.3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7"/>
        <v>0</v>
      </c>
      <c r="P2644" t="str">
        <f t="shared" si="206"/>
        <v>N/A</v>
      </c>
      <c r="Q2644" s="9" t="s">
        <v>8317</v>
      </c>
      <c r="R2644" t="s">
        <v>8353</v>
      </c>
      <c r="S2644" s="16">
        <f t="shared" si="203"/>
        <v>42536.246620370366</v>
      </c>
      <c r="T2644" s="16">
        <f t="shared" si="204"/>
        <v>42566.289583333331</v>
      </c>
      <c r="U2644">
        <f t="shared" si="205"/>
        <v>2016</v>
      </c>
    </row>
    <row r="2645" spans="1:21" ht="43.2" hidden="1" x14ac:dyDescent="0.3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7"/>
        <v>34</v>
      </c>
      <c r="P2645">
        <f t="shared" si="206"/>
        <v>223.58</v>
      </c>
      <c r="Q2645" s="9" t="s">
        <v>8317</v>
      </c>
      <c r="R2645" t="s">
        <v>8353</v>
      </c>
      <c r="S2645" s="16">
        <f t="shared" si="203"/>
        <v>42689.582349537035</v>
      </c>
      <c r="T2645" s="16">
        <f t="shared" si="204"/>
        <v>42725.332638888889</v>
      </c>
      <c r="U2645">
        <f t="shared" si="205"/>
        <v>2016</v>
      </c>
    </row>
    <row r="2646" spans="1:21" ht="43.2" hidden="1" x14ac:dyDescent="0.3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7"/>
        <v>2</v>
      </c>
      <c r="P2646">
        <f t="shared" si="206"/>
        <v>39.479999999999997</v>
      </c>
      <c r="Q2646" s="9" t="s">
        <v>8317</v>
      </c>
      <c r="R2646" t="s">
        <v>8353</v>
      </c>
      <c r="S2646" s="16">
        <f t="shared" si="203"/>
        <v>42774.792071759264</v>
      </c>
      <c r="T2646" s="16">
        <f t="shared" si="204"/>
        <v>42804.792071759264</v>
      </c>
      <c r="U2646">
        <f t="shared" si="205"/>
        <v>2017</v>
      </c>
    </row>
    <row r="2647" spans="1:21" ht="43.2" hidden="1" x14ac:dyDescent="0.3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7"/>
        <v>11</v>
      </c>
      <c r="P2647">
        <f t="shared" si="206"/>
        <v>91.3</v>
      </c>
      <c r="Q2647" s="9" t="s">
        <v>8317</v>
      </c>
      <c r="R2647" t="s">
        <v>8353</v>
      </c>
      <c r="S2647" s="16">
        <f t="shared" si="203"/>
        <v>41921.842627314814</v>
      </c>
      <c r="T2647" s="16">
        <f t="shared" si="204"/>
        <v>41951.884293981479</v>
      </c>
      <c r="U2647">
        <f t="shared" si="205"/>
        <v>2014</v>
      </c>
    </row>
    <row r="2648" spans="1:21" ht="43.2" hidden="1" x14ac:dyDescent="0.3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7"/>
        <v>8</v>
      </c>
      <c r="P2648">
        <f t="shared" si="206"/>
        <v>78.67</v>
      </c>
      <c r="Q2648" s="9" t="s">
        <v>8317</v>
      </c>
      <c r="R2648" t="s">
        <v>8353</v>
      </c>
      <c r="S2648" s="16">
        <f t="shared" si="203"/>
        <v>42226.313298611116</v>
      </c>
      <c r="T2648" s="16">
        <f t="shared" si="204"/>
        <v>42256.313298611116</v>
      </c>
      <c r="U2648">
        <f t="shared" si="205"/>
        <v>2015</v>
      </c>
    </row>
    <row r="2649" spans="1:21" ht="43.2" hidden="1" x14ac:dyDescent="0.3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7"/>
        <v>1</v>
      </c>
      <c r="P2649">
        <f t="shared" si="206"/>
        <v>12</v>
      </c>
      <c r="Q2649" s="9" t="s">
        <v>8317</v>
      </c>
      <c r="R2649" t="s">
        <v>8353</v>
      </c>
      <c r="S2649" s="16">
        <f t="shared" si="203"/>
        <v>42200.261793981481</v>
      </c>
      <c r="T2649" s="16">
        <f t="shared" si="204"/>
        <v>42230.261793981481</v>
      </c>
      <c r="U2649">
        <f t="shared" si="205"/>
        <v>2015</v>
      </c>
    </row>
    <row r="2650" spans="1:21" ht="57.6" hidden="1" x14ac:dyDescent="0.3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7"/>
        <v>1</v>
      </c>
      <c r="P2650">
        <f t="shared" si="206"/>
        <v>17.670000000000002</v>
      </c>
      <c r="Q2650" s="9" t="s">
        <v>8317</v>
      </c>
      <c r="R2650" t="s">
        <v>8353</v>
      </c>
      <c r="S2650" s="16">
        <f t="shared" si="203"/>
        <v>42408.714814814812</v>
      </c>
      <c r="T2650" s="16">
        <f t="shared" si="204"/>
        <v>42438.714814814812</v>
      </c>
      <c r="U2650">
        <f t="shared" si="205"/>
        <v>2016</v>
      </c>
    </row>
    <row r="2651" spans="1:21" ht="28.8" hidden="1" x14ac:dyDescent="0.3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7"/>
        <v>0</v>
      </c>
      <c r="P2651">
        <f t="shared" si="206"/>
        <v>41.33</v>
      </c>
      <c r="Q2651" s="9" t="s">
        <v>8317</v>
      </c>
      <c r="R2651" t="s">
        <v>8353</v>
      </c>
      <c r="S2651" s="16">
        <f t="shared" si="203"/>
        <v>42341.99700231482</v>
      </c>
      <c r="T2651" s="16">
        <f t="shared" si="204"/>
        <v>42401.99700231482</v>
      </c>
      <c r="U2651">
        <f t="shared" si="205"/>
        <v>2015</v>
      </c>
    </row>
    <row r="2652" spans="1:21" ht="57.6" hidden="1" x14ac:dyDescent="0.3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7"/>
        <v>1</v>
      </c>
      <c r="P2652">
        <f t="shared" si="206"/>
        <v>71.599999999999994</v>
      </c>
      <c r="Q2652" s="9" t="s">
        <v>8317</v>
      </c>
      <c r="R2652" t="s">
        <v>8353</v>
      </c>
      <c r="S2652" s="16">
        <f t="shared" si="203"/>
        <v>42695.624340277776</v>
      </c>
      <c r="T2652" s="16">
        <f t="shared" si="204"/>
        <v>42725.624340277776</v>
      </c>
      <c r="U2652">
        <f t="shared" si="205"/>
        <v>2016</v>
      </c>
    </row>
    <row r="2653" spans="1:21" ht="43.2" hidden="1" x14ac:dyDescent="0.3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7"/>
        <v>2</v>
      </c>
      <c r="P2653">
        <f t="shared" si="206"/>
        <v>307.82</v>
      </c>
      <c r="Q2653" s="9" t="s">
        <v>8317</v>
      </c>
      <c r="R2653" t="s">
        <v>8353</v>
      </c>
      <c r="S2653" s="16">
        <f t="shared" si="203"/>
        <v>42327.805659722217</v>
      </c>
      <c r="T2653" s="16">
        <f t="shared" si="204"/>
        <v>42355.805659722217</v>
      </c>
      <c r="U2653">
        <f t="shared" si="205"/>
        <v>2015</v>
      </c>
    </row>
    <row r="2654" spans="1:21" ht="43.2" hidden="1" x14ac:dyDescent="0.3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7"/>
        <v>1</v>
      </c>
      <c r="P2654">
        <f t="shared" si="206"/>
        <v>80.45</v>
      </c>
      <c r="Q2654" s="9" t="s">
        <v>8317</v>
      </c>
      <c r="R2654" t="s">
        <v>8353</v>
      </c>
      <c r="S2654" s="16">
        <f t="shared" si="203"/>
        <v>41953.158854166672</v>
      </c>
      <c r="T2654" s="16">
        <f t="shared" si="204"/>
        <v>41983.158854166672</v>
      </c>
      <c r="U2654">
        <f t="shared" si="205"/>
        <v>2014</v>
      </c>
    </row>
    <row r="2655" spans="1:21" ht="43.2" hidden="1" x14ac:dyDescent="0.3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7"/>
        <v>12</v>
      </c>
      <c r="P2655">
        <f t="shared" si="206"/>
        <v>83.94</v>
      </c>
      <c r="Q2655" s="9" t="s">
        <v>8317</v>
      </c>
      <c r="R2655" t="s">
        <v>8353</v>
      </c>
      <c r="S2655" s="16">
        <f t="shared" si="203"/>
        <v>41771.651932870373</v>
      </c>
      <c r="T2655" s="16">
        <f t="shared" si="204"/>
        <v>41803.166666666664</v>
      </c>
      <c r="U2655">
        <f t="shared" si="205"/>
        <v>2014</v>
      </c>
    </row>
    <row r="2656" spans="1:21" ht="43.2" hidden="1" x14ac:dyDescent="0.3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7"/>
        <v>0</v>
      </c>
      <c r="P2656">
        <f t="shared" si="206"/>
        <v>8.5</v>
      </c>
      <c r="Q2656" s="9" t="s">
        <v>8317</v>
      </c>
      <c r="R2656" t="s">
        <v>8353</v>
      </c>
      <c r="S2656" s="16">
        <f t="shared" si="203"/>
        <v>42055.600995370376</v>
      </c>
      <c r="T2656" s="16">
        <f t="shared" si="204"/>
        <v>42115.559328703705</v>
      </c>
      <c r="U2656">
        <f t="shared" si="205"/>
        <v>2015</v>
      </c>
    </row>
    <row r="2657" spans="1:21" hidden="1" x14ac:dyDescent="0.3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7"/>
        <v>21</v>
      </c>
      <c r="P2657">
        <f t="shared" si="206"/>
        <v>73.37</v>
      </c>
      <c r="Q2657" s="9" t="s">
        <v>8317</v>
      </c>
      <c r="R2657" t="s">
        <v>8353</v>
      </c>
      <c r="S2657" s="16">
        <f t="shared" si="203"/>
        <v>42381.866284722222</v>
      </c>
      <c r="T2657" s="16">
        <f t="shared" si="204"/>
        <v>42409.833333333328</v>
      </c>
      <c r="U2657">
        <f t="shared" si="205"/>
        <v>2016</v>
      </c>
    </row>
    <row r="2658" spans="1:21" ht="28.8" hidden="1" x14ac:dyDescent="0.3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7"/>
        <v>11</v>
      </c>
      <c r="P2658">
        <f t="shared" si="206"/>
        <v>112.86</v>
      </c>
      <c r="Q2658" s="9" t="s">
        <v>8317</v>
      </c>
      <c r="R2658" t="s">
        <v>8353</v>
      </c>
      <c r="S2658" s="16">
        <f t="shared" si="203"/>
        <v>42767.688518518517</v>
      </c>
      <c r="T2658" s="16">
        <f t="shared" si="204"/>
        <v>42806.791666666672</v>
      </c>
      <c r="U2658">
        <f t="shared" si="205"/>
        <v>2017</v>
      </c>
    </row>
    <row r="2659" spans="1:21" ht="43.2" hidden="1" x14ac:dyDescent="0.3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7"/>
        <v>19</v>
      </c>
      <c r="P2659">
        <f t="shared" si="206"/>
        <v>95.28</v>
      </c>
      <c r="Q2659" s="9" t="s">
        <v>8317</v>
      </c>
      <c r="R2659" t="s">
        <v>8353</v>
      </c>
      <c r="S2659" s="16">
        <f t="shared" si="203"/>
        <v>42551.928854166668</v>
      </c>
      <c r="T2659" s="16">
        <f t="shared" si="204"/>
        <v>42585.0625</v>
      </c>
      <c r="U2659">
        <f t="shared" si="205"/>
        <v>2016</v>
      </c>
    </row>
    <row r="2660" spans="1:21" ht="43.2" hidden="1" x14ac:dyDescent="0.3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7"/>
        <v>0</v>
      </c>
      <c r="P2660">
        <f t="shared" si="206"/>
        <v>22.75</v>
      </c>
      <c r="Q2660" s="9" t="s">
        <v>8317</v>
      </c>
      <c r="R2660" t="s">
        <v>8353</v>
      </c>
      <c r="S2660" s="16">
        <f t="shared" si="203"/>
        <v>42551.884189814817</v>
      </c>
      <c r="T2660" s="16">
        <f t="shared" si="204"/>
        <v>42581.884189814817</v>
      </c>
      <c r="U2660">
        <f t="shared" si="205"/>
        <v>2016</v>
      </c>
    </row>
    <row r="2661" spans="1:21" hidden="1" x14ac:dyDescent="0.3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7"/>
        <v>3</v>
      </c>
      <c r="P2661">
        <f t="shared" si="206"/>
        <v>133.30000000000001</v>
      </c>
      <c r="Q2661" s="9" t="s">
        <v>8317</v>
      </c>
      <c r="R2661" t="s">
        <v>8353</v>
      </c>
      <c r="S2661" s="16">
        <f t="shared" si="203"/>
        <v>42082.069560185191</v>
      </c>
      <c r="T2661" s="16">
        <f t="shared" si="204"/>
        <v>42112.069560185191</v>
      </c>
      <c r="U2661">
        <f t="shared" si="205"/>
        <v>2015</v>
      </c>
    </row>
    <row r="2662" spans="1:21" ht="57.6" hidden="1" x14ac:dyDescent="0.3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7"/>
        <v>0</v>
      </c>
      <c r="P2662">
        <f t="shared" si="206"/>
        <v>3.8</v>
      </c>
      <c r="Q2662" s="9" t="s">
        <v>8317</v>
      </c>
      <c r="R2662" t="s">
        <v>8353</v>
      </c>
      <c r="S2662" s="16">
        <f t="shared" si="203"/>
        <v>42272.713171296295</v>
      </c>
      <c r="T2662" s="16">
        <f t="shared" si="204"/>
        <v>42332.754837962959</v>
      </c>
      <c r="U2662">
        <f t="shared" si="205"/>
        <v>2015</v>
      </c>
    </row>
    <row r="2663" spans="1:21" ht="43.2" hidden="1" x14ac:dyDescent="0.3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7"/>
        <v>103</v>
      </c>
      <c r="P2663">
        <f t="shared" si="206"/>
        <v>85.75</v>
      </c>
      <c r="Q2663" s="9" t="s">
        <v>8317</v>
      </c>
      <c r="R2663" t="s">
        <v>8354</v>
      </c>
      <c r="S2663" s="16">
        <f t="shared" si="203"/>
        <v>41542.958449074074</v>
      </c>
      <c r="T2663" s="16">
        <f t="shared" si="204"/>
        <v>41572.958449074074</v>
      </c>
      <c r="U2663">
        <f t="shared" si="205"/>
        <v>2013</v>
      </c>
    </row>
    <row r="2664" spans="1:21" ht="43.2" hidden="1" x14ac:dyDescent="0.3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7"/>
        <v>107</v>
      </c>
      <c r="P2664">
        <f t="shared" si="206"/>
        <v>267</v>
      </c>
      <c r="Q2664" s="9" t="s">
        <v>8317</v>
      </c>
      <c r="R2664" t="s">
        <v>8354</v>
      </c>
      <c r="S2664" s="16">
        <f t="shared" si="203"/>
        <v>42207.746678240743</v>
      </c>
      <c r="T2664" s="16">
        <f t="shared" si="204"/>
        <v>42237.746678240743</v>
      </c>
      <c r="U2664">
        <f t="shared" si="205"/>
        <v>2015</v>
      </c>
    </row>
    <row r="2665" spans="1:21" ht="43.2" hidden="1" x14ac:dyDescent="0.3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7"/>
        <v>105</v>
      </c>
      <c r="P2665">
        <f t="shared" si="206"/>
        <v>373.56</v>
      </c>
      <c r="Q2665" s="9" t="s">
        <v>8317</v>
      </c>
      <c r="R2665" t="s">
        <v>8354</v>
      </c>
      <c r="S2665" s="16">
        <f t="shared" si="203"/>
        <v>42222.622766203705</v>
      </c>
      <c r="T2665" s="16">
        <f t="shared" si="204"/>
        <v>42251.625</v>
      </c>
      <c r="U2665">
        <f t="shared" si="205"/>
        <v>2015</v>
      </c>
    </row>
    <row r="2666" spans="1:21" ht="43.2" hidden="1" x14ac:dyDescent="0.3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7"/>
        <v>103</v>
      </c>
      <c r="P2666">
        <f t="shared" si="206"/>
        <v>174.04</v>
      </c>
      <c r="Q2666" s="9" t="s">
        <v>8317</v>
      </c>
      <c r="R2666" t="s">
        <v>8354</v>
      </c>
      <c r="S2666" s="16">
        <f t="shared" si="203"/>
        <v>42313.02542824074</v>
      </c>
      <c r="T2666" s="16">
        <f t="shared" si="204"/>
        <v>42347.290972222225</v>
      </c>
      <c r="U2666">
        <f t="shared" si="205"/>
        <v>2015</v>
      </c>
    </row>
    <row r="2667" spans="1:21" ht="43.2" hidden="1" x14ac:dyDescent="0.3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7"/>
        <v>123</v>
      </c>
      <c r="P2667">
        <f t="shared" si="206"/>
        <v>93.7</v>
      </c>
      <c r="Q2667" s="9" t="s">
        <v>8317</v>
      </c>
      <c r="R2667" t="s">
        <v>8354</v>
      </c>
      <c r="S2667" s="16">
        <f t="shared" si="203"/>
        <v>42083.895532407405</v>
      </c>
      <c r="T2667" s="16">
        <f t="shared" si="204"/>
        <v>42128.895532407405</v>
      </c>
      <c r="U2667">
        <f t="shared" si="205"/>
        <v>2015</v>
      </c>
    </row>
    <row r="2668" spans="1:21" ht="43.2" hidden="1" x14ac:dyDescent="0.3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7"/>
        <v>159</v>
      </c>
      <c r="P2668">
        <f t="shared" si="206"/>
        <v>77.33</v>
      </c>
      <c r="Q2668" s="9" t="s">
        <v>8317</v>
      </c>
      <c r="R2668" t="s">
        <v>8354</v>
      </c>
      <c r="S2668" s="16">
        <f t="shared" si="203"/>
        <v>42235.764340277776</v>
      </c>
      <c r="T2668" s="16">
        <f t="shared" si="204"/>
        <v>42272.875</v>
      </c>
      <c r="U2668">
        <f t="shared" si="205"/>
        <v>2015</v>
      </c>
    </row>
    <row r="2669" spans="1:21" ht="57.6" hidden="1" x14ac:dyDescent="0.3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7"/>
        <v>111</v>
      </c>
      <c r="P2669">
        <f t="shared" si="206"/>
        <v>92.22</v>
      </c>
      <c r="Q2669" s="9" t="s">
        <v>8317</v>
      </c>
      <c r="R2669" t="s">
        <v>8354</v>
      </c>
      <c r="S2669" s="16">
        <f t="shared" si="203"/>
        <v>42380.926111111112</v>
      </c>
      <c r="T2669" s="16">
        <f t="shared" si="204"/>
        <v>42410.926111111112</v>
      </c>
      <c r="U2669">
        <f t="shared" si="205"/>
        <v>2016</v>
      </c>
    </row>
    <row r="2670" spans="1:21" ht="28.8" hidden="1" x14ac:dyDescent="0.3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7"/>
        <v>171</v>
      </c>
      <c r="P2670">
        <f t="shared" si="206"/>
        <v>60.96</v>
      </c>
      <c r="Q2670" s="9" t="s">
        <v>8317</v>
      </c>
      <c r="R2670" t="s">
        <v>8354</v>
      </c>
      <c r="S2670" s="16">
        <f t="shared" si="203"/>
        <v>42275.588715277772</v>
      </c>
      <c r="T2670" s="16">
        <f t="shared" si="204"/>
        <v>42317.60555555555</v>
      </c>
      <c r="U2670">
        <f t="shared" si="205"/>
        <v>2015</v>
      </c>
    </row>
    <row r="2671" spans="1:21" ht="43.2" hidden="1" x14ac:dyDescent="0.3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7"/>
        <v>125</v>
      </c>
      <c r="P2671">
        <f t="shared" si="206"/>
        <v>91</v>
      </c>
      <c r="Q2671" s="9" t="s">
        <v>8317</v>
      </c>
      <c r="R2671" t="s">
        <v>8354</v>
      </c>
      <c r="S2671" s="16">
        <f t="shared" si="203"/>
        <v>42319.035833333335</v>
      </c>
      <c r="T2671" s="16">
        <f t="shared" si="204"/>
        <v>42379.035833333335</v>
      </c>
      <c r="U2671">
        <f t="shared" si="205"/>
        <v>2015</v>
      </c>
    </row>
    <row r="2672" spans="1:21" ht="43.2" hidden="1" x14ac:dyDescent="0.3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7"/>
        <v>6</v>
      </c>
      <c r="P2672">
        <f t="shared" si="206"/>
        <v>41.58</v>
      </c>
      <c r="Q2672" s="9" t="s">
        <v>8317</v>
      </c>
      <c r="R2672" t="s">
        <v>8354</v>
      </c>
      <c r="S2672" s="16">
        <f t="shared" si="203"/>
        <v>41821.020601851851</v>
      </c>
      <c r="T2672" s="16">
        <f t="shared" si="204"/>
        <v>41849.020601851851</v>
      </c>
      <c r="U2672">
        <f t="shared" si="205"/>
        <v>2014</v>
      </c>
    </row>
    <row r="2673" spans="1:21" ht="43.2" hidden="1" x14ac:dyDescent="0.3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7"/>
        <v>11</v>
      </c>
      <c r="P2673">
        <f t="shared" si="206"/>
        <v>33.76</v>
      </c>
      <c r="Q2673" s="9" t="s">
        <v>8317</v>
      </c>
      <c r="R2673" t="s">
        <v>8354</v>
      </c>
      <c r="S2673" s="16">
        <f t="shared" si="203"/>
        <v>41962.749027777783</v>
      </c>
      <c r="T2673" s="16">
        <f t="shared" si="204"/>
        <v>41992.818055555559</v>
      </c>
      <c r="U2673">
        <f t="shared" si="205"/>
        <v>2014</v>
      </c>
    </row>
    <row r="2674" spans="1:21" ht="43.2" hidden="1" x14ac:dyDescent="0.3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7"/>
        <v>33</v>
      </c>
      <c r="P2674">
        <f t="shared" si="206"/>
        <v>70.62</v>
      </c>
      <c r="Q2674" s="9" t="s">
        <v>8317</v>
      </c>
      <c r="R2674" t="s">
        <v>8354</v>
      </c>
      <c r="S2674" s="16">
        <f t="shared" si="203"/>
        <v>42344.884143518517</v>
      </c>
      <c r="T2674" s="16">
        <f t="shared" si="204"/>
        <v>42366.25</v>
      </c>
      <c r="U2674">
        <f t="shared" si="205"/>
        <v>2015</v>
      </c>
    </row>
    <row r="2675" spans="1:21" ht="43.2" hidden="1" x14ac:dyDescent="0.3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7"/>
        <v>28</v>
      </c>
      <c r="P2675">
        <f t="shared" si="206"/>
        <v>167.15</v>
      </c>
      <c r="Q2675" s="9" t="s">
        <v>8317</v>
      </c>
      <c r="R2675" t="s">
        <v>8354</v>
      </c>
      <c r="S2675" s="16">
        <f t="shared" si="203"/>
        <v>41912.541655092595</v>
      </c>
      <c r="T2675" s="16">
        <f t="shared" si="204"/>
        <v>41941.947916666664</v>
      </c>
      <c r="U2675">
        <f t="shared" si="205"/>
        <v>2014</v>
      </c>
    </row>
    <row r="2676" spans="1:21" ht="57.6" hidden="1" x14ac:dyDescent="0.3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7"/>
        <v>63</v>
      </c>
      <c r="P2676">
        <f t="shared" si="206"/>
        <v>128.62</v>
      </c>
      <c r="Q2676" s="9" t="s">
        <v>8317</v>
      </c>
      <c r="R2676" t="s">
        <v>8354</v>
      </c>
      <c r="S2676" s="16">
        <f t="shared" si="203"/>
        <v>42529.632754629631</v>
      </c>
      <c r="T2676" s="16">
        <f t="shared" si="204"/>
        <v>42556.207638888889</v>
      </c>
      <c r="U2676">
        <f t="shared" si="205"/>
        <v>2016</v>
      </c>
    </row>
    <row r="2677" spans="1:21" ht="57.6" hidden="1" x14ac:dyDescent="0.3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7"/>
        <v>8</v>
      </c>
      <c r="P2677">
        <f t="shared" si="206"/>
        <v>65.41</v>
      </c>
      <c r="Q2677" s="9" t="s">
        <v>8317</v>
      </c>
      <c r="R2677" t="s">
        <v>8354</v>
      </c>
      <c r="S2677" s="16">
        <f t="shared" si="203"/>
        <v>41923.857511574075</v>
      </c>
      <c r="T2677" s="16">
        <f t="shared" si="204"/>
        <v>41953.899178240739</v>
      </c>
      <c r="U2677">
        <f t="shared" si="205"/>
        <v>2014</v>
      </c>
    </row>
    <row r="2678" spans="1:21" ht="43.2" hidden="1" x14ac:dyDescent="0.3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7"/>
        <v>50</v>
      </c>
      <c r="P2678">
        <f t="shared" si="206"/>
        <v>117.56</v>
      </c>
      <c r="Q2678" s="9" t="s">
        <v>8317</v>
      </c>
      <c r="R2678" t="s">
        <v>8354</v>
      </c>
      <c r="S2678" s="16">
        <f t="shared" si="203"/>
        <v>42482.624699074076</v>
      </c>
      <c r="T2678" s="16">
        <f t="shared" si="204"/>
        <v>42512.624699074076</v>
      </c>
      <c r="U2678">
        <f t="shared" si="205"/>
        <v>2016</v>
      </c>
    </row>
    <row r="2679" spans="1:21" ht="43.2" hidden="1" x14ac:dyDescent="0.3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7"/>
        <v>18</v>
      </c>
      <c r="P2679">
        <f t="shared" si="206"/>
        <v>126.48</v>
      </c>
      <c r="Q2679" s="9" t="s">
        <v>8317</v>
      </c>
      <c r="R2679" t="s">
        <v>8354</v>
      </c>
      <c r="S2679" s="16">
        <f t="shared" si="203"/>
        <v>41793.029432870368</v>
      </c>
      <c r="T2679" s="16">
        <f t="shared" si="204"/>
        <v>41823.029432870368</v>
      </c>
      <c r="U2679">
        <f t="shared" si="205"/>
        <v>2014</v>
      </c>
    </row>
    <row r="2680" spans="1:21" ht="43.2" hidden="1" x14ac:dyDescent="0.3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7"/>
        <v>0</v>
      </c>
      <c r="P2680">
        <f t="shared" si="206"/>
        <v>550</v>
      </c>
      <c r="Q2680" s="9" t="s">
        <v>8317</v>
      </c>
      <c r="R2680" t="s">
        <v>8354</v>
      </c>
      <c r="S2680" s="16">
        <f t="shared" si="203"/>
        <v>42241.798206018517</v>
      </c>
      <c r="T2680" s="16">
        <f t="shared" si="204"/>
        <v>42271.798206018517</v>
      </c>
      <c r="U2680">
        <f t="shared" si="205"/>
        <v>2015</v>
      </c>
    </row>
    <row r="2681" spans="1:21" ht="57.6" hidden="1" x14ac:dyDescent="0.3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7"/>
        <v>0</v>
      </c>
      <c r="P2681">
        <f t="shared" si="206"/>
        <v>44</v>
      </c>
      <c r="Q2681" s="9" t="s">
        <v>8317</v>
      </c>
      <c r="R2681" t="s">
        <v>8354</v>
      </c>
      <c r="S2681" s="16">
        <f t="shared" si="203"/>
        <v>42033.001087962963</v>
      </c>
      <c r="T2681" s="16">
        <f t="shared" si="204"/>
        <v>42063.001087962963</v>
      </c>
      <c r="U2681">
        <f t="shared" si="205"/>
        <v>2015</v>
      </c>
    </row>
    <row r="2682" spans="1:21" hidden="1" x14ac:dyDescent="0.3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7"/>
        <v>1</v>
      </c>
      <c r="P2682">
        <f t="shared" si="206"/>
        <v>69</v>
      </c>
      <c r="Q2682" s="9" t="s">
        <v>8317</v>
      </c>
      <c r="R2682" t="s">
        <v>8354</v>
      </c>
      <c r="S2682" s="16">
        <f t="shared" si="203"/>
        <v>42436.211701388893</v>
      </c>
      <c r="T2682" s="16">
        <f t="shared" si="204"/>
        <v>42466.170034722221</v>
      </c>
      <c r="U2682">
        <f t="shared" si="205"/>
        <v>2016</v>
      </c>
    </row>
    <row r="2683" spans="1:21" ht="43.2" hidden="1" x14ac:dyDescent="0.3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7"/>
        <v>1</v>
      </c>
      <c r="P2683">
        <f t="shared" si="206"/>
        <v>27.5</v>
      </c>
      <c r="Q2683" s="9" t="s">
        <v>8334</v>
      </c>
      <c r="R2683" t="s">
        <v>8335</v>
      </c>
      <c r="S2683" s="16">
        <f t="shared" si="203"/>
        <v>41805.895254629628</v>
      </c>
      <c r="T2683" s="16">
        <f t="shared" si="204"/>
        <v>41830.895254629628</v>
      </c>
      <c r="U2683">
        <f t="shared" si="205"/>
        <v>2014</v>
      </c>
    </row>
    <row r="2684" spans="1:21" ht="43.2" hidden="1" x14ac:dyDescent="0.3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7"/>
        <v>28</v>
      </c>
      <c r="P2684">
        <f t="shared" si="206"/>
        <v>84.9</v>
      </c>
      <c r="Q2684" s="9" t="s">
        <v>8334</v>
      </c>
      <c r="R2684" t="s">
        <v>8335</v>
      </c>
      <c r="S2684" s="16">
        <f t="shared" si="203"/>
        <v>41932.871990740743</v>
      </c>
      <c r="T2684" s="16">
        <f t="shared" si="204"/>
        <v>41965.249305555553</v>
      </c>
      <c r="U2684">
        <f t="shared" si="205"/>
        <v>2014</v>
      </c>
    </row>
    <row r="2685" spans="1:21" ht="43.2" hidden="1" x14ac:dyDescent="0.3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7"/>
        <v>0</v>
      </c>
      <c r="P2685">
        <f t="shared" si="206"/>
        <v>12</v>
      </c>
      <c r="Q2685" s="9" t="s">
        <v>8334</v>
      </c>
      <c r="R2685" t="s">
        <v>8335</v>
      </c>
      <c r="S2685" s="16">
        <f t="shared" si="203"/>
        <v>42034.75509259259</v>
      </c>
      <c r="T2685" s="16">
        <f t="shared" si="204"/>
        <v>42064.75509259259</v>
      </c>
      <c r="U2685">
        <f t="shared" si="205"/>
        <v>2015</v>
      </c>
    </row>
    <row r="2686" spans="1:21" ht="43.2" hidden="1" x14ac:dyDescent="0.3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7"/>
        <v>1</v>
      </c>
      <c r="P2686">
        <f t="shared" si="206"/>
        <v>200</v>
      </c>
      <c r="Q2686" s="9" t="s">
        <v>8334</v>
      </c>
      <c r="R2686" t="s">
        <v>8335</v>
      </c>
      <c r="S2686" s="16">
        <f t="shared" si="203"/>
        <v>41820.914641203701</v>
      </c>
      <c r="T2686" s="16">
        <f t="shared" si="204"/>
        <v>41860.914641203701</v>
      </c>
      <c r="U2686">
        <f t="shared" si="205"/>
        <v>2014</v>
      </c>
    </row>
    <row r="2687" spans="1:21" ht="43.2" hidden="1" x14ac:dyDescent="0.3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7"/>
        <v>0</v>
      </c>
      <c r="P2687">
        <f t="shared" si="206"/>
        <v>10</v>
      </c>
      <c r="Q2687" s="9" t="s">
        <v>8334</v>
      </c>
      <c r="R2687" t="s">
        <v>8335</v>
      </c>
      <c r="S2687" s="16">
        <f t="shared" si="203"/>
        <v>42061.69594907407</v>
      </c>
      <c r="T2687" s="16">
        <f t="shared" si="204"/>
        <v>42121.654282407413</v>
      </c>
      <c r="U2687">
        <f t="shared" si="205"/>
        <v>2015</v>
      </c>
    </row>
    <row r="2688" spans="1:21" ht="43.2" hidden="1" x14ac:dyDescent="0.3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7"/>
        <v>0</v>
      </c>
      <c r="P2688" t="str">
        <f t="shared" si="206"/>
        <v>N/A</v>
      </c>
      <c r="Q2688" s="9" t="s">
        <v>8334</v>
      </c>
      <c r="R2688" t="s">
        <v>8335</v>
      </c>
      <c r="S2688" s="16">
        <f t="shared" si="203"/>
        <v>41892.974803240737</v>
      </c>
      <c r="T2688" s="16">
        <f t="shared" si="204"/>
        <v>41912.974803240737</v>
      </c>
      <c r="U2688">
        <f t="shared" si="205"/>
        <v>2014</v>
      </c>
    </row>
    <row r="2689" spans="1:21" ht="43.2" hidden="1" x14ac:dyDescent="0.3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7"/>
        <v>0</v>
      </c>
      <c r="P2689" t="str">
        <f t="shared" si="206"/>
        <v>N/A</v>
      </c>
      <c r="Q2689" s="9" t="s">
        <v>8334</v>
      </c>
      <c r="R2689" t="s">
        <v>8335</v>
      </c>
      <c r="S2689" s="16">
        <f t="shared" si="203"/>
        <v>42154.64025462963</v>
      </c>
      <c r="T2689" s="16">
        <f t="shared" si="204"/>
        <v>42184.64025462963</v>
      </c>
      <c r="U2689">
        <f t="shared" si="205"/>
        <v>2015</v>
      </c>
    </row>
    <row r="2690" spans="1:21" ht="28.8" hidden="1" x14ac:dyDescent="0.3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07"/>
        <v>0</v>
      </c>
      <c r="P2690">
        <f t="shared" si="206"/>
        <v>5.29</v>
      </c>
      <c r="Q2690" s="9" t="s">
        <v>8334</v>
      </c>
      <c r="R2690" t="s">
        <v>8335</v>
      </c>
      <c r="S2690" s="16">
        <f t="shared" si="203"/>
        <v>42028.118865740747</v>
      </c>
      <c r="T2690" s="16">
        <f t="shared" si="204"/>
        <v>42059.125</v>
      </c>
      <c r="U2690">
        <f t="shared" si="205"/>
        <v>2015</v>
      </c>
    </row>
    <row r="2691" spans="1:21" ht="43.2" hidden="1" x14ac:dyDescent="0.3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07"/>
        <v>0</v>
      </c>
      <c r="P2691">
        <f t="shared" si="206"/>
        <v>1</v>
      </c>
      <c r="Q2691" s="9" t="s">
        <v>8334</v>
      </c>
      <c r="R2691" t="s">
        <v>8335</v>
      </c>
      <c r="S2691" s="16">
        <f t="shared" ref="S2691:S2754" si="208">(((J2691/60)/60)/24)+DATE(1970,1,1)</f>
        <v>42551.961689814809</v>
      </c>
      <c r="T2691" s="16">
        <f t="shared" ref="T2691:T2754" si="209">(((I2691/60)/60)/24)+DATE(1970,1,1)</f>
        <v>42581.961689814809</v>
      </c>
      <c r="U2691">
        <f t="shared" ref="U2691:U2754" si="210">YEAR(S:S)</f>
        <v>2016</v>
      </c>
    </row>
    <row r="2692" spans="1:21" ht="57.6" hidden="1" x14ac:dyDescent="0.3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07"/>
        <v>11</v>
      </c>
      <c r="P2692">
        <f t="shared" ref="P2692:P2755" si="211">IFERROR(ROUND(E2692/L2692,2), "N/A")</f>
        <v>72.760000000000005</v>
      </c>
      <c r="Q2692" s="9" t="s">
        <v>8334</v>
      </c>
      <c r="R2692" t="s">
        <v>8335</v>
      </c>
      <c r="S2692" s="16">
        <f t="shared" si="208"/>
        <v>42113.105046296296</v>
      </c>
      <c r="T2692" s="16">
        <f t="shared" si="209"/>
        <v>42158.105046296296</v>
      </c>
      <c r="U2692">
        <f t="shared" si="210"/>
        <v>2015</v>
      </c>
    </row>
    <row r="2693" spans="1:21" ht="28.8" hidden="1" x14ac:dyDescent="0.3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ref="O2693:O2756" si="212">ROUND(E2693/D2693*100,0)</f>
        <v>0</v>
      </c>
      <c r="P2693">
        <f t="shared" si="211"/>
        <v>17.5</v>
      </c>
      <c r="Q2693" s="9" t="s">
        <v>8334</v>
      </c>
      <c r="R2693" t="s">
        <v>8335</v>
      </c>
      <c r="S2693" s="16">
        <f t="shared" si="208"/>
        <v>42089.724039351851</v>
      </c>
      <c r="T2693" s="16">
        <f t="shared" si="209"/>
        <v>42134.724039351851</v>
      </c>
      <c r="U2693">
        <f t="shared" si="210"/>
        <v>2015</v>
      </c>
    </row>
    <row r="2694" spans="1:21" ht="43.2" hidden="1" x14ac:dyDescent="0.3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2"/>
        <v>1</v>
      </c>
      <c r="P2694">
        <f t="shared" si="211"/>
        <v>25</v>
      </c>
      <c r="Q2694" s="9" t="s">
        <v>8334</v>
      </c>
      <c r="R2694" t="s">
        <v>8335</v>
      </c>
      <c r="S2694" s="16">
        <f t="shared" si="208"/>
        <v>42058.334027777775</v>
      </c>
      <c r="T2694" s="16">
        <f t="shared" si="209"/>
        <v>42088.292361111111</v>
      </c>
      <c r="U2694">
        <f t="shared" si="210"/>
        <v>2015</v>
      </c>
    </row>
    <row r="2695" spans="1:21" ht="43.2" hidden="1" x14ac:dyDescent="0.3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2"/>
        <v>1</v>
      </c>
      <c r="P2695">
        <f t="shared" si="211"/>
        <v>13.33</v>
      </c>
      <c r="Q2695" s="9" t="s">
        <v>8334</v>
      </c>
      <c r="R2695" t="s">
        <v>8335</v>
      </c>
      <c r="S2695" s="16">
        <f t="shared" si="208"/>
        <v>41834.138495370367</v>
      </c>
      <c r="T2695" s="16">
        <f t="shared" si="209"/>
        <v>41864.138495370367</v>
      </c>
      <c r="U2695">
        <f t="shared" si="210"/>
        <v>2014</v>
      </c>
    </row>
    <row r="2696" spans="1:21" ht="57.6" hidden="1" x14ac:dyDescent="0.3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2"/>
        <v>0</v>
      </c>
      <c r="P2696">
        <f t="shared" si="211"/>
        <v>1</v>
      </c>
      <c r="Q2696" s="9" t="s">
        <v>8334</v>
      </c>
      <c r="R2696" t="s">
        <v>8335</v>
      </c>
      <c r="S2696" s="16">
        <f t="shared" si="208"/>
        <v>41878.140497685185</v>
      </c>
      <c r="T2696" s="16">
        <f t="shared" si="209"/>
        <v>41908.140497685185</v>
      </c>
      <c r="U2696">
        <f t="shared" si="210"/>
        <v>2014</v>
      </c>
    </row>
    <row r="2697" spans="1:21" ht="43.2" hidden="1" x14ac:dyDescent="0.3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2"/>
        <v>0</v>
      </c>
      <c r="P2697">
        <f t="shared" si="211"/>
        <v>23.67</v>
      </c>
      <c r="Q2697" s="9" t="s">
        <v>8334</v>
      </c>
      <c r="R2697" t="s">
        <v>8335</v>
      </c>
      <c r="S2697" s="16">
        <f t="shared" si="208"/>
        <v>42048.181921296295</v>
      </c>
      <c r="T2697" s="16">
        <f t="shared" si="209"/>
        <v>42108.14025462963</v>
      </c>
      <c r="U2697">
        <f t="shared" si="210"/>
        <v>2015</v>
      </c>
    </row>
    <row r="2698" spans="1:21" ht="57.6" hidden="1" x14ac:dyDescent="0.3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2"/>
        <v>6</v>
      </c>
      <c r="P2698">
        <f t="shared" si="211"/>
        <v>89.21</v>
      </c>
      <c r="Q2698" s="9" t="s">
        <v>8334</v>
      </c>
      <c r="R2698" t="s">
        <v>8335</v>
      </c>
      <c r="S2698" s="16">
        <f t="shared" si="208"/>
        <v>41964.844444444447</v>
      </c>
      <c r="T2698" s="16">
        <f t="shared" si="209"/>
        <v>41998.844444444447</v>
      </c>
      <c r="U2698">
        <f t="shared" si="210"/>
        <v>2014</v>
      </c>
    </row>
    <row r="2699" spans="1:21" ht="43.2" hidden="1" x14ac:dyDescent="0.3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2"/>
        <v>26</v>
      </c>
      <c r="P2699">
        <f t="shared" si="211"/>
        <v>116.56</v>
      </c>
      <c r="Q2699" s="9" t="s">
        <v>8334</v>
      </c>
      <c r="R2699" t="s">
        <v>8335</v>
      </c>
      <c r="S2699" s="16">
        <f t="shared" si="208"/>
        <v>42187.940081018518</v>
      </c>
      <c r="T2699" s="16">
        <f t="shared" si="209"/>
        <v>42218.916666666672</v>
      </c>
      <c r="U2699">
        <f t="shared" si="210"/>
        <v>2015</v>
      </c>
    </row>
    <row r="2700" spans="1:21" ht="43.2" hidden="1" x14ac:dyDescent="0.3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2"/>
        <v>0</v>
      </c>
      <c r="P2700">
        <f t="shared" si="211"/>
        <v>13.01</v>
      </c>
      <c r="Q2700" s="9" t="s">
        <v>8334</v>
      </c>
      <c r="R2700" t="s">
        <v>8335</v>
      </c>
      <c r="S2700" s="16">
        <f t="shared" si="208"/>
        <v>41787.898240740738</v>
      </c>
      <c r="T2700" s="16">
        <f t="shared" si="209"/>
        <v>41817.898240740738</v>
      </c>
      <c r="U2700">
        <f t="shared" si="210"/>
        <v>2014</v>
      </c>
    </row>
    <row r="2701" spans="1:21" ht="43.2" hidden="1" x14ac:dyDescent="0.3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2"/>
        <v>0</v>
      </c>
      <c r="P2701" t="str">
        <f t="shared" si="211"/>
        <v>N/A</v>
      </c>
      <c r="Q2701" s="9" t="s">
        <v>8334</v>
      </c>
      <c r="R2701" t="s">
        <v>8335</v>
      </c>
      <c r="S2701" s="16">
        <f t="shared" si="208"/>
        <v>41829.896562499998</v>
      </c>
      <c r="T2701" s="16">
        <f t="shared" si="209"/>
        <v>41859.896562499998</v>
      </c>
      <c r="U2701">
        <f t="shared" si="210"/>
        <v>2014</v>
      </c>
    </row>
    <row r="2702" spans="1:21" ht="43.2" hidden="1" x14ac:dyDescent="0.3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2"/>
        <v>1</v>
      </c>
      <c r="P2702">
        <f t="shared" si="211"/>
        <v>17.5</v>
      </c>
      <c r="Q2702" s="9" t="s">
        <v>8334</v>
      </c>
      <c r="R2702" t="s">
        <v>8335</v>
      </c>
      <c r="S2702" s="16">
        <f t="shared" si="208"/>
        <v>41870.87467592593</v>
      </c>
      <c r="T2702" s="16">
        <f t="shared" si="209"/>
        <v>41900.87467592593</v>
      </c>
      <c r="U2702">
        <f t="shared" si="210"/>
        <v>2014</v>
      </c>
    </row>
    <row r="2703" spans="1:21" ht="43.2" hidden="1" x14ac:dyDescent="0.3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2"/>
        <v>46</v>
      </c>
      <c r="P2703">
        <f t="shared" si="211"/>
        <v>34.130000000000003</v>
      </c>
      <c r="Q2703" s="9" t="s">
        <v>8315</v>
      </c>
      <c r="R2703" t="s">
        <v>8355</v>
      </c>
      <c r="S2703" s="16">
        <f t="shared" si="208"/>
        <v>42801.774699074071</v>
      </c>
      <c r="T2703" s="16">
        <f t="shared" si="209"/>
        <v>42832.733032407406</v>
      </c>
      <c r="U2703">
        <f t="shared" si="210"/>
        <v>2017</v>
      </c>
    </row>
    <row r="2704" spans="1:21" ht="43.2" hidden="1" x14ac:dyDescent="0.3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2"/>
        <v>34</v>
      </c>
      <c r="P2704">
        <f t="shared" si="211"/>
        <v>132.35</v>
      </c>
      <c r="Q2704" s="9" t="s">
        <v>8315</v>
      </c>
      <c r="R2704" t="s">
        <v>8355</v>
      </c>
      <c r="S2704" s="16">
        <f t="shared" si="208"/>
        <v>42800.801817129628</v>
      </c>
      <c r="T2704" s="16">
        <f t="shared" si="209"/>
        <v>42830.760150462964</v>
      </c>
      <c r="U2704">
        <f t="shared" si="210"/>
        <v>2017</v>
      </c>
    </row>
    <row r="2705" spans="1:21" ht="28.8" hidden="1" x14ac:dyDescent="0.3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2"/>
        <v>104</v>
      </c>
      <c r="P2705">
        <f t="shared" si="211"/>
        <v>922.22</v>
      </c>
      <c r="Q2705" s="9" t="s">
        <v>8315</v>
      </c>
      <c r="R2705" t="s">
        <v>8355</v>
      </c>
      <c r="S2705" s="16">
        <f t="shared" si="208"/>
        <v>42756.690162037034</v>
      </c>
      <c r="T2705" s="16">
        <f t="shared" si="209"/>
        <v>42816.648495370369</v>
      </c>
      <c r="U2705">
        <f t="shared" si="210"/>
        <v>2017</v>
      </c>
    </row>
    <row r="2706" spans="1:21" ht="43.2" hidden="1" x14ac:dyDescent="0.3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2"/>
        <v>6</v>
      </c>
      <c r="P2706">
        <f t="shared" si="211"/>
        <v>163.57</v>
      </c>
      <c r="Q2706" s="9" t="s">
        <v>8315</v>
      </c>
      <c r="R2706" t="s">
        <v>8355</v>
      </c>
      <c r="S2706" s="16">
        <f t="shared" si="208"/>
        <v>42787.862430555557</v>
      </c>
      <c r="T2706" s="16">
        <f t="shared" si="209"/>
        <v>42830.820763888885</v>
      </c>
      <c r="U2706">
        <f t="shared" si="210"/>
        <v>2017</v>
      </c>
    </row>
    <row r="2707" spans="1:21" ht="28.8" hidden="1" x14ac:dyDescent="0.3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2"/>
        <v>11</v>
      </c>
      <c r="P2707">
        <f t="shared" si="211"/>
        <v>217.38</v>
      </c>
      <c r="Q2707" s="9" t="s">
        <v>8315</v>
      </c>
      <c r="R2707" t="s">
        <v>8355</v>
      </c>
      <c r="S2707" s="16">
        <f t="shared" si="208"/>
        <v>42773.916180555556</v>
      </c>
      <c r="T2707" s="16">
        <f t="shared" si="209"/>
        <v>42818.874513888892</v>
      </c>
      <c r="U2707">
        <f t="shared" si="210"/>
        <v>2017</v>
      </c>
    </row>
    <row r="2708" spans="1:21" ht="43.2" hidden="1" x14ac:dyDescent="0.3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2"/>
        <v>112</v>
      </c>
      <c r="P2708">
        <f t="shared" si="211"/>
        <v>149.44</v>
      </c>
      <c r="Q2708" s="9" t="s">
        <v>8315</v>
      </c>
      <c r="R2708" t="s">
        <v>8355</v>
      </c>
      <c r="S2708" s="16">
        <f t="shared" si="208"/>
        <v>41899.294942129629</v>
      </c>
      <c r="T2708" s="16">
        <f t="shared" si="209"/>
        <v>41928.290972222225</v>
      </c>
      <c r="U2708">
        <f t="shared" si="210"/>
        <v>2014</v>
      </c>
    </row>
    <row r="2709" spans="1:21" ht="43.2" hidden="1" x14ac:dyDescent="0.3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2"/>
        <v>351</v>
      </c>
      <c r="P2709">
        <f t="shared" si="211"/>
        <v>71.239999999999995</v>
      </c>
      <c r="Q2709" s="9" t="s">
        <v>8315</v>
      </c>
      <c r="R2709" t="s">
        <v>8355</v>
      </c>
      <c r="S2709" s="16">
        <f t="shared" si="208"/>
        <v>41391.782905092594</v>
      </c>
      <c r="T2709" s="16">
        <f t="shared" si="209"/>
        <v>41421.290972222225</v>
      </c>
      <c r="U2709">
        <f t="shared" si="210"/>
        <v>2013</v>
      </c>
    </row>
    <row r="2710" spans="1:21" ht="43.2" hidden="1" x14ac:dyDescent="0.3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2"/>
        <v>233</v>
      </c>
      <c r="P2710">
        <f t="shared" si="211"/>
        <v>44.46</v>
      </c>
      <c r="Q2710" s="9" t="s">
        <v>8315</v>
      </c>
      <c r="R2710" t="s">
        <v>8355</v>
      </c>
      <c r="S2710" s="16">
        <f t="shared" si="208"/>
        <v>42512.698217592595</v>
      </c>
      <c r="T2710" s="16">
        <f t="shared" si="209"/>
        <v>42572.698217592595</v>
      </c>
      <c r="U2710">
        <f t="shared" si="210"/>
        <v>2016</v>
      </c>
    </row>
    <row r="2711" spans="1:21" ht="43.2" hidden="1" x14ac:dyDescent="0.3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2"/>
        <v>102</v>
      </c>
      <c r="P2711">
        <f t="shared" si="211"/>
        <v>164.94</v>
      </c>
      <c r="Q2711" s="9" t="s">
        <v>8315</v>
      </c>
      <c r="R2711" t="s">
        <v>8355</v>
      </c>
      <c r="S2711" s="16">
        <f t="shared" si="208"/>
        <v>42612.149780092594</v>
      </c>
      <c r="T2711" s="16">
        <f t="shared" si="209"/>
        <v>42647.165972222225</v>
      </c>
      <c r="U2711">
        <f t="shared" si="210"/>
        <v>2016</v>
      </c>
    </row>
    <row r="2712" spans="1:21" ht="28.8" hidden="1" x14ac:dyDescent="0.3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2"/>
        <v>154</v>
      </c>
      <c r="P2712">
        <f t="shared" si="211"/>
        <v>84.87</v>
      </c>
      <c r="Q2712" s="9" t="s">
        <v>8315</v>
      </c>
      <c r="R2712" t="s">
        <v>8355</v>
      </c>
      <c r="S2712" s="16">
        <f t="shared" si="208"/>
        <v>41828.229490740741</v>
      </c>
      <c r="T2712" s="16">
        <f t="shared" si="209"/>
        <v>41860.083333333336</v>
      </c>
      <c r="U2712">
        <f t="shared" si="210"/>
        <v>2014</v>
      </c>
    </row>
    <row r="2713" spans="1:21" ht="43.2" hidden="1" x14ac:dyDescent="0.3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2"/>
        <v>101</v>
      </c>
      <c r="P2713">
        <f t="shared" si="211"/>
        <v>53.95</v>
      </c>
      <c r="Q2713" s="9" t="s">
        <v>8315</v>
      </c>
      <c r="R2713" t="s">
        <v>8355</v>
      </c>
      <c r="S2713" s="16">
        <f t="shared" si="208"/>
        <v>41780.745254629634</v>
      </c>
      <c r="T2713" s="16">
        <f t="shared" si="209"/>
        <v>41810.917361111111</v>
      </c>
      <c r="U2713">
        <f t="shared" si="210"/>
        <v>2014</v>
      </c>
    </row>
    <row r="2714" spans="1:21" ht="43.2" hidden="1" x14ac:dyDescent="0.3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2"/>
        <v>131</v>
      </c>
      <c r="P2714">
        <f t="shared" si="211"/>
        <v>50.53</v>
      </c>
      <c r="Q2714" s="9" t="s">
        <v>8315</v>
      </c>
      <c r="R2714" t="s">
        <v>8355</v>
      </c>
      <c r="S2714" s="16">
        <f t="shared" si="208"/>
        <v>41432.062037037038</v>
      </c>
      <c r="T2714" s="16">
        <f t="shared" si="209"/>
        <v>41468.75</v>
      </c>
      <c r="U2714">
        <f t="shared" si="210"/>
        <v>2013</v>
      </c>
    </row>
    <row r="2715" spans="1:21" ht="43.2" hidden="1" x14ac:dyDescent="0.3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2"/>
        <v>102</v>
      </c>
      <c r="P2715">
        <f t="shared" si="211"/>
        <v>108</v>
      </c>
      <c r="Q2715" s="9" t="s">
        <v>8315</v>
      </c>
      <c r="R2715" t="s">
        <v>8355</v>
      </c>
      <c r="S2715" s="16">
        <f t="shared" si="208"/>
        <v>42322.653749999998</v>
      </c>
      <c r="T2715" s="16">
        <f t="shared" si="209"/>
        <v>42362.653749999998</v>
      </c>
      <c r="U2715">
        <f t="shared" si="210"/>
        <v>2015</v>
      </c>
    </row>
    <row r="2716" spans="1:21" ht="28.8" hidden="1" x14ac:dyDescent="0.3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2"/>
        <v>116</v>
      </c>
      <c r="P2716">
        <f t="shared" si="211"/>
        <v>95.37</v>
      </c>
      <c r="Q2716" s="9" t="s">
        <v>8315</v>
      </c>
      <c r="R2716" t="s">
        <v>8355</v>
      </c>
      <c r="S2716" s="16">
        <f t="shared" si="208"/>
        <v>42629.655046296291</v>
      </c>
      <c r="T2716" s="16">
        <f t="shared" si="209"/>
        <v>42657.958333333328</v>
      </c>
      <c r="U2716">
        <f t="shared" si="210"/>
        <v>2016</v>
      </c>
    </row>
    <row r="2717" spans="1:21" ht="43.2" hidden="1" x14ac:dyDescent="0.3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2"/>
        <v>265</v>
      </c>
      <c r="P2717">
        <f t="shared" si="211"/>
        <v>57.63</v>
      </c>
      <c r="Q2717" s="9" t="s">
        <v>8315</v>
      </c>
      <c r="R2717" t="s">
        <v>8355</v>
      </c>
      <c r="S2717" s="16">
        <f t="shared" si="208"/>
        <v>42387.398472222223</v>
      </c>
      <c r="T2717" s="16">
        <f t="shared" si="209"/>
        <v>42421.398472222223</v>
      </c>
      <c r="U2717">
        <f t="shared" si="210"/>
        <v>2016</v>
      </c>
    </row>
    <row r="2718" spans="1:21" ht="72" hidden="1" x14ac:dyDescent="0.3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2"/>
        <v>120</v>
      </c>
      <c r="P2718">
        <f t="shared" si="211"/>
        <v>64.16</v>
      </c>
      <c r="Q2718" s="9" t="s">
        <v>8315</v>
      </c>
      <c r="R2718" t="s">
        <v>8355</v>
      </c>
      <c r="S2718" s="16">
        <f t="shared" si="208"/>
        <v>42255.333252314813</v>
      </c>
      <c r="T2718" s="16">
        <f t="shared" si="209"/>
        <v>42285.333252314813</v>
      </c>
      <c r="U2718">
        <f t="shared" si="210"/>
        <v>2015</v>
      </c>
    </row>
    <row r="2719" spans="1:21" ht="43.2" hidden="1" x14ac:dyDescent="0.3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2"/>
        <v>120</v>
      </c>
      <c r="P2719">
        <f t="shared" si="211"/>
        <v>92.39</v>
      </c>
      <c r="Q2719" s="9" t="s">
        <v>8315</v>
      </c>
      <c r="R2719" t="s">
        <v>8355</v>
      </c>
      <c r="S2719" s="16">
        <f t="shared" si="208"/>
        <v>41934.914918981485</v>
      </c>
      <c r="T2719" s="16">
        <f t="shared" si="209"/>
        <v>41979.956585648149</v>
      </c>
      <c r="U2719">
        <f t="shared" si="210"/>
        <v>2014</v>
      </c>
    </row>
    <row r="2720" spans="1:21" ht="43.2" hidden="1" x14ac:dyDescent="0.3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2"/>
        <v>104</v>
      </c>
      <c r="P2720">
        <f t="shared" si="211"/>
        <v>125.98</v>
      </c>
      <c r="Q2720" s="9" t="s">
        <v>8315</v>
      </c>
      <c r="R2720" t="s">
        <v>8355</v>
      </c>
      <c r="S2720" s="16">
        <f t="shared" si="208"/>
        <v>42465.596585648149</v>
      </c>
      <c r="T2720" s="16">
        <f t="shared" si="209"/>
        <v>42493.958333333328</v>
      </c>
      <c r="U2720">
        <f t="shared" si="210"/>
        <v>2016</v>
      </c>
    </row>
    <row r="2721" spans="1:21" ht="43.2" hidden="1" x14ac:dyDescent="0.3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2"/>
        <v>109</v>
      </c>
      <c r="P2721">
        <f t="shared" si="211"/>
        <v>94.64</v>
      </c>
      <c r="Q2721" s="9" t="s">
        <v>8315</v>
      </c>
      <c r="R2721" t="s">
        <v>8355</v>
      </c>
      <c r="S2721" s="16">
        <f t="shared" si="208"/>
        <v>42418.031180555554</v>
      </c>
      <c r="T2721" s="16">
        <f t="shared" si="209"/>
        <v>42477.989513888882</v>
      </c>
      <c r="U2721">
        <f t="shared" si="210"/>
        <v>2016</v>
      </c>
    </row>
    <row r="2722" spans="1:21" ht="43.2" hidden="1" x14ac:dyDescent="0.3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2"/>
        <v>118</v>
      </c>
      <c r="P2722">
        <f t="shared" si="211"/>
        <v>170.7</v>
      </c>
      <c r="Q2722" s="9" t="s">
        <v>8315</v>
      </c>
      <c r="R2722" t="s">
        <v>8355</v>
      </c>
      <c r="S2722" s="16">
        <f t="shared" si="208"/>
        <v>42655.465891203698</v>
      </c>
      <c r="T2722" s="16">
        <f t="shared" si="209"/>
        <v>42685.507557870369</v>
      </c>
      <c r="U2722">
        <f t="shared" si="210"/>
        <v>2016</v>
      </c>
    </row>
    <row r="2723" spans="1:21" ht="43.2" hidden="1" x14ac:dyDescent="0.3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2"/>
        <v>1462</v>
      </c>
      <c r="P2723">
        <f t="shared" si="211"/>
        <v>40.76</v>
      </c>
      <c r="Q2723" s="9" t="s">
        <v>8317</v>
      </c>
      <c r="R2723" t="s">
        <v>8347</v>
      </c>
      <c r="S2723" s="16">
        <f t="shared" si="208"/>
        <v>41493.543958333335</v>
      </c>
      <c r="T2723" s="16">
        <f t="shared" si="209"/>
        <v>41523.791666666664</v>
      </c>
      <c r="U2723">
        <f t="shared" si="210"/>
        <v>2013</v>
      </c>
    </row>
    <row r="2724" spans="1:21" ht="43.2" hidden="1" x14ac:dyDescent="0.3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2"/>
        <v>253</v>
      </c>
      <c r="P2724">
        <f t="shared" si="211"/>
        <v>68.25</v>
      </c>
      <c r="Q2724" s="9" t="s">
        <v>8317</v>
      </c>
      <c r="R2724" t="s">
        <v>8347</v>
      </c>
      <c r="S2724" s="16">
        <f t="shared" si="208"/>
        <v>42704.857094907406</v>
      </c>
      <c r="T2724" s="16">
        <f t="shared" si="209"/>
        <v>42764.857094907406</v>
      </c>
      <c r="U2724">
        <f t="shared" si="210"/>
        <v>2016</v>
      </c>
    </row>
    <row r="2725" spans="1:21" ht="43.2" hidden="1" x14ac:dyDescent="0.3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2"/>
        <v>140</v>
      </c>
      <c r="P2725">
        <f t="shared" si="211"/>
        <v>95.49</v>
      </c>
      <c r="Q2725" s="9" t="s">
        <v>8317</v>
      </c>
      <c r="R2725" t="s">
        <v>8347</v>
      </c>
      <c r="S2725" s="16">
        <f t="shared" si="208"/>
        <v>41944.83898148148</v>
      </c>
      <c r="T2725" s="16">
        <f t="shared" si="209"/>
        <v>42004.880648148144</v>
      </c>
      <c r="U2725">
        <f t="shared" si="210"/>
        <v>2014</v>
      </c>
    </row>
    <row r="2726" spans="1:21" ht="43.2" hidden="1" x14ac:dyDescent="0.3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2"/>
        <v>297</v>
      </c>
      <c r="P2726">
        <f t="shared" si="211"/>
        <v>7.19</v>
      </c>
      <c r="Q2726" s="9" t="s">
        <v>8317</v>
      </c>
      <c r="R2726" t="s">
        <v>8347</v>
      </c>
      <c r="S2726" s="16">
        <f t="shared" si="208"/>
        <v>42199.32707175926</v>
      </c>
      <c r="T2726" s="16">
        <f t="shared" si="209"/>
        <v>42231.32707175926</v>
      </c>
      <c r="U2726">
        <f t="shared" si="210"/>
        <v>2015</v>
      </c>
    </row>
    <row r="2727" spans="1:21" ht="43.2" hidden="1" x14ac:dyDescent="0.3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2"/>
        <v>145</v>
      </c>
      <c r="P2727">
        <f t="shared" si="211"/>
        <v>511.65</v>
      </c>
      <c r="Q2727" s="9" t="s">
        <v>8317</v>
      </c>
      <c r="R2727" t="s">
        <v>8347</v>
      </c>
      <c r="S2727" s="16">
        <f t="shared" si="208"/>
        <v>42745.744618055556</v>
      </c>
      <c r="T2727" s="16">
        <f t="shared" si="209"/>
        <v>42795.744618055556</v>
      </c>
      <c r="U2727">
        <f t="shared" si="210"/>
        <v>2017</v>
      </c>
    </row>
    <row r="2728" spans="1:21" hidden="1" x14ac:dyDescent="0.3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2"/>
        <v>106</v>
      </c>
      <c r="P2728">
        <f t="shared" si="211"/>
        <v>261.75</v>
      </c>
      <c r="Q2728" s="9" t="s">
        <v>8317</v>
      </c>
      <c r="R2728" t="s">
        <v>8347</v>
      </c>
      <c r="S2728" s="16">
        <f t="shared" si="208"/>
        <v>42452.579988425925</v>
      </c>
      <c r="T2728" s="16">
        <f t="shared" si="209"/>
        <v>42482.579988425925</v>
      </c>
      <c r="U2728">
        <f t="shared" si="210"/>
        <v>2016</v>
      </c>
    </row>
    <row r="2729" spans="1:21" ht="43.2" hidden="1" x14ac:dyDescent="0.3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2"/>
        <v>493</v>
      </c>
      <c r="P2729">
        <f t="shared" si="211"/>
        <v>69.760000000000005</v>
      </c>
      <c r="Q2729" s="9" t="s">
        <v>8317</v>
      </c>
      <c r="R2729" t="s">
        <v>8347</v>
      </c>
      <c r="S2729" s="16">
        <f t="shared" si="208"/>
        <v>42198.676655092597</v>
      </c>
      <c r="T2729" s="16">
        <f t="shared" si="209"/>
        <v>42223.676655092597</v>
      </c>
      <c r="U2729">
        <f t="shared" si="210"/>
        <v>2015</v>
      </c>
    </row>
    <row r="2730" spans="1:21" ht="28.8" hidden="1" x14ac:dyDescent="0.3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2"/>
        <v>202</v>
      </c>
      <c r="P2730">
        <f t="shared" si="211"/>
        <v>77.23</v>
      </c>
      <c r="Q2730" s="9" t="s">
        <v>8317</v>
      </c>
      <c r="R2730" t="s">
        <v>8347</v>
      </c>
      <c r="S2730" s="16">
        <f t="shared" si="208"/>
        <v>42333.59993055556</v>
      </c>
      <c r="T2730" s="16">
        <f t="shared" si="209"/>
        <v>42368.59993055556</v>
      </c>
      <c r="U2730">
        <f t="shared" si="210"/>
        <v>2015</v>
      </c>
    </row>
    <row r="2731" spans="1:21" ht="28.8" hidden="1" x14ac:dyDescent="0.3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2"/>
        <v>104</v>
      </c>
      <c r="P2731">
        <f t="shared" si="211"/>
        <v>340.57</v>
      </c>
      <c r="Q2731" s="9" t="s">
        <v>8317</v>
      </c>
      <c r="R2731" t="s">
        <v>8347</v>
      </c>
      <c r="S2731" s="16">
        <f t="shared" si="208"/>
        <v>42095.240706018521</v>
      </c>
      <c r="T2731" s="16">
        <f t="shared" si="209"/>
        <v>42125.240706018521</v>
      </c>
      <c r="U2731">
        <f t="shared" si="210"/>
        <v>2015</v>
      </c>
    </row>
    <row r="2732" spans="1:21" ht="43.2" hidden="1" x14ac:dyDescent="0.3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2"/>
        <v>170</v>
      </c>
      <c r="P2732">
        <f t="shared" si="211"/>
        <v>67.42</v>
      </c>
      <c r="Q2732" s="9" t="s">
        <v>8317</v>
      </c>
      <c r="R2732" t="s">
        <v>8347</v>
      </c>
      <c r="S2732" s="16">
        <f t="shared" si="208"/>
        <v>41351.541377314818</v>
      </c>
      <c r="T2732" s="16">
        <f t="shared" si="209"/>
        <v>41386.541377314818</v>
      </c>
      <c r="U2732">
        <f t="shared" si="210"/>
        <v>2013</v>
      </c>
    </row>
    <row r="2733" spans="1:21" ht="57.6" hidden="1" x14ac:dyDescent="0.3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2"/>
        <v>104</v>
      </c>
      <c r="P2733">
        <f t="shared" si="211"/>
        <v>845.7</v>
      </c>
      <c r="Q2733" s="9" t="s">
        <v>8317</v>
      </c>
      <c r="R2733" t="s">
        <v>8347</v>
      </c>
      <c r="S2733" s="16">
        <f t="shared" si="208"/>
        <v>41872.525717592594</v>
      </c>
      <c r="T2733" s="16">
        <f t="shared" si="209"/>
        <v>41930.166666666664</v>
      </c>
      <c r="U2733">
        <f t="shared" si="210"/>
        <v>2014</v>
      </c>
    </row>
    <row r="2734" spans="1:21" ht="43.2" hidden="1" x14ac:dyDescent="0.3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2"/>
        <v>118</v>
      </c>
      <c r="P2734">
        <f t="shared" si="211"/>
        <v>97.19</v>
      </c>
      <c r="Q2734" s="9" t="s">
        <v>8317</v>
      </c>
      <c r="R2734" t="s">
        <v>8347</v>
      </c>
      <c r="S2734" s="16">
        <f t="shared" si="208"/>
        <v>41389.808194444442</v>
      </c>
      <c r="T2734" s="16">
        <f t="shared" si="209"/>
        <v>41422</v>
      </c>
      <c r="U2734">
        <f t="shared" si="210"/>
        <v>2013</v>
      </c>
    </row>
    <row r="2735" spans="1:21" ht="43.2" hidden="1" x14ac:dyDescent="0.3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2"/>
        <v>108</v>
      </c>
      <c r="P2735">
        <f t="shared" si="211"/>
        <v>451.84</v>
      </c>
      <c r="Q2735" s="9" t="s">
        <v>8317</v>
      </c>
      <c r="R2735" t="s">
        <v>8347</v>
      </c>
      <c r="S2735" s="16">
        <f t="shared" si="208"/>
        <v>42044.272847222222</v>
      </c>
      <c r="T2735" s="16">
        <f t="shared" si="209"/>
        <v>42104.231180555551</v>
      </c>
      <c r="U2735">
        <f t="shared" si="210"/>
        <v>2015</v>
      </c>
    </row>
    <row r="2736" spans="1:21" ht="43.2" hidden="1" x14ac:dyDescent="0.3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2"/>
        <v>2260300</v>
      </c>
      <c r="P2736">
        <f t="shared" si="211"/>
        <v>138.66999999999999</v>
      </c>
      <c r="Q2736" s="9" t="s">
        <v>8317</v>
      </c>
      <c r="R2736" t="s">
        <v>8347</v>
      </c>
      <c r="S2736" s="16">
        <f t="shared" si="208"/>
        <v>42626.668888888889</v>
      </c>
      <c r="T2736" s="16">
        <f t="shared" si="209"/>
        <v>42656.915972222225</v>
      </c>
      <c r="U2736">
        <f t="shared" si="210"/>
        <v>2016</v>
      </c>
    </row>
    <row r="2737" spans="1:21" ht="43.2" hidden="1" x14ac:dyDescent="0.3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2"/>
        <v>978</v>
      </c>
      <c r="P2737">
        <f t="shared" si="211"/>
        <v>21.64</v>
      </c>
      <c r="Q2737" s="9" t="s">
        <v>8317</v>
      </c>
      <c r="R2737" t="s">
        <v>8347</v>
      </c>
      <c r="S2737" s="16">
        <f t="shared" si="208"/>
        <v>41316.120949074073</v>
      </c>
      <c r="T2737" s="16">
        <f t="shared" si="209"/>
        <v>41346.833333333336</v>
      </c>
      <c r="U2737">
        <f t="shared" si="210"/>
        <v>2013</v>
      </c>
    </row>
    <row r="2738" spans="1:21" ht="57.6" hidden="1" x14ac:dyDescent="0.3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2"/>
        <v>123</v>
      </c>
      <c r="P2738">
        <f t="shared" si="211"/>
        <v>169.52</v>
      </c>
      <c r="Q2738" s="9" t="s">
        <v>8317</v>
      </c>
      <c r="R2738" t="s">
        <v>8347</v>
      </c>
      <c r="S2738" s="16">
        <f t="shared" si="208"/>
        <v>41722.666354166664</v>
      </c>
      <c r="T2738" s="16">
        <f t="shared" si="209"/>
        <v>41752.666354166664</v>
      </c>
      <c r="U2738">
        <f t="shared" si="210"/>
        <v>2014</v>
      </c>
    </row>
    <row r="2739" spans="1:21" ht="43.2" hidden="1" x14ac:dyDescent="0.3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2"/>
        <v>246</v>
      </c>
      <c r="P2739">
        <f t="shared" si="211"/>
        <v>161.88</v>
      </c>
      <c r="Q2739" s="9" t="s">
        <v>8317</v>
      </c>
      <c r="R2739" t="s">
        <v>8347</v>
      </c>
      <c r="S2739" s="16">
        <f t="shared" si="208"/>
        <v>41611.917673611111</v>
      </c>
      <c r="T2739" s="16">
        <f t="shared" si="209"/>
        <v>41654.791666666664</v>
      </c>
      <c r="U2739">
        <f t="shared" si="210"/>
        <v>2013</v>
      </c>
    </row>
    <row r="2740" spans="1:21" ht="43.2" hidden="1" x14ac:dyDescent="0.3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2"/>
        <v>148</v>
      </c>
      <c r="P2740">
        <f t="shared" si="211"/>
        <v>493.13</v>
      </c>
      <c r="Q2740" s="9" t="s">
        <v>8317</v>
      </c>
      <c r="R2740" t="s">
        <v>8347</v>
      </c>
      <c r="S2740" s="16">
        <f t="shared" si="208"/>
        <v>42620.143564814818</v>
      </c>
      <c r="T2740" s="16">
        <f t="shared" si="209"/>
        <v>42680.143564814818</v>
      </c>
      <c r="U2740">
        <f t="shared" si="210"/>
        <v>2016</v>
      </c>
    </row>
    <row r="2741" spans="1:21" ht="43.2" hidden="1" x14ac:dyDescent="0.3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2"/>
        <v>384</v>
      </c>
      <c r="P2741">
        <f t="shared" si="211"/>
        <v>22.12</v>
      </c>
      <c r="Q2741" s="9" t="s">
        <v>8317</v>
      </c>
      <c r="R2741" t="s">
        <v>8347</v>
      </c>
      <c r="S2741" s="16">
        <f t="shared" si="208"/>
        <v>41719.887928240743</v>
      </c>
      <c r="T2741" s="16">
        <f t="shared" si="209"/>
        <v>41764.887928240743</v>
      </c>
      <c r="U2741">
        <f t="shared" si="210"/>
        <v>2014</v>
      </c>
    </row>
    <row r="2742" spans="1:21" ht="43.2" hidden="1" x14ac:dyDescent="0.3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2"/>
        <v>103</v>
      </c>
      <c r="P2742">
        <f t="shared" si="211"/>
        <v>18.239999999999998</v>
      </c>
      <c r="Q2742" s="9" t="s">
        <v>8317</v>
      </c>
      <c r="R2742" t="s">
        <v>8347</v>
      </c>
      <c r="S2742" s="16">
        <f t="shared" si="208"/>
        <v>42045.031851851847</v>
      </c>
      <c r="T2742" s="16">
        <f t="shared" si="209"/>
        <v>42074.99018518519</v>
      </c>
      <c r="U2742">
        <f t="shared" si="210"/>
        <v>2015</v>
      </c>
    </row>
    <row r="2743" spans="1:21" ht="28.8" hidden="1" x14ac:dyDescent="0.3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2"/>
        <v>0</v>
      </c>
      <c r="P2743">
        <f t="shared" si="211"/>
        <v>8.75</v>
      </c>
      <c r="Q2743" s="9" t="s">
        <v>8320</v>
      </c>
      <c r="R2743" t="s">
        <v>8356</v>
      </c>
      <c r="S2743" s="16">
        <f t="shared" si="208"/>
        <v>41911.657430555555</v>
      </c>
      <c r="T2743" s="16">
        <f t="shared" si="209"/>
        <v>41932.088194444441</v>
      </c>
      <c r="U2743">
        <f t="shared" si="210"/>
        <v>2014</v>
      </c>
    </row>
    <row r="2744" spans="1:21" ht="43.2" hidden="1" x14ac:dyDescent="0.3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2"/>
        <v>29</v>
      </c>
      <c r="P2744">
        <f t="shared" si="211"/>
        <v>40.61</v>
      </c>
      <c r="Q2744" s="9" t="s">
        <v>8320</v>
      </c>
      <c r="R2744" t="s">
        <v>8356</v>
      </c>
      <c r="S2744" s="16">
        <f t="shared" si="208"/>
        <v>41030.719756944447</v>
      </c>
      <c r="T2744" s="16">
        <f t="shared" si="209"/>
        <v>41044.719756944447</v>
      </c>
      <c r="U2744">
        <f t="shared" si="210"/>
        <v>2012</v>
      </c>
    </row>
    <row r="2745" spans="1:21" ht="57.6" hidden="1" x14ac:dyDescent="0.3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2"/>
        <v>0</v>
      </c>
      <c r="P2745" t="str">
        <f t="shared" si="211"/>
        <v>N/A</v>
      </c>
      <c r="Q2745" s="9" t="s">
        <v>8320</v>
      </c>
      <c r="R2745" t="s">
        <v>8356</v>
      </c>
      <c r="S2745" s="16">
        <f t="shared" si="208"/>
        <v>42632.328784722224</v>
      </c>
      <c r="T2745" s="16">
        <f t="shared" si="209"/>
        <v>42662.328784722224</v>
      </c>
      <c r="U2745">
        <f t="shared" si="210"/>
        <v>2016</v>
      </c>
    </row>
    <row r="2746" spans="1:21" ht="43.2" hidden="1" x14ac:dyDescent="0.3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2"/>
        <v>5</v>
      </c>
      <c r="P2746">
        <f t="shared" si="211"/>
        <v>37.950000000000003</v>
      </c>
      <c r="Q2746" s="9" t="s">
        <v>8320</v>
      </c>
      <c r="R2746" t="s">
        <v>8356</v>
      </c>
      <c r="S2746" s="16">
        <f t="shared" si="208"/>
        <v>40938.062476851854</v>
      </c>
      <c r="T2746" s="16">
        <f t="shared" si="209"/>
        <v>40968.062476851854</v>
      </c>
      <c r="U2746">
        <f t="shared" si="210"/>
        <v>2012</v>
      </c>
    </row>
    <row r="2747" spans="1:21" ht="43.2" hidden="1" x14ac:dyDescent="0.3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2"/>
        <v>22</v>
      </c>
      <c r="P2747">
        <f t="shared" si="211"/>
        <v>35.729999999999997</v>
      </c>
      <c r="Q2747" s="9" t="s">
        <v>8320</v>
      </c>
      <c r="R2747" t="s">
        <v>8356</v>
      </c>
      <c r="S2747" s="16">
        <f t="shared" si="208"/>
        <v>41044.988055555557</v>
      </c>
      <c r="T2747" s="16">
        <f t="shared" si="209"/>
        <v>41104.988055555557</v>
      </c>
      <c r="U2747">
        <f t="shared" si="210"/>
        <v>2012</v>
      </c>
    </row>
    <row r="2748" spans="1:21" ht="43.2" hidden="1" x14ac:dyDescent="0.3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2"/>
        <v>27</v>
      </c>
      <c r="P2748">
        <f t="shared" si="211"/>
        <v>42.16</v>
      </c>
      <c r="Q2748" s="9" t="s">
        <v>8320</v>
      </c>
      <c r="R2748" t="s">
        <v>8356</v>
      </c>
      <c r="S2748" s="16">
        <f t="shared" si="208"/>
        <v>41850.781377314815</v>
      </c>
      <c r="T2748" s="16">
        <f t="shared" si="209"/>
        <v>41880.781377314815</v>
      </c>
      <c r="U2748">
        <f t="shared" si="210"/>
        <v>2014</v>
      </c>
    </row>
    <row r="2749" spans="1:21" ht="43.2" hidden="1" x14ac:dyDescent="0.3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2"/>
        <v>28</v>
      </c>
      <c r="P2749">
        <f t="shared" si="211"/>
        <v>35</v>
      </c>
      <c r="Q2749" s="9" t="s">
        <v>8320</v>
      </c>
      <c r="R2749" t="s">
        <v>8356</v>
      </c>
      <c r="S2749" s="16">
        <f t="shared" si="208"/>
        <v>41044.64811342593</v>
      </c>
      <c r="T2749" s="16">
        <f t="shared" si="209"/>
        <v>41076.131944444445</v>
      </c>
      <c r="U2749">
        <f t="shared" si="210"/>
        <v>2012</v>
      </c>
    </row>
    <row r="2750" spans="1:21" ht="43.2" hidden="1" x14ac:dyDescent="0.3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2"/>
        <v>1</v>
      </c>
      <c r="P2750">
        <f t="shared" si="211"/>
        <v>13.25</v>
      </c>
      <c r="Q2750" s="9" t="s">
        <v>8320</v>
      </c>
      <c r="R2750" t="s">
        <v>8356</v>
      </c>
      <c r="S2750" s="16">
        <f t="shared" si="208"/>
        <v>42585.7106712963</v>
      </c>
      <c r="T2750" s="16">
        <f t="shared" si="209"/>
        <v>42615.7106712963</v>
      </c>
      <c r="U2750">
        <f t="shared" si="210"/>
        <v>2016</v>
      </c>
    </row>
    <row r="2751" spans="1:21" ht="28.8" hidden="1" x14ac:dyDescent="0.3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2"/>
        <v>1</v>
      </c>
      <c r="P2751">
        <f t="shared" si="211"/>
        <v>55</v>
      </c>
      <c r="Q2751" s="9" t="s">
        <v>8320</v>
      </c>
      <c r="R2751" t="s">
        <v>8356</v>
      </c>
      <c r="S2751" s="16">
        <f t="shared" si="208"/>
        <v>42068.799039351856</v>
      </c>
      <c r="T2751" s="16">
        <f t="shared" si="209"/>
        <v>42098.757372685184</v>
      </c>
      <c r="U2751">
        <f t="shared" si="210"/>
        <v>2015</v>
      </c>
    </row>
    <row r="2752" spans="1:21" ht="43.2" hidden="1" x14ac:dyDescent="0.3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2"/>
        <v>0</v>
      </c>
      <c r="P2752" t="str">
        <f t="shared" si="211"/>
        <v>N/A</v>
      </c>
      <c r="Q2752" s="9" t="s">
        <v>8320</v>
      </c>
      <c r="R2752" t="s">
        <v>8356</v>
      </c>
      <c r="S2752" s="16">
        <f t="shared" si="208"/>
        <v>41078.899826388886</v>
      </c>
      <c r="T2752" s="16">
        <f t="shared" si="209"/>
        <v>41090.833333333336</v>
      </c>
      <c r="U2752">
        <f t="shared" si="210"/>
        <v>2012</v>
      </c>
    </row>
    <row r="2753" spans="1:21" ht="43.2" hidden="1" x14ac:dyDescent="0.3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2"/>
        <v>0</v>
      </c>
      <c r="P2753" t="str">
        <f t="shared" si="211"/>
        <v>N/A</v>
      </c>
      <c r="Q2753" s="9" t="s">
        <v>8320</v>
      </c>
      <c r="R2753" t="s">
        <v>8356</v>
      </c>
      <c r="S2753" s="16">
        <f t="shared" si="208"/>
        <v>41747.887060185189</v>
      </c>
      <c r="T2753" s="16">
        <f t="shared" si="209"/>
        <v>41807.887060185189</v>
      </c>
      <c r="U2753">
        <f t="shared" si="210"/>
        <v>2014</v>
      </c>
    </row>
    <row r="2754" spans="1:21" ht="43.2" hidden="1" x14ac:dyDescent="0.3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2"/>
        <v>11</v>
      </c>
      <c r="P2754">
        <f t="shared" si="211"/>
        <v>39.29</v>
      </c>
      <c r="Q2754" s="9" t="s">
        <v>8320</v>
      </c>
      <c r="R2754" t="s">
        <v>8356</v>
      </c>
      <c r="S2754" s="16">
        <f t="shared" si="208"/>
        <v>40855.765092592592</v>
      </c>
      <c r="T2754" s="16">
        <f t="shared" si="209"/>
        <v>40895.765092592592</v>
      </c>
      <c r="U2754">
        <f t="shared" si="210"/>
        <v>2011</v>
      </c>
    </row>
    <row r="2755" spans="1:21" ht="43.2" hidden="1" x14ac:dyDescent="0.3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2"/>
        <v>19</v>
      </c>
      <c r="P2755">
        <f t="shared" si="211"/>
        <v>47.5</v>
      </c>
      <c r="Q2755" s="9" t="s">
        <v>8320</v>
      </c>
      <c r="R2755" t="s">
        <v>8356</v>
      </c>
      <c r="S2755" s="16">
        <f t="shared" ref="S2755:S2818" si="213">(((J2755/60)/60)/24)+DATE(1970,1,1)</f>
        <v>41117.900729166664</v>
      </c>
      <c r="T2755" s="16">
        <f t="shared" ref="T2755:T2818" si="214">(((I2755/60)/60)/24)+DATE(1970,1,1)</f>
        <v>41147.900729166664</v>
      </c>
      <c r="U2755">
        <f t="shared" ref="U2755:U2818" si="215">YEAR(S:S)</f>
        <v>2012</v>
      </c>
    </row>
    <row r="2756" spans="1:21" ht="43.2" hidden="1" x14ac:dyDescent="0.3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2"/>
        <v>0</v>
      </c>
      <c r="P2756" t="str">
        <f t="shared" ref="P2756:P2819" si="216">IFERROR(ROUND(E2756/L2756,2), "N/A")</f>
        <v>N/A</v>
      </c>
      <c r="Q2756" s="9" t="s">
        <v>8320</v>
      </c>
      <c r="R2756" t="s">
        <v>8356</v>
      </c>
      <c r="S2756" s="16">
        <f t="shared" si="213"/>
        <v>41863.636006944449</v>
      </c>
      <c r="T2756" s="16">
        <f t="shared" si="214"/>
        <v>41893.636006944449</v>
      </c>
      <c r="U2756">
        <f t="shared" si="215"/>
        <v>2014</v>
      </c>
    </row>
    <row r="2757" spans="1:21" ht="43.2" hidden="1" x14ac:dyDescent="0.3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ref="O2757:O2820" si="217">ROUND(E2757/D2757*100,0)</f>
        <v>52</v>
      </c>
      <c r="P2757">
        <f t="shared" si="216"/>
        <v>17.329999999999998</v>
      </c>
      <c r="Q2757" s="9" t="s">
        <v>8320</v>
      </c>
      <c r="R2757" t="s">
        <v>8356</v>
      </c>
      <c r="S2757" s="16">
        <f t="shared" si="213"/>
        <v>42072.790821759263</v>
      </c>
      <c r="T2757" s="16">
        <f t="shared" si="214"/>
        <v>42102.790821759263</v>
      </c>
      <c r="U2757">
        <f t="shared" si="215"/>
        <v>2015</v>
      </c>
    </row>
    <row r="2758" spans="1:21" ht="43.2" hidden="1" x14ac:dyDescent="0.3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7"/>
        <v>10</v>
      </c>
      <c r="P2758">
        <f t="shared" si="216"/>
        <v>31.76</v>
      </c>
      <c r="Q2758" s="9" t="s">
        <v>8320</v>
      </c>
      <c r="R2758" t="s">
        <v>8356</v>
      </c>
      <c r="S2758" s="16">
        <f t="shared" si="213"/>
        <v>41620.90047453704</v>
      </c>
      <c r="T2758" s="16">
        <f t="shared" si="214"/>
        <v>41650.90047453704</v>
      </c>
      <c r="U2758">
        <f t="shared" si="215"/>
        <v>2013</v>
      </c>
    </row>
    <row r="2759" spans="1:21" ht="28.8" hidden="1" x14ac:dyDescent="0.3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7"/>
        <v>1</v>
      </c>
      <c r="P2759">
        <f t="shared" si="216"/>
        <v>5</v>
      </c>
      <c r="Q2759" s="9" t="s">
        <v>8320</v>
      </c>
      <c r="R2759" t="s">
        <v>8356</v>
      </c>
      <c r="S2759" s="16">
        <f t="shared" si="213"/>
        <v>42573.65662037037</v>
      </c>
      <c r="T2759" s="16">
        <f t="shared" si="214"/>
        <v>42588.65662037037</v>
      </c>
      <c r="U2759">
        <f t="shared" si="215"/>
        <v>2016</v>
      </c>
    </row>
    <row r="2760" spans="1:21" ht="57.6" hidden="1" x14ac:dyDescent="0.3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7"/>
        <v>12</v>
      </c>
      <c r="P2760">
        <f t="shared" si="216"/>
        <v>39</v>
      </c>
      <c r="Q2760" s="9" t="s">
        <v>8320</v>
      </c>
      <c r="R2760" t="s">
        <v>8356</v>
      </c>
      <c r="S2760" s="16">
        <f t="shared" si="213"/>
        <v>42639.441932870366</v>
      </c>
      <c r="T2760" s="16">
        <f t="shared" si="214"/>
        <v>42653.441932870366</v>
      </c>
      <c r="U2760">
        <f t="shared" si="215"/>
        <v>2016</v>
      </c>
    </row>
    <row r="2761" spans="1:21" ht="43.2" hidden="1" x14ac:dyDescent="0.3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7"/>
        <v>11</v>
      </c>
      <c r="P2761">
        <f t="shared" si="216"/>
        <v>52.5</v>
      </c>
      <c r="Q2761" s="9" t="s">
        <v>8320</v>
      </c>
      <c r="R2761" t="s">
        <v>8356</v>
      </c>
      <c r="S2761" s="16">
        <f t="shared" si="213"/>
        <v>42524.36650462963</v>
      </c>
      <c r="T2761" s="16">
        <f t="shared" si="214"/>
        <v>42567.36650462963</v>
      </c>
      <c r="U2761">
        <f t="shared" si="215"/>
        <v>2016</v>
      </c>
    </row>
    <row r="2762" spans="1:21" ht="43.2" hidden="1" x14ac:dyDescent="0.3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7"/>
        <v>0</v>
      </c>
      <c r="P2762" t="str">
        <f t="shared" si="216"/>
        <v>N/A</v>
      </c>
      <c r="Q2762" s="9" t="s">
        <v>8320</v>
      </c>
      <c r="R2762" t="s">
        <v>8356</v>
      </c>
      <c r="S2762" s="16">
        <f t="shared" si="213"/>
        <v>41415.461319444446</v>
      </c>
      <c r="T2762" s="16">
        <f t="shared" si="214"/>
        <v>41445.461319444446</v>
      </c>
      <c r="U2762">
        <f t="shared" si="215"/>
        <v>2013</v>
      </c>
    </row>
    <row r="2763" spans="1:21" ht="28.8" hidden="1" x14ac:dyDescent="0.3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7"/>
        <v>1</v>
      </c>
      <c r="P2763">
        <f t="shared" si="216"/>
        <v>9</v>
      </c>
      <c r="Q2763" s="9" t="s">
        <v>8320</v>
      </c>
      <c r="R2763" t="s">
        <v>8356</v>
      </c>
      <c r="S2763" s="16">
        <f t="shared" si="213"/>
        <v>41247.063576388886</v>
      </c>
      <c r="T2763" s="16">
        <f t="shared" si="214"/>
        <v>41277.063576388886</v>
      </c>
      <c r="U2763">
        <f t="shared" si="215"/>
        <v>2012</v>
      </c>
    </row>
    <row r="2764" spans="1:21" ht="43.2" hidden="1" x14ac:dyDescent="0.3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7"/>
        <v>1</v>
      </c>
      <c r="P2764">
        <f t="shared" si="216"/>
        <v>25</v>
      </c>
      <c r="Q2764" s="9" t="s">
        <v>8320</v>
      </c>
      <c r="R2764" t="s">
        <v>8356</v>
      </c>
      <c r="S2764" s="16">
        <f t="shared" si="213"/>
        <v>40927.036979166667</v>
      </c>
      <c r="T2764" s="16">
        <f t="shared" si="214"/>
        <v>40986.995312500003</v>
      </c>
      <c r="U2764">
        <f t="shared" si="215"/>
        <v>2012</v>
      </c>
    </row>
    <row r="2765" spans="1:21" ht="28.8" hidden="1" x14ac:dyDescent="0.3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7"/>
        <v>0</v>
      </c>
      <c r="P2765">
        <f t="shared" si="216"/>
        <v>30</v>
      </c>
      <c r="Q2765" s="9" t="s">
        <v>8320</v>
      </c>
      <c r="R2765" t="s">
        <v>8356</v>
      </c>
      <c r="S2765" s="16">
        <f t="shared" si="213"/>
        <v>41373.579675925925</v>
      </c>
      <c r="T2765" s="16">
        <f t="shared" si="214"/>
        <v>41418.579675925925</v>
      </c>
      <c r="U2765">
        <f t="shared" si="215"/>
        <v>2013</v>
      </c>
    </row>
    <row r="2766" spans="1:21" ht="43.2" hidden="1" x14ac:dyDescent="0.3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7"/>
        <v>1</v>
      </c>
      <c r="P2766">
        <f t="shared" si="216"/>
        <v>11.25</v>
      </c>
      <c r="Q2766" s="9" t="s">
        <v>8320</v>
      </c>
      <c r="R2766" t="s">
        <v>8356</v>
      </c>
      <c r="S2766" s="16">
        <f t="shared" si="213"/>
        <v>41030.292025462964</v>
      </c>
      <c r="T2766" s="16">
        <f t="shared" si="214"/>
        <v>41059.791666666664</v>
      </c>
      <c r="U2766">
        <f t="shared" si="215"/>
        <v>2012</v>
      </c>
    </row>
    <row r="2767" spans="1:21" ht="43.2" hidden="1" x14ac:dyDescent="0.3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7"/>
        <v>0</v>
      </c>
      <c r="P2767" t="str">
        <f t="shared" si="216"/>
        <v>N/A</v>
      </c>
      <c r="Q2767" s="9" t="s">
        <v>8320</v>
      </c>
      <c r="R2767" t="s">
        <v>8356</v>
      </c>
      <c r="S2767" s="16">
        <f t="shared" si="213"/>
        <v>41194.579027777778</v>
      </c>
      <c r="T2767" s="16">
        <f t="shared" si="214"/>
        <v>41210.579027777778</v>
      </c>
      <c r="U2767">
        <f t="shared" si="215"/>
        <v>2012</v>
      </c>
    </row>
    <row r="2768" spans="1:21" ht="43.2" hidden="1" x14ac:dyDescent="0.3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7"/>
        <v>2</v>
      </c>
      <c r="P2768">
        <f t="shared" si="216"/>
        <v>25</v>
      </c>
      <c r="Q2768" s="9" t="s">
        <v>8320</v>
      </c>
      <c r="R2768" t="s">
        <v>8356</v>
      </c>
      <c r="S2768" s="16">
        <f t="shared" si="213"/>
        <v>40736.668032407404</v>
      </c>
      <c r="T2768" s="16">
        <f t="shared" si="214"/>
        <v>40766.668032407404</v>
      </c>
      <c r="U2768">
        <f t="shared" si="215"/>
        <v>2011</v>
      </c>
    </row>
    <row r="2769" spans="1:21" ht="43.2" hidden="1" x14ac:dyDescent="0.3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7"/>
        <v>1</v>
      </c>
      <c r="P2769">
        <f t="shared" si="216"/>
        <v>11.33</v>
      </c>
      <c r="Q2769" s="9" t="s">
        <v>8320</v>
      </c>
      <c r="R2769" t="s">
        <v>8356</v>
      </c>
      <c r="S2769" s="16">
        <f t="shared" si="213"/>
        <v>42172.958912037036</v>
      </c>
      <c r="T2769" s="16">
        <f t="shared" si="214"/>
        <v>42232.958912037036</v>
      </c>
      <c r="U2769">
        <f t="shared" si="215"/>
        <v>2015</v>
      </c>
    </row>
    <row r="2770" spans="1:21" ht="43.2" hidden="1" x14ac:dyDescent="0.3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7"/>
        <v>14</v>
      </c>
      <c r="P2770">
        <f t="shared" si="216"/>
        <v>29.47</v>
      </c>
      <c r="Q2770" s="9" t="s">
        <v>8320</v>
      </c>
      <c r="R2770" t="s">
        <v>8356</v>
      </c>
      <c r="S2770" s="16">
        <f t="shared" si="213"/>
        <v>40967.614849537036</v>
      </c>
      <c r="T2770" s="16">
        <f t="shared" si="214"/>
        <v>40997.573182870372</v>
      </c>
      <c r="U2770">
        <f t="shared" si="215"/>
        <v>2012</v>
      </c>
    </row>
    <row r="2771" spans="1:21" ht="43.2" hidden="1" x14ac:dyDescent="0.3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7"/>
        <v>0</v>
      </c>
      <c r="P2771">
        <f t="shared" si="216"/>
        <v>1</v>
      </c>
      <c r="Q2771" s="9" t="s">
        <v>8320</v>
      </c>
      <c r="R2771" t="s">
        <v>8356</v>
      </c>
      <c r="S2771" s="16">
        <f t="shared" si="213"/>
        <v>41745.826273148145</v>
      </c>
      <c r="T2771" s="16">
        <f t="shared" si="214"/>
        <v>41795.826273148145</v>
      </c>
      <c r="U2771">
        <f t="shared" si="215"/>
        <v>2014</v>
      </c>
    </row>
    <row r="2772" spans="1:21" ht="43.2" hidden="1" x14ac:dyDescent="0.3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7"/>
        <v>10</v>
      </c>
      <c r="P2772">
        <f t="shared" si="216"/>
        <v>63.1</v>
      </c>
      <c r="Q2772" s="9" t="s">
        <v>8320</v>
      </c>
      <c r="R2772" t="s">
        <v>8356</v>
      </c>
      <c r="S2772" s="16">
        <f t="shared" si="213"/>
        <v>41686.705208333333</v>
      </c>
      <c r="T2772" s="16">
        <f t="shared" si="214"/>
        <v>41716.663541666669</v>
      </c>
      <c r="U2772">
        <f t="shared" si="215"/>
        <v>2014</v>
      </c>
    </row>
    <row r="2773" spans="1:21" ht="43.2" hidden="1" x14ac:dyDescent="0.3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7"/>
        <v>0</v>
      </c>
      <c r="P2773" t="str">
        <f t="shared" si="216"/>
        <v>N/A</v>
      </c>
      <c r="Q2773" s="9" t="s">
        <v>8320</v>
      </c>
      <c r="R2773" t="s">
        <v>8356</v>
      </c>
      <c r="S2773" s="16">
        <f t="shared" si="213"/>
        <v>41257.531712962962</v>
      </c>
      <c r="T2773" s="16">
        <f t="shared" si="214"/>
        <v>41306.708333333336</v>
      </c>
      <c r="U2773">
        <f t="shared" si="215"/>
        <v>2012</v>
      </c>
    </row>
    <row r="2774" spans="1:21" ht="43.2" hidden="1" x14ac:dyDescent="0.3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7"/>
        <v>0</v>
      </c>
      <c r="P2774" t="str">
        <f t="shared" si="216"/>
        <v>N/A</v>
      </c>
      <c r="Q2774" s="9" t="s">
        <v>8320</v>
      </c>
      <c r="R2774" t="s">
        <v>8356</v>
      </c>
      <c r="S2774" s="16">
        <f t="shared" si="213"/>
        <v>41537.869143518517</v>
      </c>
      <c r="T2774" s="16">
        <f t="shared" si="214"/>
        <v>41552.869143518517</v>
      </c>
      <c r="U2774">
        <f t="shared" si="215"/>
        <v>2013</v>
      </c>
    </row>
    <row r="2775" spans="1:21" ht="43.2" hidden="1" x14ac:dyDescent="0.3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7"/>
        <v>0</v>
      </c>
      <c r="P2775">
        <f t="shared" si="216"/>
        <v>1</v>
      </c>
      <c r="Q2775" s="9" t="s">
        <v>8320</v>
      </c>
      <c r="R2775" t="s">
        <v>8356</v>
      </c>
      <c r="S2775" s="16">
        <f t="shared" si="213"/>
        <v>42474.86482638889</v>
      </c>
      <c r="T2775" s="16">
        <f t="shared" si="214"/>
        <v>42484.86482638889</v>
      </c>
      <c r="U2775">
        <f t="shared" si="215"/>
        <v>2016</v>
      </c>
    </row>
    <row r="2776" spans="1:21" ht="43.2" hidden="1" x14ac:dyDescent="0.3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7"/>
        <v>14</v>
      </c>
      <c r="P2776">
        <f t="shared" si="216"/>
        <v>43.85</v>
      </c>
      <c r="Q2776" s="9" t="s">
        <v>8320</v>
      </c>
      <c r="R2776" t="s">
        <v>8356</v>
      </c>
      <c r="S2776" s="16">
        <f t="shared" si="213"/>
        <v>41311.126481481479</v>
      </c>
      <c r="T2776" s="16">
        <f t="shared" si="214"/>
        <v>41341.126481481479</v>
      </c>
      <c r="U2776">
        <f t="shared" si="215"/>
        <v>2013</v>
      </c>
    </row>
    <row r="2777" spans="1:21" ht="43.2" hidden="1" x14ac:dyDescent="0.3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7"/>
        <v>3</v>
      </c>
      <c r="P2777">
        <f t="shared" si="216"/>
        <v>75</v>
      </c>
      <c r="Q2777" s="9" t="s">
        <v>8320</v>
      </c>
      <c r="R2777" t="s">
        <v>8356</v>
      </c>
      <c r="S2777" s="16">
        <f t="shared" si="213"/>
        <v>40863.013356481482</v>
      </c>
      <c r="T2777" s="16">
        <f t="shared" si="214"/>
        <v>40893.013356481482</v>
      </c>
      <c r="U2777">
        <f t="shared" si="215"/>
        <v>2011</v>
      </c>
    </row>
    <row r="2778" spans="1:21" ht="57.6" hidden="1" x14ac:dyDescent="0.3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7"/>
        <v>8</v>
      </c>
      <c r="P2778">
        <f t="shared" si="216"/>
        <v>45.97</v>
      </c>
      <c r="Q2778" s="9" t="s">
        <v>8320</v>
      </c>
      <c r="R2778" t="s">
        <v>8356</v>
      </c>
      <c r="S2778" s="16">
        <f t="shared" si="213"/>
        <v>42136.297175925924</v>
      </c>
      <c r="T2778" s="16">
        <f t="shared" si="214"/>
        <v>42167.297175925924</v>
      </c>
      <c r="U2778">
        <f t="shared" si="215"/>
        <v>2015</v>
      </c>
    </row>
    <row r="2779" spans="1:21" ht="43.2" hidden="1" x14ac:dyDescent="0.3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7"/>
        <v>0</v>
      </c>
      <c r="P2779">
        <f t="shared" si="216"/>
        <v>10</v>
      </c>
      <c r="Q2779" s="9" t="s">
        <v>8320</v>
      </c>
      <c r="R2779" t="s">
        <v>8356</v>
      </c>
      <c r="S2779" s="16">
        <f t="shared" si="213"/>
        <v>42172.669027777782</v>
      </c>
      <c r="T2779" s="16">
        <f t="shared" si="214"/>
        <v>42202.669027777782</v>
      </c>
      <c r="U2779">
        <f t="shared" si="215"/>
        <v>2015</v>
      </c>
    </row>
    <row r="2780" spans="1:21" ht="57.6" hidden="1" x14ac:dyDescent="0.3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7"/>
        <v>26</v>
      </c>
      <c r="P2780">
        <f t="shared" si="216"/>
        <v>93.67</v>
      </c>
      <c r="Q2780" s="9" t="s">
        <v>8320</v>
      </c>
      <c r="R2780" t="s">
        <v>8356</v>
      </c>
      <c r="S2780" s="16">
        <f t="shared" si="213"/>
        <v>41846.978078703702</v>
      </c>
      <c r="T2780" s="16">
        <f t="shared" si="214"/>
        <v>41876.978078703702</v>
      </c>
      <c r="U2780">
        <f t="shared" si="215"/>
        <v>2014</v>
      </c>
    </row>
    <row r="2781" spans="1:21" ht="43.2" hidden="1" x14ac:dyDescent="0.3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7"/>
        <v>2</v>
      </c>
      <c r="P2781">
        <f t="shared" si="216"/>
        <v>53</v>
      </c>
      <c r="Q2781" s="9" t="s">
        <v>8320</v>
      </c>
      <c r="R2781" t="s">
        <v>8356</v>
      </c>
      <c r="S2781" s="16">
        <f t="shared" si="213"/>
        <v>42300.585891203707</v>
      </c>
      <c r="T2781" s="16">
        <f t="shared" si="214"/>
        <v>42330.627557870372</v>
      </c>
      <c r="U2781">
        <f t="shared" si="215"/>
        <v>2015</v>
      </c>
    </row>
    <row r="2782" spans="1:21" ht="28.8" hidden="1" x14ac:dyDescent="0.3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7"/>
        <v>0</v>
      </c>
      <c r="P2782" t="str">
        <f t="shared" si="216"/>
        <v>N/A</v>
      </c>
      <c r="Q2782" s="9" t="s">
        <v>8320</v>
      </c>
      <c r="R2782" t="s">
        <v>8356</v>
      </c>
      <c r="S2782" s="16">
        <f t="shared" si="213"/>
        <v>42774.447777777779</v>
      </c>
      <c r="T2782" s="16">
        <f t="shared" si="214"/>
        <v>42804.447777777779</v>
      </c>
      <c r="U2782">
        <f t="shared" si="215"/>
        <v>2017</v>
      </c>
    </row>
    <row r="2783" spans="1:21" ht="43.2" x14ac:dyDescent="0.3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7"/>
        <v>105</v>
      </c>
      <c r="P2783">
        <f t="shared" si="216"/>
        <v>47</v>
      </c>
      <c r="Q2783" s="9" t="s">
        <v>8315</v>
      </c>
      <c r="R2783" t="s">
        <v>8316</v>
      </c>
      <c r="S2783" s="16">
        <f t="shared" si="213"/>
        <v>42018.94159722222</v>
      </c>
      <c r="T2783" s="16">
        <f t="shared" si="214"/>
        <v>42047.291666666672</v>
      </c>
      <c r="U2783">
        <f t="shared" si="215"/>
        <v>2015</v>
      </c>
    </row>
    <row r="2784" spans="1:21" ht="28.8" x14ac:dyDescent="0.3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7"/>
        <v>120</v>
      </c>
      <c r="P2784">
        <f t="shared" si="216"/>
        <v>66.67</v>
      </c>
      <c r="Q2784" s="9" t="s">
        <v>8315</v>
      </c>
      <c r="R2784" t="s">
        <v>8316</v>
      </c>
      <c r="S2784" s="16">
        <f t="shared" si="213"/>
        <v>42026.924976851849</v>
      </c>
      <c r="T2784" s="16">
        <f t="shared" si="214"/>
        <v>42052.207638888889</v>
      </c>
      <c r="U2784">
        <f t="shared" si="215"/>
        <v>2015</v>
      </c>
    </row>
    <row r="2785" spans="1:21" ht="43.2" x14ac:dyDescent="0.3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7"/>
        <v>115</v>
      </c>
      <c r="P2785">
        <f t="shared" si="216"/>
        <v>18.77</v>
      </c>
      <c r="Q2785" s="9" t="s">
        <v>8315</v>
      </c>
      <c r="R2785" t="s">
        <v>8316</v>
      </c>
      <c r="S2785" s="16">
        <f t="shared" si="213"/>
        <v>42103.535254629634</v>
      </c>
      <c r="T2785" s="16">
        <f t="shared" si="214"/>
        <v>42117.535254629634</v>
      </c>
      <c r="U2785">
        <f t="shared" si="215"/>
        <v>2015</v>
      </c>
    </row>
    <row r="2786" spans="1:21" ht="43.2" x14ac:dyDescent="0.3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7"/>
        <v>119</v>
      </c>
      <c r="P2786">
        <f t="shared" si="216"/>
        <v>66.11</v>
      </c>
      <c r="Q2786" s="9" t="s">
        <v>8315</v>
      </c>
      <c r="R2786" t="s">
        <v>8316</v>
      </c>
      <c r="S2786" s="16">
        <f t="shared" si="213"/>
        <v>41920.787534722222</v>
      </c>
      <c r="T2786" s="16">
        <f t="shared" si="214"/>
        <v>41941.787534722222</v>
      </c>
      <c r="U2786">
        <f t="shared" si="215"/>
        <v>2014</v>
      </c>
    </row>
    <row r="2787" spans="1:21" ht="43.2" x14ac:dyDescent="0.3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7"/>
        <v>105</v>
      </c>
      <c r="P2787">
        <f t="shared" si="216"/>
        <v>36.86</v>
      </c>
      <c r="Q2787" s="9" t="s">
        <v>8315</v>
      </c>
      <c r="R2787" t="s">
        <v>8316</v>
      </c>
      <c r="S2787" s="16">
        <f t="shared" si="213"/>
        <v>42558.189432870371</v>
      </c>
      <c r="T2787" s="16">
        <f t="shared" si="214"/>
        <v>42587.875</v>
      </c>
      <c r="U2787">
        <f t="shared" si="215"/>
        <v>2016</v>
      </c>
    </row>
    <row r="2788" spans="1:21" ht="28.8" x14ac:dyDescent="0.3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7"/>
        <v>118</v>
      </c>
      <c r="P2788">
        <f t="shared" si="216"/>
        <v>39.81</v>
      </c>
      <c r="Q2788" s="9" t="s">
        <v>8315</v>
      </c>
      <c r="R2788" t="s">
        <v>8316</v>
      </c>
      <c r="S2788" s="16">
        <f t="shared" si="213"/>
        <v>41815.569212962961</v>
      </c>
      <c r="T2788" s="16">
        <f t="shared" si="214"/>
        <v>41829.569212962961</v>
      </c>
      <c r="U2788">
        <f t="shared" si="215"/>
        <v>2014</v>
      </c>
    </row>
    <row r="2789" spans="1:21" ht="43.2" x14ac:dyDescent="0.3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7"/>
        <v>120</v>
      </c>
      <c r="P2789">
        <f t="shared" si="216"/>
        <v>31.5</v>
      </c>
      <c r="Q2789" s="9" t="s">
        <v>8315</v>
      </c>
      <c r="R2789" t="s">
        <v>8316</v>
      </c>
      <c r="S2789" s="16">
        <f t="shared" si="213"/>
        <v>41808.198518518519</v>
      </c>
      <c r="T2789" s="16">
        <f t="shared" si="214"/>
        <v>41838.198518518519</v>
      </c>
      <c r="U2789">
        <f t="shared" si="215"/>
        <v>2014</v>
      </c>
    </row>
    <row r="2790" spans="1:21" ht="43.2" x14ac:dyDescent="0.3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7"/>
        <v>103</v>
      </c>
      <c r="P2790">
        <f t="shared" si="216"/>
        <v>102.5</v>
      </c>
      <c r="Q2790" s="9" t="s">
        <v>8315</v>
      </c>
      <c r="R2790" t="s">
        <v>8316</v>
      </c>
      <c r="S2790" s="16">
        <f t="shared" si="213"/>
        <v>42550.701886574068</v>
      </c>
      <c r="T2790" s="16">
        <f t="shared" si="214"/>
        <v>42580.701886574068</v>
      </c>
      <c r="U2790">
        <f t="shared" si="215"/>
        <v>2016</v>
      </c>
    </row>
    <row r="2791" spans="1:21" ht="28.8" x14ac:dyDescent="0.3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7"/>
        <v>101</v>
      </c>
      <c r="P2791">
        <f t="shared" si="216"/>
        <v>126.46</v>
      </c>
      <c r="Q2791" s="9" t="s">
        <v>8315</v>
      </c>
      <c r="R2791" t="s">
        <v>8316</v>
      </c>
      <c r="S2791" s="16">
        <f t="shared" si="213"/>
        <v>42056.013124999998</v>
      </c>
      <c r="T2791" s="16">
        <f t="shared" si="214"/>
        <v>42075.166666666672</v>
      </c>
      <c r="U2791">
        <f t="shared" si="215"/>
        <v>2015</v>
      </c>
    </row>
    <row r="2792" spans="1:21" ht="43.2" x14ac:dyDescent="0.3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7"/>
        <v>105</v>
      </c>
      <c r="P2792">
        <f t="shared" si="216"/>
        <v>47.88</v>
      </c>
      <c r="Q2792" s="9" t="s">
        <v>8315</v>
      </c>
      <c r="R2792" t="s">
        <v>8316</v>
      </c>
      <c r="S2792" s="16">
        <f t="shared" si="213"/>
        <v>42016.938692129625</v>
      </c>
      <c r="T2792" s="16">
        <f t="shared" si="214"/>
        <v>42046.938692129625</v>
      </c>
      <c r="U2792">
        <f t="shared" si="215"/>
        <v>2015</v>
      </c>
    </row>
    <row r="2793" spans="1:21" ht="43.2" x14ac:dyDescent="0.3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7"/>
        <v>103</v>
      </c>
      <c r="P2793">
        <f t="shared" si="216"/>
        <v>73.209999999999994</v>
      </c>
      <c r="Q2793" s="9" t="s">
        <v>8315</v>
      </c>
      <c r="R2793" t="s">
        <v>8316</v>
      </c>
      <c r="S2793" s="16">
        <f t="shared" si="213"/>
        <v>42591.899988425925</v>
      </c>
      <c r="T2793" s="16">
        <f t="shared" si="214"/>
        <v>42622.166666666672</v>
      </c>
      <c r="U2793">
        <f t="shared" si="215"/>
        <v>2016</v>
      </c>
    </row>
    <row r="2794" spans="1:21" ht="43.2" x14ac:dyDescent="0.3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7"/>
        <v>108</v>
      </c>
      <c r="P2794">
        <f t="shared" si="216"/>
        <v>89.67</v>
      </c>
      <c r="Q2794" s="9" t="s">
        <v>8315</v>
      </c>
      <c r="R2794" t="s">
        <v>8316</v>
      </c>
      <c r="S2794" s="16">
        <f t="shared" si="213"/>
        <v>42183.231006944443</v>
      </c>
      <c r="T2794" s="16">
        <f t="shared" si="214"/>
        <v>42228.231006944443</v>
      </c>
      <c r="U2794">
        <f t="shared" si="215"/>
        <v>2015</v>
      </c>
    </row>
    <row r="2795" spans="1:21" ht="57.6" x14ac:dyDescent="0.3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7"/>
        <v>111</v>
      </c>
      <c r="P2795">
        <f t="shared" si="216"/>
        <v>151.46</v>
      </c>
      <c r="Q2795" s="9" t="s">
        <v>8315</v>
      </c>
      <c r="R2795" t="s">
        <v>8316</v>
      </c>
      <c r="S2795" s="16">
        <f t="shared" si="213"/>
        <v>42176.419039351851</v>
      </c>
      <c r="T2795" s="16">
        <f t="shared" si="214"/>
        <v>42206.419039351851</v>
      </c>
      <c r="U2795">
        <f t="shared" si="215"/>
        <v>2015</v>
      </c>
    </row>
    <row r="2796" spans="1:21" ht="57.6" x14ac:dyDescent="0.3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7"/>
        <v>150</v>
      </c>
      <c r="P2796">
        <f t="shared" si="216"/>
        <v>25</v>
      </c>
      <c r="Q2796" s="9" t="s">
        <v>8315</v>
      </c>
      <c r="R2796" t="s">
        <v>8316</v>
      </c>
      <c r="S2796" s="16">
        <f t="shared" si="213"/>
        <v>42416.691655092596</v>
      </c>
      <c r="T2796" s="16">
        <f t="shared" si="214"/>
        <v>42432.791666666672</v>
      </c>
      <c r="U2796">
        <f t="shared" si="215"/>
        <v>2016</v>
      </c>
    </row>
    <row r="2797" spans="1:21" ht="43.2" x14ac:dyDescent="0.3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7"/>
        <v>104</v>
      </c>
      <c r="P2797">
        <f t="shared" si="216"/>
        <v>36.5</v>
      </c>
      <c r="Q2797" s="9" t="s">
        <v>8315</v>
      </c>
      <c r="R2797" t="s">
        <v>8316</v>
      </c>
      <c r="S2797" s="16">
        <f t="shared" si="213"/>
        <v>41780.525937500002</v>
      </c>
      <c r="T2797" s="16">
        <f t="shared" si="214"/>
        <v>41796.958333333336</v>
      </c>
      <c r="U2797">
        <f t="shared" si="215"/>
        <v>2014</v>
      </c>
    </row>
    <row r="2798" spans="1:21" ht="43.2" x14ac:dyDescent="0.3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7"/>
        <v>116</v>
      </c>
      <c r="P2798">
        <f t="shared" si="216"/>
        <v>44</v>
      </c>
      <c r="Q2798" s="9" t="s">
        <v>8315</v>
      </c>
      <c r="R2798" t="s">
        <v>8316</v>
      </c>
      <c r="S2798" s="16">
        <f t="shared" si="213"/>
        <v>41795.528101851851</v>
      </c>
      <c r="T2798" s="16">
        <f t="shared" si="214"/>
        <v>41825.528101851851</v>
      </c>
      <c r="U2798">
        <f t="shared" si="215"/>
        <v>2014</v>
      </c>
    </row>
    <row r="2799" spans="1:21" ht="43.2" x14ac:dyDescent="0.3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7"/>
        <v>103</v>
      </c>
      <c r="P2799">
        <f t="shared" si="216"/>
        <v>87.36</v>
      </c>
      <c r="Q2799" s="9" t="s">
        <v>8315</v>
      </c>
      <c r="R2799" t="s">
        <v>8316</v>
      </c>
      <c r="S2799" s="16">
        <f t="shared" si="213"/>
        <v>41798.94027777778</v>
      </c>
      <c r="T2799" s="16">
        <f t="shared" si="214"/>
        <v>41828.94027777778</v>
      </c>
      <c r="U2799">
        <f t="shared" si="215"/>
        <v>2014</v>
      </c>
    </row>
    <row r="2800" spans="1:21" ht="43.2" x14ac:dyDescent="0.3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7"/>
        <v>101</v>
      </c>
      <c r="P2800">
        <f t="shared" si="216"/>
        <v>36.47</v>
      </c>
      <c r="Q2800" s="9" t="s">
        <v>8315</v>
      </c>
      <c r="R2800" t="s">
        <v>8316</v>
      </c>
      <c r="S2800" s="16">
        <f t="shared" si="213"/>
        <v>42201.675011574072</v>
      </c>
      <c r="T2800" s="16">
        <f t="shared" si="214"/>
        <v>42216.666666666672</v>
      </c>
      <c r="U2800">
        <f t="shared" si="215"/>
        <v>2015</v>
      </c>
    </row>
    <row r="2801" spans="1:21" ht="43.2" x14ac:dyDescent="0.3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7"/>
        <v>117</v>
      </c>
      <c r="P2801">
        <f t="shared" si="216"/>
        <v>44.86</v>
      </c>
      <c r="Q2801" s="9" t="s">
        <v>8315</v>
      </c>
      <c r="R2801" t="s">
        <v>8316</v>
      </c>
      <c r="S2801" s="16">
        <f t="shared" si="213"/>
        <v>42507.264699074076</v>
      </c>
      <c r="T2801" s="16">
        <f t="shared" si="214"/>
        <v>42538.666666666672</v>
      </c>
      <c r="U2801">
        <f t="shared" si="215"/>
        <v>2016</v>
      </c>
    </row>
    <row r="2802" spans="1:21" ht="43.2" x14ac:dyDescent="0.3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7"/>
        <v>133</v>
      </c>
      <c r="P2802">
        <f t="shared" si="216"/>
        <v>42.9</v>
      </c>
      <c r="Q2802" s="9" t="s">
        <v>8315</v>
      </c>
      <c r="R2802" t="s">
        <v>8316</v>
      </c>
      <c r="S2802" s="16">
        <f t="shared" si="213"/>
        <v>41948.552847222221</v>
      </c>
      <c r="T2802" s="16">
        <f t="shared" si="214"/>
        <v>42008.552847222221</v>
      </c>
      <c r="U2802">
        <f t="shared" si="215"/>
        <v>2014</v>
      </c>
    </row>
    <row r="2803" spans="1:21" ht="43.2" x14ac:dyDescent="0.3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7"/>
        <v>133</v>
      </c>
      <c r="P2803">
        <f t="shared" si="216"/>
        <v>51.23</v>
      </c>
      <c r="Q2803" s="9" t="s">
        <v>8315</v>
      </c>
      <c r="R2803" t="s">
        <v>8316</v>
      </c>
      <c r="S2803" s="16">
        <f t="shared" si="213"/>
        <v>41900.243159722224</v>
      </c>
      <c r="T2803" s="16">
        <f t="shared" si="214"/>
        <v>41922.458333333336</v>
      </c>
      <c r="U2803">
        <f t="shared" si="215"/>
        <v>2014</v>
      </c>
    </row>
    <row r="2804" spans="1:21" ht="43.2" x14ac:dyDescent="0.3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7"/>
        <v>102</v>
      </c>
      <c r="P2804">
        <f t="shared" si="216"/>
        <v>33.94</v>
      </c>
      <c r="Q2804" s="9" t="s">
        <v>8315</v>
      </c>
      <c r="R2804" t="s">
        <v>8316</v>
      </c>
      <c r="S2804" s="16">
        <f t="shared" si="213"/>
        <v>42192.64707175926</v>
      </c>
      <c r="T2804" s="16">
        <f t="shared" si="214"/>
        <v>42222.64707175926</v>
      </c>
      <c r="U2804">
        <f t="shared" si="215"/>
        <v>2015</v>
      </c>
    </row>
    <row r="2805" spans="1:21" ht="43.2" x14ac:dyDescent="0.3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7"/>
        <v>128</v>
      </c>
      <c r="P2805">
        <f t="shared" si="216"/>
        <v>90.74</v>
      </c>
      <c r="Q2805" s="9" t="s">
        <v>8315</v>
      </c>
      <c r="R2805" t="s">
        <v>8316</v>
      </c>
      <c r="S2805" s="16">
        <f t="shared" si="213"/>
        <v>42158.065694444449</v>
      </c>
      <c r="T2805" s="16">
        <f t="shared" si="214"/>
        <v>42201</v>
      </c>
      <c r="U2805">
        <f t="shared" si="215"/>
        <v>2015</v>
      </c>
    </row>
    <row r="2806" spans="1:21" ht="43.2" x14ac:dyDescent="0.3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7"/>
        <v>115</v>
      </c>
      <c r="P2806">
        <f t="shared" si="216"/>
        <v>50</v>
      </c>
      <c r="Q2806" s="9" t="s">
        <v>8315</v>
      </c>
      <c r="R2806" t="s">
        <v>8316</v>
      </c>
      <c r="S2806" s="16">
        <f t="shared" si="213"/>
        <v>41881.453587962962</v>
      </c>
      <c r="T2806" s="16">
        <f t="shared" si="214"/>
        <v>41911.453587962962</v>
      </c>
      <c r="U2806">
        <f t="shared" si="215"/>
        <v>2014</v>
      </c>
    </row>
    <row r="2807" spans="1:21" ht="57.6" x14ac:dyDescent="0.3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7"/>
        <v>110</v>
      </c>
      <c r="P2807">
        <f t="shared" si="216"/>
        <v>24.44</v>
      </c>
      <c r="Q2807" s="9" t="s">
        <v>8315</v>
      </c>
      <c r="R2807" t="s">
        <v>8316</v>
      </c>
      <c r="S2807" s="16">
        <f t="shared" si="213"/>
        <v>42213.505474537036</v>
      </c>
      <c r="T2807" s="16">
        <f t="shared" si="214"/>
        <v>42238.505474537036</v>
      </c>
      <c r="U2807">
        <f t="shared" si="215"/>
        <v>2015</v>
      </c>
    </row>
    <row r="2808" spans="1:21" ht="43.2" x14ac:dyDescent="0.3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7"/>
        <v>112</v>
      </c>
      <c r="P2808">
        <f t="shared" si="216"/>
        <v>44.25</v>
      </c>
      <c r="Q2808" s="9" t="s">
        <v>8315</v>
      </c>
      <c r="R2808" t="s">
        <v>8316</v>
      </c>
      <c r="S2808" s="16">
        <f t="shared" si="213"/>
        <v>42185.267245370371</v>
      </c>
      <c r="T2808" s="16">
        <f t="shared" si="214"/>
        <v>42221.458333333328</v>
      </c>
      <c r="U2808">
        <f t="shared" si="215"/>
        <v>2015</v>
      </c>
    </row>
    <row r="2809" spans="1:21" x14ac:dyDescent="0.3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7"/>
        <v>126</v>
      </c>
      <c r="P2809">
        <f t="shared" si="216"/>
        <v>67.739999999999995</v>
      </c>
      <c r="Q2809" s="9" t="s">
        <v>8315</v>
      </c>
      <c r="R2809" t="s">
        <v>8316</v>
      </c>
      <c r="S2809" s="16">
        <f t="shared" si="213"/>
        <v>42154.873124999998</v>
      </c>
      <c r="T2809" s="16">
        <f t="shared" si="214"/>
        <v>42184.873124999998</v>
      </c>
      <c r="U2809">
        <f t="shared" si="215"/>
        <v>2015</v>
      </c>
    </row>
    <row r="2810" spans="1:21" ht="43.2" x14ac:dyDescent="0.3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7"/>
        <v>100</v>
      </c>
      <c r="P2810">
        <f t="shared" si="216"/>
        <v>65.38</v>
      </c>
      <c r="Q2810" s="9" t="s">
        <v>8315</v>
      </c>
      <c r="R2810" t="s">
        <v>8316</v>
      </c>
      <c r="S2810" s="16">
        <f t="shared" si="213"/>
        <v>42208.84646990741</v>
      </c>
      <c r="T2810" s="16">
        <f t="shared" si="214"/>
        <v>42238.84646990741</v>
      </c>
      <c r="U2810">
        <f t="shared" si="215"/>
        <v>2015</v>
      </c>
    </row>
    <row r="2811" spans="1:21" ht="43.2" x14ac:dyDescent="0.3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7"/>
        <v>102</v>
      </c>
      <c r="P2811">
        <f t="shared" si="216"/>
        <v>121.9</v>
      </c>
      <c r="Q2811" s="9" t="s">
        <v>8315</v>
      </c>
      <c r="R2811" t="s">
        <v>8316</v>
      </c>
      <c r="S2811" s="16">
        <f t="shared" si="213"/>
        <v>42451.496817129635</v>
      </c>
      <c r="T2811" s="16">
        <f t="shared" si="214"/>
        <v>42459.610416666663</v>
      </c>
      <c r="U2811">
        <f t="shared" si="215"/>
        <v>2016</v>
      </c>
    </row>
    <row r="2812" spans="1:21" ht="43.2" x14ac:dyDescent="0.3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7"/>
        <v>108</v>
      </c>
      <c r="P2812">
        <f t="shared" si="216"/>
        <v>47.46</v>
      </c>
      <c r="Q2812" s="9" t="s">
        <v>8315</v>
      </c>
      <c r="R2812" t="s">
        <v>8316</v>
      </c>
      <c r="S2812" s="16">
        <f t="shared" si="213"/>
        <v>41759.13962962963</v>
      </c>
      <c r="T2812" s="16">
        <f t="shared" si="214"/>
        <v>41791.165972222225</v>
      </c>
      <c r="U2812">
        <f t="shared" si="215"/>
        <v>2014</v>
      </c>
    </row>
    <row r="2813" spans="1:21" ht="43.2" x14ac:dyDescent="0.3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7"/>
        <v>100</v>
      </c>
      <c r="P2813">
        <f t="shared" si="216"/>
        <v>92.84</v>
      </c>
      <c r="Q2813" s="9" t="s">
        <v>8315</v>
      </c>
      <c r="R2813" t="s">
        <v>8316</v>
      </c>
      <c r="S2813" s="16">
        <f t="shared" si="213"/>
        <v>42028.496562500004</v>
      </c>
      <c r="T2813" s="16">
        <f t="shared" si="214"/>
        <v>42058.496562500004</v>
      </c>
      <c r="U2813">
        <f t="shared" si="215"/>
        <v>2015</v>
      </c>
    </row>
    <row r="2814" spans="1:21" ht="43.2" x14ac:dyDescent="0.3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7"/>
        <v>113</v>
      </c>
      <c r="P2814">
        <f t="shared" si="216"/>
        <v>68.25</v>
      </c>
      <c r="Q2814" s="9" t="s">
        <v>8315</v>
      </c>
      <c r="R2814" t="s">
        <v>8316</v>
      </c>
      <c r="S2814" s="16">
        <f t="shared" si="213"/>
        <v>42054.74418981481</v>
      </c>
      <c r="T2814" s="16">
        <f t="shared" si="214"/>
        <v>42100.166666666672</v>
      </c>
      <c r="U2814">
        <f t="shared" si="215"/>
        <v>2015</v>
      </c>
    </row>
    <row r="2815" spans="1:21" ht="43.2" x14ac:dyDescent="0.3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7"/>
        <v>128</v>
      </c>
      <c r="P2815">
        <f t="shared" si="216"/>
        <v>37.21</v>
      </c>
      <c r="Q2815" s="9" t="s">
        <v>8315</v>
      </c>
      <c r="R2815" t="s">
        <v>8316</v>
      </c>
      <c r="S2815" s="16">
        <f t="shared" si="213"/>
        <v>42693.742604166662</v>
      </c>
      <c r="T2815" s="16">
        <f t="shared" si="214"/>
        <v>42718.742604166662</v>
      </c>
      <c r="U2815">
        <f t="shared" si="215"/>
        <v>2016</v>
      </c>
    </row>
    <row r="2816" spans="1:21" ht="43.2" x14ac:dyDescent="0.3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7"/>
        <v>108</v>
      </c>
      <c r="P2816">
        <f t="shared" si="216"/>
        <v>25.25</v>
      </c>
      <c r="Q2816" s="9" t="s">
        <v>8315</v>
      </c>
      <c r="R2816" t="s">
        <v>8316</v>
      </c>
      <c r="S2816" s="16">
        <f t="shared" si="213"/>
        <v>42103.399479166663</v>
      </c>
      <c r="T2816" s="16">
        <f t="shared" si="214"/>
        <v>42133.399479166663</v>
      </c>
      <c r="U2816">
        <f t="shared" si="215"/>
        <v>2015</v>
      </c>
    </row>
    <row r="2817" spans="1:21" ht="43.2" x14ac:dyDescent="0.3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7"/>
        <v>242</v>
      </c>
      <c r="P2817">
        <f t="shared" si="216"/>
        <v>43.21</v>
      </c>
      <c r="Q2817" s="9" t="s">
        <v>8315</v>
      </c>
      <c r="R2817" t="s">
        <v>8316</v>
      </c>
      <c r="S2817" s="16">
        <f t="shared" si="213"/>
        <v>42559.776724537034</v>
      </c>
      <c r="T2817" s="16">
        <f t="shared" si="214"/>
        <v>42589.776724537034</v>
      </c>
      <c r="U2817">
        <f t="shared" si="215"/>
        <v>2016</v>
      </c>
    </row>
    <row r="2818" spans="1:21" ht="43.2" x14ac:dyDescent="0.3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217"/>
        <v>142</v>
      </c>
      <c r="P2818">
        <f t="shared" si="216"/>
        <v>25.13</v>
      </c>
      <c r="Q2818" s="9" t="s">
        <v>8315</v>
      </c>
      <c r="R2818" t="s">
        <v>8316</v>
      </c>
      <c r="S2818" s="16">
        <f t="shared" si="213"/>
        <v>42188.467499999999</v>
      </c>
      <c r="T2818" s="16">
        <f t="shared" si="214"/>
        <v>42218.666666666672</v>
      </c>
      <c r="U2818">
        <f t="shared" si="215"/>
        <v>2015</v>
      </c>
    </row>
    <row r="2819" spans="1:21" ht="43.2" x14ac:dyDescent="0.3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17"/>
        <v>130</v>
      </c>
      <c r="P2819">
        <f t="shared" si="216"/>
        <v>23.64</v>
      </c>
      <c r="Q2819" s="9" t="s">
        <v>8315</v>
      </c>
      <c r="R2819" t="s">
        <v>8316</v>
      </c>
      <c r="S2819" s="16">
        <f t="shared" ref="S2819:S2882" si="218">(((J2819/60)/60)/24)+DATE(1970,1,1)</f>
        <v>42023.634976851856</v>
      </c>
      <c r="T2819" s="16">
        <f t="shared" ref="T2819:T2882" si="219">(((I2819/60)/60)/24)+DATE(1970,1,1)</f>
        <v>42063.634976851856</v>
      </c>
      <c r="U2819">
        <f t="shared" ref="U2819:U2882" si="220">YEAR(S:S)</f>
        <v>2015</v>
      </c>
    </row>
    <row r="2820" spans="1:21" ht="43.2" x14ac:dyDescent="0.3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17"/>
        <v>106</v>
      </c>
      <c r="P2820">
        <f t="shared" ref="P2820:P2883" si="221">IFERROR(ROUND(E2820/L2820,2), "N/A")</f>
        <v>103.95</v>
      </c>
      <c r="Q2820" s="9" t="s">
        <v>8315</v>
      </c>
      <c r="R2820" t="s">
        <v>8316</v>
      </c>
      <c r="S2820" s="16">
        <f t="shared" si="218"/>
        <v>42250.598217592589</v>
      </c>
      <c r="T2820" s="16">
        <f t="shared" si="219"/>
        <v>42270.598217592589</v>
      </c>
      <c r="U2820">
        <f t="shared" si="220"/>
        <v>2015</v>
      </c>
    </row>
    <row r="2821" spans="1:21" ht="43.2" x14ac:dyDescent="0.3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ref="O2821:O2884" si="222">ROUND(E2821/D2821*100,0)</f>
        <v>105</v>
      </c>
      <c r="P2821">
        <f t="shared" si="221"/>
        <v>50.38</v>
      </c>
      <c r="Q2821" s="9" t="s">
        <v>8315</v>
      </c>
      <c r="R2821" t="s">
        <v>8316</v>
      </c>
      <c r="S2821" s="16">
        <f t="shared" si="218"/>
        <v>42139.525567129633</v>
      </c>
      <c r="T2821" s="16">
        <f t="shared" si="219"/>
        <v>42169.525567129633</v>
      </c>
      <c r="U2821">
        <f t="shared" si="220"/>
        <v>2015</v>
      </c>
    </row>
    <row r="2822" spans="1:21" ht="43.2" x14ac:dyDescent="0.3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2"/>
        <v>136</v>
      </c>
      <c r="P2822">
        <f t="shared" si="221"/>
        <v>13.6</v>
      </c>
      <c r="Q2822" s="9" t="s">
        <v>8315</v>
      </c>
      <c r="R2822" t="s">
        <v>8316</v>
      </c>
      <c r="S2822" s="16">
        <f t="shared" si="218"/>
        <v>42401.610983796301</v>
      </c>
      <c r="T2822" s="16">
        <f t="shared" si="219"/>
        <v>42426</v>
      </c>
      <c r="U2822">
        <f t="shared" si="220"/>
        <v>2016</v>
      </c>
    </row>
    <row r="2823" spans="1:21" ht="57.6" x14ac:dyDescent="0.3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2"/>
        <v>100</v>
      </c>
      <c r="P2823">
        <f t="shared" si="221"/>
        <v>28.57</v>
      </c>
      <c r="Q2823" s="9" t="s">
        <v>8315</v>
      </c>
      <c r="R2823" t="s">
        <v>8316</v>
      </c>
      <c r="S2823" s="16">
        <f t="shared" si="218"/>
        <v>41875.922858796301</v>
      </c>
      <c r="T2823" s="16">
        <f t="shared" si="219"/>
        <v>41905.922858796301</v>
      </c>
      <c r="U2823">
        <f t="shared" si="220"/>
        <v>2014</v>
      </c>
    </row>
    <row r="2824" spans="1:21" ht="57.6" x14ac:dyDescent="0.3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2"/>
        <v>100</v>
      </c>
      <c r="P2824">
        <f t="shared" si="221"/>
        <v>63.83</v>
      </c>
      <c r="Q2824" s="9" t="s">
        <v>8315</v>
      </c>
      <c r="R2824" t="s">
        <v>8316</v>
      </c>
      <c r="S2824" s="16">
        <f t="shared" si="218"/>
        <v>42060.683935185181</v>
      </c>
      <c r="T2824" s="16">
        <f t="shared" si="219"/>
        <v>42090.642268518524</v>
      </c>
      <c r="U2824">
        <f t="shared" si="220"/>
        <v>2015</v>
      </c>
    </row>
    <row r="2825" spans="1:21" ht="57.6" x14ac:dyDescent="0.3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2"/>
        <v>124</v>
      </c>
      <c r="P2825">
        <f t="shared" si="221"/>
        <v>8.86</v>
      </c>
      <c r="Q2825" s="9" t="s">
        <v>8315</v>
      </c>
      <c r="R2825" t="s">
        <v>8316</v>
      </c>
      <c r="S2825" s="16">
        <f t="shared" si="218"/>
        <v>42067.011643518519</v>
      </c>
      <c r="T2825" s="16">
        <f t="shared" si="219"/>
        <v>42094.957638888889</v>
      </c>
      <c r="U2825">
        <f t="shared" si="220"/>
        <v>2015</v>
      </c>
    </row>
    <row r="2826" spans="1:21" ht="43.2" x14ac:dyDescent="0.3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2"/>
        <v>117</v>
      </c>
      <c r="P2826">
        <f t="shared" si="221"/>
        <v>50.67</v>
      </c>
      <c r="Q2826" s="9" t="s">
        <v>8315</v>
      </c>
      <c r="R2826" t="s">
        <v>8316</v>
      </c>
      <c r="S2826" s="16">
        <f t="shared" si="218"/>
        <v>42136.270787037036</v>
      </c>
      <c r="T2826" s="16">
        <f t="shared" si="219"/>
        <v>42168.071527777778</v>
      </c>
      <c r="U2826">
        <f t="shared" si="220"/>
        <v>2015</v>
      </c>
    </row>
    <row r="2827" spans="1:21" ht="57.6" x14ac:dyDescent="0.3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2"/>
        <v>103</v>
      </c>
      <c r="P2827">
        <f t="shared" si="221"/>
        <v>60.78</v>
      </c>
      <c r="Q2827" s="9" t="s">
        <v>8315</v>
      </c>
      <c r="R2827" t="s">
        <v>8316</v>
      </c>
      <c r="S2827" s="16">
        <f t="shared" si="218"/>
        <v>42312.792662037042</v>
      </c>
      <c r="T2827" s="16">
        <f t="shared" si="219"/>
        <v>42342.792662037042</v>
      </c>
      <c r="U2827">
        <f t="shared" si="220"/>
        <v>2015</v>
      </c>
    </row>
    <row r="2828" spans="1:21" ht="57.6" x14ac:dyDescent="0.3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2"/>
        <v>108</v>
      </c>
      <c r="P2828">
        <f t="shared" si="221"/>
        <v>113.42</v>
      </c>
      <c r="Q2828" s="9" t="s">
        <v>8315</v>
      </c>
      <c r="R2828" t="s">
        <v>8316</v>
      </c>
      <c r="S2828" s="16">
        <f t="shared" si="218"/>
        <v>42171.034861111111</v>
      </c>
      <c r="T2828" s="16">
        <f t="shared" si="219"/>
        <v>42195.291666666672</v>
      </c>
      <c r="U2828">
        <f t="shared" si="220"/>
        <v>2015</v>
      </c>
    </row>
    <row r="2829" spans="1:21" ht="57.6" x14ac:dyDescent="0.3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2"/>
        <v>120</v>
      </c>
      <c r="P2829">
        <f t="shared" si="221"/>
        <v>104.57</v>
      </c>
      <c r="Q2829" s="9" t="s">
        <v>8315</v>
      </c>
      <c r="R2829" t="s">
        <v>8316</v>
      </c>
      <c r="S2829" s="16">
        <f t="shared" si="218"/>
        <v>42494.683634259258</v>
      </c>
      <c r="T2829" s="16">
        <f t="shared" si="219"/>
        <v>42524.6875</v>
      </c>
      <c r="U2829">
        <f t="shared" si="220"/>
        <v>2016</v>
      </c>
    </row>
    <row r="2830" spans="1:21" ht="43.2" x14ac:dyDescent="0.3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2"/>
        <v>100</v>
      </c>
      <c r="P2830">
        <f t="shared" si="221"/>
        <v>98.31</v>
      </c>
      <c r="Q2830" s="9" t="s">
        <v>8315</v>
      </c>
      <c r="R2830" t="s">
        <v>8316</v>
      </c>
      <c r="S2830" s="16">
        <f t="shared" si="218"/>
        <v>42254.264687499999</v>
      </c>
      <c r="T2830" s="16">
        <f t="shared" si="219"/>
        <v>42279.958333333328</v>
      </c>
      <c r="U2830">
        <f t="shared" si="220"/>
        <v>2015</v>
      </c>
    </row>
    <row r="2831" spans="1:21" ht="43.2" x14ac:dyDescent="0.3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2"/>
        <v>107</v>
      </c>
      <c r="P2831">
        <f t="shared" si="221"/>
        <v>35.04</v>
      </c>
      <c r="Q2831" s="9" t="s">
        <v>8315</v>
      </c>
      <c r="R2831" t="s">
        <v>8316</v>
      </c>
      <c r="S2831" s="16">
        <f t="shared" si="218"/>
        <v>42495.434236111112</v>
      </c>
      <c r="T2831" s="16">
        <f t="shared" si="219"/>
        <v>42523.434236111112</v>
      </c>
      <c r="U2831">
        <f t="shared" si="220"/>
        <v>2016</v>
      </c>
    </row>
    <row r="2832" spans="1:21" ht="28.8" x14ac:dyDescent="0.3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2"/>
        <v>100</v>
      </c>
      <c r="P2832">
        <f t="shared" si="221"/>
        <v>272.73</v>
      </c>
      <c r="Q2832" s="9" t="s">
        <v>8315</v>
      </c>
      <c r="R2832" t="s">
        <v>8316</v>
      </c>
      <c r="S2832" s="16">
        <f t="shared" si="218"/>
        <v>41758.839675925927</v>
      </c>
      <c r="T2832" s="16">
        <f t="shared" si="219"/>
        <v>41771.165972222225</v>
      </c>
      <c r="U2832">
        <f t="shared" si="220"/>
        <v>2014</v>
      </c>
    </row>
    <row r="2833" spans="1:21" ht="43.2" x14ac:dyDescent="0.3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2"/>
        <v>111</v>
      </c>
      <c r="P2833">
        <f t="shared" si="221"/>
        <v>63.85</v>
      </c>
      <c r="Q2833" s="9" t="s">
        <v>8315</v>
      </c>
      <c r="R2833" t="s">
        <v>8316</v>
      </c>
      <c r="S2833" s="16">
        <f t="shared" si="218"/>
        <v>42171.824884259258</v>
      </c>
      <c r="T2833" s="16">
        <f t="shared" si="219"/>
        <v>42201.824884259258</v>
      </c>
      <c r="U2833">
        <f t="shared" si="220"/>
        <v>2015</v>
      </c>
    </row>
    <row r="2834" spans="1:21" ht="43.2" x14ac:dyDescent="0.3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2"/>
        <v>115</v>
      </c>
      <c r="P2834">
        <f t="shared" si="221"/>
        <v>30.19</v>
      </c>
      <c r="Q2834" s="9" t="s">
        <v>8315</v>
      </c>
      <c r="R2834" t="s">
        <v>8316</v>
      </c>
      <c r="S2834" s="16">
        <f t="shared" si="218"/>
        <v>41938.709421296298</v>
      </c>
      <c r="T2834" s="16">
        <f t="shared" si="219"/>
        <v>41966.916666666672</v>
      </c>
      <c r="U2834">
        <f t="shared" si="220"/>
        <v>2014</v>
      </c>
    </row>
    <row r="2835" spans="1:21" x14ac:dyDescent="0.3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2"/>
        <v>108</v>
      </c>
      <c r="P2835">
        <f t="shared" si="221"/>
        <v>83.51</v>
      </c>
      <c r="Q2835" s="9" t="s">
        <v>8315</v>
      </c>
      <c r="R2835" t="s">
        <v>8316</v>
      </c>
      <c r="S2835" s="16">
        <f t="shared" si="218"/>
        <v>42268.127696759257</v>
      </c>
      <c r="T2835" s="16">
        <f t="shared" si="219"/>
        <v>42288.083333333328</v>
      </c>
      <c r="U2835">
        <f t="shared" si="220"/>
        <v>2015</v>
      </c>
    </row>
    <row r="2836" spans="1:21" ht="43.2" x14ac:dyDescent="0.3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2"/>
        <v>170</v>
      </c>
      <c r="P2836">
        <f t="shared" si="221"/>
        <v>64.760000000000005</v>
      </c>
      <c r="Q2836" s="9" t="s">
        <v>8315</v>
      </c>
      <c r="R2836" t="s">
        <v>8316</v>
      </c>
      <c r="S2836" s="16">
        <f t="shared" si="218"/>
        <v>42019.959837962961</v>
      </c>
      <c r="T2836" s="16">
        <f t="shared" si="219"/>
        <v>42034.959837962961</v>
      </c>
      <c r="U2836">
        <f t="shared" si="220"/>
        <v>2015</v>
      </c>
    </row>
    <row r="2837" spans="1:21" ht="43.2" x14ac:dyDescent="0.3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2"/>
        <v>187</v>
      </c>
      <c r="P2837">
        <f t="shared" si="221"/>
        <v>20.12</v>
      </c>
      <c r="Q2837" s="9" t="s">
        <v>8315</v>
      </c>
      <c r="R2837" t="s">
        <v>8316</v>
      </c>
      <c r="S2837" s="16">
        <f t="shared" si="218"/>
        <v>42313.703900462962</v>
      </c>
      <c r="T2837" s="16">
        <f t="shared" si="219"/>
        <v>42343</v>
      </c>
      <c r="U2837">
        <f t="shared" si="220"/>
        <v>2015</v>
      </c>
    </row>
    <row r="2838" spans="1:21" ht="57.6" x14ac:dyDescent="0.3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2"/>
        <v>108</v>
      </c>
      <c r="P2838">
        <f t="shared" si="221"/>
        <v>44.09</v>
      </c>
      <c r="Q2838" s="9" t="s">
        <v>8315</v>
      </c>
      <c r="R2838" t="s">
        <v>8316</v>
      </c>
      <c r="S2838" s="16">
        <f t="shared" si="218"/>
        <v>42746.261782407411</v>
      </c>
      <c r="T2838" s="16">
        <f t="shared" si="219"/>
        <v>42784.207638888889</v>
      </c>
      <c r="U2838">
        <f t="shared" si="220"/>
        <v>2017</v>
      </c>
    </row>
    <row r="2839" spans="1:21" ht="57.6" x14ac:dyDescent="0.3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2"/>
        <v>100</v>
      </c>
      <c r="P2839">
        <f t="shared" si="221"/>
        <v>40.479999999999997</v>
      </c>
      <c r="Q2839" s="9" t="s">
        <v>8315</v>
      </c>
      <c r="R2839" t="s">
        <v>8316</v>
      </c>
      <c r="S2839" s="16">
        <f t="shared" si="218"/>
        <v>42307.908379629633</v>
      </c>
      <c r="T2839" s="16">
        <f t="shared" si="219"/>
        <v>42347.950046296297</v>
      </c>
      <c r="U2839">
        <f t="shared" si="220"/>
        <v>2015</v>
      </c>
    </row>
    <row r="2840" spans="1:21" ht="43.2" x14ac:dyDescent="0.3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2"/>
        <v>120</v>
      </c>
      <c r="P2840">
        <f t="shared" si="221"/>
        <v>44.54</v>
      </c>
      <c r="Q2840" s="9" t="s">
        <v>8315</v>
      </c>
      <c r="R2840" t="s">
        <v>8316</v>
      </c>
      <c r="S2840" s="16">
        <f t="shared" si="218"/>
        <v>41842.607592592591</v>
      </c>
      <c r="T2840" s="16">
        <f t="shared" si="219"/>
        <v>41864.916666666664</v>
      </c>
      <c r="U2840">
        <f t="shared" si="220"/>
        <v>2014</v>
      </c>
    </row>
    <row r="2841" spans="1:21" ht="43.2" x14ac:dyDescent="0.3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2"/>
        <v>111</v>
      </c>
      <c r="P2841">
        <f t="shared" si="221"/>
        <v>125.81</v>
      </c>
      <c r="Q2841" s="9" t="s">
        <v>8315</v>
      </c>
      <c r="R2841" t="s">
        <v>8316</v>
      </c>
      <c r="S2841" s="16">
        <f t="shared" si="218"/>
        <v>41853.240208333329</v>
      </c>
      <c r="T2841" s="16">
        <f t="shared" si="219"/>
        <v>41876.207638888889</v>
      </c>
      <c r="U2841">
        <f t="shared" si="220"/>
        <v>2014</v>
      </c>
    </row>
    <row r="2842" spans="1:21" ht="57.6" x14ac:dyDescent="0.3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2"/>
        <v>104</v>
      </c>
      <c r="P2842">
        <f t="shared" si="221"/>
        <v>19.7</v>
      </c>
      <c r="Q2842" s="9" t="s">
        <v>8315</v>
      </c>
      <c r="R2842" t="s">
        <v>8316</v>
      </c>
      <c r="S2842" s="16">
        <f t="shared" si="218"/>
        <v>42060.035636574074</v>
      </c>
      <c r="T2842" s="16">
        <f t="shared" si="219"/>
        <v>42081.708333333328</v>
      </c>
      <c r="U2842">
        <f t="shared" si="220"/>
        <v>2015</v>
      </c>
    </row>
    <row r="2843" spans="1:21" ht="43.2" x14ac:dyDescent="0.3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2"/>
        <v>1</v>
      </c>
      <c r="P2843">
        <f t="shared" si="221"/>
        <v>10</v>
      </c>
      <c r="Q2843" s="9" t="s">
        <v>8315</v>
      </c>
      <c r="R2843" t="s">
        <v>8316</v>
      </c>
      <c r="S2843" s="16">
        <f t="shared" si="218"/>
        <v>42291.739548611105</v>
      </c>
      <c r="T2843" s="16">
        <f t="shared" si="219"/>
        <v>42351.781215277777</v>
      </c>
      <c r="U2843">
        <f t="shared" si="220"/>
        <v>2015</v>
      </c>
    </row>
    <row r="2844" spans="1:21" ht="43.2" x14ac:dyDescent="0.3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2"/>
        <v>0</v>
      </c>
      <c r="P2844" t="str">
        <f t="shared" si="221"/>
        <v>N/A</v>
      </c>
      <c r="Q2844" s="9" t="s">
        <v>8315</v>
      </c>
      <c r="R2844" t="s">
        <v>8316</v>
      </c>
      <c r="S2844" s="16">
        <f t="shared" si="218"/>
        <v>41784.952488425923</v>
      </c>
      <c r="T2844" s="16">
        <f t="shared" si="219"/>
        <v>41811.458333333336</v>
      </c>
      <c r="U2844">
        <f t="shared" si="220"/>
        <v>2014</v>
      </c>
    </row>
    <row r="2845" spans="1:21" ht="43.2" x14ac:dyDescent="0.3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2"/>
        <v>0</v>
      </c>
      <c r="P2845" t="str">
        <f>IFERROR(ROUND(E2845/L2845,2), "0")</f>
        <v>0</v>
      </c>
      <c r="Q2845" s="9" t="s">
        <v>8315</v>
      </c>
      <c r="R2845" t="s">
        <v>8316</v>
      </c>
      <c r="S2845" s="16">
        <f t="shared" si="218"/>
        <v>42492.737847222219</v>
      </c>
      <c r="T2845" s="16">
        <f t="shared" si="219"/>
        <v>42534.166666666672</v>
      </c>
      <c r="U2845">
        <f t="shared" si="220"/>
        <v>2016</v>
      </c>
    </row>
    <row r="2846" spans="1:21" ht="43.2" x14ac:dyDescent="0.3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2"/>
        <v>5</v>
      </c>
      <c r="P2846">
        <f t="shared" si="221"/>
        <v>30</v>
      </c>
      <c r="Q2846" s="9" t="s">
        <v>8315</v>
      </c>
      <c r="R2846" t="s">
        <v>8316</v>
      </c>
      <c r="S2846" s="16">
        <f t="shared" si="218"/>
        <v>42709.546064814815</v>
      </c>
      <c r="T2846" s="16">
        <f t="shared" si="219"/>
        <v>42739.546064814815</v>
      </c>
      <c r="U2846">
        <f t="shared" si="220"/>
        <v>2016</v>
      </c>
    </row>
    <row r="2847" spans="1:21" ht="43.2" x14ac:dyDescent="0.3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2"/>
        <v>32</v>
      </c>
      <c r="P2847">
        <f t="shared" si="221"/>
        <v>60.67</v>
      </c>
      <c r="Q2847" s="9" t="s">
        <v>8315</v>
      </c>
      <c r="R2847" t="s">
        <v>8316</v>
      </c>
      <c r="S2847" s="16">
        <f t="shared" si="218"/>
        <v>42103.016585648147</v>
      </c>
      <c r="T2847" s="16">
        <f t="shared" si="219"/>
        <v>42163.016585648147</v>
      </c>
      <c r="U2847">
        <f t="shared" si="220"/>
        <v>2015</v>
      </c>
    </row>
    <row r="2848" spans="1:21" ht="57.6" x14ac:dyDescent="0.3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2"/>
        <v>0</v>
      </c>
      <c r="P2848" t="str">
        <f t="shared" si="221"/>
        <v>N/A</v>
      </c>
      <c r="Q2848" s="9" t="s">
        <v>8315</v>
      </c>
      <c r="R2848" t="s">
        <v>8316</v>
      </c>
      <c r="S2848" s="16">
        <f t="shared" si="218"/>
        <v>42108.692060185189</v>
      </c>
      <c r="T2848" s="16">
        <f t="shared" si="219"/>
        <v>42153.692060185189</v>
      </c>
      <c r="U2848">
        <f t="shared" si="220"/>
        <v>2015</v>
      </c>
    </row>
    <row r="2849" spans="1:21" ht="43.2" x14ac:dyDescent="0.3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2"/>
        <v>0</v>
      </c>
      <c r="P2849" t="str">
        <f t="shared" si="221"/>
        <v>N/A</v>
      </c>
      <c r="Q2849" s="9" t="s">
        <v>8315</v>
      </c>
      <c r="R2849" t="s">
        <v>8316</v>
      </c>
      <c r="S2849" s="16">
        <f t="shared" si="218"/>
        <v>42453.806307870371</v>
      </c>
      <c r="T2849" s="16">
        <f t="shared" si="219"/>
        <v>42513.806307870371</v>
      </c>
      <c r="U2849">
        <f t="shared" si="220"/>
        <v>2016</v>
      </c>
    </row>
    <row r="2850" spans="1:21" ht="57.6" x14ac:dyDescent="0.3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2"/>
        <v>0</v>
      </c>
      <c r="P2850">
        <f t="shared" si="221"/>
        <v>23.33</v>
      </c>
      <c r="Q2850" s="9" t="s">
        <v>8315</v>
      </c>
      <c r="R2850" t="s">
        <v>8316</v>
      </c>
      <c r="S2850" s="16">
        <f t="shared" si="218"/>
        <v>42123.648831018523</v>
      </c>
      <c r="T2850" s="16">
        <f t="shared" si="219"/>
        <v>42153.648831018523</v>
      </c>
      <c r="U2850">
        <f t="shared" si="220"/>
        <v>2015</v>
      </c>
    </row>
    <row r="2851" spans="1:21" ht="43.2" x14ac:dyDescent="0.3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2"/>
        <v>1</v>
      </c>
      <c r="P2851">
        <f t="shared" si="221"/>
        <v>5</v>
      </c>
      <c r="Q2851" s="9" t="s">
        <v>8315</v>
      </c>
      <c r="R2851" t="s">
        <v>8316</v>
      </c>
      <c r="S2851" s="16">
        <f t="shared" si="218"/>
        <v>42453.428240740745</v>
      </c>
      <c r="T2851" s="16">
        <f t="shared" si="219"/>
        <v>42483.428240740745</v>
      </c>
      <c r="U2851">
        <f t="shared" si="220"/>
        <v>2016</v>
      </c>
    </row>
    <row r="2852" spans="1:21" ht="43.2" x14ac:dyDescent="0.3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2"/>
        <v>4</v>
      </c>
      <c r="P2852">
        <f t="shared" si="221"/>
        <v>23.92</v>
      </c>
      <c r="Q2852" s="9" t="s">
        <v>8315</v>
      </c>
      <c r="R2852" t="s">
        <v>8316</v>
      </c>
      <c r="S2852" s="16">
        <f t="shared" si="218"/>
        <v>41858.007071759261</v>
      </c>
      <c r="T2852" s="16">
        <f t="shared" si="219"/>
        <v>41888.007071759261</v>
      </c>
      <c r="U2852">
        <f t="shared" si="220"/>
        <v>2014</v>
      </c>
    </row>
    <row r="2853" spans="1:21" ht="43.2" x14ac:dyDescent="0.3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2"/>
        <v>0</v>
      </c>
      <c r="P2853" t="str">
        <f t="shared" si="221"/>
        <v>N/A</v>
      </c>
      <c r="Q2853" s="9" t="s">
        <v>8315</v>
      </c>
      <c r="R2853" t="s">
        <v>8316</v>
      </c>
      <c r="S2853" s="16">
        <f t="shared" si="218"/>
        <v>42390.002650462964</v>
      </c>
      <c r="T2853" s="16">
        <f t="shared" si="219"/>
        <v>42398.970138888893</v>
      </c>
      <c r="U2853">
        <f t="shared" si="220"/>
        <v>2016</v>
      </c>
    </row>
    <row r="2854" spans="1:21" ht="43.2" x14ac:dyDescent="0.3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2"/>
        <v>2</v>
      </c>
      <c r="P2854">
        <f t="shared" si="221"/>
        <v>15.83</v>
      </c>
      <c r="Q2854" s="9" t="s">
        <v>8315</v>
      </c>
      <c r="R2854" t="s">
        <v>8316</v>
      </c>
      <c r="S2854" s="16">
        <f t="shared" si="218"/>
        <v>41781.045173611114</v>
      </c>
      <c r="T2854" s="16">
        <f t="shared" si="219"/>
        <v>41811.045173611114</v>
      </c>
      <c r="U2854">
        <f t="shared" si="220"/>
        <v>2014</v>
      </c>
    </row>
    <row r="2855" spans="1:21" ht="43.2" x14ac:dyDescent="0.3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2"/>
        <v>0</v>
      </c>
      <c r="P2855" t="str">
        <f t="shared" si="221"/>
        <v>N/A</v>
      </c>
      <c r="Q2855" s="9" t="s">
        <v>8315</v>
      </c>
      <c r="R2855" t="s">
        <v>8316</v>
      </c>
      <c r="S2855" s="16">
        <f t="shared" si="218"/>
        <v>41836.190937499996</v>
      </c>
      <c r="T2855" s="16">
        <f t="shared" si="219"/>
        <v>41896.190937499996</v>
      </c>
      <c r="U2855">
        <f t="shared" si="220"/>
        <v>2014</v>
      </c>
    </row>
    <row r="2856" spans="1:21" ht="43.2" x14ac:dyDescent="0.3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2"/>
        <v>42</v>
      </c>
      <c r="P2856">
        <f t="shared" si="221"/>
        <v>29.79</v>
      </c>
      <c r="Q2856" s="9" t="s">
        <v>8315</v>
      </c>
      <c r="R2856" t="s">
        <v>8316</v>
      </c>
      <c r="S2856" s="16">
        <f t="shared" si="218"/>
        <v>42111.71665509259</v>
      </c>
      <c r="T2856" s="16">
        <f t="shared" si="219"/>
        <v>42131.71665509259</v>
      </c>
      <c r="U2856">
        <f t="shared" si="220"/>
        <v>2015</v>
      </c>
    </row>
    <row r="2857" spans="1:21" ht="57.6" x14ac:dyDescent="0.3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2"/>
        <v>50</v>
      </c>
      <c r="P2857">
        <f t="shared" si="221"/>
        <v>60</v>
      </c>
      <c r="Q2857" s="9" t="s">
        <v>8315</v>
      </c>
      <c r="R2857" t="s">
        <v>8316</v>
      </c>
      <c r="S2857" s="16">
        <f t="shared" si="218"/>
        <v>42370.007766203707</v>
      </c>
      <c r="T2857" s="16">
        <f t="shared" si="219"/>
        <v>42398.981944444444</v>
      </c>
      <c r="U2857">
        <f t="shared" si="220"/>
        <v>2016</v>
      </c>
    </row>
    <row r="2858" spans="1:21" ht="43.2" x14ac:dyDescent="0.3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2"/>
        <v>5</v>
      </c>
      <c r="P2858">
        <f t="shared" si="221"/>
        <v>24.33</v>
      </c>
      <c r="Q2858" s="9" t="s">
        <v>8315</v>
      </c>
      <c r="R2858" t="s">
        <v>8316</v>
      </c>
      <c r="S2858" s="16">
        <f t="shared" si="218"/>
        <v>42165.037581018521</v>
      </c>
      <c r="T2858" s="16">
        <f t="shared" si="219"/>
        <v>42224.898611111115</v>
      </c>
      <c r="U2858">
        <f t="shared" si="220"/>
        <v>2015</v>
      </c>
    </row>
    <row r="2859" spans="1:21" ht="57.6" x14ac:dyDescent="0.3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2"/>
        <v>20</v>
      </c>
      <c r="P2859">
        <f t="shared" si="221"/>
        <v>500</v>
      </c>
      <c r="Q2859" s="9" t="s">
        <v>8315</v>
      </c>
      <c r="R2859" t="s">
        <v>8316</v>
      </c>
      <c r="S2859" s="16">
        <f t="shared" si="218"/>
        <v>42726.920081018514</v>
      </c>
      <c r="T2859" s="16">
        <f t="shared" si="219"/>
        <v>42786.75</v>
      </c>
      <c r="U2859">
        <f t="shared" si="220"/>
        <v>2016</v>
      </c>
    </row>
    <row r="2860" spans="1:21" ht="43.2" x14ac:dyDescent="0.3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2"/>
        <v>0</v>
      </c>
      <c r="P2860" t="str">
        <f t="shared" si="221"/>
        <v>N/A</v>
      </c>
      <c r="Q2860" s="9" t="s">
        <v>8315</v>
      </c>
      <c r="R2860" t="s">
        <v>8316</v>
      </c>
      <c r="S2860" s="16">
        <f t="shared" si="218"/>
        <v>41954.545081018514</v>
      </c>
      <c r="T2860" s="16">
        <f t="shared" si="219"/>
        <v>41978.477777777778</v>
      </c>
      <c r="U2860">
        <f t="shared" si="220"/>
        <v>2014</v>
      </c>
    </row>
    <row r="2861" spans="1:21" ht="43.2" x14ac:dyDescent="0.3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2"/>
        <v>2</v>
      </c>
      <c r="P2861">
        <f t="shared" si="221"/>
        <v>35</v>
      </c>
      <c r="Q2861" s="9" t="s">
        <v>8315</v>
      </c>
      <c r="R2861" t="s">
        <v>8316</v>
      </c>
      <c r="S2861" s="16">
        <f t="shared" si="218"/>
        <v>42233.362314814818</v>
      </c>
      <c r="T2861" s="16">
        <f t="shared" si="219"/>
        <v>42293.362314814818</v>
      </c>
      <c r="U2861">
        <f t="shared" si="220"/>
        <v>2015</v>
      </c>
    </row>
    <row r="2862" spans="1:21" ht="57.6" x14ac:dyDescent="0.3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2"/>
        <v>7</v>
      </c>
      <c r="P2862">
        <f t="shared" si="221"/>
        <v>29.56</v>
      </c>
      <c r="Q2862" s="9" t="s">
        <v>8315</v>
      </c>
      <c r="R2862" t="s">
        <v>8316</v>
      </c>
      <c r="S2862" s="16">
        <f t="shared" si="218"/>
        <v>42480.800648148142</v>
      </c>
      <c r="T2862" s="16">
        <f t="shared" si="219"/>
        <v>42540.800648148142</v>
      </c>
      <c r="U2862">
        <f t="shared" si="220"/>
        <v>2016</v>
      </c>
    </row>
    <row r="2863" spans="1:21" ht="43.2" x14ac:dyDescent="0.3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2"/>
        <v>32</v>
      </c>
      <c r="P2863">
        <f t="shared" si="221"/>
        <v>26.67</v>
      </c>
      <c r="Q2863" s="9" t="s">
        <v>8315</v>
      </c>
      <c r="R2863" t="s">
        <v>8316</v>
      </c>
      <c r="S2863" s="16">
        <f t="shared" si="218"/>
        <v>42257.590833333335</v>
      </c>
      <c r="T2863" s="16">
        <f t="shared" si="219"/>
        <v>42271.590833333335</v>
      </c>
      <c r="U2863">
        <f t="shared" si="220"/>
        <v>2015</v>
      </c>
    </row>
    <row r="2864" spans="1:21" ht="43.2" x14ac:dyDescent="0.3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2"/>
        <v>0</v>
      </c>
      <c r="P2864">
        <f t="shared" si="221"/>
        <v>18.329999999999998</v>
      </c>
      <c r="Q2864" s="9" t="s">
        <v>8315</v>
      </c>
      <c r="R2864" t="s">
        <v>8316</v>
      </c>
      <c r="S2864" s="16">
        <f t="shared" si="218"/>
        <v>41784.789687500001</v>
      </c>
      <c r="T2864" s="16">
        <f t="shared" si="219"/>
        <v>41814.789687500001</v>
      </c>
      <c r="U2864">
        <f t="shared" si="220"/>
        <v>2014</v>
      </c>
    </row>
    <row r="2865" spans="1:21" ht="43.2" x14ac:dyDescent="0.3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2"/>
        <v>0</v>
      </c>
      <c r="P2865">
        <f t="shared" si="221"/>
        <v>20</v>
      </c>
      <c r="Q2865" s="9" t="s">
        <v>8315</v>
      </c>
      <c r="R2865" t="s">
        <v>8316</v>
      </c>
      <c r="S2865" s="16">
        <f t="shared" si="218"/>
        <v>41831.675034722226</v>
      </c>
      <c r="T2865" s="16">
        <f t="shared" si="219"/>
        <v>41891.675034722226</v>
      </c>
      <c r="U2865">
        <f t="shared" si="220"/>
        <v>2014</v>
      </c>
    </row>
    <row r="2866" spans="1:21" x14ac:dyDescent="0.3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2"/>
        <v>2</v>
      </c>
      <c r="P2866">
        <f t="shared" si="221"/>
        <v>13.33</v>
      </c>
      <c r="Q2866" s="9" t="s">
        <v>8315</v>
      </c>
      <c r="R2866" t="s">
        <v>8316</v>
      </c>
      <c r="S2866" s="16">
        <f t="shared" si="218"/>
        <v>42172.613506944443</v>
      </c>
      <c r="T2866" s="16">
        <f t="shared" si="219"/>
        <v>42202.554166666669</v>
      </c>
      <c r="U2866">
        <f t="shared" si="220"/>
        <v>2015</v>
      </c>
    </row>
    <row r="2867" spans="1:21" ht="43.2" x14ac:dyDescent="0.3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2"/>
        <v>0</v>
      </c>
      <c r="P2867" t="str">
        <f t="shared" si="221"/>
        <v>N/A</v>
      </c>
      <c r="Q2867" s="9" t="s">
        <v>8315</v>
      </c>
      <c r="R2867" t="s">
        <v>8316</v>
      </c>
      <c r="S2867" s="16">
        <f t="shared" si="218"/>
        <v>41950.114108796297</v>
      </c>
      <c r="T2867" s="16">
        <f t="shared" si="219"/>
        <v>42010.114108796297</v>
      </c>
      <c r="U2867">
        <f t="shared" si="220"/>
        <v>2014</v>
      </c>
    </row>
    <row r="2868" spans="1:21" ht="43.2" x14ac:dyDescent="0.3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2"/>
        <v>1</v>
      </c>
      <c r="P2868">
        <f t="shared" si="221"/>
        <v>22.5</v>
      </c>
      <c r="Q2868" s="9" t="s">
        <v>8315</v>
      </c>
      <c r="R2868" t="s">
        <v>8316</v>
      </c>
      <c r="S2868" s="16">
        <f t="shared" si="218"/>
        <v>42627.955104166671</v>
      </c>
      <c r="T2868" s="16">
        <f t="shared" si="219"/>
        <v>42657.916666666672</v>
      </c>
      <c r="U2868">
        <f t="shared" si="220"/>
        <v>2016</v>
      </c>
    </row>
    <row r="2869" spans="1:21" ht="57.6" x14ac:dyDescent="0.3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2"/>
        <v>20</v>
      </c>
      <c r="P2869">
        <f t="shared" si="221"/>
        <v>50.4</v>
      </c>
      <c r="Q2869" s="9" t="s">
        <v>8315</v>
      </c>
      <c r="R2869" t="s">
        <v>8316</v>
      </c>
      <c r="S2869" s="16">
        <f t="shared" si="218"/>
        <v>42531.195277777777</v>
      </c>
      <c r="T2869" s="16">
        <f t="shared" si="219"/>
        <v>42555.166666666672</v>
      </c>
      <c r="U2869">
        <f t="shared" si="220"/>
        <v>2016</v>
      </c>
    </row>
    <row r="2870" spans="1:21" ht="57.6" x14ac:dyDescent="0.3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2"/>
        <v>42</v>
      </c>
      <c r="P2870">
        <f t="shared" si="221"/>
        <v>105.03</v>
      </c>
      <c r="Q2870" s="9" t="s">
        <v>8315</v>
      </c>
      <c r="R2870" t="s">
        <v>8316</v>
      </c>
      <c r="S2870" s="16">
        <f t="shared" si="218"/>
        <v>42618.827013888891</v>
      </c>
      <c r="T2870" s="16">
        <f t="shared" si="219"/>
        <v>42648.827013888891</v>
      </c>
      <c r="U2870">
        <f t="shared" si="220"/>
        <v>2016</v>
      </c>
    </row>
    <row r="2871" spans="1:21" ht="57.6" x14ac:dyDescent="0.3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2"/>
        <v>1</v>
      </c>
      <c r="P2871">
        <f t="shared" si="221"/>
        <v>35.4</v>
      </c>
      <c r="Q2871" s="9" t="s">
        <v>8315</v>
      </c>
      <c r="R2871" t="s">
        <v>8316</v>
      </c>
      <c r="S2871" s="16">
        <f t="shared" si="218"/>
        <v>42540.593530092592</v>
      </c>
      <c r="T2871" s="16">
        <f t="shared" si="219"/>
        <v>42570.593530092592</v>
      </c>
      <c r="U2871">
        <f t="shared" si="220"/>
        <v>2016</v>
      </c>
    </row>
    <row r="2872" spans="1:21" ht="57.6" x14ac:dyDescent="0.3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2"/>
        <v>15</v>
      </c>
      <c r="P2872">
        <f t="shared" si="221"/>
        <v>83.33</v>
      </c>
      <c r="Q2872" s="9" t="s">
        <v>8315</v>
      </c>
      <c r="R2872" t="s">
        <v>8316</v>
      </c>
      <c r="S2872" s="16">
        <f t="shared" si="218"/>
        <v>41746.189409722225</v>
      </c>
      <c r="T2872" s="16">
        <f t="shared" si="219"/>
        <v>41776.189409722225</v>
      </c>
      <c r="U2872">
        <f t="shared" si="220"/>
        <v>2014</v>
      </c>
    </row>
    <row r="2873" spans="1:21" ht="43.2" x14ac:dyDescent="0.3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2"/>
        <v>5</v>
      </c>
      <c r="P2873">
        <f t="shared" si="221"/>
        <v>35.92</v>
      </c>
      <c r="Q2873" s="9" t="s">
        <v>8315</v>
      </c>
      <c r="R2873" t="s">
        <v>8316</v>
      </c>
      <c r="S2873" s="16">
        <f t="shared" si="218"/>
        <v>41974.738576388889</v>
      </c>
      <c r="T2873" s="16">
        <f t="shared" si="219"/>
        <v>41994.738576388889</v>
      </c>
      <c r="U2873">
        <f t="shared" si="220"/>
        <v>2014</v>
      </c>
    </row>
    <row r="2874" spans="1:21" ht="43.2" x14ac:dyDescent="0.3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2"/>
        <v>0</v>
      </c>
      <c r="P2874" t="str">
        <f t="shared" si="221"/>
        <v>N/A</v>
      </c>
      <c r="Q2874" s="9" t="s">
        <v>8315</v>
      </c>
      <c r="R2874" t="s">
        <v>8316</v>
      </c>
      <c r="S2874" s="16">
        <f t="shared" si="218"/>
        <v>42115.11618055556</v>
      </c>
      <c r="T2874" s="16">
        <f t="shared" si="219"/>
        <v>42175.11618055556</v>
      </c>
      <c r="U2874">
        <f t="shared" si="220"/>
        <v>2015</v>
      </c>
    </row>
    <row r="2875" spans="1:21" ht="57.6" x14ac:dyDescent="0.3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2"/>
        <v>38</v>
      </c>
      <c r="P2875">
        <f t="shared" si="221"/>
        <v>119.13</v>
      </c>
      <c r="Q2875" s="9" t="s">
        <v>8315</v>
      </c>
      <c r="R2875" t="s">
        <v>8316</v>
      </c>
      <c r="S2875" s="16">
        <f t="shared" si="218"/>
        <v>42002.817488425921</v>
      </c>
      <c r="T2875" s="16">
        <f t="shared" si="219"/>
        <v>42032.817488425921</v>
      </c>
      <c r="U2875">
        <f t="shared" si="220"/>
        <v>2014</v>
      </c>
    </row>
    <row r="2876" spans="1:21" ht="43.2" x14ac:dyDescent="0.3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2"/>
        <v>5</v>
      </c>
      <c r="P2876">
        <f t="shared" si="221"/>
        <v>90.33</v>
      </c>
      <c r="Q2876" s="9" t="s">
        <v>8315</v>
      </c>
      <c r="R2876" t="s">
        <v>8316</v>
      </c>
      <c r="S2876" s="16">
        <f t="shared" si="218"/>
        <v>42722.84474537037</v>
      </c>
      <c r="T2876" s="16">
        <f t="shared" si="219"/>
        <v>42752.84474537037</v>
      </c>
      <c r="U2876">
        <f t="shared" si="220"/>
        <v>2016</v>
      </c>
    </row>
    <row r="2877" spans="1:21" ht="43.2" x14ac:dyDescent="0.3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2"/>
        <v>0</v>
      </c>
      <c r="P2877">
        <f t="shared" si="221"/>
        <v>2.33</v>
      </c>
      <c r="Q2877" s="9" t="s">
        <v>8315</v>
      </c>
      <c r="R2877" t="s">
        <v>8316</v>
      </c>
      <c r="S2877" s="16">
        <f t="shared" si="218"/>
        <v>42465.128391203703</v>
      </c>
      <c r="T2877" s="16">
        <f t="shared" si="219"/>
        <v>42495.128391203703</v>
      </c>
      <c r="U2877">
        <f t="shared" si="220"/>
        <v>2016</v>
      </c>
    </row>
    <row r="2878" spans="1:21" ht="43.2" x14ac:dyDescent="0.3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2"/>
        <v>0</v>
      </c>
      <c r="P2878" t="str">
        <f t="shared" si="221"/>
        <v>N/A</v>
      </c>
      <c r="Q2878" s="9" t="s">
        <v>8315</v>
      </c>
      <c r="R2878" t="s">
        <v>8316</v>
      </c>
      <c r="S2878" s="16">
        <f t="shared" si="218"/>
        <v>42171.743969907402</v>
      </c>
      <c r="T2878" s="16">
        <f t="shared" si="219"/>
        <v>42201.743969907402</v>
      </c>
      <c r="U2878">
        <f t="shared" si="220"/>
        <v>2015</v>
      </c>
    </row>
    <row r="2879" spans="1:21" ht="43.2" x14ac:dyDescent="0.3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2"/>
        <v>11</v>
      </c>
      <c r="P2879">
        <f t="shared" si="221"/>
        <v>108.33</v>
      </c>
      <c r="Q2879" s="9" t="s">
        <v>8315</v>
      </c>
      <c r="R2879" t="s">
        <v>8316</v>
      </c>
      <c r="S2879" s="16">
        <f t="shared" si="218"/>
        <v>42672.955138888887</v>
      </c>
      <c r="T2879" s="16">
        <f t="shared" si="219"/>
        <v>42704.708333333328</v>
      </c>
      <c r="U2879">
        <f t="shared" si="220"/>
        <v>2016</v>
      </c>
    </row>
    <row r="2880" spans="1:21" ht="43.2" x14ac:dyDescent="0.3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2"/>
        <v>2</v>
      </c>
      <c r="P2880">
        <f t="shared" si="221"/>
        <v>15.75</v>
      </c>
      <c r="Q2880" s="9" t="s">
        <v>8315</v>
      </c>
      <c r="R2880" t="s">
        <v>8316</v>
      </c>
      <c r="S2880" s="16">
        <f t="shared" si="218"/>
        <v>42128.615682870368</v>
      </c>
      <c r="T2880" s="16">
        <f t="shared" si="219"/>
        <v>42188.615682870368</v>
      </c>
      <c r="U2880">
        <f t="shared" si="220"/>
        <v>2015</v>
      </c>
    </row>
    <row r="2881" spans="1:21" ht="43.2" x14ac:dyDescent="0.3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2"/>
        <v>0</v>
      </c>
      <c r="P2881">
        <f t="shared" si="221"/>
        <v>29</v>
      </c>
      <c r="Q2881" s="9" t="s">
        <v>8315</v>
      </c>
      <c r="R2881" t="s">
        <v>8316</v>
      </c>
      <c r="S2881" s="16">
        <f t="shared" si="218"/>
        <v>42359.725243055553</v>
      </c>
      <c r="T2881" s="16">
        <f t="shared" si="219"/>
        <v>42389.725243055553</v>
      </c>
      <c r="U2881">
        <f t="shared" si="220"/>
        <v>2015</v>
      </c>
    </row>
    <row r="2882" spans="1:21" ht="43.2" x14ac:dyDescent="0.3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22"/>
        <v>23</v>
      </c>
      <c r="P2882">
        <f t="shared" si="221"/>
        <v>96.55</v>
      </c>
      <c r="Q2882" s="9" t="s">
        <v>8315</v>
      </c>
      <c r="R2882" t="s">
        <v>8316</v>
      </c>
      <c r="S2882" s="16">
        <f t="shared" si="218"/>
        <v>42192.905694444446</v>
      </c>
      <c r="T2882" s="16">
        <f t="shared" si="219"/>
        <v>42236.711805555555</v>
      </c>
      <c r="U2882">
        <f t="shared" si="220"/>
        <v>2015</v>
      </c>
    </row>
    <row r="2883" spans="1:21" ht="43.2" x14ac:dyDescent="0.3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2"/>
        <v>0</v>
      </c>
      <c r="P2883" t="str">
        <f t="shared" si="221"/>
        <v>N/A</v>
      </c>
      <c r="Q2883" s="9" t="s">
        <v>8315</v>
      </c>
      <c r="R2883" t="s">
        <v>8316</v>
      </c>
      <c r="S2883" s="16">
        <f t="shared" ref="S2883:S2946" si="223">(((J2883/60)/60)/24)+DATE(1970,1,1)</f>
        <v>41916.597638888888</v>
      </c>
      <c r="T2883" s="16">
        <f t="shared" ref="T2883:T2946" si="224">(((I2883/60)/60)/24)+DATE(1970,1,1)</f>
        <v>41976.639305555553</v>
      </c>
      <c r="U2883">
        <f t="shared" ref="U2883:U2946" si="225">YEAR(S:S)</f>
        <v>2014</v>
      </c>
    </row>
    <row r="2884" spans="1:21" ht="43.2" x14ac:dyDescent="0.3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2"/>
        <v>34</v>
      </c>
      <c r="P2884">
        <f t="shared" ref="P2884:P2947" si="226">IFERROR(ROUND(E2884/L2884,2), "N/A")</f>
        <v>63</v>
      </c>
      <c r="Q2884" s="9" t="s">
        <v>8315</v>
      </c>
      <c r="R2884" t="s">
        <v>8316</v>
      </c>
      <c r="S2884" s="16">
        <f t="shared" si="223"/>
        <v>42461.596273148149</v>
      </c>
      <c r="T2884" s="16">
        <f t="shared" si="224"/>
        <v>42491.596273148149</v>
      </c>
      <c r="U2884">
        <f t="shared" si="225"/>
        <v>2016</v>
      </c>
    </row>
    <row r="2885" spans="1:21" ht="57.6" x14ac:dyDescent="0.3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ref="O2885:O2948" si="227">ROUND(E2885/D2885*100,0)</f>
        <v>19</v>
      </c>
      <c r="P2885">
        <f t="shared" si="226"/>
        <v>381.6</v>
      </c>
      <c r="Q2885" s="9" t="s">
        <v>8315</v>
      </c>
      <c r="R2885" t="s">
        <v>8316</v>
      </c>
      <c r="S2885" s="16">
        <f t="shared" si="223"/>
        <v>42370.90320601852</v>
      </c>
      <c r="T2885" s="16">
        <f t="shared" si="224"/>
        <v>42406.207638888889</v>
      </c>
      <c r="U2885">
        <f t="shared" si="225"/>
        <v>2016</v>
      </c>
    </row>
    <row r="2886" spans="1:21" ht="28.8" x14ac:dyDescent="0.3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7"/>
        <v>0</v>
      </c>
      <c r="P2886">
        <f t="shared" si="226"/>
        <v>46.25</v>
      </c>
      <c r="Q2886" s="9" t="s">
        <v>8315</v>
      </c>
      <c r="R2886" t="s">
        <v>8316</v>
      </c>
      <c r="S2886" s="16">
        <f t="shared" si="223"/>
        <v>41948.727256944447</v>
      </c>
      <c r="T2886" s="16">
        <f t="shared" si="224"/>
        <v>41978.727256944447</v>
      </c>
      <c r="U2886">
        <f t="shared" si="225"/>
        <v>2014</v>
      </c>
    </row>
    <row r="2887" spans="1:21" ht="28.8" x14ac:dyDescent="0.3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7"/>
        <v>33</v>
      </c>
      <c r="P2887">
        <f t="shared" si="226"/>
        <v>26</v>
      </c>
      <c r="Q2887" s="9" t="s">
        <v>8315</v>
      </c>
      <c r="R2887" t="s">
        <v>8316</v>
      </c>
      <c r="S2887" s="16">
        <f t="shared" si="223"/>
        <v>42047.07640046296</v>
      </c>
      <c r="T2887" s="16">
        <f t="shared" si="224"/>
        <v>42077.034733796296</v>
      </c>
      <c r="U2887">
        <f t="shared" si="225"/>
        <v>2015</v>
      </c>
    </row>
    <row r="2888" spans="1:21" ht="43.2" x14ac:dyDescent="0.3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7"/>
        <v>5</v>
      </c>
      <c r="P2888">
        <f t="shared" si="226"/>
        <v>10</v>
      </c>
      <c r="Q2888" s="9" t="s">
        <v>8315</v>
      </c>
      <c r="R2888" t="s">
        <v>8316</v>
      </c>
      <c r="S2888" s="16">
        <f t="shared" si="223"/>
        <v>42261.632916666669</v>
      </c>
      <c r="T2888" s="16">
        <f t="shared" si="224"/>
        <v>42266.165972222225</v>
      </c>
      <c r="U2888">
        <f t="shared" si="225"/>
        <v>2015</v>
      </c>
    </row>
    <row r="2889" spans="1:21" ht="43.2" x14ac:dyDescent="0.3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7"/>
        <v>0</v>
      </c>
      <c r="P2889">
        <f t="shared" si="226"/>
        <v>5</v>
      </c>
      <c r="Q2889" s="9" t="s">
        <v>8315</v>
      </c>
      <c r="R2889" t="s">
        <v>8316</v>
      </c>
      <c r="S2889" s="16">
        <f t="shared" si="223"/>
        <v>41985.427361111113</v>
      </c>
      <c r="T2889" s="16">
        <f t="shared" si="224"/>
        <v>42015.427361111113</v>
      </c>
      <c r="U2889">
        <f t="shared" si="225"/>
        <v>2014</v>
      </c>
    </row>
    <row r="2890" spans="1:21" ht="43.2" x14ac:dyDescent="0.3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7"/>
        <v>0</v>
      </c>
      <c r="P2890" t="str">
        <f t="shared" si="226"/>
        <v>N/A</v>
      </c>
      <c r="Q2890" s="9" t="s">
        <v>8315</v>
      </c>
      <c r="R2890" t="s">
        <v>8316</v>
      </c>
      <c r="S2890" s="16">
        <f t="shared" si="223"/>
        <v>41922.535185185188</v>
      </c>
      <c r="T2890" s="16">
        <f t="shared" si="224"/>
        <v>41930.207638888889</v>
      </c>
      <c r="U2890">
        <f t="shared" si="225"/>
        <v>2014</v>
      </c>
    </row>
    <row r="2891" spans="1:21" ht="43.2" x14ac:dyDescent="0.3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7"/>
        <v>38</v>
      </c>
      <c r="P2891">
        <f t="shared" si="226"/>
        <v>81.569999999999993</v>
      </c>
      <c r="Q2891" s="9" t="s">
        <v>8315</v>
      </c>
      <c r="R2891" t="s">
        <v>8316</v>
      </c>
      <c r="S2891" s="16">
        <f t="shared" si="223"/>
        <v>41850.863252314812</v>
      </c>
      <c r="T2891" s="16">
        <f t="shared" si="224"/>
        <v>41880.863252314812</v>
      </c>
      <c r="U2891">
        <f t="shared" si="225"/>
        <v>2014</v>
      </c>
    </row>
    <row r="2892" spans="1:21" ht="43.2" x14ac:dyDescent="0.3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7"/>
        <v>1</v>
      </c>
      <c r="P2892">
        <f t="shared" si="226"/>
        <v>7</v>
      </c>
      <c r="Q2892" s="9" t="s">
        <v>8315</v>
      </c>
      <c r="R2892" t="s">
        <v>8316</v>
      </c>
      <c r="S2892" s="16">
        <f t="shared" si="223"/>
        <v>41831.742962962962</v>
      </c>
      <c r="T2892" s="16">
        <f t="shared" si="224"/>
        <v>41860.125</v>
      </c>
      <c r="U2892">
        <f t="shared" si="225"/>
        <v>2014</v>
      </c>
    </row>
    <row r="2893" spans="1:21" ht="43.2" x14ac:dyDescent="0.3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7"/>
        <v>3</v>
      </c>
      <c r="P2893">
        <f t="shared" si="226"/>
        <v>27.3</v>
      </c>
      <c r="Q2893" s="9" t="s">
        <v>8315</v>
      </c>
      <c r="R2893" t="s">
        <v>8316</v>
      </c>
      <c r="S2893" s="16">
        <f t="shared" si="223"/>
        <v>42415.883425925931</v>
      </c>
      <c r="T2893" s="16">
        <f t="shared" si="224"/>
        <v>42475.84175925926</v>
      </c>
      <c r="U2893">
        <f t="shared" si="225"/>
        <v>2016</v>
      </c>
    </row>
    <row r="2894" spans="1:21" ht="43.2" x14ac:dyDescent="0.3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7"/>
        <v>9</v>
      </c>
      <c r="P2894">
        <f t="shared" si="226"/>
        <v>29.41</v>
      </c>
      <c r="Q2894" s="9" t="s">
        <v>8315</v>
      </c>
      <c r="R2894" t="s">
        <v>8316</v>
      </c>
      <c r="S2894" s="16">
        <f t="shared" si="223"/>
        <v>41869.714166666665</v>
      </c>
      <c r="T2894" s="16">
        <f t="shared" si="224"/>
        <v>41876.875</v>
      </c>
      <c r="U2894">
        <f t="shared" si="225"/>
        <v>2014</v>
      </c>
    </row>
    <row r="2895" spans="1:21" x14ac:dyDescent="0.3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7"/>
        <v>1</v>
      </c>
      <c r="P2895">
        <f t="shared" si="226"/>
        <v>12.5</v>
      </c>
      <c r="Q2895" s="9" t="s">
        <v>8315</v>
      </c>
      <c r="R2895" t="s">
        <v>8316</v>
      </c>
      <c r="S2895" s="16">
        <f t="shared" si="223"/>
        <v>41953.773090277777</v>
      </c>
      <c r="T2895" s="16">
        <f t="shared" si="224"/>
        <v>42013.083333333328</v>
      </c>
      <c r="U2895">
        <f t="shared" si="225"/>
        <v>2014</v>
      </c>
    </row>
    <row r="2896" spans="1:21" ht="28.8" x14ac:dyDescent="0.3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7"/>
        <v>0</v>
      </c>
      <c r="P2896" t="str">
        <f t="shared" si="226"/>
        <v>N/A</v>
      </c>
      <c r="Q2896" s="9" t="s">
        <v>8315</v>
      </c>
      <c r="R2896" t="s">
        <v>8316</v>
      </c>
      <c r="S2896" s="16">
        <f t="shared" si="223"/>
        <v>42037.986284722225</v>
      </c>
      <c r="T2896" s="16">
        <f t="shared" si="224"/>
        <v>42097.944618055553</v>
      </c>
      <c r="U2896">
        <f t="shared" si="225"/>
        <v>2015</v>
      </c>
    </row>
    <row r="2897" spans="1:21" ht="43.2" x14ac:dyDescent="0.3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7"/>
        <v>5</v>
      </c>
      <c r="P2897">
        <f t="shared" si="226"/>
        <v>5.75</v>
      </c>
      <c r="Q2897" s="9" t="s">
        <v>8315</v>
      </c>
      <c r="R2897" t="s">
        <v>8316</v>
      </c>
      <c r="S2897" s="16">
        <f t="shared" si="223"/>
        <v>41811.555462962962</v>
      </c>
      <c r="T2897" s="16">
        <f t="shared" si="224"/>
        <v>41812.875</v>
      </c>
      <c r="U2897">
        <f t="shared" si="225"/>
        <v>2014</v>
      </c>
    </row>
    <row r="2898" spans="1:21" ht="43.2" x14ac:dyDescent="0.3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7"/>
        <v>21</v>
      </c>
      <c r="P2898">
        <f t="shared" si="226"/>
        <v>52.08</v>
      </c>
      <c r="Q2898" s="9" t="s">
        <v>8315</v>
      </c>
      <c r="R2898" t="s">
        <v>8316</v>
      </c>
      <c r="S2898" s="16">
        <f t="shared" si="223"/>
        <v>42701.908807870372</v>
      </c>
      <c r="T2898" s="16">
        <f t="shared" si="224"/>
        <v>42716.25</v>
      </c>
      <c r="U2898">
        <f t="shared" si="225"/>
        <v>2016</v>
      </c>
    </row>
    <row r="2899" spans="1:21" ht="43.2" x14ac:dyDescent="0.3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7"/>
        <v>5</v>
      </c>
      <c r="P2899">
        <f t="shared" si="226"/>
        <v>183.33</v>
      </c>
      <c r="Q2899" s="9" t="s">
        <v>8315</v>
      </c>
      <c r="R2899" t="s">
        <v>8316</v>
      </c>
      <c r="S2899" s="16">
        <f t="shared" si="223"/>
        <v>42258.646504629629</v>
      </c>
      <c r="T2899" s="16">
        <f t="shared" si="224"/>
        <v>42288.645196759258</v>
      </c>
      <c r="U2899">
        <f t="shared" si="225"/>
        <v>2015</v>
      </c>
    </row>
    <row r="2900" spans="1:21" ht="43.2" x14ac:dyDescent="0.3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7"/>
        <v>4</v>
      </c>
      <c r="P2900">
        <f t="shared" si="226"/>
        <v>26.33</v>
      </c>
      <c r="Q2900" s="9" t="s">
        <v>8315</v>
      </c>
      <c r="R2900" t="s">
        <v>8316</v>
      </c>
      <c r="S2900" s="16">
        <f t="shared" si="223"/>
        <v>42278.664965277778</v>
      </c>
      <c r="T2900" s="16">
        <f t="shared" si="224"/>
        <v>42308.664965277778</v>
      </c>
      <c r="U2900">
        <f t="shared" si="225"/>
        <v>2015</v>
      </c>
    </row>
    <row r="2901" spans="1:21" ht="43.2" x14ac:dyDescent="0.3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7"/>
        <v>0</v>
      </c>
      <c r="P2901" t="str">
        <f t="shared" si="226"/>
        <v>N/A</v>
      </c>
      <c r="Q2901" s="9" t="s">
        <v>8315</v>
      </c>
      <c r="R2901" t="s">
        <v>8316</v>
      </c>
      <c r="S2901" s="16">
        <f t="shared" si="223"/>
        <v>42515.078217592592</v>
      </c>
      <c r="T2901" s="16">
        <f t="shared" si="224"/>
        <v>42575.078217592592</v>
      </c>
      <c r="U2901">
        <f t="shared" si="225"/>
        <v>2016</v>
      </c>
    </row>
    <row r="2902" spans="1:21" ht="57.6" x14ac:dyDescent="0.3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7"/>
        <v>62</v>
      </c>
      <c r="P2902">
        <f t="shared" si="226"/>
        <v>486.43</v>
      </c>
      <c r="Q2902" s="9" t="s">
        <v>8315</v>
      </c>
      <c r="R2902" t="s">
        <v>8316</v>
      </c>
      <c r="S2902" s="16">
        <f t="shared" si="223"/>
        <v>41830.234166666669</v>
      </c>
      <c r="T2902" s="16">
        <f t="shared" si="224"/>
        <v>41860.234166666669</v>
      </c>
      <c r="U2902">
        <f t="shared" si="225"/>
        <v>2014</v>
      </c>
    </row>
    <row r="2903" spans="1:21" ht="43.2" x14ac:dyDescent="0.3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7"/>
        <v>1</v>
      </c>
      <c r="P2903">
        <f t="shared" si="226"/>
        <v>3</v>
      </c>
      <c r="Q2903" s="9" t="s">
        <v>8315</v>
      </c>
      <c r="R2903" t="s">
        <v>8316</v>
      </c>
      <c r="S2903" s="16">
        <f t="shared" si="223"/>
        <v>41982.904386574075</v>
      </c>
      <c r="T2903" s="16">
        <f t="shared" si="224"/>
        <v>42042.904386574075</v>
      </c>
      <c r="U2903">
        <f t="shared" si="225"/>
        <v>2014</v>
      </c>
    </row>
    <row r="2904" spans="1:21" ht="43.2" x14ac:dyDescent="0.3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7"/>
        <v>0</v>
      </c>
      <c r="P2904">
        <f t="shared" si="226"/>
        <v>25</v>
      </c>
      <c r="Q2904" s="9" t="s">
        <v>8315</v>
      </c>
      <c r="R2904" t="s">
        <v>8316</v>
      </c>
      <c r="S2904" s="16">
        <f t="shared" si="223"/>
        <v>42210.439768518518</v>
      </c>
      <c r="T2904" s="16">
        <f t="shared" si="224"/>
        <v>42240.439768518518</v>
      </c>
      <c r="U2904">
        <f t="shared" si="225"/>
        <v>2015</v>
      </c>
    </row>
    <row r="2905" spans="1:21" ht="43.2" x14ac:dyDescent="0.3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7"/>
        <v>1</v>
      </c>
      <c r="P2905">
        <f t="shared" si="226"/>
        <v>9.75</v>
      </c>
      <c r="Q2905" s="9" t="s">
        <v>8315</v>
      </c>
      <c r="R2905" t="s">
        <v>8316</v>
      </c>
      <c r="S2905" s="16">
        <f t="shared" si="223"/>
        <v>42196.166874999995</v>
      </c>
      <c r="T2905" s="16">
        <f t="shared" si="224"/>
        <v>42256.166874999995</v>
      </c>
      <c r="U2905">
        <f t="shared" si="225"/>
        <v>2015</v>
      </c>
    </row>
    <row r="2906" spans="1:21" ht="43.2" x14ac:dyDescent="0.3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7"/>
        <v>5</v>
      </c>
      <c r="P2906">
        <f t="shared" si="226"/>
        <v>18.75</v>
      </c>
      <c r="Q2906" s="9" t="s">
        <v>8315</v>
      </c>
      <c r="R2906" t="s">
        <v>8316</v>
      </c>
      <c r="S2906" s="16">
        <f t="shared" si="223"/>
        <v>41940.967951388891</v>
      </c>
      <c r="T2906" s="16">
        <f t="shared" si="224"/>
        <v>41952.5</v>
      </c>
      <c r="U2906">
        <f t="shared" si="225"/>
        <v>2014</v>
      </c>
    </row>
    <row r="2907" spans="1:21" ht="43.2" x14ac:dyDescent="0.3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7"/>
        <v>18</v>
      </c>
      <c r="P2907">
        <f t="shared" si="226"/>
        <v>36.590000000000003</v>
      </c>
      <c r="Q2907" s="9" t="s">
        <v>8315</v>
      </c>
      <c r="R2907" t="s">
        <v>8316</v>
      </c>
      <c r="S2907" s="16">
        <f t="shared" si="223"/>
        <v>42606.056863425925</v>
      </c>
      <c r="T2907" s="16">
        <f t="shared" si="224"/>
        <v>42620.056863425925</v>
      </c>
      <c r="U2907">
        <f t="shared" si="225"/>
        <v>2016</v>
      </c>
    </row>
    <row r="2908" spans="1:21" ht="57.6" x14ac:dyDescent="0.3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7"/>
        <v>9</v>
      </c>
      <c r="P2908">
        <f t="shared" si="226"/>
        <v>80.709999999999994</v>
      </c>
      <c r="Q2908" s="9" t="s">
        <v>8315</v>
      </c>
      <c r="R2908" t="s">
        <v>8316</v>
      </c>
      <c r="S2908" s="16">
        <f t="shared" si="223"/>
        <v>42199.648912037039</v>
      </c>
      <c r="T2908" s="16">
        <f t="shared" si="224"/>
        <v>42217.041666666672</v>
      </c>
      <c r="U2908">
        <f t="shared" si="225"/>
        <v>2015</v>
      </c>
    </row>
    <row r="2909" spans="1:21" ht="43.2" x14ac:dyDescent="0.3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7"/>
        <v>0</v>
      </c>
      <c r="P2909">
        <f t="shared" si="226"/>
        <v>1</v>
      </c>
      <c r="Q2909" s="9" t="s">
        <v>8315</v>
      </c>
      <c r="R2909" t="s">
        <v>8316</v>
      </c>
      <c r="S2909" s="16">
        <f t="shared" si="223"/>
        <v>42444.877743055549</v>
      </c>
      <c r="T2909" s="16">
        <f t="shared" si="224"/>
        <v>42504.877743055549</v>
      </c>
      <c r="U2909">
        <f t="shared" si="225"/>
        <v>2016</v>
      </c>
    </row>
    <row r="2910" spans="1:21" ht="57.6" x14ac:dyDescent="0.3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7"/>
        <v>3</v>
      </c>
      <c r="P2910">
        <f t="shared" si="226"/>
        <v>52.8</v>
      </c>
      <c r="Q2910" s="9" t="s">
        <v>8315</v>
      </c>
      <c r="R2910" t="s">
        <v>8316</v>
      </c>
      <c r="S2910" s="16">
        <f t="shared" si="223"/>
        <v>42499.731701388882</v>
      </c>
      <c r="T2910" s="16">
        <f t="shared" si="224"/>
        <v>42529.731701388882</v>
      </c>
      <c r="U2910">
        <f t="shared" si="225"/>
        <v>2016</v>
      </c>
    </row>
    <row r="2911" spans="1:21" ht="43.2" x14ac:dyDescent="0.3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7"/>
        <v>0</v>
      </c>
      <c r="P2911">
        <f t="shared" si="226"/>
        <v>20</v>
      </c>
      <c r="Q2911" s="9" t="s">
        <v>8315</v>
      </c>
      <c r="R2911" t="s">
        <v>8316</v>
      </c>
      <c r="S2911" s="16">
        <f t="shared" si="223"/>
        <v>41929.266215277778</v>
      </c>
      <c r="T2911" s="16">
        <f t="shared" si="224"/>
        <v>41968.823611111111</v>
      </c>
      <c r="U2911">
        <f t="shared" si="225"/>
        <v>2014</v>
      </c>
    </row>
    <row r="2912" spans="1:21" ht="43.2" x14ac:dyDescent="0.3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7"/>
        <v>0</v>
      </c>
      <c r="P2912">
        <f t="shared" si="226"/>
        <v>1</v>
      </c>
      <c r="Q2912" s="9" t="s">
        <v>8315</v>
      </c>
      <c r="R2912" t="s">
        <v>8316</v>
      </c>
      <c r="S2912" s="16">
        <f t="shared" si="223"/>
        <v>42107.841284722221</v>
      </c>
      <c r="T2912" s="16">
        <f t="shared" si="224"/>
        <v>42167.841284722221</v>
      </c>
      <c r="U2912">
        <f t="shared" si="225"/>
        <v>2015</v>
      </c>
    </row>
    <row r="2913" spans="1:21" ht="57.6" x14ac:dyDescent="0.3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7"/>
        <v>37</v>
      </c>
      <c r="P2913">
        <f t="shared" si="226"/>
        <v>46.93</v>
      </c>
      <c r="Q2913" s="9" t="s">
        <v>8315</v>
      </c>
      <c r="R2913" t="s">
        <v>8316</v>
      </c>
      <c r="S2913" s="16">
        <f t="shared" si="223"/>
        <v>42142.768819444449</v>
      </c>
      <c r="T2913" s="16">
        <f t="shared" si="224"/>
        <v>42182.768819444449</v>
      </c>
      <c r="U2913">
        <f t="shared" si="225"/>
        <v>2015</v>
      </c>
    </row>
    <row r="2914" spans="1:21" ht="43.2" x14ac:dyDescent="0.3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7"/>
        <v>14</v>
      </c>
      <c r="P2914">
        <f t="shared" si="226"/>
        <v>78.08</v>
      </c>
      <c r="Q2914" s="9" t="s">
        <v>8315</v>
      </c>
      <c r="R2914" t="s">
        <v>8316</v>
      </c>
      <c r="S2914" s="16">
        <f t="shared" si="223"/>
        <v>42354.131643518514</v>
      </c>
      <c r="T2914" s="16">
        <f t="shared" si="224"/>
        <v>42384.131643518514</v>
      </c>
      <c r="U2914">
        <f t="shared" si="225"/>
        <v>2015</v>
      </c>
    </row>
    <row r="2915" spans="1:21" ht="43.2" x14ac:dyDescent="0.3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7"/>
        <v>0</v>
      </c>
      <c r="P2915">
        <f t="shared" si="226"/>
        <v>1</v>
      </c>
      <c r="Q2915" s="9" t="s">
        <v>8315</v>
      </c>
      <c r="R2915" t="s">
        <v>8316</v>
      </c>
      <c r="S2915" s="16">
        <f t="shared" si="223"/>
        <v>41828.922905092593</v>
      </c>
      <c r="T2915" s="16">
        <f t="shared" si="224"/>
        <v>41888.922905092593</v>
      </c>
      <c r="U2915">
        <f t="shared" si="225"/>
        <v>2014</v>
      </c>
    </row>
    <row r="2916" spans="1:21" ht="28.8" x14ac:dyDescent="0.3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7"/>
        <v>0</v>
      </c>
      <c r="P2916">
        <f t="shared" si="226"/>
        <v>1</v>
      </c>
      <c r="Q2916" s="9" t="s">
        <v>8315</v>
      </c>
      <c r="R2916" t="s">
        <v>8316</v>
      </c>
      <c r="S2916" s="16">
        <f t="shared" si="223"/>
        <v>42017.907337962963</v>
      </c>
      <c r="T2916" s="16">
        <f t="shared" si="224"/>
        <v>42077.865671296298</v>
      </c>
      <c r="U2916">
        <f t="shared" si="225"/>
        <v>2015</v>
      </c>
    </row>
    <row r="2917" spans="1:21" ht="43.2" x14ac:dyDescent="0.3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7"/>
        <v>61</v>
      </c>
      <c r="P2917">
        <f t="shared" si="226"/>
        <v>203.67</v>
      </c>
      <c r="Q2917" s="9" t="s">
        <v>8315</v>
      </c>
      <c r="R2917" t="s">
        <v>8316</v>
      </c>
      <c r="S2917" s="16">
        <f t="shared" si="223"/>
        <v>42415.398032407407</v>
      </c>
      <c r="T2917" s="16">
        <f t="shared" si="224"/>
        <v>42445.356365740736</v>
      </c>
      <c r="U2917">
        <f t="shared" si="225"/>
        <v>2016</v>
      </c>
    </row>
    <row r="2918" spans="1:21" ht="43.2" x14ac:dyDescent="0.3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7"/>
        <v>8</v>
      </c>
      <c r="P2918">
        <f t="shared" si="226"/>
        <v>20.71</v>
      </c>
      <c r="Q2918" s="9" t="s">
        <v>8315</v>
      </c>
      <c r="R2918" t="s">
        <v>8316</v>
      </c>
      <c r="S2918" s="16">
        <f t="shared" si="223"/>
        <v>41755.476724537039</v>
      </c>
      <c r="T2918" s="16">
        <f t="shared" si="224"/>
        <v>41778.476724537039</v>
      </c>
      <c r="U2918">
        <f t="shared" si="225"/>
        <v>2014</v>
      </c>
    </row>
    <row r="2919" spans="1:21" ht="43.2" x14ac:dyDescent="0.3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7"/>
        <v>22</v>
      </c>
      <c r="P2919">
        <f t="shared" si="226"/>
        <v>48.56</v>
      </c>
      <c r="Q2919" s="9" t="s">
        <v>8315</v>
      </c>
      <c r="R2919" t="s">
        <v>8316</v>
      </c>
      <c r="S2919" s="16">
        <f t="shared" si="223"/>
        <v>42245.234340277777</v>
      </c>
      <c r="T2919" s="16">
        <f t="shared" si="224"/>
        <v>42263.234340277777</v>
      </c>
      <c r="U2919">
        <f t="shared" si="225"/>
        <v>2015</v>
      </c>
    </row>
    <row r="2920" spans="1:21" ht="43.2" x14ac:dyDescent="0.3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7"/>
        <v>27</v>
      </c>
      <c r="P2920">
        <f t="shared" si="226"/>
        <v>68.099999999999994</v>
      </c>
      <c r="Q2920" s="9" t="s">
        <v>8315</v>
      </c>
      <c r="R2920" t="s">
        <v>8316</v>
      </c>
      <c r="S2920" s="16">
        <f t="shared" si="223"/>
        <v>42278.629710648151</v>
      </c>
      <c r="T2920" s="16">
        <f t="shared" si="224"/>
        <v>42306.629710648151</v>
      </c>
      <c r="U2920">
        <f t="shared" si="225"/>
        <v>2015</v>
      </c>
    </row>
    <row r="2921" spans="1:21" ht="43.2" x14ac:dyDescent="0.3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7"/>
        <v>9</v>
      </c>
      <c r="P2921">
        <f t="shared" si="226"/>
        <v>8.5</v>
      </c>
      <c r="Q2921" s="9" t="s">
        <v>8315</v>
      </c>
      <c r="R2921" t="s">
        <v>8316</v>
      </c>
      <c r="S2921" s="16">
        <f t="shared" si="223"/>
        <v>41826.61954861111</v>
      </c>
      <c r="T2921" s="16">
        <f t="shared" si="224"/>
        <v>41856.61954861111</v>
      </c>
      <c r="U2921">
        <f t="shared" si="225"/>
        <v>2014</v>
      </c>
    </row>
    <row r="2922" spans="1:21" ht="43.2" x14ac:dyDescent="0.3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7"/>
        <v>27</v>
      </c>
      <c r="P2922">
        <f t="shared" si="226"/>
        <v>51.62</v>
      </c>
      <c r="Q2922" s="9" t="s">
        <v>8315</v>
      </c>
      <c r="R2922" t="s">
        <v>8316</v>
      </c>
      <c r="S2922" s="16">
        <f t="shared" si="223"/>
        <v>42058.792476851857</v>
      </c>
      <c r="T2922" s="16">
        <f t="shared" si="224"/>
        <v>42088.750810185185</v>
      </c>
      <c r="U2922">
        <f t="shared" si="225"/>
        <v>2015</v>
      </c>
    </row>
    <row r="2923" spans="1:21" ht="28.8" hidden="1" x14ac:dyDescent="0.3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7"/>
        <v>129</v>
      </c>
      <c r="P2923">
        <f t="shared" si="226"/>
        <v>43</v>
      </c>
      <c r="Q2923" s="9" t="s">
        <v>8315</v>
      </c>
      <c r="R2923" t="s">
        <v>8357</v>
      </c>
      <c r="S2923" s="16">
        <f t="shared" si="223"/>
        <v>41877.886620370373</v>
      </c>
      <c r="T2923" s="16">
        <f t="shared" si="224"/>
        <v>41907.886620370373</v>
      </c>
      <c r="U2923">
        <f t="shared" si="225"/>
        <v>2014</v>
      </c>
    </row>
    <row r="2924" spans="1:21" ht="43.2" hidden="1" x14ac:dyDescent="0.3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7"/>
        <v>100</v>
      </c>
      <c r="P2924">
        <f t="shared" si="226"/>
        <v>83.33</v>
      </c>
      <c r="Q2924" s="9" t="s">
        <v>8315</v>
      </c>
      <c r="R2924" t="s">
        <v>8357</v>
      </c>
      <c r="S2924" s="16">
        <f t="shared" si="223"/>
        <v>42097.874155092592</v>
      </c>
      <c r="T2924" s="16">
        <f t="shared" si="224"/>
        <v>42142.874155092592</v>
      </c>
      <c r="U2924">
        <f t="shared" si="225"/>
        <v>2015</v>
      </c>
    </row>
    <row r="2925" spans="1:21" ht="43.2" hidden="1" x14ac:dyDescent="0.3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7"/>
        <v>100</v>
      </c>
      <c r="P2925">
        <f t="shared" si="226"/>
        <v>30</v>
      </c>
      <c r="Q2925" s="9" t="s">
        <v>8315</v>
      </c>
      <c r="R2925" t="s">
        <v>8357</v>
      </c>
      <c r="S2925" s="16">
        <f t="shared" si="223"/>
        <v>42013.15253472222</v>
      </c>
      <c r="T2925" s="16">
        <f t="shared" si="224"/>
        <v>42028.125</v>
      </c>
      <c r="U2925">
        <f t="shared" si="225"/>
        <v>2015</v>
      </c>
    </row>
    <row r="2926" spans="1:21" ht="43.2" hidden="1" x14ac:dyDescent="0.3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7"/>
        <v>103</v>
      </c>
      <c r="P2926">
        <f t="shared" si="226"/>
        <v>175.51</v>
      </c>
      <c r="Q2926" s="9" t="s">
        <v>8315</v>
      </c>
      <c r="R2926" t="s">
        <v>8357</v>
      </c>
      <c r="S2926" s="16">
        <f t="shared" si="223"/>
        <v>42103.556828703702</v>
      </c>
      <c r="T2926" s="16">
        <f t="shared" si="224"/>
        <v>42133.165972222225</v>
      </c>
      <c r="U2926">
        <f t="shared" si="225"/>
        <v>2015</v>
      </c>
    </row>
    <row r="2927" spans="1:21" ht="43.2" hidden="1" x14ac:dyDescent="0.3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7"/>
        <v>102</v>
      </c>
      <c r="P2927">
        <f t="shared" si="226"/>
        <v>231.66</v>
      </c>
      <c r="Q2927" s="9" t="s">
        <v>8315</v>
      </c>
      <c r="R2927" t="s">
        <v>8357</v>
      </c>
      <c r="S2927" s="16">
        <f t="shared" si="223"/>
        <v>41863.584120370368</v>
      </c>
      <c r="T2927" s="16">
        <f t="shared" si="224"/>
        <v>41893.584120370368</v>
      </c>
      <c r="U2927">
        <f t="shared" si="225"/>
        <v>2014</v>
      </c>
    </row>
    <row r="2928" spans="1:21" ht="43.2" hidden="1" x14ac:dyDescent="0.3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7"/>
        <v>125</v>
      </c>
      <c r="P2928">
        <f t="shared" si="226"/>
        <v>75</v>
      </c>
      <c r="Q2928" s="9" t="s">
        <v>8315</v>
      </c>
      <c r="R2928" t="s">
        <v>8357</v>
      </c>
      <c r="S2928" s="16">
        <f t="shared" si="223"/>
        <v>42044.765960648147</v>
      </c>
      <c r="T2928" s="16">
        <f t="shared" si="224"/>
        <v>42058.765960648147</v>
      </c>
      <c r="U2928">
        <f t="shared" si="225"/>
        <v>2015</v>
      </c>
    </row>
    <row r="2929" spans="1:21" ht="43.2" hidden="1" x14ac:dyDescent="0.3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7"/>
        <v>131</v>
      </c>
      <c r="P2929">
        <f t="shared" si="226"/>
        <v>112.14</v>
      </c>
      <c r="Q2929" s="9" t="s">
        <v>8315</v>
      </c>
      <c r="R2929" t="s">
        <v>8357</v>
      </c>
      <c r="S2929" s="16">
        <f t="shared" si="223"/>
        <v>41806.669317129628</v>
      </c>
      <c r="T2929" s="16">
        <f t="shared" si="224"/>
        <v>41835.208333333336</v>
      </c>
      <c r="U2929">
        <f t="shared" si="225"/>
        <v>2014</v>
      </c>
    </row>
    <row r="2930" spans="1:21" ht="28.8" hidden="1" x14ac:dyDescent="0.3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7"/>
        <v>100</v>
      </c>
      <c r="P2930">
        <f t="shared" si="226"/>
        <v>41.67</v>
      </c>
      <c r="Q2930" s="9" t="s">
        <v>8315</v>
      </c>
      <c r="R2930" t="s">
        <v>8357</v>
      </c>
      <c r="S2930" s="16">
        <f t="shared" si="223"/>
        <v>42403.998217592598</v>
      </c>
      <c r="T2930" s="16">
        <f t="shared" si="224"/>
        <v>42433.998217592598</v>
      </c>
      <c r="U2930">
        <f t="shared" si="225"/>
        <v>2016</v>
      </c>
    </row>
    <row r="2931" spans="1:21" ht="43.2" hidden="1" x14ac:dyDescent="0.3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7"/>
        <v>102</v>
      </c>
      <c r="P2931">
        <f t="shared" si="226"/>
        <v>255.17</v>
      </c>
      <c r="Q2931" s="9" t="s">
        <v>8315</v>
      </c>
      <c r="R2931" t="s">
        <v>8357</v>
      </c>
      <c r="S2931" s="16">
        <f t="shared" si="223"/>
        <v>41754.564328703702</v>
      </c>
      <c r="T2931" s="16">
        <f t="shared" si="224"/>
        <v>41784.564328703702</v>
      </c>
      <c r="U2931">
        <f t="shared" si="225"/>
        <v>2014</v>
      </c>
    </row>
    <row r="2932" spans="1:21" ht="43.2" hidden="1" x14ac:dyDescent="0.3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7"/>
        <v>101</v>
      </c>
      <c r="P2932">
        <f t="shared" si="226"/>
        <v>162.77000000000001</v>
      </c>
      <c r="Q2932" s="9" t="s">
        <v>8315</v>
      </c>
      <c r="R2932" t="s">
        <v>8357</v>
      </c>
      <c r="S2932" s="16">
        <f t="shared" si="223"/>
        <v>42101.584074074075</v>
      </c>
      <c r="T2932" s="16">
        <f t="shared" si="224"/>
        <v>42131.584074074075</v>
      </c>
      <c r="U2932">
        <f t="shared" si="225"/>
        <v>2015</v>
      </c>
    </row>
    <row r="2933" spans="1:21" ht="43.2" hidden="1" x14ac:dyDescent="0.3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7"/>
        <v>106</v>
      </c>
      <c r="P2933">
        <f t="shared" si="226"/>
        <v>88.33</v>
      </c>
      <c r="Q2933" s="9" t="s">
        <v>8315</v>
      </c>
      <c r="R2933" t="s">
        <v>8357</v>
      </c>
      <c r="S2933" s="16">
        <f t="shared" si="223"/>
        <v>41872.291238425925</v>
      </c>
      <c r="T2933" s="16">
        <f t="shared" si="224"/>
        <v>41897.255555555559</v>
      </c>
      <c r="U2933">
        <f t="shared" si="225"/>
        <v>2014</v>
      </c>
    </row>
    <row r="2934" spans="1:21" ht="43.2" hidden="1" x14ac:dyDescent="0.3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7"/>
        <v>105</v>
      </c>
      <c r="P2934">
        <f t="shared" si="226"/>
        <v>85.74</v>
      </c>
      <c r="Q2934" s="9" t="s">
        <v>8315</v>
      </c>
      <c r="R2934" t="s">
        <v>8357</v>
      </c>
      <c r="S2934" s="16">
        <f t="shared" si="223"/>
        <v>42025.164780092593</v>
      </c>
      <c r="T2934" s="16">
        <f t="shared" si="224"/>
        <v>42056.458333333328</v>
      </c>
      <c r="U2934">
        <f t="shared" si="225"/>
        <v>2015</v>
      </c>
    </row>
    <row r="2935" spans="1:21" ht="43.2" hidden="1" x14ac:dyDescent="0.3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7"/>
        <v>103</v>
      </c>
      <c r="P2935">
        <f t="shared" si="226"/>
        <v>47.57</v>
      </c>
      <c r="Q2935" s="9" t="s">
        <v>8315</v>
      </c>
      <c r="R2935" t="s">
        <v>8357</v>
      </c>
      <c r="S2935" s="16">
        <f t="shared" si="223"/>
        <v>42495.956631944442</v>
      </c>
      <c r="T2935" s="16">
        <f t="shared" si="224"/>
        <v>42525.956631944442</v>
      </c>
      <c r="U2935">
        <f t="shared" si="225"/>
        <v>2016</v>
      </c>
    </row>
    <row r="2936" spans="1:21" ht="43.2" hidden="1" x14ac:dyDescent="0.3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7"/>
        <v>108</v>
      </c>
      <c r="P2936">
        <f t="shared" si="226"/>
        <v>72.97</v>
      </c>
      <c r="Q2936" s="9" t="s">
        <v>8315</v>
      </c>
      <c r="R2936" t="s">
        <v>8357</v>
      </c>
      <c r="S2936" s="16">
        <f t="shared" si="223"/>
        <v>41775.636157407411</v>
      </c>
      <c r="T2936" s="16">
        <f t="shared" si="224"/>
        <v>41805.636157407411</v>
      </c>
      <c r="U2936">
        <f t="shared" si="225"/>
        <v>2014</v>
      </c>
    </row>
    <row r="2937" spans="1:21" ht="43.2" hidden="1" x14ac:dyDescent="0.3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7"/>
        <v>101</v>
      </c>
      <c r="P2937">
        <f t="shared" si="226"/>
        <v>90.54</v>
      </c>
      <c r="Q2937" s="9" t="s">
        <v>8315</v>
      </c>
      <c r="R2937" t="s">
        <v>8357</v>
      </c>
      <c r="S2937" s="16">
        <f t="shared" si="223"/>
        <v>42553.583425925928</v>
      </c>
      <c r="T2937" s="16">
        <f t="shared" si="224"/>
        <v>42611.708333333328</v>
      </c>
      <c r="U2937">
        <f t="shared" si="225"/>
        <v>2016</v>
      </c>
    </row>
    <row r="2938" spans="1:21" ht="43.2" hidden="1" x14ac:dyDescent="0.3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7"/>
        <v>128</v>
      </c>
      <c r="P2938">
        <f t="shared" si="226"/>
        <v>37.65</v>
      </c>
      <c r="Q2938" s="9" t="s">
        <v>8315</v>
      </c>
      <c r="R2938" t="s">
        <v>8357</v>
      </c>
      <c r="S2938" s="16">
        <f t="shared" si="223"/>
        <v>41912.650729166664</v>
      </c>
      <c r="T2938" s="16">
        <f t="shared" si="224"/>
        <v>41925.207638888889</v>
      </c>
      <c r="U2938">
        <f t="shared" si="225"/>
        <v>2014</v>
      </c>
    </row>
    <row r="2939" spans="1:21" ht="28.8" hidden="1" x14ac:dyDescent="0.3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7"/>
        <v>133</v>
      </c>
      <c r="P2939">
        <f t="shared" si="226"/>
        <v>36.36</v>
      </c>
      <c r="Q2939" s="9" t="s">
        <v>8315</v>
      </c>
      <c r="R2939" t="s">
        <v>8357</v>
      </c>
      <c r="S2939" s="16">
        <f t="shared" si="223"/>
        <v>41803.457326388889</v>
      </c>
      <c r="T2939" s="16">
        <f t="shared" si="224"/>
        <v>41833.457326388889</v>
      </c>
      <c r="U2939">
        <f t="shared" si="225"/>
        <v>2014</v>
      </c>
    </row>
    <row r="2940" spans="1:21" ht="43.2" hidden="1" x14ac:dyDescent="0.3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7"/>
        <v>101</v>
      </c>
      <c r="P2940">
        <f t="shared" si="226"/>
        <v>126.72</v>
      </c>
      <c r="Q2940" s="9" t="s">
        <v>8315</v>
      </c>
      <c r="R2940" t="s">
        <v>8357</v>
      </c>
      <c r="S2940" s="16">
        <f t="shared" si="223"/>
        <v>42004.703865740739</v>
      </c>
      <c r="T2940" s="16">
        <f t="shared" si="224"/>
        <v>42034.703865740739</v>
      </c>
      <c r="U2940">
        <f t="shared" si="225"/>
        <v>2014</v>
      </c>
    </row>
    <row r="2941" spans="1:21" ht="43.2" hidden="1" x14ac:dyDescent="0.3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7"/>
        <v>103</v>
      </c>
      <c r="P2941">
        <f t="shared" si="226"/>
        <v>329.2</v>
      </c>
      <c r="Q2941" s="9" t="s">
        <v>8315</v>
      </c>
      <c r="R2941" t="s">
        <v>8357</v>
      </c>
      <c r="S2941" s="16">
        <f t="shared" si="223"/>
        <v>41845.809166666666</v>
      </c>
      <c r="T2941" s="16">
        <f t="shared" si="224"/>
        <v>41879.041666666664</v>
      </c>
      <c r="U2941">
        <f t="shared" si="225"/>
        <v>2014</v>
      </c>
    </row>
    <row r="2942" spans="1:21" ht="43.2" hidden="1" x14ac:dyDescent="0.3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7"/>
        <v>107</v>
      </c>
      <c r="P2942">
        <f t="shared" si="226"/>
        <v>81.239999999999995</v>
      </c>
      <c r="Q2942" s="9" t="s">
        <v>8315</v>
      </c>
      <c r="R2942" t="s">
        <v>8357</v>
      </c>
      <c r="S2942" s="16">
        <f t="shared" si="223"/>
        <v>41982.773356481484</v>
      </c>
      <c r="T2942" s="16">
        <f t="shared" si="224"/>
        <v>42022.773356481484</v>
      </c>
      <c r="U2942">
        <f t="shared" si="225"/>
        <v>2014</v>
      </c>
    </row>
    <row r="2943" spans="1:21" ht="43.2" hidden="1" x14ac:dyDescent="0.3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7"/>
        <v>0</v>
      </c>
      <c r="P2943">
        <f t="shared" si="226"/>
        <v>1</v>
      </c>
      <c r="Q2943" s="9" t="s">
        <v>8315</v>
      </c>
      <c r="R2943" t="s">
        <v>8355</v>
      </c>
      <c r="S2943" s="16">
        <f t="shared" si="223"/>
        <v>42034.960127314815</v>
      </c>
      <c r="T2943" s="16">
        <f t="shared" si="224"/>
        <v>42064.960127314815</v>
      </c>
      <c r="U2943">
        <f t="shared" si="225"/>
        <v>2015</v>
      </c>
    </row>
    <row r="2944" spans="1:21" ht="43.2" hidden="1" x14ac:dyDescent="0.3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7"/>
        <v>20</v>
      </c>
      <c r="P2944">
        <f t="shared" si="226"/>
        <v>202.23</v>
      </c>
      <c r="Q2944" s="9" t="s">
        <v>8315</v>
      </c>
      <c r="R2944" t="s">
        <v>8355</v>
      </c>
      <c r="S2944" s="16">
        <f t="shared" si="223"/>
        <v>42334.803923611107</v>
      </c>
      <c r="T2944" s="16">
        <f t="shared" si="224"/>
        <v>42354.845833333333</v>
      </c>
      <c r="U2944">
        <f t="shared" si="225"/>
        <v>2015</v>
      </c>
    </row>
    <row r="2945" spans="1:21" ht="43.2" hidden="1" x14ac:dyDescent="0.3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7"/>
        <v>0</v>
      </c>
      <c r="P2945" t="str">
        <f t="shared" si="226"/>
        <v>N/A</v>
      </c>
      <c r="Q2945" s="9" t="s">
        <v>8315</v>
      </c>
      <c r="R2945" t="s">
        <v>8355</v>
      </c>
      <c r="S2945" s="16">
        <f t="shared" si="223"/>
        <v>42077.129398148143</v>
      </c>
      <c r="T2945" s="16">
        <f t="shared" si="224"/>
        <v>42107.129398148143</v>
      </c>
      <c r="U2945">
        <f t="shared" si="225"/>
        <v>2015</v>
      </c>
    </row>
    <row r="2946" spans="1:21" ht="43.2" hidden="1" x14ac:dyDescent="0.3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27"/>
        <v>1</v>
      </c>
      <c r="P2946">
        <f t="shared" si="226"/>
        <v>100</v>
      </c>
      <c r="Q2946" s="9" t="s">
        <v>8315</v>
      </c>
      <c r="R2946" t="s">
        <v>8355</v>
      </c>
      <c r="S2946" s="16">
        <f t="shared" si="223"/>
        <v>42132.9143287037</v>
      </c>
      <c r="T2946" s="16">
        <f t="shared" si="224"/>
        <v>42162.9143287037</v>
      </c>
      <c r="U2946">
        <f t="shared" si="225"/>
        <v>2015</v>
      </c>
    </row>
    <row r="2947" spans="1:21" ht="57.6" hidden="1" x14ac:dyDescent="0.3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27"/>
        <v>0</v>
      </c>
      <c r="P2947" t="str">
        <f t="shared" si="226"/>
        <v>N/A</v>
      </c>
      <c r="Q2947" s="9" t="s">
        <v>8315</v>
      </c>
      <c r="R2947" t="s">
        <v>8355</v>
      </c>
      <c r="S2947" s="16">
        <f t="shared" ref="S2947:S3010" si="228">(((J2947/60)/60)/24)+DATE(1970,1,1)</f>
        <v>42118.139583333337</v>
      </c>
      <c r="T2947" s="16">
        <f t="shared" ref="T2947:T3010" si="229">(((I2947/60)/60)/24)+DATE(1970,1,1)</f>
        <v>42148.139583333337</v>
      </c>
      <c r="U2947">
        <f t="shared" ref="U2947:U3010" si="230">YEAR(S:S)</f>
        <v>2015</v>
      </c>
    </row>
    <row r="2948" spans="1:21" ht="43.2" hidden="1" x14ac:dyDescent="0.3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27"/>
        <v>0</v>
      </c>
      <c r="P2948">
        <f t="shared" ref="P2948:P3011" si="231">IFERROR(ROUND(E2948/L2948,2), "N/A")</f>
        <v>1</v>
      </c>
      <c r="Q2948" s="9" t="s">
        <v>8315</v>
      </c>
      <c r="R2948" t="s">
        <v>8355</v>
      </c>
      <c r="S2948" s="16">
        <f t="shared" si="228"/>
        <v>42567.531157407408</v>
      </c>
      <c r="T2948" s="16">
        <f t="shared" si="229"/>
        <v>42597.531157407408</v>
      </c>
      <c r="U2948">
        <f t="shared" si="230"/>
        <v>2016</v>
      </c>
    </row>
    <row r="2949" spans="1:21" ht="57.6" hidden="1" x14ac:dyDescent="0.3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ref="O2949:O3012" si="232">ROUND(E2949/D2949*100,0)</f>
        <v>4</v>
      </c>
      <c r="P2949">
        <f t="shared" si="231"/>
        <v>82.46</v>
      </c>
      <c r="Q2949" s="9" t="s">
        <v>8315</v>
      </c>
      <c r="R2949" t="s">
        <v>8355</v>
      </c>
      <c r="S2949" s="16">
        <f t="shared" si="228"/>
        <v>42649.562118055561</v>
      </c>
      <c r="T2949" s="16">
        <f t="shared" si="229"/>
        <v>42698.715972222228</v>
      </c>
      <c r="U2949">
        <f t="shared" si="230"/>
        <v>2016</v>
      </c>
    </row>
    <row r="2950" spans="1:21" ht="57.6" hidden="1" x14ac:dyDescent="0.3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2"/>
        <v>0</v>
      </c>
      <c r="P2950">
        <f t="shared" si="231"/>
        <v>2.67</v>
      </c>
      <c r="Q2950" s="9" t="s">
        <v>8315</v>
      </c>
      <c r="R2950" t="s">
        <v>8355</v>
      </c>
      <c r="S2950" s="16">
        <f t="shared" si="228"/>
        <v>42097.649224537032</v>
      </c>
      <c r="T2950" s="16">
        <f t="shared" si="229"/>
        <v>42157.649224537032</v>
      </c>
      <c r="U2950">
        <f t="shared" si="230"/>
        <v>2015</v>
      </c>
    </row>
    <row r="2951" spans="1:21" ht="43.2" hidden="1" x14ac:dyDescent="0.3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2"/>
        <v>3</v>
      </c>
      <c r="P2951">
        <f t="shared" si="231"/>
        <v>12.5</v>
      </c>
      <c r="Q2951" s="9" t="s">
        <v>8315</v>
      </c>
      <c r="R2951" t="s">
        <v>8355</v>
      </c>
      <c r="S2951" s="16">
        <f t="shared" si="228"/>
        <v>42297.823113425926</v>
      </c>
      <c r="T2951" s="16">
        <f t="shared" si="229"/>
        <v>42327.864780092597</v>
      </c>
      <c r="U2951">
        <f t="shared" si="230"/>
        <v>2015</v>
      </c>
    </row>
    <row r="2952" spans="1:21" ht="43.2" hidden="1" x14ac:dyDescent="0.3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2"/>
        <v>0</v>
      </c>
      <c r="P2952" t="str">
        <f t="shared" si="231"/>
        <v>N/A</v>
      </c>
      <c r="Q2952" s="9" t="s">
        <v>8315</v>
      </c>
      <c r="R2952" t="s">
        <v>8355</v>
      </c>
      <c r="S2952" s="16">
        <f t="shared" si="228"/>
        <v>42362.36518518519</v>
      </c>
      <c r="T2952" s="16">
        <f t="shared" si="229"/>
        <v>42392.36518518519</v>
      </c>
      <c r="U2952">
        <f t="shared" si="230"/>
        <v>2015</v>
      </c>
    </row>
    <row r="2953" spans="1:21" ht="57.6" hidden="1" x14ac:dyDescent="0.3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2"/>
        <v>2</v>
      </c>
      <c r="P2953">
        <f t="shared" si="231"/>
        <v>18.899999999999999</v>
      </c>
      <c r="Q2953" s="9" t="s">
        <v>8315</v>
      </c>
      <c r="R2953" t="s">
        <v>8355</v>
      </c>
      <c r="S2953" s="16">
        <f t="shared" si="228"/>
        <v>41872.802928240737</v>
      </c>
      <c r="T2953" s="16">
        <f t="shared" si="229"/>
        <v>41917.802928240737</v>
      </c>
      <c r="U2953">
        <f t="shared" si="230"/>
        <v>2014</v>
      </c>
    </row>
    <row r="2954" spans="1:21" ht="43.2" hidden="1" x14ac:dyDescent="0.3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2"/>
        <v>8</v>
      </c>
      <c r="P2954">
        <f t="shared" si="231"/>
        <v>200.63</v>
      </c>
      <c r="Q2954" s="9" t="s">
        <v>8315</v>
      </c>
      <c r="R2954" t="s">
        <v>8355</v>
      </c>
      <c r="S2954" s="16">
        <f t="shared" si="228"/>
        <v>42628.690266203703</v>
      </c>
      <c r="T2954" s="16">
        <f t="shared" si="229"/>
        <v>42660.166666666672</v>
      </c>
      <c r="U2954">
        <f t="shared" si="230"/>
        <v>2016</v>
      </c>
    </row>
    <row r="2955" spans="1:21" ht="43.2" hidden="1" x14ac:dyDescent="0.3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2"/>
        <v>0</v>
      </c>
      <c r="P2955">
        <f t="shared" si="231"/>
        <v>201.67</v>
      </c>
      <c r="Q2955" s="9" t="s">
        <v>8315</v>
      </c>
      <c r="R2955" t="s">
        <v>8355</v>
      </c>
      <c r="S2955" s="16">
        <f t="shared" si="228"/>
        <v>42255.791909722218</v>
      </c>
      <c r="T2955" s="16">
        <f t="shared" si="229"/>
        <v>42285.791909722218</v>
      </c>
      <c r="U2955">
        <f t="shared" si="230"/>
        <v>2015</v>
      </c>
    </row>
    <row r="2956" spans="1:21" ht="43.2" hidden="1" x14ac:dyDescent="0.3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2"/>
        <v>0</v>
      </c>
      <c r="P2956" t="str">
        <f t="shared" si="231"/>
        <v>N/A</v>
      </c>
      <c r="Q2956" s="9" t="s">
        <v>8315</v>
      </c>
      <c r="R2956" t="s">
        <v>8355</v>
      </c>
      <c r="S2956" s="16">
        <f t="shared" si="228"/>
        <v>42790.583368055552</v>
      </c>
      <c r="T2956" s="16">
        <f t="shared" si="229"/>
        <v>42810.541701388895</v>
      </c>
      <c r="U2956">
        <f t="shared" si="230"/>
        <v>2017</v>
      </c>
    </row>
    <row r="2957" spans="1:21" ht="28.8" hidden="1" x14ac:dyDescent="0.3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2"/>
        <v>60</v>
      </c>
      <c r="P2957">
        <f t="shared" si="231"/>
        <v>65</v>
      </c>
      <c r="Q2957" s="9" t="s">
        <v>8315</v>
      </c>
      <c r="R2957" t="s">
        <v>8355</v>
      </c>
      <c r="S2957" s="16">
        <f t="shared" si="228"/>
        <v>42141.741307870368</v>
      </c>
      <c r="T2957" s="16">
        <f t="shared" si="229"/>
        <v>42171.741307870368</v>
      </c>
      <c r="U2957">
        <f t="shared" si="230"/>
        <v>2015</v>
      </c>
    </row>
    <row r="2958" spans="1:21" ht="43.2" hidden="1" x14ac:dyDescent="0.3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2"/>
        <v>17</v>
      </c>
      <c r="P2958">
        <f t="shared" si="231"/>
        <v>66.099999999999994</v>
      </c>
      <c r="Q2958" s="9" t="s">
        <v>8315</v>
      </c>
      <c r="R2958" t="s">
        <v>8355</v>
      </c>
      <c r="S2958" s="16">
        <f t="shared" si="228"/>
        <v>42464.958912037036</v>
      </c>
      <c r="T2958" s="16">
        <f t="shared" si="229"/>
        <v>42494.958912037036</v>
      </c>
      <c r="U2958">
        <f t="shared" si="230"/>
        <v>2016</v>
      </c>
    </row>
    <row r="2959" spans="1:21" ht="43.2" hidden="1" x14ac:dyDescent="0.3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2"/>
        <v>2</v>
      </c>
      <c r="P2959">
        <f t="shared" si="231"/>
        <v>93.33</v>
      </c>
      <c r="Q2959" s="9" t="s">
        <v>8315</v>
      </c>
      <c r="R2959" t="s">
        <v>8355</v>
      </c>
      <c r="S2959" s="16">
        <f t="shared" si="228"/>
        <v>42031.011249999996</v>
      </c>
      <c r="T2959" s="16">
        <f t="shared" si="229"/>
        <v>42090.969583333332</v>
      </c>
      <c r="U2959">
        <f t="shared" si="230"/>
        <v>2015</v>
      </c>
    </row>
    <row r="2960" spans="1:21" ht="43.2" hidden="1" x14ac:dyDescent="0.3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2"/>
        <v>0</v>
      </c>
      <c r="P2960" t="str">
        <f t="shared" si="231"/>
        <v>N/A</v>
      </c>
      <c r="Q2960" s="9" t="s">
        <v>8315</v>
      </c>
      <c r="R2960" t="s">
        <v>8355</v>
      </c>
      <c r="S2960" s="16">
        <f t="shared" si="228"/>
        <v>42438.779131944444</v>
      </c>
      <c r="T2960" s="16">
        <f t="shared" si="229"/>
        <v>42498.73746527778</v>
      </c>
      <c r="U2960">
        <f t="shared" si="230"/>
        <v>2016</v>
      </c>
    </row>
    <row r="2961" spans="1:21" ht="43.2" hidden="1" x14ac:dyDescent="0.3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2"/>
        <v>0</v>
      </c>
      <c r="P2961" t="str">
        <f t="shared" si="231"/>
        <v>N/A</v>
      </c>
      <c r="Q2961" s="9" t="s">
        <v>8315</v>
      </c>
      <c r="R2961" t="s">
        <v>8355</v>
      </c>
      <c r="S2961" s="16">
        <f t="shared" si="228"/>
        <v>42498.008391203708</v>
      </c>
      <c r="T2961" s="16">
        <f t="shared" si="229"/>
        <v>42528.008391203708</v>
      </c>
      <c r="U2961">
        <f t="shared" si="230"/>
        <v>2016</v>
      </c>
    </row>
    <row r="2962" spans="1:21" ht="43.2" hidden="1" x14ac:dyDescent="0.3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2"/>
        <v>0</v>
      </c>
      <c r="P2962" t="str">
        <f t="shared" si="231"/>
        <v>N/A</v>
      </c>
      <c r="Q2962" s="9" t="s">
        <v>8315</v>
      </c>
      <c r="R2962" t="s">
        <v>8355</v>
      </c>
      <c r="S2962" s="16">
        <f t="shared" si="228"/>
        <v>41863.757210648146</v>
      </c>
      <c r="T2962" s="16">
        <f t="shared" si="229"/>
        <v>41893.757210648146</v>
      </c>
      <c r="U2962">
        <f t="shared" si="230"/>
        <v>2014</v>
      </c>
    </row>
    <row r="2963" spans="1:21" ht="43.2" x14ac:dyDescent="0.3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2"/>
        <v>110</v>
      </c>
      <c r="P2963">
        <f t="shared" si="231"/>
        <v>50.75</v>
      </c>
      <c r="Q2963" s="9" t="s">
        <v>8315</v>
      </c>
      <c r="R2963" t="s">
        <v>8316</v>
      </c>
      <c r="S2963" s="16">
        <f t="shared" si="228"/>
        <v>42061.212488425925</v>
      </c>
      <c r="T2963" s="16">
        <f t="shared" si="229"/>
        <v>42089.166666666672</v>
      </c>
      <c r="U2963">
        <f t="shared" si="230"/>
        <v>2015</v>
      </c>
    </row>
    <row r="2964" spans="1:21" ht="43.2" x14ac:dyDescent="0.3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2"/>
        <v>122</v>
      </c>
      <c r="P2964">
        <f t="shared" si="231"/>
        <v>60.9</v>
      </c>
      <c r="Q2964" s="9" t="s">
        <v>8315</v>
      </c>
      <c r="R2964" t="s">
        <v>8316</v>
      </c>
      <c r="S2964" s="16">
        <f t="shared" si="228"/>
        <v>42036.24428240741</v>
      </c>
      <c r="T2964" s="16">
        <f t="shared" si="229"/>
        <v>42064.290972222225</v>
      </c>
      <c r="U2964">
        <f t="shared" si="230"/>
        <v>2015</v>
      </c>
    </row>
    <row r="2965" spans="1:21" ht="57.6" x14ac:dyDescent="0.3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2"/>
        <v>107</v>
      </c>
      <c r="P2965">
        <f t="shared" si="231"/>
        <v>109.03</v>
      </c>
      <c r="Q2965" s="9" t="s">
        <v>8315</v>
      </c>
      <c r="R2965" t="s">
        <v>8316</v>
      </c>
      <c r="S2965" s="16">
        <f t="shared" si="228"/>
        <v>42157.470185185186</v>
      </c>
      <c r="T2965" s="16">
        <f t="shared" si="229"/>
        <v>42187.470185185186</v>
      </c>
      <c r="U2965">
        <f t="shared" si="230"/>
        <v>2015</v>
      </c>
    </row>
    <row r="2966" spans="1:21" ht="43.2" x14ac:dyDescent="0.3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2"/>
        <v>101</v>
      </c>
      <c r="P2966">
        <f t="shared" si="231"/>
        <v>25.69</v>
      </c>
      <c r="Q2966" s="9" t="s">
        <v>8315</v>
      </c>
      <c r="R2966" t="s">
        <v>8316</v>
      </c>
      <c r="S2966" s="16">
        <f t="shared" si="228"/>
        <v>41827.909942129627</v>
      </c>
      <c r="T2966" s="16">
        <f t="shared" si="229"/>
        <v>41857.897222222222</v>
      </c>
      <c r="U2966">
        <f t="shared" si="230"/>
        <v>2014</v>
      </c>
    </row>
    <row r="2967" spans="1:21" ht="57.6" x14ac:dyDescent="0.3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2"/>
        <v>109</v>
      </c>
      <c r="P2967">
        <f t="shared" si="231"/>
        <v>41.92</v>
      </c>
      <c r="Q2967" s="9" t="s">
        <v>8315</v>
      </c>
      <c r="R2967" t="s">
        <v>8316</v>
      </c>
      <c r="S2967" s="16">
        <f t="shared" si="228"/>
        <v>42162.729548611111</v>
      </c>
      <c r="T2967" s="16">
        <f t="shared" si="229"/>
        <v>42192.729548611111</v>
      </c>
      <c r="U2967">
        <f t="shared" si="230"/>
        <v>2015</v>
      </c>
    </row>
    <row r="2968" spans="1:21" ht="43.2" x14ac:dyDescent="0.3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2"/>
        <v>114</v>
      </c>
      <c r="P2968">
        <f t="shared" si="231"/>
        <v>88.77</v>
      </c>
      <c r="Q2968" s="9" t="s">
        <v>8315</v>
      </c>
      <c r="R2968" t="s">
        <v>8316</v>
      </c>
      <c r="S2968" s="16">
        <f t="shared" si="228"/>
        <v>42233.738564814819</v>
      </c>
      <c r="T2968" s="16">
        <f t="shared" si="229"/>
        <v>42263.738564814819</v>
      </c>
      <c r="U2968">
        <f t="shared" si="230"/>
        <v>2015</v>
      </c>
    </row>
    <row r="2969" spans="1:21" ht="43.2" x14ac:dyDescent="0.3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2"/>
        <v>114</v>
      </c>
      <c r="P2969">
        <f t="shared" si="231"/>
        <v>80.23</v>
      </c>
      <c r="Q2969" s="9" t="s">
        <v>8315</v>
      </c>
      <c r="R2969" t="s">
        <v>8316</v>
      </c>
      <c r="S2969" s="16">
        <f t="shared" si="228"/>
        <v>42042.197824074072</v>
      </c>
      <c r="T2969" s="16">
        <f t="shared" si="229"/>
        <v>42072.156157407408</v>
      </c>
      <c r="U2969">
        <f t="shared" si="230"/>
        <v>2015</v>
      </c>
    </row>
    <row r="2970" spans="1:21" ht="28.8" x14ac:dyDescent="0.3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2"/>
        <v>106</v>
      </c>
      <c r="P2970">
        <f t="shared" si="231"/>
        <v>78.94</v>
      </c>
      <c r="Q2970" s="9" t="s">
        <v>8315</v>
      </c>
      <c r="R2970" t="s">
        <v>8316</v>
      </c>
      <c r="S2970" s="16">
        <f t="shared" si="228"/>
        <v>42585.523842592593</v>
      </c>
      <c r="T2970" s="16">
        <f t="shared" si="229"/>
        <v>42599.165972222225</v>
      </c>
      <c r="U2970">
        <f t="shared" si="230"/>
        <v>2016</v>
      </c>
    </row>
    <row r="2971" spans="1:21" ht="43.2" x14ac:dyDescent="0.3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2"/>
        <v>163</v>
      </c>
      <c r="P2971">
        <f t="shared" si="231"/>
        <v>95.59</v>
      </c>
      <c r="Q2971" s="9" t="s">
        <v>8315</v>
      </c>
      <c r="R2971" t="s">
        <v>8316</v>
      </c>
      <c r="S2971" s="16">
        <f t="shared" si="228"/>
        <v>42097.786493055552</v>
      </c>
      <c r="T2971" s="16">
        <f t="shared" si="229"/>
        <v>42127.952083333337</v>
      </c>
      <c r="U2971">
        <f t="shared" si="230"/>
        <v>2015</v>
      </c>
    </row>
    <row r="2972" spans="1:21" ht="43.2" x14ac:dyDescent="0.3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2"/>
        <v>106</v>
      </c>
      <c r="P2972">
        <f t="shared" si="231"/>
        <v>69.89</v>
      </c>
      <c r="Q2972" s="9" t="s">
        <v>8315</v>
      </c>
      <c r="R2972" t="s">
        <v>8316</v>
      </c>
      <c r="S2972" s="16">
        <f t="shared" si="228"/>
        <v>41808.669571759259</v>
      </c>
      <c r="T2972" s="16">
        <f t="shared" si="229"/>
        <v>41838.669571759259</v>
      </c>
      <c r="U2972">
        <f t="shared" si="230"/>
        <v>2014</v>
      </c>
    </row>
    <row r="2973" spans="1:21" ht="43.2" x14ac:dyDescent="0.3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2"/>
        <v>100</v>
      </c>
      <c r="P2973">
        <f t="shared" si="231"/>
        <v>74.53</v>
      </c>
      <c r="Q2973" s="9" t="s">
        <v>8315</v>
      </c>
      <c r="R2973" t="s">
        <v>8316</v>
      </c>
      <c r="S2973" s="16">
        <f t="shared" si="228"/>
        <v>41852.658310185187</v>
      </c>
      <c r="T2973" s="16">
        <f t="shared" si="229"/>
        <v>41882.658310185187</v>
      </c>
      <c r="U2973">
        <f t="shared" si="230"/>
        <v>2014</v>
      </c>
    </row>
    <row r="2974" spans="1:21" ht="28.8" x14ac:dyDescent="0.3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2"/>
        <v>105</v>
      </c>
      <c r="P2974">
        <f t="shared" si="231"/>
        <v>123.94</v>
      </c>
      <c r="Q2974" s="9" t="s">
        <v>8315</v>
      </c>
      <c r="R2974" t="s">
        <v>8316</v>
      </c>
      <c r="S2974" s="16">
        <f t="shared" si="228"/>
        <v>42694.110185185185</v>
      </c>
      <c r="T2974" s="16">
        <f t="shared" si="229"/>
        <v>42709.041666666672</v>
      </c>
      <c r="U2974">
        <f t="shared" si="230"/>
        <v>2016</v>
      </c>
    </row>
    <row r="2975" spans="1:21" ht="43.2" x14ac:dyDescent="0.3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2"/>
        <v>175</v>
      </c>
      <c r="P2975">
        <f t="shared" si="231"/>
        <v>264.85000000000002</v>
      </c>
      <c r="Q2975" s="9" t="s">
        <v>8315</v>
      </c>
      <c r="R2975" t="s">
        <v>8316</v>
      </c>
      <c r="S2975" s="16">
        <f t="shared" si="228"/>
        <v>42341.818379629629</v>
      </c>
      <c r="T2975" s="16">
        <f t="shared" si="229"/>
        <v>42370.166666666672</v>
      </c>
      <c r="U2975">
        <f t="shared" si="230"/>
        <v>2015</v>
      </c>
    </row>
    <row r="2976" spans="1:21" ht="57.6" x14ac:dyDescent="0.3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2"/>
        <v>102</v>
      </c>
      <c r="P2976">
        <f t="shared" si="231"/>
        <v>58.62</v>
      </c>
      <c r="Q2976" s="9" t="s">
        <v>8315</v>
      </c>
      <c r="R2976" t="s">
        <v>8316</v>
      </c>
      <c r="S2976" s="16">
        <f t="shared" si="228"/>
        <v>41880.061006944445</v>
      </c>
      <c r="T2976" s="16">
        <f t="shared" si="229"/>
        <v>41908.065972222219</v>
      </c>
      <c r="U2976">
        <f t="shared" si="230"/>
        <v>2014</v>
      </c>
    </row>
    <row r="2977" spans="1:21" ht="43.2" x14ac:dyDescent="0.3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2"/>
        <v>100</v>
      </c>
      <c r="P2977">
        <f t="shared" si="231"/>
        <v>70.88</v>
      </c>
      <c r="Q2977" s="9" t="s">
        <v>8315</v>
      </c>
      <c r="R2977" t="s">
        <v>8316</v>
      </c>
      <c r="S2977" s="16">
        <f t="shared" si="228"/>
        <v>41941.683865740742</v>
      </c>
      <c r="T2977" s="16">
        <f t="shared" si="229"/>
        <v>41970.125</v>
      </c>
      <c r="U2977">
        <f t="shared" si="230"/>
        <v>2014</v>
      </c>
    </row>
    <row r="2978" spans="1:21" ht="43.2" x14ac:dyDescent="0.3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2"/>
        <v>171</v>
      </c>
      <c r="P2978">
        <f t="shared" si="231"/>
        <v>8.57</v>
      </c>
      <c r="Q2978" s="9" t="s">
        <v>8315</v>
      </c>
      <c r="R2978" t="s">
        <v>8316</v>
      </c>
      <c r="S2978" s="16">
        <f t="shared" si="228"/>
        <v>42425.730671296296</v>
      </c>
      <c r="T2978" s="16">
        <f t="shared" si="229"/>
        <v>42442.5</v>
      </c>
      <c r="U2978">
        <f t="shared" si="230"/>
        <v>2016</v>
      </c>
    </row>
    <row r="2979" spans="1:21" ht="57.6" x14ac:dyDescent="0.3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2"/>
        <v>114</v>
      </c>
      <c r="P2979">
        <f t="shared" si="231"/>
        <v>113.57</v>
      </c>
      <c r="Q2979" s="9" t="s">
        <v>8315</v>
      </c>
      <c r="R2979" t="s">
        <v>8316</v>
      </c>
      <c r="S2979" s="16">
        <f t="shared" si="228"/>
        <v>42026.88118055556</v>
      </c>
      <c r="T2979" s="16">
        <f t="shared" si="229"/>
        <v>42086.093055555553</v>
      </c>
      <c r="U2979">
        <f t="shared" si="230"/>
        <v>2015</v>
      </c>
    </row>
    <row r="2980" spans="1:21" ht="57.6" x14ac:dyDescent="0.3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2"/>
        <v>129</v>
      </c>
      <c r="P2980">
        <f t="shared" si="231"/>
        <v>60.69</v>
      </c>
      <c r="Q2980" s="9" t="s">
        <v>8315</v>
      </c>
      <c r="R2980" t="s">
        <v>8316</v>
      </c>
      <c r="S2980" s="16">
        <f t="shared" si="228"/>
        <v>41922.640590277777</v>
      </c>
      <c r="T2980" s="16">
        <f t="shared" si="229"/>
        <v>41932.249305555553</v>
      </c>
      <c r="U2980">
        <f t="shared" si="230"/>
        <v>2014</v>
      </c>
    </row>
    <row r="2981" spans="1:21" ht="43.2" x14ac:dyDescent="0.3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2"/>
        <v>101</v>
      </c>
      <c r="P2981">
        <f t="shared" si="231"/>
        <v>110.22</v>
      </c>
      <c r="Q2981" s="9" t="s">
        <v>8315</v>
      </c>
      <c r="R2981" t="s">
        <v>8316</v>
      </c>
      <c r="S2981" s="16">
        <f t="shared" si="228"/>
        <v>41993.824340277773</v>
      </c>
      <c r="T2981" s="16">
        <f t="shared" si="229"/>
        <v>42010.25</v>
      </c>
      <c r="U2981">
        <f t="shared" si="230"/>
        <v>2014</v>
      </c>
    </row>
    <row r="2982" spans="1:21" ht="43.2" x14ac:dyDescent="0.3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2"/>
        <v>109</v>
      </c>
      <c r="P2982">
        <f t="shared" si="231"/>
        <v>136.46</v>
      </c>
      <c r="Q2982" s="9" t="s">
        <v>8315</v>
      </c>
      <c r="R2982" t="s">
        <v>8316</v>
      </c>
      <c r="S2982" s="16">
        <f t="shared" si="228"/>
        <v>42219.915856481486</v>
      </c>
      <c r="T2982" s="16">
        <f t="shared" si="229"/>
        <v>42240.083333333328</v>
      </c>
      <c r="U2982">
        <f t="shared" si="230"/>
        <v>2015</v>
      </c>
    </row>
    <row r="2983" spans="1:21" ht="57.6" hidden="1" x14ac:dyDescent="0.3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2"/>
        <v>129</v>
      </c>
      <c r="P2983">
        <f t="shared" si="231"/>
        <v>53.16</v>
      </c>
      <c r="Q2983" s="9" t="s">
        <v>8315</v>
      </c>
      <c r="R2983" t="s">
        <v>8355</v>
      </c>
      <c r="S2983" s="16">
        <f t="shared" si="228"/>
        <v>42225.559675925921</v>
      </c>
      <c r="T2983" s="16">
        <f t="shared" si="229"/>
        <v>42270.559675925921</v>
      </c>
      <c r="U2983">
        <f t="shared" si="230"/>
        <v>2015</v>
      </c>
    </row>
    <row r="2984" spans="1:21" ht="28.8" hidden="1" x14ac:dyDescent="0.3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2"/>
        <v>102</v>
      </c>
      <c r="P2984">
        <f t="shared" si="231"/>
        <v>86.49</v>
      </c>
      <c r="Q2984" s="9" t="s">
        <v>8315</v>
      </c>
      <c r="R2984" t="s">
        <v>8355</v>
      </c>
      <c r="S2984" s="16">
        <f t="shared" si="228"/>
        <v>42381.686840277776</v>
      </c>
      <c r="T2984" s="16">
        <f t="shared" si="229"/>
        <v>42411.686840277776</v>
      </c>
      <c r="U2984">
        <f t="shared" si="230"/>
        <v>2016</v>
      </c>
    </row>
    <row r="2985" spans="1:21" ht="43.2" hidden="1" x14ac:dyDescent="0.3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2"/>
        <v>147</v>
      </c>
      <c r="P2985">
        <f t="shared" si="231"/>
        <v>155.24</v>
      </c>
      <c r="Q2985" s="9" t="s">
        <v>8315</v>
      </c>
      <c r="R2985" t="s">
        <v>8355</v>
      </c>
      <c r="S2985" s="16">
        <f t="shared" si="228"/>
        <v>41894.632361111115</v>
      </c>
      <c r="T2985" s="16">
        <f t="shared" si="229"/>
        <v>41954.674027777779</v>
      </c>
      <c r="U2985">
        <f t="shared" si="230"/>
        <v>2014</v>
      </c>
    </row>
    <row r="2986" spans="1:21" ht="57.6" hidden="1" x14ac:dyDescent="0.3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2"/>
        <v>100</v>
      </c>
      <c r="P2986">
        <f t="shared" si="231"/>
        <v>115.08</v>
      </c>
      <c r="Q2986" s="9" t="s">
        <v>8315</v>
      </c>
      <c r="R2986" t="s">
        <v>8355</v>
      </c>
      <c r="S2986" s="16">
        <f t="shared" si="228"/>
        <v>42576.278715277775</v>
      </c>
      <c r="T2986" s="16">
        <f t="shared" si="229"/>
        <v>42606.278715277775</v>
      </c>
      <c r="U2986">
        <f t="shared" si="230"/>
        <v>2016</v>
      </c>
    </row>
    <row r="2987" spans="1:21" ht="57.6" hidden="1" x14ac:dyDescent="0.3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2"/>
        <v>122</v>
      </c>
      <c r="P2987">
        <f t="shared" si="231"/>
        <v>109.59</v>
      </c>
      <c r="Q2987" s="9" t="s">
        <v>8315</v>
      </c>
      <c r="R2987" t="s">
        <v>8355</v>
      </c>
      <c r="S2987" s="16">
        <f t="shared" si="228"/>
        <v>42654.973703703698</v>
      </c>
      <c r="T2987" s="16">
        <f t="shared" si="229"/>
        <v>42674.166666666672</v>
      </c>
      <c r="U2987">
        <f t="shared" si="230"/>
        <v>2016</v>
      </c>
    </row>
    <row r="2988" spans="1:21" ht="43.2" hidden="1" x14ac:dyDescent="0.3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2"/>
        <v>106</v>
      </c>
      <c r="P2988">
        <f t="shared" si="231"/>
        <v>45.21</v>
      </c>
      <c r="Q2988" s="9" t="s">
        <v>8315</v>
      </c>
      <c r="R2988" t="s">
        <v>8355</v>
      </c>
      <c r="S2988" s="16">
        <f t="shared" si="228"/>
        <v>42431.500069444446</v>
      </c>
      <c r="T2988" s="16">
        <f t="shared" si="229"/>
        <v>42491.458402777775</v>
      </c>
      <c r="U2988">
        <f t="shared" si="230"/>
        <v>2016</v>
      </c>
    </row>
    <row r="2989" spans="1:21" ht="57.6" hidden="1" x14ac:dyDescent="0.3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2"/>
        <v>110</v>
      </c>
      <c r="P2989">
        <f t="shared" si="231"/>
        <v>104.15</v>
      </c>
      <c r="Q2989" s="9" t="s">
        <v>8315</v>
      </c>
      <c r="R2989" t="s">
        <v>8355</v>
      </c>
      <c r="S2989" s="16">
        <f t="shared" si="228"/>
        <v>42627.307303240741</v>
      </c>
      <c r="T2989" s="16">
        <f t="shared" si="229"/>
        <v>42656</v>
      </c>
      <c r="U2989">
        <f t="shared" si="230"/>
        <v>2016</v>
      </c>
    </row>
    <row r="2990" spans="1:21" ht="43.2" hidden="1" x14ac:dyDescent="0.3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2"/>
        <v>100</v>
      </c>
      <c r="P2990">
        <f t="shared" si="231"/>
        <v>35.71</v>
      </c>
      <c r="Q2990" s="9" t="s">
        <v>8315</v>
      </c>
      <c r="R2990" t="s">
        <v>8355</v>
      </c>
      <c r="S2990" s="16">
        <f t="shared" si="228"/>
        <v>42511.362048611118</v>
      </c>
      <c r="T2990" s="16">
        <f t="shared" si="229"/>
        <v>42541.362048611118</v>
      </c>
      <c r="U2990">
        <f t="shared" si="230"/>
        <v>2016</v>
      </c>
    </row>
    <row r="2991" spans="1:21" hidden="1" x14ac:dyDescent="0.3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2"/>
        <v>177</v>
      </c>
      <c r="P2991">
        <f t="shared" si="231"/>
        <v>97</v>
      </c>
      <c r="Q2991" s="9" t="s">
        <v>8315</v>
      </c>
      <c r="R2991" t="s">
        <v>8355</v>
      </c>
      <c r="S2991" s="16">
        <f t="shared" si="228"/>
        <v>42337.02039351852</v>
      </c>
      <c r="T2991" s="16">
        <f t="shared" si="229"/>
        <v>42359.207638888889</v>
      </c>
      <c r="U2991">
        <f t="shared" si="230"/>
        <v>2015</v>
      </c>
    </row>
    <row r="2992" spans="1:21" ht="43.2" hidden="1" x14ac:dyDescent="0.3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2"/>
        <v>100</v>
      </c>
      <c r="P2992">
        <f t="shared" si="231"/>
        <v>370.37</v>
      </c>
      <c r="Q2992" s="9" t="s">
        <v>8315</v>
      </c>
      <c r="R2992" t="s">
        <v>8355</v>
      </c>
      <c r="S2992" s="16">
        <f t="shared" si="228"/>
        <v>42341.57430555555</v>
      </c>
      <c r="T2992" s="16">
        <f t="shared" si="229"/>
        <v>42376.57430555555</v>
      </c>
      <c r="U2992">
        <f t="shared" si="230"/>
        <v>2015</v>
      </c>
    </row>
    <row r="2993" spans="1:21" ht="43.2" hidden="1" x14ac:dyDescent="0.3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2"/>
        <v>103</v>
      </c>
      <c r="P2993">
        <f t="shared" si="231"/>
        <v>94.41</v>
      </c>
      <c r="Q2993" s="9" t="s">
        <v>8315</v>
      </c>
      <c r="R2993" t="s">
        <v>8355</v>
      </c>
      <c r="S2993" s="16">
        <f t="shared" si="228"/>
        <v>42740.837152777778</v>
      </c>
      <c r="T2993" s="16">
        <f t="shared" si="229"/>
        <v>42762.837152777778</v>
      </c>
      <c r="U2993">
        <f t="shared" si="230"/>
        <v>2017</v>
      </c>
    </row>
    <row r="2994" spans="1:21" ht="43.2" hidden="1" x14ac:dyDescent="0.3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2"/>
        <v>105</v>
      </c>
      <c r="P2994">
        <f t="shared" si="231"/>
        <v>48.98</v>
      </c>
      <c r="Q2994" s="9" t="s">
        <v>8315</v>
      </c>
      <c r="R2994" t="s">
        <v>8355</v>
      </c>
      <c r="S2994" s="16">
        <f t="shared" si="228"/>
        <v>42622.767476851848</v>
      </c>
      <c r="T2994" s="16">
        <f t="shared" si="229"/>
        <v>42652.767476851848</v>
      </c>
      <c r="U2994">
        <f t="shared" si="230"/>
        <v>2016</v>
      </c>
    </row>
    <row r="2995" spans="1:21" hidden="1" x14ac:dyDescent="0.3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2"/>
        <v>100</v>
      </c>
      <c r="P2995">
        <f t="shared" si="231"/>
        <v>45.59</v>
      </c>
      <c r="Q2995" s="9" t="s">
        <v>8315</v>
      </c>
      <c r="R2995" t="s">
        <v>8355</v>
      </c>
      <c r="S2995" s="16">
        <f t="shared" si="228"/>
        <v>42390.838738425926</v>
      </c>
      <c r="T2995" s="16">
        <f t="shared" si="229"/>
        <v>42420.838738425926</v>
      </c>
      <c r="U2995">
        <f t="shared" si="230"/>
        <v>2016</v>
      </c>
    </row>
    <row r="2996" spans="1:21" ht="43.2" hidden="1" x14ac:dyDescent="0.3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2"/>
        <v>458</v>
      </c>
      <c r="P2996">
        <f t="shared" si="231"/>
        <v>23.28</v>
      </c>
      <c r="Q2996" s="9" t="s">
        <v>8315</v>
      </c>
      <c r="R2996" t="s">
        <v>8355</v>
      </c>
      <c r="S2996" s="16">
        <f t="shared" si="228"/>
        <v>41885.478842592594</v>
      </c>
      <c r="T2996" s="16">
        <f t="shared" si="229"/>
        <v>41915.478842592594</v>
      </c>
      <c r="U2996">
        <f t="shared" si="230"/>
        <v>2014</v>
      </c>
    </row>
    <row r="2997" spans="1:21" ht="43.2" hidden="1" x14ac:dyDescent="0.3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2"/>
        <v>105</v>
      </c>
      <c r="P2997">
        <f t="shared" si="231"/>
        <v>63.23</v>
      </c>
      <c r="Q2997" s="9" t="s">
        <v>8315</v>
      </c>
      <c r="R2997" t="s">
        <v>8355</v>
      </c>
      <c r="S2997" s="16">
        <f t="shared" si="228"/>
        <v>42724.665173611109</v>
      </c>
      <c r="T2997" s="16">
        <f t="shared" si="229"/>
        <v>42754.665173611109</v>
      </c>
      <c r="U2997">
        <f t="shared" si="230"/>
        <v>2016</v>
      </c>
    </row>
    <row r="2998" spans="1:21" ht="28.8" hidden="1" x14ac:dyDescent="0.3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2"/>
        <v>172</v>
      </c>
      <c r="P2998">
        <f t="shared" si="231"/>
        <v>153.52000000000001</v>
      </c>
      <c r="Q2998" s="9" t="s">
        <v>8315</v>
      </c>
      <c r="R2998" t="s">
        <v>8355</v>
      </c>
      <c r="S2998" s="16">
        <f t="shared" si="228"/>
        <v>42090.912500000006</v>
      </c>
      <c r="T2998" s="16">
        <f t="shared" si="229"/>
        <v>42150.912500000006</v>
      </c>
      <c r="U2998">
        <f t="shared" si="230"/>
        <v>2015</v>
      </c>
    </row>
    <row r="2999" spans="1:21" ht="43.2" hidden="1" x14ac:dyDescent="0.3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2"/>
        <v>104</v>
      </c>
      <c r="P2999">
        <f t="shared" si="231"/>
        <v>90.2</v>
      </c>
      <c r="Q2999" s="9" t="s">
        <v>8315</v>
      </c>
      <c r="R2999" t="s">
        <v>8355</v>
      </c>
      <c r="S2999" s="16">
        <f t="shared" si="228"/>
        <v>42775.733715277776</v>
      </c>
      <c r="T2999" s="16">
        <f t="shared" si="229"/>
        <v>42793.207638888889</v>
      </c>
      <c r="U2999">
        <f t="shared" si="230"/>
        <v>2017</v>
      </c>
    </row>
    <row r="3000" spans="1:21" ht="43.2" hidden="1" x14ac:dyDescent="0.3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2"/>
        <v>103</v>
      </c>
      <c r="P3000">
        <f t="shared" si="231"/>
        <v>118.97</v>
      </c>
      <c r="Q3000" s="9" t="s">
        <v>8315</v>
      </c>
      <c r="R3000" t="s">
        <v>8355</v>
      </c>
      <c r="S3000" s="16">
        <f t="shared" si="228"/>
        <v>41778.193622685183</v>
      </c>
      <c r="T3000" s="16">
        <f t="shared" si="229"/>
        <v>41806.184027777781</v>
      </c>
      <c r="U3000">
        <f t="shared" si="230"/>
        <v>2014</v>
      </c>
    </row>
    <row r="3001" spans="1:21" ht="43.2" hidden="1" x14ac:dyDescent="0.3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2"/>
        <v>119</v>
      </c>
      <c r="P3001">
        <f t="shared" si="231"/>
        <v>80.25</v>
      </c>
      <c r="Q3001" s="9" t="s">
        <v>8315</v>
      </c>
      <c r="R3001" t="s">
        <v>8355</v>
      </c>
      <c r="S3001" s="16">
        <f t="shared" si="228"/>
        <v>42780.740277777775</v>
      </c>
      <c r="T3001" s="16">
        <f t="shared" si="229"/>
        <v>42795.083333333328</v>
      </c>
      <c r="U3001">
        <f t="shared" si="230"/>
        <v>2017</v>
      </c>
    </row>
    <row r="3002" spans="1:21" ht="43.2" hidden="1" x14ac:dyDescent="0.3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2"/>
        <v>100</v>
      </c>
      <c r="P3002">
        <f t="shared" si="231"/>
        <v>62.5</v>
      </c>
      <c r="Q3002" s="9" t="s">
        <v>8315</v>
      </c>
      <c r="R3002" t="s">
        <v>8355</v>
      </c>
      <c r="S3002" s="16">
        <f t="shared" si="228"/>
        <v>42752.827199074076</v>
      </c>
      <c r="T3002" s="16">
        <f t="shared" si="229"/>
        <v>42766.75</v>
      </c>
      <c r="U3002">
        <f t="shared" si="230"/>
        <v>2017</v>
      </c>
    </row>
    <row r="3003" spans="1:21" ht="43.2" hidden="1" x14ac:dyDescent="0.3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2"/>
        <v>319</v>
      </c>
      <c r="P3003">
        <f t="shared" si="231"/>
        <v>131.38</v>
      </c>
      <c r="Q3003" s="9" t="s">
        <v>8315</v>
      </c>
      <c r="R3003" t="s">
        <v>8355</v>
      </c>
      <c r="S3003" s="16">
        <f t="shared" si="228"/>
        <v>42534.895625000005</v>
      </c>
      <c r="T3003" s="16">
        <f t="shared" si="229"/>
        <v>42564.895625000005</v>
      </c>
      <c r="U3003">
        <f t="shared" si="230"/>
        <v>2016</v>
      </c>
    </row>
    <row r="3004" spans="1:21" ht="28.8" hidden="1" x14ac:dyDescent="0.3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2"/>
        <v>109</v>
      </c>
      <c r="P3004">
        <f t="shared" si="231"/>
        <v>73.03</v>
      </c>
      <c r="Q3004" s="9" t="s">
        <v>8315</v>
      </c>
      <c r="R3004" t="s">
        <v>8355</v>
      </c>
      <c r="S3004" s="16">
        <f t="shared" si="228"/>
        <v>41239.83625</v>
      </c>
      <c r="T3004" s="16">
        <f t="shared" si="229"/>
        <v>41269.83625</v>
      </c>
      <c r="U3004">
        <f t="shared" si="230"/>
        <v>2012</v>
      </c>
    </row>
    <row r="3005" spans="1:21" ht="43.2" hidden="1" x14ac:dyDescent="0.3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2"/>
        <v>101</v>
      </c>
      <c r="P3005">
        <f t="shared" si="231"/>
        <v>178.53</v>
      </c>
      <c r="Q3005" s="9" t="s">
        <v>8315</v>
      </c>
      <c r="R3005" t="s">
        <v>8355</v>
      </c>
      <c r="S3005" s="16">
        <f t="shared" si="228"/>
        <v>42398.849259259259</v>
      </c>
      <c r="T3005" s="16">
        <f t="shared" si="229"/>
        <v>42430.249305555553</v>
      </c>
      <c r="U3005">
        <f t="shared" si="230"/>
        <v>2016</v>
      </c>
    </row>
    <row r="3006" spans="1:21" ht="57.6" hidden="1" x14ac:dyDescent="0.3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2"/>
        <v>113</v>
      </c>
      <c r="P3006">
        <f t="shared" si="231"/>
        <v>162.91</v>
      </c>
      <c r="Q3006" s="9" t="s">
        <v>8315</v>
      </c>
      <c r="R3006" t="s">
        <v>8355</v>
      </c>
      <c r="S3006" s="16">
        <f t="shared" si="228"/>
        <v>41928.881064814814</v>
      </c>
      <c r="T3006" s="16">
        <f t="shared" si="229"/>
        <v>41958.922731481478</v>
      </c>
      <c r="U3006">
        <f t="shared" si="230"/>
        <v>2014</v>
      </c>
    </row>
    <row r="3007" spans="1:21" ht="43.2" hidden="1" x14ac:dyDescent="0.3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2"/>
        <v>120</v>
      </c>
      <c r="P3007">
        <f t="shared" si="231"/>
        <v>108.24</v>
      </c>
      <c r="Q3007" s="9" t="s">
        <v>8315</v>
      </c>
      <c r="R3007" t="s">
        <v>8355</v>
      </c>
      <c r="S3007" s="16">
        <f t="shared" si="228"/>
        <v>41888.674826388888</v>
      </c>
      <c r="T3007" s="16">
        <f t="shared" si="229"/>
        <v>41918.674826388888</v>
      </c>
      <c r="U3007">
        <f t="shared" si="230"/>
        <v>2014</v>
      </c>
    </row>
    <row r="3008" spans="1:21" ht="28.8" hidden="1" x14ac:dyDescent="0.3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2"/>
        <v>108</v>
      </c>
      <c r="P3008">
        <f t="shared" si="231"/>
        <v>88.87</v>
      </c>
      <c r="Q3008" s="9" t="s">
        <v>8315</v>
      </c>
      <c r="R3008" t="s">
        <v>8355</v>
      </c>
      <c r="S3008" s="16">
        <f t="shared" si="228"/>
        <v>41957.756840277783</v>
      </c>
      <c r="T3008" s="16">
        <f t="shared" si="229"/>
        <v>41987.756840277783</v>
      </c>
      <c r="U3008">
        <f t="shared" si="230"/>
        <v>2014</v>
      </c>
    </row>
    <row r="3009" spans="1:21" ht="28.8" hidden="1" x14ac:dyDescent="0.3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2"/>
        <v>180</v>
      </c>
      <c r="P3009">
        <f t="shared" si="231"/>
        <v>54</v>
      </c>
      <c r="Q3009" s="9" t="s">
        <v>8315</v>
      </c>
      <c r="R3009" t="s">
        <v>8355</v>
      </c>
      <c r="S3009" s="16">
        <f t="shared" si="228"/>
        <v>42098.216238425928</v>
      </c>
      <c r="T3009" s="16">
        <f t="shared" si="229"/>
        <v>42119.216238425928</v>
      </c>
      <c r="U3009">
        <f t="shared" si="230"/>
        <v>2015</v>
      </c>
    </row>
    <row r="3010" spans="1:21" ht="43.2" hidden="1" x14ac:dyDescent="0.3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2"/>
        <v>101</v>
      </c>
      <c r="P3010">
        <f t="shared" si="231"/>
        <v>116.73</v>
      </c>
      <c r="Q3010" s="9" t="s">
        <v>8315</v>
      </c>
      <c r="R3010" t="s">
        <v>8355</v>
      </c>
      <c r="S3010" s="16">
        <f t="shared" si="228"/>
        <v>42360.212025462963</v>
      </c>
      <c r="T3010" s="16">
        <f t="shared" si="229"/>
        <v>42390.212025462963</v>
      </c>
      <c r="U3010">
        <f t="shared" si="230"/>
        <v>2015</v>
      </c>
    </row>
    <row r="3011" spans="1:21" ht="43.2" hidden="1" x14ac:dyDescent="0.3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2"/>
        <v>120</v>
      </c>
      <c r="P3011">
        <f t="shared" si="231"/>
        <v>233.9</v>
      </c>
      <c r="Q3011" s="9" t="s">
        <v>8315</v>
      </c>
      <c r="R3011" t="s">
        <v>8355</v>
      </c>
      <c r="S3011" s="16">
        <f t="shared" ref="S3011:S3074" si="233">(((J3011/60)/60)/24)+DATE(1970,1,1)</f>
        <v>41939.569907407407</v>
      </c>
      <c r="T3011" s="16">
        <f t="shared" ref="T3011:T3074" si="234">(((I3011/60)/60)/24)+DATE(1970,1,1)</f>
        <v>41969.611574074079</v>
      </c>
      <c r="U3011">
        <f t="shared" ref="U3011:U3074" si="235">YEAR(S:S)</f>
        <v>2014</v>
      </c>
    </row>
    <row r="3012" spans="1:21" ht="43.2" hidden="1" x14ac:dyDescent="0.3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2"/>
        <v>158</v>
      </c>
      <c r="P3012">
        <f t="shared" ref="P3012:P3075" si="236">IFERROR(ROUND(E3012/L3012,2), "N/A")</f>
        <v>158</v>
      </c>
      <c r="Q3012" s="9" t="s">
        <v>8315</v>
      </c>
      <c r="R3012" t="s">
        <v>8355</v>
      </c>
      <c r="S3012" s="16">
        <f t="shared" si="233"/>
        <v>41996.832395833335</v>
      </c>
      <c r="T3012" s="16">
        <f t="shared" si="234"/>
        <v>42056.832395833335</v>
      </c>
      <c r="U3012">
        <f t="shared" si="235"/>
        <v>2014</v>
      </c>
    </row>
    <row r="3013" spans="1:21" ht="43.2" hidden="1" x14ac:dyDescent="0.3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ref="O3013:O3076" si="237">ROUND(E3013/D3013*100,0)</f>
        <v>124</v>
      </c>
      <c r="P3013">
        <f t="shared" si="236"/>
        <v>14.84</v>
      </c>
      <c r="Q3013" s="9" t="s">
        <v>8315</v>
      </c>
      <c r="R3013" t="s">
        <v>8355</v>
      </c>
      <c r="S3013" s="16">
        <f t="shared" si="233"/>
        <v>42334.468935185185</v>
      </c>
      <c r="T3013" s="16">
        <f t="shared" si="234"/>
        <v>42361.957638888889</v>
      </c>
      <c r="U3013">
        <f t="shared" si="235"/>
        <v>2015</v>
      </c>
    </row>
    <row r="3014" spans="1:21" ht="43.2" hidden="1" x14ac:dyDescent="0.3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7"/>
        <v>117</v>
      </c>
      <c r="P3014">
        <f t="shared" si="236"/>
        <v>85.18</v>
      </c>
      <c r="Q3014" s="9" t="s">
        <v>8315</v>
      </c>
      <c r="R3014" t="s">
        <v>8355</v>
      </c>
      <c r="S3014" s="16">
        <f t="shared" si="233"/>
        <v>42024.702893518523</v>
      </c>
      <c r="T3014" s="16">
        <f t="shared" si="234"/>
        <v>42045.702893518523</v>
      </c>
      <c r="U3014">
        <f t="shared" si="235"/>
        <v>2015</v>
      </c>
    </row>
    <row r="3015" spans="1:21" ht="43.2" hidden="1" x14ac:dyDescent="0.3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7"/>
        <v>157</v>
      </c>
      <c r="P3015">
        <f t="shared" si="236"/>
        <v>146.69</v>
      </c>
      <c r="Q3015" s="9" t="s">
        <v>8315</v>
      </c>
      <c r="R3015" t="s">
        <v>8355</v>
      </c>
      <c r="S3015" s="16">
        <f t="shared" si="233"/>
        <v>42146.836215277777</v>
      </c>
      <c r="T3015" s="16">
        <f t="shared" si="234"/>
        <v>42176.836215277777</v>
      </c>
      <c r="U3015">
        <f t="shared" si="235"/>
        <v>2015</v>
      </c>
    </row>
    <row r="3016" spans="1:21" ht="43.2" hidden="1" x14ac:dyDescent="0.3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7"/>
        <v>113</v>
      </c>
      <c r="P3016">
        <f t="shared" si="236"/>
        <v>50.76</v>
      </c>
      <c r="Q3016" s="9" t="s">
        <v>8315</v>
      </c>
      <c r="R3016" t="s">
        <v>8355</v>
      </c>
      <c r="S3016" s="16">
        <f t="shared" si="233"/>
        <v>41920.123611111114</v>
      </c>
      <c r="T3016" s="16">
        <f t="shared" si="234"/>
        <v>41948.208333333336</v>
      </c>
      <c r="U3016">
        <f t="shared" si="235"/>
        <v>2014</v>
      </c>
    </row>
    <row r="3017" spans="1:21" ht="43.2" hidden="1" x14ac:dyDescent="0.3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7"/>
        <v>103</v>
      </c>
      <c r="P3017">
        <f t="shared" si="236"/>
        <v>87.7</v>
      </c>
      <c r="Q3017" s="9" t="s">
        <v>8315</v>
      </c>
      <c r="R3017" t="s">
        <v>8355</v>
      </c>
      <c r="S3017" s="16">
        <f t="shared" si="233"/>
        <v>41785.72729166667</v>
      </c>
      <c r="T3017" s="16">
        <f t="shared" si="234"/>
        <v>41801.166666666664</v>
      </c>
      <c r="U3017">
        <f t="shared" si="235"/>
        <v>2014</v>
      </c>
    </row>
    <row r="3018" spans="1:21" ht="57.6" hidden="1" x14ac:dyDescent="0.3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7"/>
        <v>103</v>
      </c>
      <c r="P3018">
        <f t="shared" si="236"/>
        <v>242.28</v>
      </c>
      <c r="Q3018" s="9" t="s">
        <v>8315</v>
      </c>
      <c r="R3018" t="s">
        <v>8355</v>
      </c>
      <c r="S3018" s="16">
        <f t="shared" si="233"/>
        <v>41778.548055555555</v>
      </c>
      <c r="T3018" s="16">
        <f t="shared" si="234"/>
        <v>41838.548055555555</v>
      </c>
      <c r="U3018">
        <f t="shared" si="235"/>
        <v>2014</v>
      </c>
    </row>
    <row r="3019" spans="1:21" ht="43.2" hidden="1" x14ac:dyDescent="0.3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7"/>
        <v>106</v>
      </c>
      <c r="P3019">
        <f t="shared" si="236"/>
        <v>146.44999999999999</v>
      </c>
      <c r="Q3019" s="9" t="s">
        <v>8315</v>
      </c>
      <c r="R3019" t="s">
        <v>8355</v>
      </c>
      <c r="S3019" s="16">
        <f t="shared" si="233"/>
        <v>41841.850034722222</v>
      </c>
      <c r="T3019" s="16">
        <f t="shared" si="234"/>
        <v>41871.850034722222</v>
      </c>
      <c r="U3019">
        <f t="shared" si="235"/>
        <v>2014</v>
      </c>
    </row>
    <row r="3020" spans="1:21" ht="43.2" hidden="1" x14ac:dyDescent="0.3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7"/>
        <v>101</v>
      </c>
      <c r="P3020">
        <f t="shared" si="236"/>
        <v>103.17</v>
      </c>
      <c r="Q3020" s="9" t="s">
        <v>8315</v>
      </c>
      <c r="R3020" t="s">
        <v>8355</v>
      </c>
      <c r="S3020" s="16">
        <f t="shared" si="233"/>
        <v>42163.29833333334</v>
      </c>
      <c r="T3020" s="16">
        <f t="shared" si="234"/>
        <v>42205.916666666672</v>
      </c>
      <c r="U3020">
        <f t="shared" si="235"/>
        <v>2015</v>
      </c>
    </row>
    <row r="3021" spans="1:21" ht="43.2" hidden="1" x14ac:dyDescent="0.3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7"/>
        <v>121</v>
      </c>
      <c r="P3021">
        <f t="shared" si="236"/>
        <v>80.459999999999994</v>
      </c>
      <c r="Q3021" s="9" t="s">
        <v>8315</v>
      </c>
      <c r="R3021" t="s">
        <v>8355</v>
      </c>
      <c r="S3021" s="16">
        <f t="shared" si="233"/>
        <v>41758.833564814813</v>
      </c>
      <c r="T3021" s="16">
        <f t="shared" si="234"/>
        <v>41786.125</v>
      </c>
      <c r="U3021">
        <f t="shared" si="235"/>
        <v>2014</v>
      </c>
    </row>
    <row r="3022" spans="1:21" ht="43.2" hidden="1" x14ac:dyDescent="0.3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7"/>
        <v>101</v>
      </c>
      <c r="P3022">
        <f t="shared" si="236"/>
        <v>234.67</v>
      </c>
      <c r="Q3022" s="9" t="s">
        <v>8315</v>
      </c>
      <c r="R3022" t="s">
        <v>8355</v>
      </c>
      <c r="S3022" s="16">
        <f t="shared" si="233"/>
        <v>42170.846446759257</v>
      </c>
      <c r="T3022" s="16">
        <f t="shared" si="234"/>
        <v>42230.846446759257</v>
      </c>
      <c r="U3022">
        <f t="shared" si="235"/>
        <v>2015</v>
      </c>
    </row>
    <row r="3023" spans="1:21" ht="43.2" hidden="1" x14ac:dyDescent="0.3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7"/>
        <v>116</v>
      </c>
      <c r="P3023">
        <f t="shared" si="236"/>
        <v>50.69</v>
      </c>
      <c r="Q3023" s="9" t="s">
        <v>8315</v>
      </c>
      <c r="R3023" t="s">
        <v>8355</v>
      </c>
      <c r="S3023" s="16">
        <f t="shared" si="233"/>
        <v>42660.618854166663</v>
      </c>
      <c r="T3023" s="16">
        <f t="shared" si="234"/>
        <v>42696.249305555553</v>
      </c>
      <c r="U3023">
        <f t="shared" si="235"/>
        <v>2016</v>
      </c>
    </row>
    <row r="3024" spans="1:21" ht="43.2" hidden="1" x14ac:dyDescent="0.3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7"/>
        <v>101</v>
      </c>
      <c r="P3024">
        <f t="shared" si="236"/>
        <v>162.71</v>
      </c>
      <c r="Q3024" s="9" t="s">
        <v>8315</v>
      </c>
      <c r="R3024" t="s">
        <v>8355</v>
      </c>
      <c r="S3024" s="16">
        <f t="shared" si="233"/>
        <v>42564.95380787037</v>
      </c>
      <c r="T3024" s="16">
        <f t="shared" si="234"/>
        <v>42609.95380787037</v>
      </c>
      <c r="U3024">
        <f t="shared" si="235"/>
        <v>2016</v>
      </c>
    </row>
    <row r="3025" spans="1:21" ht="57.6" hidden="1" x14ac:dyDescent="0.3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7"/>
        <v>103</v>
      </c>
      <c r="P3025">
        <f t="shared" si="236"/>
        <v>120.17</v>
      </c>
      <c r="Q3025" s="9" t="s">
        <v>8315</v>
      </c>
      <c r="R3025" t="s">
        <v>8355</v>
      </c>
      <c r="S3025" s="16">
        <f t="shared" si="233"/>
        <v>42121.675763888896</v>
      </c>
      <c r="T3025" s="16">
        <f t="shared" si="234"/>
        <v>42166.675763888896</v>
      </c>
      <c r="U3025">
        <f t="shared" si="235"/>
        <v>2015</v>
      </c>
    </row>
    <row r="3026" spans="1:21" ht="43.2" hidden="1" x14ac:dyDescent="0.3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7"/>
        <v>246</v>
      </c>
      <c r="P3026">
        <f t="shared" si="236"/>
        <v>67.7</v>
      </c>
      <c r="Q3026" s="9" t="s">
        <v>8315</v>
      </c>
      <c r="R3026" t="s">
        <v>8355</v>
      </c>
      <c r="S3026" s="16">
        <f t="shared" si="233"/>
        <v>41158.993923611109</v>
      </c>
      <c r="T3026" s="16">
        <f t="shared" si="234"/>
        <v>41188.993923611109</v>
      </c>
      <c r="U3026">
        <f t="shared" si="235"/>
        <v>2012</v>
      </c>
    </row>
    <row r="3027" spans="1:21" ht="43.2" hidden="1" x14ac:dyDescent="0.3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7"/>
        <v>302</v>
      </c>
      <c r="P3027">
        <f t="shared" si="236"/>
        <v>52.1</v>
      </c>
      <c r="Q3027" s="9" t="s">
        <v>8315</v>
      </c>
      <c r="R3027" t="s">
        <v>8355</v>
      </c>
      <c r="S3027" s="16">
        <f t="shared" si="233"/>
        <v>41761.509409722225</v>
      </c>
      <c r="T3027" s="16">
        <f t="shared" si="234"/>
        <v>41789.666666666664</v>
      </c>
      <c r="U3027">
        <f t="shared" si="235"/>
        <v>2014</v>
      </c>
    </row>
    <row r="3028" spans="1:21" ht="57.6" hidden="1" x14ac:dyDescent="0.3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7"/>
        <v>143</v>
      </c>
      <c r="P3028">
        <f t="shared" si="236"/>
        <v>51.6</v>
      </c>
      <c r="Q3028" s="9" t="s">
        <v>8315</v>
      </c>
      <c r="R3028" t="s">
        <v>8355</v>
      </c>
      <c r="S3028" s="16">
        <f t="shared" si="233"/>
        <v>42783.459398148145</v>
      </c>
      <c r="T3028" s="16">
        <f t="shared" si="234"/>
        <v>42797.459398148145</v>
      </c>
      <c r="U3028">
        <f t="shared" si="235"/>
        <v>2017</v>
      </c>
    </row>
    <row r="3029" spans="1:21" ht="43.2" hidden="1" x14ac:dyDescent="0.3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7"/>
        <v>131</v>
      </c>
      <c r="P3029">
        <f t="shared" si="236"/>
        <v>164.3</v>
      </c>
      <c r="Q3029" s="9" t="s">
        <v>8315</v>
      </c>
      <c r="R3029" t="s">
        <v>8355</v>
      </c>
      <c r="S3029" s="16">
        <f t="shared" si="233"/>
        <v>42053.704293981486</v>
      </c>
      <c r="T3029" s="16">
        <f t="shared" si="234"/>
        <v>42083.662627314814</v>
      </c>
      <c r="U3029">
        <f t="shared" si="235"/>
        <v>2015</v>
      </c>
    </row>
    <row r="3030" spans="1:21" ht="28.8" hidden="1" x14ac:dyDescent="0.3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7"/>
        <v>168</v>
      </c>
      <c r="P3030">
        <f t="shared" si="236"/>
        <v>84.86</v>
      </c>
      <c r="Q3030" s="9" t="s">
        <v>8315</v>
      </c>
      <c r="R3030" t="s">
        <v>8355</v>
      </c>
      <c r="S3030" s="16">
        <f t="shared" si="233"/>
        <v>42567.264178240745</v>
      </c>
      <c r="T3030" s="16">
        <f t="shared" si="234"/>
        <v>42597.264178240745</v>
      </c>
      <c r="U3030">
        <f t="shared" si="235"/>
        <v>2016</v>
      </c>
    </row>
    <row r="3031" spans="1:21" ht="43.2" hidden="1" x14ac:dyDescent="0.3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7"/>
        <v>110</v>
      </c>
      <c r="P3031">
        <f t="shared" si="236"/>
        <v>94.55</v>
      </c>
      <c r="Q3031" s="9" t="s">
        <v>8315</v>
      </c>
      <c r="R3031" t="s">
        <v>8355</v>
      </c>
      <c r="S3031" s="16">
        <f t="shared" si="233"/>
        <v>41932.708877314813</v>
      </c>
      <c r="T3031" s="16">
        <f t="shared" si="234"/>
        <v>41961.190972222219</v>
      </c>
      <c r="U3031">
        <f t="shared" si="235"/>
        <v>2014</v>
      </c>
    </row>
    <row r="3032" spans="1:21" ht="43.2" hidden="1" x14ac:dyDescent="0.3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7"/>
        <v>107</v>
      </c>
      <c r="P3032">
        <f t="shared" si="236"/>
        <v>45.54</v>
      </c>
      <c r="Q3032" s="9" t="s">
        <v>8315</v>
      </c>
      <c r="R3032" t="s">
        <v>8355</v>
      </c>
      <c r="S3032" s="16">
        <f t="shared" si="233"/>
        <v>42233.747349537036</v>
      </c>
      <c r="T3032" s="16">
        <f t="shared" si="234"/>
        <v>42263.747349537036</v>
      </c>
      <c r="U3032">
        <f t="shared" si="235"/>
        <v>2015</v>
      </c>
    </row>
    <row r="3033" spans="1:21" ht="72" hidden="1" x14ac:dyDescent="0.3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7"/>
        <v>100</v>
      </c>
      <c r="P3033">
        <f t="shared" si="236"/>
        <v>51.72</v>
      </c>
      <c r="Q3033" s="9" t="s">
        <v>8315</v>
      </c>
      <c r="R3033" t="s">
        <v>8355</v>
      </c>
      <c r="S3033" s="16">
        <f t="shared" si="233"/>
        <v>42597.882488425923</v>
      </c>
      <c r="T3033" s="16">
        <f t="shared" si="234"/>
        <v>42657.882488425923</v>
      </c>
      <c r="U3033">
        <f t="shared" si="235"/>
        <v>2016</v>
      </c>
    </row>
    <row r="3034" spans="1:21" ht="43.2" hidden="1" x14ac:dyDescent="0.3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7"/>
        <v>127</v>
      </c>
      <c r="P3034">
        <f t="shared" si="236"/>
        <v>50.88</v>
      </c>
      <c r="Q3034" s="9" t="s">
        <v>8315</v>
      </c>
      <c r="R3034" t="s">
        <v>8355</v>
      </c>
      <c r="S3034" s="16">
        <f t="shared" si="233"/>
        <v>42228.044664351852</v>
      </c>
      <c r="T3034" s="16">
        <f t="shared" si="234"/>
        <v>42258.044664351852</v>
      </c>
      <c r="U3034">
        <f t="shared" si="235"/>
        <v>2015</v>
      </c>
    </row>
    <row r="3035" spans="1:21" ht="43.2" hidden="1" x14ac:dyDescent="0.3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7"/>
        <v>147</v>
      </c>
      <c r="P3035">
        <f t="shared" si="236"/>
        <v>191.13</v>
      </c>
      <c r="Q3035" s="9" t="s">
        <v>8315</v>
      </c>
      <c r="R3035" t="s">
        <v>8355</v>
      </c>
      <c r="S3035" s="16">
        <f t="shared" si="233"/>
        <v>42570.110243055555</v>
      </c>
      <c r="T3035" s="16">
        <f t="shared" si="234"/>
        <v>42600.110243055555</v>
      </c>
      <c r="U3035">
        <f t="shared" si="235"/>
        <v>2016</v>
      </c>
    </row>
    <row r="3036" spans="1:21" ht="72" hidden="1" x14ac:dyDescent="0.3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7"/>
        <v>113</v>
      </c>
      <c r="P3036">
        <f t="shared" si="236"/>
        <v>89.31</v>
      </c>
      <c r="Q3036" s="9" t="s">
        <v>8315</v>
      </c>
      <c r="R3036" t="s">
        <v>8355</v>
      </c>
      <c r="S3036" s="16">
        <f t="shared" si="233"/>
        <v>42644.535358796296</v>
      </c>
      <c r="T3036" s="16">
        <f t="shared" si="234"/>
        <v>42675.165972222225</v>
      </c>
      <c r="U3036">
        <f t="shared" si="235"/>
        <v>2016</v>
      </c>
    </row>
    <row r="3037" spans="1:21" ht="28.8" hidden="1" x14ac:dyDescent="0.3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7"/>
        <v>109</v>
      </c>
      <c r="P3037">
        <f t="shared" si="236"/>
        <v>88.59</v>
      </c>
      <c r="Q3037" s="9" t="s">
        <v>8315</v>
      </c>
      <c r="R3037" t="s">
        <v>8355</v>
      </c>
      <c r="S3037" s="16">
        <f t="shared" si="233"/>
        <v>41368.560289351852</v>
      </c>
      <c r="T3037" s="16">
        <f t="shared" si="234"/>
        <v>41398.560289351852</v>
      </c>
      <c r="U3037">
        <f t="shared" si="235"/>
        <v>2013</v>
      </c>
    </row>
    <row r="3038" spans="1:21" ht="43.2" hidden="1" x14ac:dyDescent="0.3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7"/>
        <v>127</v>
      </c>
      <c r="P3038">
        <f t="shared" si="236"/>
        <v>96.3</v>
      </c>
      <c r="Q3038" s="9" t="s">
        <v>8315</v>
      </c>
      <c r="R3038" t="s">
        <v>8355</v>
      </c>
      <c r="S3038" s="16">
        <f t="shared" si="233"/>
        <v>41466.785231481481</v>
      </c>
      <c r="T3038" s="16">
        <f t="shared" si="234"/>
        <v>41502.499305555553</v>
      </c>
      <c r="U3038">
        <f t="shared" si="235"/>
        <v>2013</v>
      </c>
    </row>
    <row r="3039" spans="1:21" ht="57.6" hidden="1" x14ac:dyDescent="0.3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7"/>
        <v>213</v>
      </c>
      <c r="P3039">
        <f t="shared" si="236"/>
        <v>33.31</v>
      </c>
      <c r="Q3039" s="9" t="s">
        <v>8315</v>
      </c>
      <c r="R3039" t="s">
        <v>8355</v>
      </c>
      <c r="S3039" s="16">
        <f t="shared" si="233"/>
        <v>40378.893206018518</v>
      </c>
      <c r="T3039" s="16">
        <f t="shared" si="234"/>
        <v>40453.207638888889</v>
      </c>
      <c r="U3039">
        <f t="shared" si="235"/>
        <v>2010</v>
      </c>
    </row>
    <row r="3040" spans="1:21" ht="43.2" hidden="1" x14ac:dyDescent="0.3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7"/>
        <v>101</v>
      </c>
      <c r="P3040">
        <f t="shared" si="236"/>
        <v>37.22</v>
      </c>
      <c r="Q3040" s="9" t="s">
        <v>8315</v>
      </c>
      <c r="R3040" t="s">
        <v>8355</v>
      </c>
      <c r="S3040" s="16">
        <f t="shared" si="233"/>
        <v>42373.252280092594</v>
      </c>
      <c r="T3040" s="16">
        <f t="shared" si="234"/>
        <v>42433.252280092594</v>
      </c>
      <c r="U3040">
        <f t="shared" si="235"/>
        <v>2016</v>
      </c>
    </row>
    <row r="3041" spans="1:21" ht="43.2" hidden="1" x14ac:dyDescent="0.3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7"/>
        <v>109</v>
      </c>
      <c r="P3041">
        <f t="shared" si="236"/>
        <v>92.13</v>
      </c>
      <c r="Q3041" s="9" t="s">
        <v>8315</v>
      </c>
      <c r="R3041" t="s">
        <v>8355</v>
      </c>
      <c r="S3041" s="16">
        <f t="shared" si="233"/>
        <v>41610.794421296298</v>
      </c>
      <c r="T3041" s="16">
        <f t="shared" si="234"/>
        <v>41637.332638888889</v>
      </c>
      <c r="U3041">
        <f t="shared" si="235"/>
        <v>2013</v>
      </c>
    </row>
    <row r="3042" spans="1:21" ht="43.2" hidden="1" x14ac:dyDescent="0.3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7"/>
        <v>108</v>
      </c>
      <c r="P3042">
        <f t="shared" si="236"/>
        <v>76.790000000000006</v>
      </c>
      <c r="Q3042" s="9" t="s">
        <v>8315</v>
      </c>
      <c r="R3042" t="s">
        <v>8355</v>
      </c>
      <c r="S3042" s="16">
        <f t="shared" si="233"/>
        <v>42177.791909722218</v>
      </c>
      <c r="T3042" s="16">
        <f t="shared" si="234"/>
        <v>42181.958333333328</v>
      </c>
      <c r="U3042">
        <f t="shared" si="235"/>
        <v>2015</v>
      </c>
    </row>
    <row r="3043" spans="1:21" ht="28.8" hidden="1" x14ac:dyDescent="0.3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7"/>
        <v>110</v>
      </c>
      <c r="P3043">
        <f t="shared" si="236"/>
        <v>96.53</v>
      </c>
      <c r="Q3043" s="9" t="s">
        <v>8315</v>
      </c>
      <c r="R3043" t="s">
        <v>8355</v>
      </c>
      <c r="S3043" s="16">
        <f t="shared" si="233"/>
        <v>42359.868611111116</v>
      </c>
      <c r="T3043" s="16">
        <f t="shared" si="234"/>
        <v>42389.868611111116</v>
      </c>
      <c r="U3043">
        <f t="shared" si="235"/>
        <v>2015</v>
      </c>
    </row>
    <row r="3044" spans="1:21" ht="57.6" hidden="1" x14ac:dyDescent="0.3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7"/>
        <v>128</v>
      </c>
      <c r="P3044">
        <f t="shared" si="236"/>
        <v>51.89</v>
      </c>
      <c r="Q3044" s="9" t="s">
        <v>8315</v>
      </c>
      <c r="R3044" t="s">
        <v>8355</v>
      </c>
      <c r="S3044" s="16">
        <f t="shared" si="233"/>
        <v>42253.688043981485</v>
      </c>
      <c r="T3044" s="16">
        <f t="shared" si="234"/>
        <v>42283.688043981485</v>
      </c>
      <c r="U3044">
        <f t="shared" si="235"/>
        <v>2015</v>
      </c>
    </row>
    <row r="3045" spans="1:21" ht="43.2" hidden="1" x14ac:dyDescent="0.3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7"/>
        <v>110</v>
      </c>
      <c r="P3045">
        <f t="shared" si="236"/>
        <v>128.91</v>
      </c>
      <c r="Q3045" s="9" t="s">
        <v>8315</v>
      </c>
      <c r="R3045" t="s">
        <v>8355</v>
      </c>
      <c r="S3045" s="16">
        <f t="shared" si="233"/>
        <v>42083.070590277777</v>
      </c>
      <c r="T3045" s="16">
        <f t="shared" si="234"/>
        <v>42110.118055555555</v>
      </c>
      <c r="U3045">
        <f t="shared" si="235"/>
        <v>2015</v>
      </c>
    </row>
    <row r="3046" spans="1:21" ht="43.2" hidden="1" x14ac:dyDescent="0.3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7"/>
        <v>109</v>
      </c>
      <c r="P3046">
        <f t="shared" si="236"/>
        <v>84.11</v>
      </c>
      <c r="Q3046" s="9" t="s">
        <v>8315</v>
      </c>
      <c r="R3046" t="s">
        <v>8355</v>
      </c>
      <c r="S3046" s="16">
        <f t="shared" si="233"/>
        <v>42387.7268287037</v>
      </c>
      <c r="T3046" s="16">
        <f t="shared" si="234"/>
        <v>42402.7268287037</v>
      </c>
      <c r="U3046">
        <f t="shared" si="235"/>
        <v>2016</v>
      </c>
    </row>
    <row r="3047" spans="1:21" ht="43.2" hidden="1" x14ac:dyDescent="0.3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7"/>
        <v>133</v>
      </c>
      <c r="P3047">
        <f t="shared" si="236"/>
        <v>82.94</v>
      </c>
      <c r="Q3047" s="9" t="s">
        <v>8315</v>
      </c>
      <c r="R3047" t="s">
        <v>8355</v>
      </c>
      <c r="S3047" s="16">
        <f t="shared" si="233"/>
        <v>41843.155729166669</v>
      </c>
      <c r="T3047" s="16">
        <f t="shared" si="234"/>
        <v>41873.155729166669</v>
      </c>
      <c r="U3047">
        <f t="shared" si="235"/>
        <v>2014</v>
      </c>
    </row>
    <row r="3048" spans="1:21" ht="57.6" hidden="1" x14ac:dyDescent="0.3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7"/>
        <v>191</v>
      </c>
      <c r="P3048">
        <f t="shared" si="236"/>
        <v>259.95</v>
      </c>
      <c r="Q3048" s="9" t="s">
        <v>8315</v>
      </c>
      <c r="R3048" t="s">
        <v>8355</v>
      </c>
      <c r="S3048" s="16">
        <f t="shared" si="233"/>
        <v>41862.803078703706</v>
      </c>
      <c r="T3048" s="16">
        <f t="shared" si="234"/>
        <v>41892.202777777777</v>
      </c>
      <c r="U3048">
        <f t="shared" si="235"/>
        <v>2014</v>
      </c>
    </row>
    <row r="3049" spans="1:21" ht="43.2" hidden="1" x14ac:dyDescent="0.3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7"/>
        <v>149</v>
      </c>
      <c r="P3049">
        <f t="shared" si="236"/>
        <v>37.25</v>
      </c>
      <c r="Q3049" s="9" t="s">
        <v>8315</v>
      </c>
      <c r="R3049" t="s">
        <v>8355</v>
      </c>
      <c r="S3049" s="16">
        <f t="shared" si="233"/>
        <v>42443.989050925928</v>
      </c>
      <c r="T3049" s="16">
        <f t="shared" si="234"/>
        <v>42487.552777777775</v>
      </c>
      <c r="U3049">
        <f t="shared" si="235"/>
        <v>2016</v>
      </c>
    </row>
    <row r="3050" spans="1:21" ht="43.2" hidden="1" x14ac:dyDescent="0.3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7"/>
        <v>166</v>
      </c>
      <c r="P3050">
        <f t="shared" si="236"/>
        <v>177.02</v>
      </c>
      <c r="Q3050" s="9" t="s">
        <v>8315</v>
      </c>
      <c r="R3050" t="s">
        <v>8355</v>
      </c>
      <c r="S3050" s="16">
        <f t="shared" si="233"/>
        <v>41975.901180555549</v>
      </c>
      <c r="T3050" s="16">
        <f t="shared" si="234"/>
        <v>42004.890277777777</v>
      </c>
      <c r="U3050">
        <f t="shared" si="235"/>
        <v>2014</v>
      </c>
    </row>
    <row r="3051" spans="1:21" ht="57.6" hidden="1" x14ac:dyDescent="0.3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7"/>
        <v>107</v>
      </c>
      <c r="P3051">
        <f t="shared" si="236"/>
        <v>74.069999999999993</v>
      </c>
      <c r="Q3051" s="9" t="s">
        <v>8315</v>
      </c>
      <c r="R3051" t="s">
        <v>8355</v>
      </c>
      <c r="S3051" s="16">
        <f t="shared" si="233"/>
        <v>42139.014525462961</v>
      </c>
      <c r="T3051" s="16">
        <f t="shared" si="234"/>
        <v>42169.014525462961</v>
      </c>
      <c r="U3051">
        <f t="shared" si="235"/>
        <v>2015</v>
      </c>
    </row>
    <row r="3052" spans="1:21" ht="28.8" hidden="1" x14ac:dyDescent="0.3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7"/>
        <v>106</v>
      </c>
      <c r="P3052">
        <f t="shared" si="236"/>
        <v>70.67</v>
      </c>
      <c r="Q3052" s="9" t="s">
        <v>8315</v>
      </c>
      <c r="R3052" t="s">
        <v>8355</v>
      </c>
      <c r="S3052" s="16">
        <f t="shared" si="233"/>
        <v>42465.16851851852</v>
      </c>
      <c r="T3052" s="16">
        <f t="shared" si="234"/>
        <v>42495.16851851852</v>
      </c>
      <c r="U3052">
        <f t="shared" si="235"/>
        <v>2016</v>
      </c>
    </row>
    <row r="3053" spans="1:21" ht="57.6" hidden="1" x14ac:dyDescent="0.3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7"/>
        <v>24</v>
      </c>
      <c r="P3053">
        <f t="shared" si="236"/>
        <v>23.63</v>
      </c>
      <c r="Q3053" s="9" t="s">
        <v>8315</v>
      </c>
      <c r="R3053" t="s">
        <v>8355</v>
      </c>
      <c r="S3053" s="16">
        <f t="shared" si="233"/>
        <v>42744.416030092587</v>
      </c>
      <c r="T3053" s="16">
        <f t="shared" si="234"/>
        <v>42774.416030092587</v>
      </c>
      <c r="U3053">
        <f t="shared" si="235"/>
        <v>2017</v>
      </c>
    </row>
    <row r="3054" spans="1:21" ht="43.2" hidden="1" x14ac:dyDescent="0.3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7"/>
        <v>0</v>
      </c>
      <c r="P3054">
        <f t="shared" si="236"/>
        <v>37.5</v>
      </c>
      <c r="Q3054" s="9" t="s">
        <v>8315</v>
      </c>
      <c r="R3054" t="s">
        <v>8355</v>
      </c>
      <c r="S3054" s="16">
        <f t="shared" si="233"/>
        <v>42122.670069444444</v>
      </c>
      <c r="T3054" s="16">
        <f t="shared" si="234"/>
        <v>42152.665972222225</v>
      </c>
      <c r="U3054">
        <f t="shared" si="235"/>
        <v>2015</v>
      </c>
    </row>
    <row r="3055" spans="1:21" ht="57.6" hidden="1" x14ac:dyDescent="0.3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7"/>
        <v>0</v>
      </c>
      <c r="P3055">
        <f t="shared" si="236"/>
        <v>13.33</v>
      </c>
      <c r="Q3055" s="9" t="s">
        <v>8315</v>
      </c>
      <c r="R3055" t="s">
        <v>8355</v>
      </c>
      <c r="S3055" s="16">
        <f t="shared" si="233"/>
        <v>41862.761724537035</v>
      </c>
      <c r="T3055" s="16">
        <f t="shared" si="234"/>
        <v>41914.165972222225</v>
      </c>
      <c r="U3055">
        <f t="shared" si="235"/>
        <v>2014</v>
      </c>
    </row>
    <row r="3056" spans="1:21" ht="43.2" hidden="1" x14ac:dyDescent="0.3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7"/>
        <v>0</v>
      </c>
      <c r="P3056" t="str">
        <f t="shared" si="236"/>
        <v>N/A</v>
      </c>
      <c r="Q3056" s="9" t="s">
        <v>8315</v>
      </c>
      <c r="R3056" t="s">
        <v>8355</v>
      </c>
      <c r="S3056" s="16">
        <f t="shared" si="233"/>
        <v>42027.832800925928</v>
      </c>
      <c r="T3056" s="16">
        <f t="shared" si="234"/>
        <v>42065.044444444444</v>
      </c>
      <c r="U3056">
        <f t="shared" si="235"/>
        <v>2015</v>
      </c>
    </row>
    <row r="3057" spans="1:21" ht="43.2" hidden="1" x14ac:dyDescent="0.3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7"/>
        <v>0</v>
      </c>
      <c r="P3057">
        <f t="shared" si="236"/>
        <v>1</v>
      </c>
      <c r="Q3057" s="9" t="s">
        <v>8315</v>
      </c>
      <c r="R3057" t="s">
        <v>8355</v>
      </c>
      <c r="S3057" s="16">
        <f t="shared" si="233"/>
        <v>41953.95821759259</v>
      </c>
      <c r="T3057" s="16">
        <f t="shared" si="234"/>
        <v>42013.95821759259</v>
      </c>
      <c r="U3057">
        <f t="shared" si="235"/>
        <v>2014</v>
      </c>
    </row>
    <row r="3058" spans="1:21" ht="43.2" hidden="1" x14ac:dyDescent="0.3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7"/>
        <v>0</v>
      </c>
      <c r="P3058" t="str">
        <f t="shared" si="236"/>
        <v>N/A</v>
      </c>
      <c r="Q3058" s="9" t="s">
        <v>8315</v>
      </c>
      <c r="R3058" t="s">
        <v>8355</v>
      </c>
      <c r="S3058" s="16">
        <f t="shared" si="233"/>
        <v>41851.636388888888</v>
      </c>
      <c r="T3058" s="16">
        <f t="shared" si="234"/>
        <v>41911.636388888888</v>
      </c>
      <c r="U3058">
        <f t="shared" si="235"/>
        <v>2014</v>
      </c>
    </row>
    <row r="3059" spans="1:21" ht="43.2" hidden="1" x14ac:dyDescent="0.3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7"/>
        <v>0</v>
      </c>
      <c r="P3059" t="str">
        <f t="shared" si="236"/>
        <v>N/A</v>
      </c>
      <c r="Q3059" s="9" t="s">
        <v>8315</v>
      </c>
      <c r="R3059" t="s">
        <v>8355</v>
      </c>
      <c r="S3059" s="16">
        <f t="shared" si="233"/>
        <v>42433.650590277779</v>
      </c>
      <c r="T3059" s="16">
        <f t="shared" si="234"/>
        <v>42463.608923611115</v>
      </c>
      <c r="U3059">
        <f t="shared" si="235"/>
        <v>2016</v>
      </c>
    </row>
    <row r="3060" spans="1:21" ht="57.6" hidden="1" x14ac:dyDescent="0.3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7"/>
        <v>0</v>
      </c>
      <c r="P3060">
        <f t="shared" si="236"/>
        <v>1</v>
      </c>
      <c r="Q3060" s="9" t="s">
        <v>8315</v>
      </c>
      <c r="R3060" t="s">
        <v>8355</v>
      </c>
      <c r="S3060" s="16">
        <f t="shared" si="233"/>
        <v>42460.374305555553</v>
      </c>
      <c r="T3060" s="16">
        <f t="shared" si="234"/>
        <v>42510.374305555553</v>
      </c>
      <c r="U3060">
        <f t="shared" si="235"/>
        <v>2016</v>
      </c>
    </row>
    <row r="3061" spans="1:21" ht="43.2" hidden="1" x14ac:dyDescent="0.3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7"/>
        <v>3</v>
      </c>
      <c r="P3061">
        <f t="shared" si="236"/>
        <v>41</v>
      </c>
      <c r="Q3061" s="9" t="s">
        <v>8315</v>
      </c>
      <c r="R3061" t="s">
        <v>8355</v>
      </c>
      <c r="S3061" s="16">
        <f t="shared" si="233"/>
        <v>41829.935717592591</v>
      </c>
      <c r="T3061" s="16">
        <f t="shared" si="234"/>
        <v>41859.935717592591</v>
      </c>
      <c r="U3061">
        <f t="shared" si="235"/>
        <v>2014</v>
      </c>
    </row>
    <row r="3062" spans="1:21" ht="28.8" hidden="1" x14ac:dyDescent="0.3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7"/>
        <v>0</v>
      </c>
      <c r="P3062">
        <f t="shared" si="236"/>
        <v>55.83</v>
      </c>
      <c r="Q3062" s="9" t="s">
        <v>8315</v>
      </c>
      <c r="R3062" t="s">
        <v>8355</v>
      </c>
      <c r="S3062" s="16">
        <f t="shared" si="233"/>
        <v>42245.274699074071</v>
      </c>
      <c r="T3062" s="16">
        <f t="shared" si="234"/>
        <v>42275.274699074071</v>
      </c>
      <c r="U3062">
        <f t="shared" si="235"/>
        <v>2015</v>
      </c>
    </row>
    <row r="3063" spans="1:21" hidden="1" x14ac:dyDescent="0.3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7"/>
        <v>0</v>
      </c>
      <c r="P3063" t="str">
        <f t="shared" si="236"/>
        <v>N/A</v>
      </c>
      <c r="Q3063" s="9" t="s">
        <v>8315</v>
      </c>
      <c r="R3063" t="s">
        <v>8355</v>
      </c>
      <c r="S3063" s="16">
        <f t="shared" si="233"/>
        <v>41834.784120370372</v>
      </c>
      <c r="T3063" s="16">
        <f t="shared" si="234"/>
        <v>41864.784120370372</v>
      </c>
      <c r="U3063">
        <f t="shared" si="235"/>
        <v>2014</v>
      </c>
    </row>
    <row r="3064" spans="1:21" ht="43.2" hidden="1" x14ac:dyDescent="0.3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7"/>
        <v>67</v>
      </c>
      <c r="P3064">
        <f t="shared" si="236"/>
        <v>99.76</v>
      </c>
      <c r="Q3064" s="9" t="s">
        <v>8315</v>
      </c>
      <c r="R3064" t="s">
        <v>8355</v>
      </c>
      <c r="S3064" s="16">
        <f t="shared" si="233"/>
        <v>42248.535787037035</v>
      </c>
      <c r="T3064" s="16">
        <f t="shared" si="234"/>
        <v>42277.75</v>
      </c>
      <c r="U3064">
        <f t="shared" si="235"/>
        <v>2015</v>
      </c>
    </row>
    <row r="3065" spans="1:21" ht="43.2" hidden="1" x14ac:dyDescent="0.3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7"/>
        <v>20</v>
      </c>
      <c r="P3065">
        <f t="shared" si="236"/>
        <v>25.52</v>
      </c>
      <c r="Q3065" s="9" t="s">
        <v>8315</v>
      </c>
      <c r="R3065" t="s">
        <v>8355</v>
      </c>
      <c r="S3065" s="16">
        <f t="shared" si="233"/>
        <v>42630.922893518517</v>
      </c>
      <c r="T3065" s="16">
        <f t="shared" si="234"/>
        <v>42665.922893518517</v>
      </c>
      <c r="U3065">
        <f t="shared" si="235"/>
        <v>2016</v>
      </c>
    </row>
    <row r="3066" spans="1:21" ht="28.8" hidden="1" x14ac:dyDescent="0.3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7"/>
        <v>11</v>
      </c>
      <c r="P3066">
        <f t="shared" si="236"/>
        <v>117.65</v>
      </c>
      <c r="Q3066" s="9" t="s">
        <v>8315</v>
      </c>
      <c r="R3066" t="s">
        <v>8355</v>
      </c>
      <c r="S3066" s="16">
        <f t="shared" si="233"/>
        <v>42299.130162037036</v>
      </c>
      <c r="T3066" s="16">
        <f t="shared" si="234"/>
        <v>42330.290972222225</v>
      </c>
      <c r="U3066">
        <f t="shared" si="235"/>
        <v>2015</v>
      </c>
    </row>
    <row r="3067" spans="1:21" ht="43.2" hidden="1" x14ac:dyDescent="0.3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7"/>
        <v>0</v>
      </c>
      <c r="P3067">
        <f t="shared" si="236"/>
        <v>5</v>
      </c>
      <c r="Q3067" s="9" t="s">
        <v>8315</v>
      </c>
      <c r="R3067" t="s">
        <v>8355</v>
      </c>
      <c r="S3067" s="16">
        <f t="shared" si="233"/>
        <v>41825.055231481485</v>
      </c>
      <c r="T3067" s="16">
        <f t="shared" si="234"/>
        <v>41850.055231481485</v>
      </c>
      <c r="U3067">
        <f t="shared" si="235"/>
        <v>2014</v>
      </c>
    </row>
    <row r="3068" spans="1:21" ht="43.2" hidden="1" x14ac:dyDescent="0.3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7"/>
        <v>12</v>
      </c>
      <c r="P3068">
        <f t="shared" si="236"/>
        <v>2796.67</v>
      </c>
      <c r="Q3068" s="9" t="s">
        <v>8315</v>
      </c>
      <c r="R3068" t="s">
        <v>8355</v>
      </c>
      <c r="S3068" s="16">
        <f t="shared" si="233"/>
        <v>42531.228437500002</v>
      </c>
      <c r="T3068" s="16">
        <f t="shared" si="234"/>
        <v>42561.228437500002</v>
      </c>
      <c r="U3068">
        <f t="shared" si="235"/>
        <v>2016</v>
      </c>
    </row>
    <row r="3069" spans="1:21" ht="43.2" hidden="1" x14ac:dyDescent="0.3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7"/>
        <v>3</v>
      </c>
      <c r="P3069">
        <f t="shared" si="236"/>
        <v>200</v>
      </c>
      <c r="Q3069" s="9" t="s">
        <v>8315</v>
      </c>
      <c r="R3069" t="s">
        <v>8355</v>
      </c>
      <c r="S3069" s="16">
        <f t="shared" si="233"/>
        <v>42226.938414351855</v>
      </c>
      <c r="T3069" s="16">
        <f t="shared" si="234"/>
        <v>42256.938414351855</v>
      </c>
      <c r="U3069">
        <f t="shared" si="235"/>
        <v>2015</v>
      </c>
    </row>
    <row r="3070" spans="1:21" ht="43.2" hidden="1" x14ac:dyDescent="0.3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7"/>
        <v>0</v>
      </c>
      <c r="P3070">
        <f t="shared" si="236"/>
        <v>87.5</v>
      </c>
      <c r="Q3070" s="9" t="s">
        <v>8315</v>
      </c>
      <c r="R3070" t="s">
        <v>8355</v>
      </c>
      <c r="S3070" s="16">
        <f t="shared" si="233"/>
        <v>42263.691574074073</v>
      </c>
      <c r="T3070" s="16">
        <f t="shared" si="234"/>
        <v>42293.691574074073</v>
      </c>
      <c r="U3070">
        <f t="shared" si="235"/>
        <v>2015</v>
      </c>
    </row>
    <row r="3071" spans="1:21" ht="43.2" hidden="1" x14ac:dyDescent="0.3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7"/>
        <v>14</v>
      </c>
      <c r="P3071">
        <f t="shared" si="236"/>
        <v>20.14</v>
      </c>
      <c r="Q3071" s="9" t="s">
        <v>8315</v>
      </c>
      <c r="R3071" t="s">
        <v>8355</v>
      </c>
      <c r="S3071" s="16">
        <f t="shared" si="233"/>
        <v>41957.833726851852</v>
      </c>
      <c r="T3071" s="16">
        <f t="shared" si="234"/>
        <v>41987.833726851852</v>
      </c>
      <c r="U3071">
        <f t="shared" si="235"/>
        <v>2014</v>
      </c>
    </row>
    <row r="3072" spans="1:21" ht="43.2" hidden="1" x14ac:dyDescent="0.3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7"/>
        <v>3</v>
      </c>
      <c r="P3072">
        <f t="shared" si="236"/>
        <v>20.88</v>
      </c>
      <c r="Q3072" s="9" t="s">
        <v>8315</v>
      </c>
      <c r="R3072" t="s">
        <v>8355</v>
      </c>
      <c r="S3072" s="16">
        <f t="shared" si="233"/>
        <v>42690.733437499999</v>
      </c>
      <c r="T3072" s="16">
        <f t="shared" si="234"/>
        <v>42711.733437499999</v>
      </c>
      <c r="U3072">
        <f t="shared" si="235"/>
        <v>2016</v>
      </c>
    </row>
    <row r="3073" spans="1:21" ht="43.2" hidden="1" x14ac:dyDescent="0.3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7"/>
        <v>60</v>
      </c>
      <c r="P3073">
        <f t="shared" si="236"/>
        <v>61.31</v>
      </c>
      <c r="Q3073" s="9" t="s">
        <v>8315</v>
      </c>
      <c r="R3073" t="s">
        <v>8355</v>
      </c>
      <c r="S3073" s="16">
        <f t="shared" si="233"/>
        <v>42097.732418981483</v>
      </c>
      <c r="T3073" s="16">
        <f t="shared" si="234"/>
        <v>42115.249305555553</v>
      </c>
      <c r="U3073">
        <f t="shared" si="235"/>
        <v>2015</v>
      </c>
    </row>
    <row r="3074" spans="1:21" ht="43.2" hidden="1" x14ac:dyDescent="0.3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37"/>
        <v>0</v>
      </c>
      <c r="P3074">
        <f t="shared" si="236"/>
        <v>1</v>
      </c>
      <c r="Q3074" s="9" t="s">
        <v>8315</v>
      </c>
      <c r="R3074" t="s">
        <v>8355</v>
      </c>
      <c r="S3074" s="16">
        <f t="shared" si="233"/>
        <v>42658.690532407403</v>
      </c>
      <c r="T3074" s="16">
        <f t="shared" si="234"/>
        <v>42673.073611111111</v>
      </c>
      <c r="U3074">
        <f t="shared" si="235"/>
        <v>2016</v>
      </c>
    </row>
    <row r="3075" spans="1:21" ht="43.2" hidden="1" x14ac:dyDescent="0.3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37"/>
        <v>0</v>
      </c>
      <c r="P3075">
        <f t="shared" si="236"/>
        <v>92.14</v>
      </c>
      <c r="Q3075" s="9" t="s">
        <v>8315</v>
      </c>
      <c r="R3075" t="s">
        <v>8355</v>
      </c>
      <c r="S3075" s="16">
        <f t="shared" ref="S3075:S3138" si="238">(((J3075/60)/60)/24)+DATE(1970,1,1)</f>
        <v>42111.684027777781</v>
      </c>
      <c r="T3075" s="16">
        <f t="shared" ref="T3075:T3138" si="239">(((I3075/60)/60)/24)+DATE(1970,1,1)</f>
        <v>42169.804861111115</v>
      </c>
      <c r="U3075">
        <f t="shared" ref="U3075:U3138" si="240">YEAR(S:S)</f>
        <v>2015</v>
      </c>
    </row>
    <row r="3076" spans="1:21" ht="57.6" hidden="1" x14ac:dyDescent="0.3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37"/>
        <v>0</v>
      </c>
      <c r="P3076">
        <f t="shared" ref="P3076:P3139" si="241">IFERROR(ROUND(E3076/L3076,2), "N/A")</f>
        <v>7.33</v>
      </c>
      <c r="Q3076" s="9" t="s">
        <v>8315</v>
      </c>
      <c r="R3076" t="s">
        <v>8355</v>
      </c>
      <c r="S3076" s="16">
        <f t="shared" si="238"/>
        <v>42409.571284722217</v>
      </c>
      <c r="T3076" s="16">
        <f t="shared" si="239"/>
        <v>42439.571284722217</v>
      </c>
      <c r="U3076">
        <f t="shared" si="240"/>
        <v>2016</v>
      </c>
    </row>
    <row r="3077" spans="1:21" ht="43.2" hidden="1" x14ac:dyDescent="0.3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ref="O3077:O3140" si="242">ROUND(E3077/D3077*100,0)</f>
        <v>9</v>
      </c>
      <c r="P3077">
        <f t="shared" si="241"/>
        <v>64.8</v>
      </c>
      <c r="Q3077" s="9" t="s">
        <v>8315</v>
      </c>
      <c r="R3077" t="s">
        <v>8355</v>
      </c>
      <c r="S3077" s="16">
        <f t="shared" si="238"/>
        <v>42551.102314814809</v>
      </c>
      <c r="T3077" s="16">
        <f t="shared" si="239"/>
        <v>42601.102314814809</v>
      </c>
      <c r="U3077">
        <f t="shared" si="240"/>
        <v>2016</v>
      </c>
    </row>
    <row r="3078" spans="1:21" ht="28.8" hidden="1" x14ac:dyDescent="0.3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2"/>
        <v>15</v>
      </c>
      <c r="P3078">
        <f t="shared" si="241"/>
        <v>30.12</v>
      </c>
      <c r="Q3078" s="9" t="s">
        <v>8315</v>
      </c>
      <c r="R3078" t="s">
        <v>8355</v>
      </c>
      <c r="S3078" s="16">
        <f t="shared" si="238"/>
        <v>42226.651886574073</v>
      </c>
      <c r="T3078" s="16">
        <f t="shared" si="239"/>
        <v>42286.651886574073</v>
      </c>
      <c r="U3078">
        <f t="shared" si="240"/>
        <v>2015</v>
      </c>
    </row>
    <row r="3079" spans="1:21" ht="43.2" hidden="1" x14ac:dyDescent="0.3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2"/>
        <v>0</v>
      </c>
      <c r="P3079">
        <f t="shared" si="241"/>
        <v>52.5</v>
      </c>
      <c r="Q3079" s="9" t="s">
        <v>8315</v>
      </c>
      <c r="R3079" t="s">
        <v>8355</v>
      </c>
      <c r="S3079" s="16">
        <f t="shared" si="238"/>
        <v>42766.956921296296</v>
      </c>
      <c r="T3079" s="16">
        <f t="shared" si="239"/>
        <v>42796.956921296296</v>
      </c>
      <c r="U3079">
        <f t="shared" si="240"/>
        <v>2017</v>
      </c>
    </row>
    <row r="3080" spans="1:21" ht="43.2" hidden="1" x14ac:dyDescent="0.3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2"/>
        <v>0</v>
      </c>
      <c r="P3080">
        <f t="shared" si="241"/>
        <v>23.67</v>
      </c>
      <c r="Q3080" s="9" t="s">
        <v>8315</v>
      </c>
      <c r="R3080" t="s">
        <v>8355</v>
      </c>
      <c r="S3080" s="16">
        <f t="shared" si="238"/>
        <v>42031.138831018514</v>
      </c>
      <c r="T3080" s="16">
        <f t="shared" si="239"/>
        <v>42061.138831018514</v>
      </c>
      <c r="U3080">
        <f t="shared" si="240"/>
        <v>2015</v>
      </c>
    </row>
    <row r="3081" spans="1:21" ht="43.2" hidden="1" x14ac:dyDescent="0.3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2"/>
        <v>1</v>
      </c>
      <c r="P3081">
        <f t="shared" si="241"/>
        <v>415.78</v>
      </c>
      <c r="Q3081" s="9" t="s">
        <v>8315</v>
      </c>
      <c r="R3081" t="s">
        <v>8355</v>
      </c>
      <c r="S3081" s="16">
        <f t="shared" si="238"/>
        <v>42055.713368055556</v>
      </c>
      <c r="T3081" s="16">
        <f t="shared" si="239"/>
        <v>42085.671701388885</v>
      </c>
      <c r="U3081">
        <f t="shared" si="240"/>
        <v>2015</v>
      </c>
    </row>
    <row r="3082" spans="1:21" ht="43.2" hidden="1" x14ac:dyDescent="0.3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2"/>
        <v>0</v>
      </c>
      <c r="P3082">
        <f t="shared" si="241"/>
        <v>53.71</v>
      </c>
      <c r="Q3082" s="9" t="s">
        <v>8315</v>
      </c>
      <c r="R3082" t="s">
        <v>8355</v>
      </c>
      <c r="S3082" s="16">
        <f t="shared" si="238"/>
        <v>41940.028287037036</v>
      </c>
      <c r="T3082" s="16">
        <f t="shared" si="239"/>
        <v>42000.0699537037</v>
      </c>
      <c r="U3082">
        <f t="shared" si="240"/>
        <v>2014</v>
      </c>
    </row>
    <row r="3083" spans="1:21" ht="43.2" hidden="1" x14ac:dyDescent="0.3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2"/>
        <v>0</v>
      </c>
      <c r="P3083">
        <f t="shared" si="241"/>
        <v>420.6</v>
      </c>
      <c r="Q3083" s="9" t="s">
        <v>8315</v>
      </c>
      <c r="R3083" t="s">
        <v>8355</v>
      </c>
      <c r="S3083" s="16">
        <f t="shared" si="238"/>
        <v>42237.181608796294</v>
      </c>
      <c r="T3083" s="16">
        <f t="shared" si="239"/>
        <v>42267.181608796294</v>
      </c>
      <c r="U3083">
        <f t="shared" si="240"/>
        <v>2015</v>
      </c>
    </row>
    <row r="3084" spans="1:21" ht="43.2" hidden="1" x14ac:dyDescent="0.3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2"/>
        <v>0</v>
      </c>
      <c r="P3084" t="str">
        <f t="shared" si="241"/>
        <v>N/A</v>
      </c>
      <c r="Q3084" s="9" t="s">
        <v>8315</v>
      </c>
      <c r="R3084" t="s">
        <v>8355</v>
      </c>
      <c r="S3084" s="16">
        <f t="shared" si="238"/>
        <v>42293.922986111109</v>
      </c>
      <c r="T3084" s="16">
        <f t="shared" si="239"/>
        <v>42323.96465277778</v>
      </c>
      <c r="U3084">
        <f t="shared" si="240"/>
        <v>2015</v>
      </c>
    </row>
    <row r="3085" spans="1:21" ht="57.6" hidden="1" x14ac:dyDescent="0.3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2"/>
        <v>0</v>
      </c>
      <c r="P3085">
        <f t="shared" si="241"/>
        <v>18.670000000000002</v>
      </c>
      <c r="Q3085" s="9" t="s">
        <v>8315</v>
      </c>
      <c r="R3085" t="s">
        <v>8355</v>
      </c>
      <c r="S3085" s="16">
        <f t="shared" si="238"/>
        <v>41853.563402777778</v>
      </c>
      <c r="T3085" s="16">
        <f t="shared" si="239"/>
        <v>41883.208333333336</v>
      </c>
      <c r="U3085">
        <f t="shared" si="240"/>
        <v>2014</v>
      </c>
    </row>
    <row r="3086" spans="1:21" ht="57.6" hidden="1" x14ac:dyDescent="0.3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2"/>
        <v>12</v>
      </c>
      <c r="P3086">
        <f t="shared" si="241"/>
        <v>78.33</v>
      </c>
      <c r="Q3086" s="9" t="s">
        <v>8315</v>
      </c>
      <c r="R3086" t="s">
        <v>8355</v>
      </c>
      <c r="S3086" s="16">
        <f t="shared" si="238"/>
        <v>42100.723738425921</v>
      </c>
      <c r="T3086" s="16">
        <f t="shared" si="239"/>
        <v>42129.783333333333</v>
      </c>
      <c r="U3086">
        <f t="shared" si="240"/>
        <v>2015</v>
      </c>
    </row>
    <row r="3087" spans="1:21" ht="43.2" hidden="1" x14ac:dyDescent="0.3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2"/>
        <v>2</v>
      </c>
      <c r="P3087">
        <f t="shared" si="241"/>
        <v>67.78</v>
      </c>
      <c r="Q3087" s="9" t="s">
        <v>8315</v>
      </c>
      <c r="R3087" t="s">
        <v>8355</v>
      </c>
      <c r="S3087" s="16">
        <f t="shared" si="238"/>
        <v>42246.883784722217</v>
      </c>
      <c r="T3087" s="16">
        <f t="shared" si="239"/>
        <v>42276.883784722217</v>
      </c>
      <c r="U3087">
        <f t="shared" si="240"/>
        <v>2015</v>
      </c>
    </row>
    <row r="3088" spans="1:21" ht="43.2" hidden="1" x14ac:dyDescent="0.3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2"/>
        <v>0</v>
      </c>
      <c r="P3088">
        <f t="shared" si="241"/>
        <v>16.670000000000002</v>
      </c>
      <c r="Q3088" s="9" t="s">
        <v>8315</v>
      </c>
      <c r="R3088" t="s">
        <v>8355</v>
      </c>
      <c r="S3088" s="16">
        <f t="shared" si="238"/>
        <v>42173.67082175926</v>
      </c>
      <c r="T3088" s="16">
        <f t="shared" si="239"/>
        <v>42233.67082175926</v>
      </c>
      <c r="U3088">
        <f t="shared" si="240"/>
        <v>2015</v>
      </c>
    </row>
    <row r="3089" spans="1:21" ht="43.2" hidden="1" x14ac:dyDescent="0.3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2"/>
        <v>1</v>
      </c>
      <c r="P3089">
        <f t="shared" si="241"/>
        <v>62.5</v>
      </c>
      <c r="Q3089" s="9" t="s">
        <v>8315</v>
      </c>
      <c r="R3089" t="s">
        <v>8355</v>
      </c>
      <c r="S3089" s="16">
        <f t="shared" si="238"/>
        <v>42665.150347222225</v>
      </c>
      <c r="T3089" s="16">
        <f t="shared" si="239"/>
        <v>42725.192013888889</v>
      </c>
      <c r="U3089">
        <f t="shared" si="240"/>
        <v>2016</v>
      </c>
    </row>
    <row r="3090" spans="1:21" ht="43.2" hidden="1" x14ac:dyDescent="0.3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2"/>
        <v>0</v>
      </c>
      <c r="P3090">
        <f t="shared" si="241"/>
        <v>42</v>
      </c>
      <c r="Q3090" s="9" t="s">
        <v>8315</v>
      </c>
      <c r="R3090" t="s">
        <v>8355</v>
      </c>
      <c r="S3090" s="16">
        <f t="shared" si="238"/>
        <v>41981.57230324074</v>
      </c>
      <c r="T3090" s="16">
        <f t="shared" si="239"/>
        <v>42012.570138888885</v>
      </c>
      <c r="U3090">
        <f t="shared" si="240"/>
        <v>2014</v>
      </c>
    </row>
    <row r="3091" spans="1:21" ht="43.2" hidden="1" x14ac:dyDescent="0.3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2"/>
        <v>23</v>
      </c>
      <c r="P3091">
        <f t="shared" si="241"/>
        <v>130.09</v>
      </c>
      <c r="Q3091" s="9" t="s">
        <v>8315</v>
      </c>
      <c r="R3091" t="s">
        <v>8355</v>
      </c>
      <c r="S3091" s="16">
        <f t="shared" si="238"/>
        <v>42528.542627314819</v>
      </c>
      <c r="T3091" s="16">
        <f t="shared" si="239"/>
        <v>42560.082638888889</v>
      </c>
      <c r="U3091">
        <f t="shared" si="240"/>
        <v>2016</v>
      </c>
    </row>
    <row r="3092" spans="1:21" ht="43.2" hidden="1" x14ac:dyDescent="0.3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2"/>
        <v>5</v>
      </c>
      <c r="P3092">
        <f t="shared" si="241"/>
        <v>1270.22</v>
      </c>
      <c r="Q3092" s="9" t="s">
        <v>8315</v>
      </c>
      <c r="R3092" t="s">
        <v>8355</v>
      </c>
      <c r="S3092" s="16">
        <f t="shared" si="238"/>
        <v>42065.818807870368</v>
      </c>
      <c r="T3092" s="16">
        <f t="shared" si="239"/>
        <v>42125.777141203704</v>
      </c>
      <c r="U3092">
        <f t="shared" si="240"/>
        <v>2015</v>
      </c>
    </row>
    <row r="3093" spans="1:21" ht="57.6" hidden="1" x14ac:dyDescent="0.3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2"/>
        <v>16</v>
      </c>
      <c r="P3093">
        <f t="shared" si="241"/>
        <v>88.44</v>
      </c>
      <c r="Q3093" s="9" t="s">
        <v>8315</v>
      </c>
      <c r="R3093" t="s">
        <v>8355</v>
      </c>
      <c r="S3093" s="16">
        <f t="shared" si="238"/>
        <v>42566.948414351849</v>
      </c>
      <c r="T3093" s="16">
        <f t="shared" si="239"/>
        <v>42596.948414351849</v>
      </c>
      <c r="U3093">
        <f t="shared" si="240"/>
        <v>2016</v>
      </c>
    </row>
    <row r="3094" spans="1:21" ht="43.2" hidden="1" x14ac:dyDescent="0.3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2"/>
        <v>1</v>
      </c>
      <c r="P3094">
        <f t="shared" si="241"/>
        <v>56.34</v>
      </c>
      <c r="Q3094" s="9" t="s">
        <v>8315</v>
      </c>
      <c r="R3094" t="s">
        <v>8355</v>
      </c>
      <c r="S3094" s="16">
        <f t="shared" si="238"/>
        <v>42255.619351851856</v>
      </c>
      <c r="T3094" s="16">
        <f t="shared" si="239"/>
        <v>42292.916666666672</v>
      </c>
      <c r="U3094">
        <f t="shared" si="240"/>
        <v>2015</v>
      </c>
    </row>
    <row r="3095" spans="1:21" ht="57.6" hidden="1" x14ac:dyDescent="0.3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2"/>
        <v>23</v>
      </c>
      <c r="P3095">
        <f t="shared" si="241"/>
        <v>53.53</v>
      </c>
      <c r="Q3095" s="9" t="s">
        <v>8315</v>
      </c>
      <c r="R3095" t="s">
        <v>8355</v>
      </c>
      <c r="S3095" s="16">
        <f t="shared" si="238"/>
        <v>41760.909039351849</v>
      </c>
      <c r="T3095" s="16">
        <f t="shared" si="239"/>
        <v>41791.165972222225</v>
      </c>
      <c r="U3095">
        <f t="shared" si="240"/>
        <v>2014</v>
      </c>
    </row>
    <row r="3096" spans="1:21" ht="43.2" hidden="1" x14ac:dyDescent="0.3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2"/>
        <v>0</v>
      </c>
      <c r="P3096">
        <f t="shared" si="241"/>
        <v>25</v>
      </c>
      <c r="Q3096" s="9" t="s">
        <v>8315</v>
      </c>
      <c r="R3096" t="s">
        <v>8355</v>
      </c>
      <c r="S3096" s="16">
        <f t="shared" si="238"/>
        <v>42207.795787037037</v>
      </c>
      <c r="T3096" s="16">
        <f t="shared" si="239"/>
        <v>42267.795787037037</v>
      </c>
      <c r="U3096">
        <f t="shared" si="240"/>
        <v>2015</v>
      </c>
    </row>
    <row r="3097" spans="1:21" ht="43.2" hidden="1" x14ac:dyDescent="0.3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2"/>
        <v>0</v>
      </c>
      <c r="P3097">
        <f t="shared" si="241"/>
        <v>50</v>
      </c>
      <c r="Q3097" s="9" t="s">
        <v>8315</v>
      </c>
      <c r="R3097" t="s">
        <v>8355</v>
      </c>
      <c r="S3097" s="16">
        <f t="shared" si="238"/>
        <v>42523.025231481486</v>
      </c>
      <c r="T3097" s="16">
        <f t="shared" si="239"/>
        <v>42583.025231481486</v>
      </c>
      <c r="U3097">
        <f t="shared" si="240"/>
        <v>2016</v>
      </c>
    </row>
    <row r="3098" spans="1:21" ht="43.2" hidden="1" x14ac:dyDescent="0.3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2"/>
        <v>4</v>
      </c>
      <c r="P3098">
        <f t="shared" si="241"/>
        <v>56.79</v>
      </c>
      <c r="Q3098" s="9" t="s">
        <v>8315</v>
      </c>
      <c r="R3098" t="s">
        <v>8355</v>
      </c>
      <c r="S3098" s="16">
        <f t="shared" si="238"/>
        <v>42114.825532407413</v>
      </c>
      <c r="T3098" s="16">
        <f t="shared" si="239"/>
        <v>42144.825532407413</v>
      </c>
      <c r="U3098">
        <f t="shared" si="240"/>
        <v>2015</v>
      </c>
    </row>
    <row r="3099" spans="1:21" ht="43.2" hidden="1" x14ac:dyDescent="0.3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2"/>
        <v>17</v>
      </c>
      <c r="P3099">
        <f t="shared" si="241"/>
        <v>40.83</v>
      </c>
      <c r="Q3099" s="9" t="s">
        <v>8315</v>
      </c>
      <c r="R3099" t="s">
        <v>8355</v>
      </c>
      <c r="S3099" s="16">
        <f t="shared" si="238"/>
        <v>42629.503483796296</v>
      </c>
      <c r="T3099" s="16">
        <f t="shared" si="239"/>
        <v>42650.583333333328</v>
      </c>
      <c r="U3099">
        <f t="shared" si="240"/>
        <v>2016</v>
      </c>
    </row>
    <row r="3100" spans="1:21" ht="43.2" hidden="1" x14ac:dyDescent="0.3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2"/>
        <v>4</v>
      </c>
      <c r="P3100">
        <f t="shared" si="241"/>
        <v>65.11</v>
      </c>
      <c r="Q3100" s="9" t="s">
        <v>8315</v>
      </c>
      <c r="R3100" t="s">
        <v>8355</v>
      </c>
      <c r="S3100" s="16">
        <f t="shared" si="238"/>
        <v>42359.792233796295</v>
      </c>
      <c r="T3100" s="16">
        <f t="shared" si="239"/>
        <v>42408.01180555555</v>
      </c>
      <c r="U3100">
        <f t="shared" si="240"/>
        <v>2015</v>
      </c>
    </row>
    <row r="3101" spans="1:21" ht="43.2" hidden="1" x14ac:dyDescent="0.3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2"/>
        <v>14</v>
      </c>
      <c r="P3101">
        <f t="shared" si="241"/>
        <v>55.6</v>
      </c>
      <c r="Q3101" s="9" t="s">
        <v>8315</v>
      </c>
      <c r="R3101" t="s">
        <v>8355</v>
      </c>
      <c r="S3101" s="16">
        <f t="shared" si="238"/>
        <v>42382.189710648148</v>
      </c>
      <c r="T3101" s="16">
        <f t="shared" si="239"/>
        <v>42412.189710648148</v>
      </c>
      <c r="U3101">
        <f t="shared" si="240"/>
        <v>2016</v>
      </c>
    </row>
    <row r="3102" spans="1:21" ht="43.2" hidden="1" x14ac:dyDescent="0.3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2"/>
        <v>15</v>
      </c>
      <c r="P3102">
        <f t="shared" si="241"/>
        <v>140.54</v>
      </c>
      <c r="Q3102" s="9" t="s">
        <v>8315</v>
      </c>
      <c r="R3102" t="s">
        <v>8355</v>
      </c>
      <c r="S3102" s="16">
        <f t="shared" si="238"/>
        <v>41902.622395833336</v>
      </c>
      <c r="T3102" s="16">
        <f t="shared" si="239"/>
        <v>41932.622395833336</v>
      </c>
      <c r="U3102">
        <f t="shared" si="240"/>
        <v>2014</v>
      </c>
    </row>
    <row r="3103" spans="1:21" ht="57.6" hidden="1" x14ac:dyDescent="0.3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2"/>
        <v>12</v>
      </c>
      <c r="P3103">
        <f t="shared" si="241"/>
        <v>25</v>
      </c>
      <c r="Q3103" s="9" t="s">
        <v>8315</v>
      </c>
      <c r="R3103" t="s">
        <v>8355</v>
      </c>
      <c r="S3103" s="16">
        <f t="shared" si="238"/>
        <v>42171.383530092593</v>
      </c>
      <c r="T3103" s="16">
        <f t="shared" si="239"/>
        <v>42201.330555555556</v>
      </c>
      <c r="U3103">
        <f t="shared" si="240"/>
        <v>2015</v>
      </c>
    </row>
    <row r="3104" spans="1:21" ht="57.6" hidden="1" x14ac:dyDescent="0.3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2"/>
        <v>39</v>
      </c>
      <c r="P3104">
        <f t="shared" si="241"/>
        <v>69.53</v>
      </c>
      <c r="Q3104" s="9" t="s">
        <v>8315</v>
      </c>
      <c r="R3104" t="s">
        <v>8355</v>
      </c>
      <c r="S3104" s="16">
        <f t="shared" si="238"/>
        <v>42555.340486111112</v>
      </c>
      <c r="T3104" s="16">
        <f t="shared" si="239"/>
        <v>42605.340486111112</v>
      </c>
      <c r="U3104">
        <f t="shared" si="240"/>
        <v>2016</v>
      </c>
    </row>
    <row r="3105" spans="1:21" ht="28.8" hidden="1" x14ac:dyDescent="0.3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2"/>
        <v>0</v>
      </c>
      <c r="P3105">
        <f t="shared" si="241"/>
        <v>5.5</v>
      </c>
      <c r="Q3105" s="9" t="s">
        <v>8315</v>
      </c>
      <c r="R3105" t="s">
        <v>8355</v>
      </c>
      <c r="S3105" s="16">
        <f t="shared" si="238"/>
        <v>42107.156319444446</v>
      </c>
      <c r="T3105" s="16">
        <f t="shared" si="239"/>
        <v>42167.156319444446</v>
      </c>
      <c r="U3105">
        <f t="shared" si="240"/>
        <v>2015</v>
      </c>
    </row>
    <row r="3106" spans="1:21" ht="43.2" hidden="1" x14ac:dyDescent="0.3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2"/>
        <v>30</v>
      </c>
      <c r="P3106">
        <f t="shared" si="241"/>
        <v>237</v>
      </c>
      <c r="Q3106" s="9" t="s">
        <v>8315</v>
      </c>
      <c r="R3106" t="s">
        <v>8355</v>
      </c>
      <c r="S3106" s="16">
        <f t="shared" si="238"/>
        <v>42006.908692129626</v>
      </c>
      <c r="T3106" s="16">
        <f t="shared" si="239"/>
        <v>42038.083333333328</v>
      </c>
      <c r="U3106">
        <f t="shared" si="240"/>
        <v>2015</v>
      </c>
    </row>
    <row r="3107" spans="1:21" ht="43.2" hidden="1" x14ac:dyDescent="0.3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2"/>
        <v>42</v>
      </c>
      <c r="P3107">
        <f t="shared" si="241"/>
        <v>79.87</v>
      </c>
      <c r="Q3107" s="9" t="s">
        <v>8315</v>
      </c>
      <c r="R3107" t="s">
        <v>8355</v>
      </c>
      <c r="S3107" s="16">
        <f t="shared" si="238"/>
        <v>41876.718935185185</v>
      </c>
      <c r="T3107" s="16">
        <f t="shared" si="239"/>
        <v>41931.208333333336</v>
      </c>
      <c r="U3107">
        <f t="shared" si="240"/>
        <v>2014</v>
      </c>
    </row>
    <row r="3108" spans="1:21" ht="57.6" hidden="1" x14ac:dyDescent="0.3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2"/>
        <v>4</v>
      </c>
      <c r="P3108">
        <f t="shared" si="241"/>
        <v>10.25</v>
      </c>
      <c r="Q3108" s="9" t="s">
        <v>8315</v>
      </c>
      <c r="R3108" t="s">
        <v>8355</v>
      </c>
      <c r="S3108" s="16">
        <f t="shared" si="238"/>
        <v>42241.429120370376</v>
      </c>
      <c r="T3108" s="16">
        <f t="shared" si="239"/>
        <v>42263.916666666672</v>
      </c>
      <c r="U3108">
        <f t="shared" si="240"/>
        <v>2015</v>
      </c>
    </row>
    <row r="3109" spans="1:21" ht="43.2" hidden="1" x14ac:dyDescent="0.3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2"/>
        <v>20</v>
      </c>
      <c r="P3109">
        <f t="shared" si="241"/>
        <v>272.58999999999997</v>
      </c>
      <c r="Q3109" s="9" t="s">
        <v>8315</v>
      </c>
      <c r="R3109" t="s">
        <v>8355</v>
      </c>
      <c r="S3109" s="16">
        <f t="shared" si="238"/>
        <v>42128.814247685179</v>
      </c>
      <c r="T3109" s="16">
        <f t="shared" si="239"/>
        <v>42135.814247685179</v>
      </c>
      <c r="U3109">
        <f t="shared" si="240"/>
        <v>2015</v>
      </c>
    </row>
    <row r="3110" spans="1:21" hidden="1" x14ac:dyDescent="0.3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2"/>
        <v>0</v>
      </c>
      <c r="P3110">
        <f t="shared" si="241"/>
        <v>13</v>
      </c>
      <c r="Q3110" s="9" t="s">
        <v>8315</v>
      </c>
      <c r="R3110" t="s">
        <v>8355</v>
      </c>
      <c r="S3110" s="16">
        <f t="shared" si="238"/>
        <v>42062.680486111116</v>
      </c>
      <c r="T3110" s="16">
        <f t="shared" si="239"/>
        <v>42122.638819444444</v>
      </c>
      <c r="U3110">
        <f t="shared" si="240"/>
        <v>2015</v>
      </c>
    </row>
    <row r="3111" spans="1:21" ht="43.2" hidden="1" x14ac:dyDescent="0.3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2"/>
        <v>25</v>
      </c>
      <c r="P3111">
        <f t="shared" si="241"/>
        <v>58.18</v>
      </c>
      <c r="Q3111" s="9" t="s">
        <v>8315</v>
      </c>
      <c r="R3111" t="s">
        <v>8355</v>
      </c>
      <c r="S3111" s="16">
        <f t="shared" si="238"/>
        <v>41844.125115740739</v>
      </c>
      <c r="T3111" s="16">
        <f t="shared" si="239"/>
        <v>41879.125115740739</v>
      </c>
      <c r="U3111">
        <f t="shared" si="240"/>
        <v>2014</v>
      </c>
    </row>
    <row r="3112" spans="1:21" ht="43.2" hidden="1" x14ac:dyDescent="0.3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2"/>
        <v>0</v>
      </c>
      <c r="P3112">
        <f t="shared" si="241"/>
        <v>10</v>
      </c>
      <c r="Q3112" s="9" t="s">
        <v>8315</v>
      </c>
      <c r="R3112" t="s">
        <v>8355</v>
      </c>
      <c r="S3112" s="16">
        <f t="shared" si="238"/>
        <v>42745.031469907408</v>
      </c>
      <c r="T3112" s="16">
        <f t="shared" si="239"/>
        <v>42785.031469907408</v>
      </c>
      <c r="U3112">
        <f t="shared" si="240"/>
        <v>2017</v>
      </c>
    </row>
    <row r="3113" spans="1:21" ht="43.2" hidden="1" x14ac:dyDescent="0.3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2"/>
        <v>27</v>
      </c>
      <c r="P3113">
        <f t="shared" si="241"/>
        <v>70.11</v>
      </c>
      <c r="Q3113" s="9" t="s">
        <v>8315</v>
      </c>
      <c r="R3113" t="s">
        <v>8355</v>
      </c>
      <c r="S3113" s="16">
        <f t="shared" si="238"/>
        <v>41885.595138888886</v>
      </c>
      <c r="T3113" s="16">
        <f t="shared" si="239"/>
        <v>41916.595138888886</v>
      </c>
      <c r="U3113">
        <f t="shared" si="240"/>
        <v>2014</v>
      </c>
    </row>
    <row r="3114" spans="1:21" ht="43.2" hidden="1" x14ac:dyDescent="0.3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2"/>
        <v>5</v>
      </c>
      <c r="P3114">
        <f t="shared" si="241"/>
        <v>57.89</v>
      </c>
      <c r="Q3114" s="9" t="s">
        <v>8315</v>
      </c>
      <c r="R3114" t="s">
        <v>8355</v>
      </c>
      <c r="S3114" s="16">
        <f t="shared" si="238"/>
        <v>42615.121921296297</v>
      </c>
      <c r="T3114" s="16">
        <f t="shared" si="239"/>
        <v>42675.121921296297</v>
      </c>
      <c r="U3114">
        <f t="shared" si="240"/>
        <v>2016</v>
      </c>
    </row>
    <row r="3115" spans="1:21" ht="43.2" hidden="1" x14ac:dyDescent="0.3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2"/>
        <v>4</v>
      </c>
      <c r="P3115">
        <f t="shared" si="241"/>
        <v>125.27</v>
      </c>
      <c r="Q3115" s="9" t="s">
        <v>8315</v>
      </c>
      <c r="R3115" t="s">
        <v>8355</v>
      </c>
      <c r="S3115" s="16">
        <f t="shared" si="238"/>
        <v>42081.731273148151</v>
      </c>
      <c r="T3115" s="16">
        <f t="shared" si="239"/>
        <v>42111.731273148151</v>
      </c>
      <c r="U3115">
        <f t="shared" si="240"/>
        <v>2015</v>
      </c>
    </row>
    <row r="3116" spans="1:21" ht="43.2" hidden="1" x14ac:dyDescent="0.3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2"/>
        <v>0</v>
      </c>
      <c r="P3116" t="str">
        <f t="shared" si="241"/>
        <v>N/A</v>
      </c>
      <c r="Q3116" s="9" t="s">
        <v>8315</v>
      </c>
      <c r="R3116" t="s">
        <v>8355</v>
      </c>
      <c r="S3116" s="16">
        <f t="shared" si="238"/>
        <v>41843.632523148146</v>
      </c>
      <c r="T3116" s="16">
        <f t="shared" si="239"/>
        <v>41903.632523148146</v>
      </c>
      <c r="U3116">
        <f t="shared" si="240"/>
        <v>2014</v>
      </c>
    </row>
    <row r="3117" spans="1:21" ht="43.2" hidden="1" x14ac:dyDescent="0.3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2"/>
        <v>3</v>
      </c>
      <c r="P3117">
        <f t="shared" si="241"/>
        <v>300</v>
      </c>
      <c r="Q3117" s="9" t="s">
        <v>8315</v>
      </c>
      <c r="R3117" t="s">
        <v>8355</v>
      </c>
      <c r="S3117" s="16">
        <f t="shared" si="238"/>
        <v>42496.447071759263</v>
      </c>
      <c r="T3117" s="16">
        <f t="shared" si="239"/>
        <v>42526.447071759263</v>
      </c>
      <c r="U3117">
        <f t="shared" si="240"/>
        <v>2016</v>
      </c>
    </row>
    <row r="3118" spans="1:21" ht="43.2" hidden="1" x14ac:dyDescent="0.3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2"/>
        <v>57</v>
      </c>
      <c r="P3118">
        <f t="shared" si="241"/>
        <v>43</v>
      </c>
      <c r="Q3118" s="9" t="s">
        <v>8315</v>
      </c>
      <c r="R3118" t="s">
        <v>8355</v>
      </c>
      <c r="S3118" s="16">
        <f t="shared" si="238"/>
        <v>42081.515335648146</v>
      </c>
      <c r="T3118" s="16">
        <f t="shared" si="239"/>
        <v>42095.515335648146</v>
      </c>
      <c r="U3118">
        <f t="shared" si="240"/>
        <v>2015</v>
      </c>
    </row>
    <row r="3119" spans="1:21" ht="43.2" hidden="1" x14ac:dyDescent="0.3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2"/>
        <v>0</v>
      </c>
      <c r="P3119">
        <f t="shared" si="241"/>
        <v>1</v>
      </c>
      <c r="Q3119" s="9" t="s">
        <v>8315</v>
      </c>
      <c r="R3119" t="s">
        <v>8355</v>
      </c>
      <c r="S3119" s="16">
        <f t="shared" si="238"/>
        <v>42509.374537037031</v>
      </c>
      <c r="T3119" s="16">
        <f t="shared" si="239"/>
        <v>42517.55</v>
      </c>
      <c r="U3119">
        <f t="shared" si="240"/>
        <v>2016</v>
      </c>
    </row>
    <row r="3120" spans="1:21" ht="28.8" hidden="1" x14ac:dyDescent="0.3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2"/>
        <v>0</v>
      </c>
      <c r="P3120">
        <f t="shared" si="241"/>
        <v>775</v>
      </c>
      <c r="Q3120" s="9" t="s">
        <v>8315</v>
      </c>
      <c r="R3120" t="s">
        <v>8355</v>
      </c>
      <c r="S3120" s="16">
        <f t="shared" si="238"/>
        <v>42534.649571759262</v>
      </c>
      <c r="T3120" s="16">
        <f t="shared" si="239"/>
        <v>42553.649571759262</v>
      </c>
      <c r="U3120">
        <f t="shared" si="240"/>
        <v>2016</v>
      </c>
    </row>
    <row r="3121" spans="1:21" ht="57.6" hidden="1" x14ac:dyDescent="0.3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2"/>
        <v>0</v>
      </c>
      <c r="P3121">
        <f t="shared" si="241"/>
        <v>5</v>
      </c>
      <c r="Q3121" s="9" t="s">
        <v>8315</v>
      </c>
      <c r="R3121" t="s">
        <v>8355</v>
      </c>
      <c r="S3121" s="16">
        <f t="shared" si="238"/>
        <v>42060.04550925926</v>
      </c>
      <c r="T3121" s="16">
        <f t="shared" si="239"/>
        <v>42090.003842592589</v>
      </c>
      <c r="U3121">
        <f t="shared" si="240"/>
        <v>2015</v>
      </c>
    </row>
    <row r="3122" spans="1:21" ht="43.2" hidden="1" x14ac:dyDescent="0.3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2"/>
        <v>0</v>
      </c>
      <c r="P3122">
        <f t="shared" si="241"/>
        <v>12.8</v>
      </c>
      <c r="Q3122" s="9" t="s">
        <v>8315</v>
      </c>
      <c r="R3122" t="s">
        <v>8355</v>
      </c>
      <c r="S3122" s="16">
        <f t="shared" si="238"/>
        <v>42435.942083333335</v>
      </c>
      <c r="T3122" s="16">
        <f t="shared" si="239"/>
        <v>42495.900416666671</v>
      </c>
      <c r="U3122">
        <f t="shared" si="240"/>
        <v>2016</v>
      </c>
    </row>
    <row r="3123" spans="1:21" ht="28.8" hidden="1" x14ac:dyDescent="0.3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2"/>
        <v>1</v>
      </c>
      <c r="P3123">
        <f t="shared" si="241"/>
        <v>10</v>
      </c>
      <c r="Q3123" s="9" t="s">
        <v>8315</v>
      </c>
      <c r="R3123" t="s">
        <v>8355</v>
      </c>
      <c r="S3123" s="16">
        <f t="shared" si="238"/>
        <v>41848.679803240739</v>
      </c>
      <c r="T3123" s="16">
        <f t="shared" si="239"/>
        <v>41908.679803240739</v>
      </c>
      <c r="U3123">
        <f t="shared" si="240"/>
        <v>2014</v>
      </c>
    </row>
    <row r="3124" spans="1:21" hidden="1" x14ac:dyDescent="0.3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2"/>
        <v>58</v>
      </c>
      <c r="P3124">
        <f t="shared" si="241"/>
        <v>58</v>
      </c>
      <c r="Q3124" s="9" t="s">
        <v>8315</v>
      </c>
      <c r="R3124" t="s">
        <v>8355</v>
      </c>
      <c r="S3124" s="16">
        <f t="shared" si="238"/>
        <v>42678.932083333333</v>
      </c>
      <c r="T3124" s="16">
        <f t="shared" si="239"/>
        <v>42683.973750000005</v>
      </c>
      <c r="U3124">
        <f t="shared" si="240"/>
        <v>2016</v>
      </c>
    </row>
    <row r="3125" spans="1:21" ht="43.2" hidden="1" x14ac:dyDescent="0.3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2"/>
        <v>68</v>
      </c>
      <c r="P3125">
        <f t="shared" si="241"/>
        <v>244.8</v>
      </c>
      <c r="Q3125" s="9" t="s">
        <v>8315</v>
      </c>
      <c r="R3125" t="s">
        <v>8355</v>
      </c>
      <c r="S3125" s="16">
        <f t="shared" si="238"/>
        <v>42530.993032407408</v>
      </c>
      <c r="T3125" s="16">
        <f t="shared" si="239"/>
        <v>42560.993032407408</v>
      </c>
      <c r="U3125">
        <f t="shared" si="240"/>
        <v>2016</v>
      </c>
    </row>
    <row r="3126" spans="1:21" ht="43.2" hidden="1" x14ac:dyDescent="0.3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2"/>
        <v>0</v>
      </c>
      <c r="P3126">
        <f t="shared" si="241"/>
        <v>6.5</v>
      </c>
      <c r="Q3126" s="9" t="s">
        <v>8315</v>
      </c>
      <c r="R3126" t="s">
        <v>8355</v>
      </c>
      <c r="S3126" s="16">
        <f t="shared" si="238"/>
        <v>41977.780104166668</v>
      </c>
      <c r="T3126" s="16">
        <f t="shared" si="239"/>
        <v>42037.780104166668</v>
      </c>
      <c r="U3126">
        <f t="shared" si="240"/>
        <v>2014</v>
      </c>
    </row>
    <row r="3127" spans="1:21" hidden="1" x14ac:dyDescent="0.3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2"/>
        <v>0</v>
      </c>
      <c r="P3127" t="str">
        <f t="shared" si="241"/>
        <v>N/A</v>
      </c>
      <c r="Q3127" s="9" t="s">
        <v>8315</v>
      </c>
      <c r="R3127" t="s">
        <v>8355</v>
      </c>
      <c r="S3127" s="16">
        <f t="shared" si="238"/>
        <v>42346.20685185185</v>
      </c>
      <c r="T3127" s="16">
        <f t="shared" si="239"/>
        <v>42376.20685185185</v>
      </c>
      <c r="U3127">
        <f t="shared" si="240"/>
        <v>2015</v>
      </c>
    </row>
    <row r="3128" spans="1:21" ht="72" hidden="1" x14ac:dyDescent="0.3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2"/>
        <v>4</v>
      </c>
      <c r="P3128">
        <f t="shared" si="241"/>
        <v>61.18</v>
      </c>
      <c r="Q3128" s="9" t="s">
        <v>8315</v>
      </c>
      <c r="R3128" t="s">
        <v>8355</v>
      </c>
      <c r="S3128" s="16">
        <f t="shared" si="238"/>
        <v>42427.01807870371</v>
      </c>
      <c r="T3128" s="16">
        <f t="shared" si="239"/>
        <v>42456.976412037038</v>
      </c>
      <c r="U3128">
        <f t="shared" si="240"/>
        <v>2016</v>
      </c>
    </row>
    <row r="3129" spans="1:21" ht="43.2" hidden="1" x14ac:dyDescent="0.3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2"/>
        <v>0</v>
      </c>
      <c r="P3129" t="str">
        <f t="shared" si="241"/>
        <v>N/A</v>
      </c>
      <c r="Q3129" s="9" t="s">
        <v>8315</v>
      </c>
      <c r="R3129" t="s">
        <v>8355</v>
      </c>
      <c r="S3129" s="16">
        <f t="shared" si="238"/>
        <v>42034.856817129628</v>
      </c>
      <c r="T3129" s="16">
        <f t="shared" si="239"/>
        <v>42064.856817129628</v>
      </c>
      <c r="U3129">
        <f t="shared" si="240"/>
        <v>2015</v>
      </c>
    </row>
    <row r="3130" spans="1:21" ht="43.2" x14ac:dyDescent="0.3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2"/>
        <v>109</v>
      </c>
      <c r="P3130">
        <f t="shared" si="241"/>
        <v>139.24</v>
      </c>
      <c r="Q3130" s="9" t="s">
        <v>8315</v>
      </c>
      <c r="R3130" t="s">
        <v>8316</v>
      </c>
      <c r="S3130" s="16">
        <f t="shared" si="238"/>
        <v>42780.825706018513</v>
      </c>
      <c r="T3130" s="16">
        <f t="shared" si="239"/>
        <v>42810.784039351856</v>
      </c>
      <c r="U3130">
        <f t="shared" si="240"/>
        <v>2017</v>
      </c>
    </row>
    <row r="3131" spans="1:21" ht="43.2" x14ac:dyDescent="0.3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2"/>
        <v>1</v>
      </c>
      <c r="P3131">
        <f t="shared" si="241"/>
        <v>10</v>
      </c>
      <c r="Q3131" s="9" t="s">
        <v>8315</v>
      </c>
      <c r="R3131" t="s">
        <v>8316</v>
      </c>
      <c r="S3131" s="16">
        <f t="shared" si="238"/>
        <v>42803.842812499999</v>
      </c>
      <c r="T3131" s="16">
        <f t="shared" si="239"/>
        <v>42843.801145833335</v>
      </c>
      <c r="U3131">
        <f t="shared" si="240"/>
        <v>2017</v>
      </c>
    </row>
    <row r="3132" spans="1:21" ht="43.2" x14ac:dyDescent="0.3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2"/>
        <v>4</v>
      </c>
      <c r="P3132">
        <f t="shared" si="241"/>
        <v>93.75</v>
      </c>
      <c r="Q3132" s="9" t="s">
        <v>8315</v>
      </c>
      <c r="R3132" t="s">
        <v>8316</v>
      </c>
      <c r="S3132" s="16">
        <f t="shared" si="238"/>
        <v>42808.640231481477</v>
      </c>
      <c r="T3132" s="16">
        <f t="shared" si="239"/>
        <v>42839.207638888889</v>
      </c>
      <c r="U3132">
        <f t="shared" si="240"/>
        <v>2017</v>
      </c>
    </row>
    <row r="3133" spans="1:21" ht="28.8" x14ac:dyDescent="0.3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2"/>
        <v>16</v>
      </c>
      <c r="P3133">
        <f t="shared" si="241"/>
        <v>53.75</v>
      </c>
      <c r="Q3133" s="9" t="s">
        <v>8315</v>
      </c>
      <c r="R3133" t="s">
        <v>8316</v>
      </c>
      <c r="S3133" s="16">
        <f t="shared" si="238"/>
        <v>42803.579224537039</v>
      </c>
      <c r="T3133" s="16">
        <f t="shared" si="239"/>
        <v>42833.537557870368</v>
      </c>
      <c r="U3133">
        <f t="shared" si="240"/>
        <v>2017</v>
      </c>
    </row>
    <row r="3134" spans="1:21" ht="28.8" x14ac:dyDescent="0.3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2"/>
        <v>0</v>
      </c>
      <c r="P3134">
        <f t="shared" si="241"/>
        <v>10</v>
      </c>
      <c r="Q3134" s="9" t="s">
        <v>8315</v>
      </c>
      <c r="R3134" t="s">
        <v>8316</v>
      </c>
      <c r="S3134" s="16">
        <f t="shared" si="238"/>
        <v>42786.350231481483</v>
      </c>
      <c r="T3134" s="16">
        <f t="shared" si="239"/>
        <v>42846.308564814812</v>
      </c>
      <c r="U3134">
        <f t="shared" si="240"/>
        <v>2017</v>
      </c>
    </row>
    <row r="3135" spans="1:21" ht="43.2" x14ac:dyDescent="0.3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2"/>
        <v>108</v>
      </c>
      <c r="P3135">
        <f t="shared" si="241"/>
        <v>33.75</v>
      </c>
      <c r="Q3135" s="9" t="s">
        <v>8315</v>
      </c>
      <c r="R3135" t="s">
        <v>8316</v>
      </c>
      <c r="S3135" s="16">
        <f t="shared" si="238"/>
        <v>42788.565208333333</v>
      </c>
      <c r="T3135" s="16">
        <f t="shared" si="239"/>
        <v>42818.523541666669</v>
      </c>
      <c r="U3135">
        <f t="shared" si="240"/>
        <v>2017</v>
      </c>
    </row>
    <row r="3136" spans="1:21" ht="43.2" x14ac:dyDescent="0.3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2"/>
        <v>23</v>
      </c>
      <c r="P3136">
        <f t="shared" si="241"/>
        <v>18.75</v>
      </c>
      <c r="Q3136" s="9" t="s">
        <v>8315</v>
      </c>
      <c r="R3136" t="s">
        <v>8316</v>
      </c>
      <c r="S3136" s="16">
        <f t="shared" si="238"/>
        <v>42800.720127314817</v>
      </c>
      <c r="T3136" s="16">
        <f t="shared" si="239"/>
        <v>42821.678460648152</v>
      </c>
      <c r="U3136">
        <f t="shared" si="240"/>
        <v>2017</v>
      </c>
    </row>
    <row r="3137" spans="1:21" ht="43.2" x14ac:dyDescent="0.3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2"/>
        <v>21</v>
      </c>
      <c r="P3137">
        <f t="shared" si="241"/>
        <v>23.14</v>
      </c>
      <c r="Q3137" s="9" t="s">
        <v>8315</v>
      </c>
      <c r="R3137" t="s">
        <v>8316</v>
      </c>
      <c r="S3137" s="16">
        <f t="shared" si="238"/>
        <v>42807.151863425926</v>
      </c>
      <c r="T3137" s="16">
        <f t="shared" si="239"/>
        <v>42829.151863425926</v>
      </c>
      <c r="U3137">
        <f t="shared" si="240"/>
        <v>2017</v>
      </c>
    </row>
    <row r="3138" spans="1:21" ht="43.2" x14ac:dyDescent="0.3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42"/>
        <v>128</v>
      </c>
      <c r="P3138">
        <f t="shared" si="241"/>
        <v>29.05</v>
      </c>
      <c r="Q3138" s="9" t="s">
        <v>8315</v>
      </c>
      <c r="R3138" t="s">
        <v>8316</v>
      </c>
      <c r="S3138" s="16">
        <f t="shared" si="238"/>
        <v>42789.462430555555</v>
      </c>
      <c r="T3138" s="16">
        <f t="shared" si="239"/>
        <v>42825.957638888889</v>
      </c>
      <c r="U3138">
        <f t="shared" si="240"/>
        <v>2017</v>
      </c>
    </row>
    <row r="3139" spans="1:21" ht="28.8" x14ac:dyDescent="0.3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2"/>
        <v>3</v>
      </c>
      <c r="P3139">
        <f t="shared" si="241"/>
        <v>50</v>
      </c>
      <c r="Q3139" s="9" t="s">
        <v>8315</v>
      </c>
      <c r="R3139" t="s">
        <v>8316</v>
      </c>
      <c r="S3139" s="16">
        <f t="shared" ref="S3139:S3202" si="243">(((J3139/60)/60)/24)+DATE(1970,1,1)</f>
        <v>42807.885057870371</v>
      </c>
      <c r="T3139" s="16">
        <f t="shared" ref="T3139:T3202" si="244">(((I3139/60)/60)/24)+DATE(1970,1,1)</f>
        <v>42858.8</v>
      </c>
      <c r="U3139">
        <f t="shared" ref="U3139:U3202" si="245">YEAR(S:S)</f>
        <v>2017</v>
      </c>
    </row>
    <row r="3140" spans="1:21" ht="57.6" x14ac:dyDescent="0.3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2"/>
        <v>0</v>
      </c>
      <c r="P3140" t="str">
        <f t="shared" ref="P3140:P3203" si="246">IFERROR(ROUND(E3140/L3140,2), "N/A")</f>
        <v>N/A</v>
      </c>
      <c r="Q3140" s="9" t="s">
        <v>8315</v>
      </c>
      <c r="R3140" t="s">
        <v>8316</v>
      </c>
      <c r="S3140" s="16">
        <f t="shared" si="243"/>
        <v>42809.645914351851</v>
      </c>
      <c r="T3140" s="16">
        <f t="shared" si="244"/>
        <v>42828.645914351851</v>
      </c>
      <c r="U3140">
        <f t="shared" si="245"/>
        <v>2017</v>
      </c>
    </row>
    <row r="3141" spans="1:21" ht="43.2" x14ac:dyDescent="0.3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ref="O3141:O3204" si="247">ROUND(E3141/D3141*100,0)</f>
        <v>5</v>
      </c>
      <c r="P3141">
        <f t="shared" si="246"/>
        <v>450</v>
      </c>
      <c r="Q3141" s="9" t="s">
        <v>8315</v>
      </c>
      <c r="R3141" t="s">
        <v>8316</v>
      </c>
      <c r="S3141" s="16">
        <f t="shared" si="243"/>
        <v>42785.270370370374</v>
      </c>
      <c r="T3141" s="16">
        <f t="shared" si="244"/>
        <v>42819.189583333333</v>
      </c>
      <c r="U3141">
        <f t="shared" si="245"/>
        <v>2017</v>
      </c>
    </row>
    <row r="3142" spans="1:21" ht="57.6" x14ac:dyDescent="0.3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7"/>
        <v>1</v>
      </c>
      <c r="P3142">
        <f t="shared" si="246"/>
        <v>24</v>
      </c>
      <c r="Q3142" s="9" t="s">
        <v>8315</v>
      </c>
      <c r="R3142" t="s">
        <v>8316</v>
      </c>
      <c r="S3142" s="16">
        <f t="shared" si="243"/>
        <v>42802.718784722223</v>
      </c>
      <c r="T3142" s="16">
        <f t="shared" si="244"/>
        <v>42832.677118055552</v>
      </c>
      <c r="U3142">
        <f t="shared" si="245"/>
        <v>2017</v>
      </c>
    </row>
    <row r="3143" spans="1:21" ht="57.6" x14ac:dyDescent="0.3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7"/>
        <v>52</v>
      </c>
      <c r="P3143">
        <f t="shared" si="246"/>
        <v>32.25</v>
      </c>
      <c r="Q3143" s="9" t="s">
        <v>8315</v>
      </c>
      <c r="R3143" t="s">
        <v>8316</v>
      </c>
      <c r="S3143" s="16">
        <f t="shared" si="243"/>
        <v>42800.753333333334</v>
      </c>
      <c r="T3143" s="16">
        <f t="shared" si="244"/>
        <v>42841.833333333328</v>
      </c>
      <c r="U3143">
        <f t="shared" si="245"/>
        <v>2017</v>
      </c>
    </row>
    <row r="3144" spans="1:21" ht="43.2" x14ac:dyDescent="0.3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7"/>
        <v>2</v>
      </c>
      <c r="P3144">
        <f t="shared" si="246"/>
        <v>15</v>
      </c>
      <c r="Q3144" s="9" t="s">
        <v>8315</v>
      </c>
      <c r="R3144" t="s">
        <v>8316</v>
      </c>
      <c r="S3144" s="16">
        <f t="shared" si="243"/>
        <v>42783.513182870374</v>
      </c>
      <c r="T3144" s="16">
        <f t="shared" si="244"/>
        <v>42813.471516203703</v>
      </c>
      <c r="U3144">
        <f t="shared" si="245"/>
        <v>2017</v>
      </c>
    </row>
    <row r="3145" spans="1:21" ht="57.6" x14ac:dyDescent="0.3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7"/>
        <v>0</v>
      </c>
      <c r="P3145" t="str">
        <f t="shared" si="246"/>
        <v>N/A</v>
      </c>
      <c r="Q3145" s="9" t="s">
        <v>8315</v>
      </c>
      <c r="R3145" t="s">
        <v>8316</v>
      </c>
      <c r="S3145" s="16">
        <f t="shared" si="243"/>
        <v>42808.358287037037</v>
      </c>
      <c r="T3145" s="16">
        <f t="shared" si="244"/>
        <v>42834.358287037037</v>
      </c>
      <c r="U3145">
        <f t="shared" si="245"/>
        <v>2017</v>
      </c>
    </row>
    <row r="3146" spans="1:21" ht="57.6" x14ac:dyDescent="0.3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7"/>
        <v>75</v>
      </c>
      <c r="P3146">
        <f t="shared" si="246"/>
        <v>251.33</v>
      </c>
      <c r="Q3146" s="9" t="s">
        <v>8315</v>
      </c>
      <c r="R3146" t="s">
        <v>8316</v>
      </c>
      <c r="S3146" s="16">
        <f t="shared" si="243"/>
        <v>42796.538275462968</v>
      </c>
      <c r="T3146" s="16">
        <f t="shared" si="244"/>
        <v>42813.25</v>
      </c>
      <c r="U3146">
        <f t="shared" si="245"/>
        <v>2017</v>
      </c>
    </row>
    <row r="3147" spans="1:21" ht="43.2" x14ac:dyDescent="0.3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7"/>
        <v>0</v>
      </c>
      <c r="P3147" t="str">
        <f t="shared" si="246"/>
        <v>N/A</v>
      </c>
      <c r="Q3147" s="9" t="s">
        <v>8315</v>
      </c>
      <c r="R3147" t="s">
        <v>8316</v>
      </c>
      <c r="S3147" s="16">
        <f t="shared" si="243"/>
        <v>42762.040902777779</v>
      </c>
      <c r="T3147" s="16">
        <f t="shared" si="244"/>
        <v>42821.999236111107</v>
      </c>
      <c r="U3147">
        <f t="shared" si="245"/>
        <v>2017</v>
      </c>
    </row>
    <row r="3148" spans="1:21" ht="43.2" x14ac:dyDescent="0.3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7"/>
        <v>11</v>
      </c>
      <c r="P3148">
        <f t="shared" si="246"/>
        <v>437.5</v>
      </c>
      <c r="Q3148" s="9" t="s">
        <v>8315</v>
      </c>
      <c r="R3148" t="s">
        <v>8316</v>
      </c>
      <c r="S3148" s="16">
        <f t="shared" si="243"/>
        <v>42796.682476851856</v>
      </c>
      <c r="T3148" s="16">
        <f t="shared" si="244"/>
        <v>42841.640810185185</v>
      </c>
      <c r="U3148">
        <f t="shared" si="245"/>
        <v>2017</v>
      </c>
    </row>
    <row r="3149" spans="1:21" ht="43.2" x14ac:dyDescent="0.3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7"/>
        <v>118</v>
      </c>
      <c r="P3149">
        <f t="shared" si="246"/>
        <v>110.35</v>
      </c>
      <c r="Q3149" s="9" t="s">
        <v>8315</v>
      </c>
      <c r="R3149" t="s">
        <v>8316</v>
      </c>
      <c r="S3149" s="16">
        <f t="shared" si="243"/>
        <v>41909.969386574077</v>
      </c>
      <c r="T3149" s="16">
        <f t="shared" si="244"/>
        <v>41950.011053240742</v>
      </c>
      <c r="U3149">
        <f t="shared" si="245"/>
        <v>2014</v>
      </c>
    </row>
    <row r="3150" spans="1:21" ht="28.8" x14ac:dyDescent="0.3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7"/>
        <v>131</v>
      </c>
      <c r="P3150">
        <f t="shared" si="246"/>
        <v>41.42</v>
      </c>
      <c r="Q3150" s="9" t="s">
        <v>8315</v>
      </c>
      <c r="R3150" t="s">
        <v>8316</v>
      </c>
      <c r="S3150" s="16">
        <f t="shared" si="243"/>
        <v>41891.665324074071</v>
      </c>
      <c r="T3150" s="16">
        <f t="shared" si="244"/>
        <v>41913.166666666664</v>
      </c>
      <c r="U3150">
        <f t="shared" si="245"/>
        <v>2014</v>
      </c>
    </row>
    <row r="3151" spans="1:21" ht="43.2" x14ac:dyDescent="0.3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7"/>
        <v>104</v>
      </c>
      <c r="P3151">
        <f t="shared" si="246"/>
        <v>52</v>
      </c>
      <c r="Q3151" s="9" t="s">
        <v>8315</v>
      </c>
      <c r="R3151" t="s">
        <v>8316</v>
      </c>
      <c r="S3151" s="16">
        <f t="shared" si="243"/>
        <v>41226.017361111109</v>
      </c>
      <c r="T3151" s="16">
        <f t="shared" si="244"/>
        <v>41250.083333333336</v>
      </c>
      <c r="U3151">
        <f t="shared" si="245"/>
        <v>2012</v>
      </c>
    </row>
    <row r="3152" spans="1:21" ht="57.6" x14ac:dyDescent="0.3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7"/>
        <v>101</v>
      </c>
      <c r="P3152">
        <f t="shared" si="246"/>
        <v>33.99</v>
      </c>
      <c r="Q3152" s="9" t="s">
        <v>8315</v>
      </c>
      <c r="R3152" t="s">
        <v>8316</v>
      </c>
      <c r="S3152" s="16">
        <f t="shared" si="243"/>
        <v>40478.263923611114</v>
      </c>
      <c r="T3152" s="16">
        <f t="shared" si="244"/>
        <v>40568.166666666664</v>
      </c>
      <c r="U3152">
        <f t="shared" si="245"/>
        <v>2010</v>
      </c>
    </row>
    <row r="3153" spans="1:21" ht="43.2" x14ac:dyDescent="0.3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7"/>
        <v>100</v>
      </c>
      <c r="P3153">
        <f t="shared" si="246"/>
        <v>103.35</v>
      </c>
      <c r="Q3153" s="9" t="s">
        <v>8315</v>
      </c>
      <c r="R3153" t="s">
        <v>8316</v>
      </c>
      <c r="S3153" s="16">
        <f t="shared" si="243"/>
        <v>41862.83997685185</v>
      </c>
      <c r="T3153" s="16">
        <f t="shared" si="244"/>
        <v>41892.83997685185</v>
      </c>
      <c r="U3153">
        <f t="shared" si="245"/>
        <v>2014</v>
      </c>
    </row>
    <row r="3154" spans="1:21" ht="43.2" x14ac:dyDescent="0.3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7"/>
        <v>106</v>
      </c>
      <c r="P3154">
        <f t="shared" si="246"/>
        <v>34.79</v>
      </c>
      <c r="Q3154" s="9" t="s">
        <v>8315</v>
      </c>
      <c r="R3154" t="s">
        <v>8316</v>
      </c>
      <c r="S3154" s="16">
        <f t="shared" si="243"/>
        <v>41550.867673611108</v>
      </c>
      <c r="T3154" s="16">
        <f t="shared" si="244"/>
        <v>41580.867673611108</v>
      </c>
      <c r="U3154">
        <f t="shared" si="245"/>
        <v>2013</v>
      </c>
    </row>
    <row r="3155" spans="1:21" ht="43.2" x14ac:dyDescent="0.3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7"/>
        <v>336</v>
      </c>
      <c r="P3155">
        <f t="shared" si="246"/>
        <v>41.77</v>
      </c>
      <c r="Q3155" s="9" t="s">
        <v>8315</v>
      </c>
      <c r="R3155" t="s">
        <v>8316</v>
      </c>
      <c r="S3155" s="16">
        <f t="shared" si="243"/>
        <v>40633.154363425929</v>
      </c>
      <c r="T3155" s="16">
        <f t="shared" si="244"/>
        <v>40664.207638888889</v>
      </c>
      <c r="U3155">
        <f t="shared" si="245"/>
        <v>2011</v>
      </c>
    </row>
    <row r="3156" spans="1:21" ht="43.2" x14ac:dyDescent="0.3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7"/>
        <v>113</v>
      </c>
      <c r="P3156">
        <f t="shared" si="246"/>
        <v>64.27</v>
      </c>
      <c r="Q3156" s="9" t="s">
        <v>8315</v>
      </c>
      <c r="R3156" t="s">
        <v>8316</v>
      </c>
      <c r="S3156" s="16">
        <f t="shared" si="243"/>
        <v>40970.875671296293</v>
      </c>
      <c r="T3156" s="16">
        <f t="shared" si="244"/>
        <v>41000.834004629629</v>
      </c>
      <c r="U3156">
        <f t="shared" si="245"/>
        <v>2012</v>
      </c>
    </row>
    <row r="3157" spans="1:21" ht="43.2" x14ac:dyDescent="0.3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7"/>
        <v>189</v>
      </c>
      <c r="P3157">
        <f t="shared" si="246"/>
        <v>31.21</v>
      </c>
      <c r="Q3157" s="9" t="s">
        <v>8315</v>
      </c>
      <c r="R3157" t="s">
        <v>8316</v>
      </c>
      <c r="S3157" s="16">
        <f t="shared" si="243"/>
        <v>41233.499131944445</v>
      </c>
      <c r="T3157" s="16">
        <f t="shared" si="244"/>
        <v>41263.499131944445</v>
      </c>
      <c r="U3157">
        <f t="shared" si="245"/>
        <v>2012</v>
      </c>
    </row>
    <row r="3158" spans="1:21" ht="43.2" x14ac:dyDescent="0.3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7"/>
        <v>102</v>
      </c>
      <c r="P3158">
        <f t="shared" si="246"/>
        <v>62.92</v>
      </c>
      <c r="Q3158" s="9" t="s">
        <v>8315</v>
      </c>
      <c r="R3158" t="s">
        <v>8316</v>
      </c>
      <c r="S3158" s="16">
        <f t="shared" si="243"/>
        <v>41026.953055555554</v>
      </c>
      <c r="T3158" s="16">
        <f t="shared" si="244"/>
        <v>41061.953055555554</v>
      </c>
      <c r="U3158">
        <f t="shared" si="245"/>
        <v>2012</v>
      </c>
    </row>
    <row r="3159" spans="1:21" ht="28.8" x14ac:dyDescent="0.3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7"/>
        <v>101</v>
      </c>
      <c r="P3159">
        <f t="shared" si="246"/>
        <v>98.54</v>
      </c>
      <c r="Q3159" s="9" t="s">
        <v>8315</v>
      </c>
      <c r="R3159" t="s">
        <v>8316</v>
      </c>
      <c r="S3159" s="16">
        <f t="shared" si="243"/>
        <v>41829.788252314815</v>
      </c>
      <c r="T3159" s="16">
        <f t="shared" si="244"/>
        <v>41839.208333333336</v>
      </c>
      <c r="U3159">
        <f t="shared" si="245"/>
        <v>2014</v>
      </c>
    </row>
    <row r="3160" spans="1:21" ht="28.8" x14ac:dyDescent="0.3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7"/>
        <v>114</v>
      </c>
      <c r="P3160">
        <f t="shared" si="246"/>
        <v>82.61</v>
      </c>
      <c r="Q3160" s="9" t="s">
        <v>8315</v>
      </c>
      <c r="R3160" t="s">
        <v>8316</v>
      </c>
      <c r="S3160" s="16">
        <f t="shared" si="243"/>
        <v>41447.839722222219</v>
      </c>
      <c r="T3160" s="16">
        <f t="shared" si="244"/>
        <v>41477.839722222219</v>
      </c>
      <c r="U3160">
        <f t="shared" si="245"/>
        <v>2013</v>
      </c>
    </row>
    <row r="3161" spans="1:21" ht="43.2" x14ac:dyDescent="0.3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7"/>
        <v>133</v>
      </c>
      <c r="P3161">
        <f t="shared" si="246"/>
        <v>38.5</v>
      </c>
      <c r="Q3161" s="9" t="s">
        <v>8315</v>
      </c>
      <c r="R3161" t="s">
        <v>8316</v>
      </c>
      <c r="S3161" s="16">
        <f t="shared" si="243"/>
        <v>40884.066678240742</v>
      </c>
      <c r="T3161" s="16">
        <f t="shared" si="244"/>
        <v>40926.958333333336</v>
      </c>
      <c r="U3161">
        <f t="shared" si="245"/>
        <v>2011</v>
      </c>
    </row>
    <row r="3162" spans="1:21" ht="43.2" x14ac:dyDescent="0.3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7"/>
        <v>102</v>
      </c>
      <c r="P3162">
        <f t="shared" si="246"/>
        <v>80.16</v>
      </c>
      <c r="Q3162" s="9" t="s">
        <v>8315</v>
      </c>
      <c r="R3162" t="s">
        <v>8316</v>
      </c>
      <c r="S3162" s="16">
        <f t="shared" si="243"/>
        <v>41841.26489583333</v>
      </c>
      <c r="T3162" s="16">
        <f t="shared" si="244"/>
        <v>41864.207638888889</v>
      </c>
      <c r="U3162">
        <f t="shared" si="245"/>
        <v>2014</v>
      </c>
    </row>
    <row r="3163" spans="1:21" ht="57.6" x14ac:dyDescent="0.3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7"/>
        <v>105</v>
      </c>
      <c r="P3163">
        <f t="shared" si="246"/>
        <v>28.41</v>
      </c>
      <c r="Q3163" s="9" t="s">
        <v>8315</v>
      </c>
      <c r="R3163" t="s">
        <v>8316</v>
      </c>
      <c r="S3163" s="16">
        <f t="shared" si="243"/>
        <v>41897.536134259259</v>
      </c>
      <c r="T3163" s="16">
        <f t="shared" si="244"/>
        <v>41927.536134259259</v>
      </c>
      <c r="U3163">
        <f t="shared" si="245"/>
        <v>2014</v>
      </c>
    </row>
    <row r="3164" spans="1:21" ht="43.2" x14ac:dyDescent="0.3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7"/>
        <v>127</v>
      </c>
      <c r="P3164">
        <f t="shared" si="246"/>
        <v>80.73</v>
      </c>
      <c r="Q3164" s="9" t="s">
        <v>8315</v>
      </c>
      <c r="R3164" t="s">
        <v>8316</v>
      </c>
      <c r="S3164" s="16">
        <f t="shared" si="243"/>
        <v>41799.685902777775</v>
      </c>
      <c r="T3164" s="16">
        <f t="shared" si="244"/>
        <v>41827.083333333336</v>
      </c>
      <c r="U3164">
        <f t="shared" si="245"/>
        <v>2014</v>
      </c>
    </row>
    <row r="3165" spans="1:21" ht="43.2" x14ac:dyDescent="0.3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7"/>
        <v>111</v>
      </c>
      <c r="P3165">
        <f t="shared" si="246"/>
        <v>200.69</v>
      </c>
      <c r="Q3165" s="9" t="s">
        <v>8315</v>
      </c>
      <c r="R3165" t="s">
        <v>8316</v>
      </c>
      <c r="S3165" s="16">
        <f t="shared" si="243"/>
        <v>41775.753761574073</v>
      </c>
      <c r="T3165" s="16">
        <f t="shared" si="244"/>
        <v>41805.753761574073</v>
      </c>
      <c r="U3165">
        <f t="shared" si="245"/>
        <v>2014</v>
      </c>
    </row>
    <row r="3166" spans="1:21" ht="57.6" x14ac:dyDescent="0.3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7"/>
        <v>107</v>
      </c>
      <c r="P3166">
        <f t="shared" si="246"/>
        <v>37.590000000000003</v>
      </c>
      <c r="Q3166" s="9" t="s">
        <v>8315</v>
      </c>
      <c r="R3166" t="s">
        <v>8316</v>
      </c>
      <c r="S3166" s="16">
        <f t="shared" si="243"/>
        <v>41766.80572916667</v>
      </c>
      <c r="T3166" s="16">
        <f t="shared" si="244"/>
        <v>41799.80572916667</v>
      </c>
      <c r="U3166">
        <f t="shared" si="245"/>
        <v>2014</v>
      </c>
    </row>
    <row r="3167" spans="1:21" ht="57.6" x14ac:dyDescent="0.3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7"/>
        <v>163</v>
      </c>
      <c r="P3167">
        <f t="shared" si="246"/>
        <v>58.1</v>
      </c>
      <c r="Q3167" s="9" t="s">
        <v>8315</v>
      </c>
      <c r="R3167" t="s">
        <v>8316</v>
      </c>
      <c r="S3167" s="16">
        <f t="shared" si="243"/>
        <v>40644.159259259257</v>
      </c>
      <c r="T3167" s="16">
        <f t="shared" si="244"/>
        <v>40666.165972222225</v>
      </c>
      <c r="U3167">
        <f t="shared" si="245"/>
        <v>2011</v>
      </c>
    </row>
    <row r="3168" spans="1:21" ht="43.2" x14ac:dyDescent="0.3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7"/>
        <v>160</v>
      </c>
      <c r="P3168">
        <f t="shared" si="246"/>
        <v>60.3</v>
      </c>
      <c r="Q3168" s="9" t="s">
        <v>8315</v>
      </c>
      <c r="R3168" t="s">
        <v>8316</v>
      </c>
      <c r="S3168" s="16">
        <f t="shared" si="243"/>
        <v>41940.69158564815</v>
      </c>
      <c r="T3168" s="16">
        <f t="shared" si="244"/>
        <v>41969.332638888889</v>
      </c>
      <c r="U3168">
        <f t="shared" si="245"/>
        <v>2014</v>
      </c>
    </row>
    <row r="3169" spans="1:21" ht="28.8" x14ac:dyDescent="0.3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7"/>
        <v>116</v>
      </c>
      <c r="P3169">
        <f t="shared" si="246"/>
        <v>63.36</v>
      </c>
      <c r="Q3169" s="9" t="s">
        <v>8315</v>
      </c>
      <c r="R3169" t="s">
        <v>8316</v>
      </c>
      <c r="S3169" s="16">
        <f t="shared" si="243"/>
        <v>41839.175706018519</v>
      </c>
      <c r="T3169" s="16">
        <f t="shared" si="244"/>
        <v>41853.175706018519</v>
      </c>
      <c r="U3169">
        <f t="shared" si="245"/>
        <v>2014</v>
      </c>
    </row>
    <row r="3170" spans="1:21" ht="43.2" x14ac:dyDescent="0.3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7"/>
        <v>124</v>
      </c>
      <c r="P3170">
        <f t="shared" si="246"/>
        <v>50.9</v>
      </c>
      <c r="Q3170" s="9" t="s">
        <v>8315</v>
      </c>
      <c r="R3170" t="s">
        <v>8316</v>
      </c>
      <c r="S3170" s="16">
        <f t="shared" si="243"/>
        <v>41772.105937500004</v>
      </c>
      <c r="T3170" s="16">
        <f t="shared" si="244"/>
        <v>41803.916666666664</v>
      </c>
      <c r="U3170">
        <f t="shared" si="245"/>
        <v>2014</v>
      </c>
    </row>
    <row r="3171" spans="1:21" ht="28.8" x14ac:dyDescent="0.3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7"/>
        <v>103</v>
      </c>
      <c r="P3171">
        <f t="shared" si="246"/>
        <v>100.5</v>
      </c>
      <c r="Q3171" s="9" t="s">
        <v>8315</v>
      </c>
      <c r="R3171" t="s">
        <v>8316</v>
      </c>
      <c r="S3171" s="16">
        <f t="shared" si="243"/>
        <v>41591.737974537034</v>
      </c>
      <c r="T3171" s="16">
        <f t="shared" si="244"/>
        <v>41621.207638888889</v>
      </c>
      <c r="U3171">
        <f t="shared" si="245"/>
        <v>2013</v>
      </c>
    </row>
    <row r="3172" spans="1:21" ht="43.2" x14ac:dyDescent="0.3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7"/>
        <v>112</v>
      </c>
      <c r="P3172">
        <f t="shared" si="246"/>
        <v>31.62</v>
      </c>
      <c r="Q3172" s="9" t="s">
        <v>8315</v>
      </c>
      <c r="R3172" t="s">
        <v>8316</v>
      </c>
      <c r="S3172" s="16">
        <f t="shared" si="243"/>
        <v>41789.080370370371</v>
      </c>
      <c r="T3172" s="16">
        <f t="shared" si="244"/>
        <v>41822.166666666664</v>
      </c>
      <c r="U3172">
        <f t="shared" si="245"/>
        <v>2014</v>
      </c>
    </row>
    <row r="3173" spans="1:21" ht="57.6" x14ac:dyDescent="0.3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7"/>
        <v>109</v>
      </c>
      <c r="P3173">
        <f t="shared" si="246"/>
        <v>65.099999999999994</v>
      </c>
      <c r="Q3173" s="9" t="s">
        <v>8315</v>
      </c>
      <c r="R3173" t="s">
        <v>8316</v>
      </c>
      <c r="S3173" s="16">
        <f t="shared" si="243"/>
        <v>42466.608310185184</v>
      </c>
      <c r="T3173" s="16">
        <f t="shared" si="244"/>
        <v>42496.608310185184</v>
      </c>
      <c r="U3173">
        <f t="shared" si="245"/>
        <v>2016</v>
      </c>
    </row>
    <row r="3174" spans="1:21" ht="43.2" x14ac:dyDescent="0.3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7"/>
        <v>115</v>
      </c>
      <c r="P3174">
        <f t="shared" si="246"/>
        <v>79.31</v>
      </c>
      <c r="Q3174" s="9" t="s">
        <v>8315</v>
      </c>
      <c r="R3174" t="s">
        <v>8316</v>
      </c>
      <c r="S3174" s="16">
        <f t="shared" si="243"/>
        <v>40923.729953703703</v>
      </c>
      <c r="T3174" s="16">
        <f t="shared" si="244"/>
        <v>40953.729953703703</v>
      </c>
      <c r="U3174">
        <f t="shared" si="245"/>
        <v>2012</v>
      </c>
    </row>
    <row r="3175" spans="1:21" ht="43.2" x14ac:dyDescent="0.3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7"/>
        <v>103</v>
      </c>
      <c r="P3175">
        <f t="shared" si="246"/>
        <v>139.19</v>
      </c>
      <c r="Q3175" s="9" t="s">
        <v>8315</v>
      </c>
      <c r="R3175" t="s">
        <v>8316</v>
      </c>
      <c r="S3175" s="16">
        <f t="shared" si="243"/>
        <v>41878.878379629627</v>
      </c>
      <c r="T3175" s="16">
        <f t="shared" si="244"/>
        <v>41908.878379629627</v>
      </c>
      <c r="U3175">
        <f t="shared" si="245"/>
        <v>2014</v>
      </c>
    </row>
    <row r="3176" spans="1:21" ht="57.6" x14ac:dyDescent="0.3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7"/>
        <v>101</v>
      </c>
      <c r="P3176">
        <f t="shared" si="246"/>
        <v>131.91</v>
      </c>
      <c r="Q3176" s="9" t="s">
        <v>8315</v>
      </c>
      <c r="R3176" t="s">
        <v>8316</v>
      </c>
      <c r="S3176" s="16">
        <f t="shared" si="243"/>
        <v>41862.864675925928</v>
      </c>
      <c r="T3176" s="16">
        <f t="shared" si="244"/>
        <v>41876.864675925928</v>
      </c>
      <c r="U3176">
        <f t="shared" si="245"/>
        <v>2014</v>
      </c>
    </row>
    <row r="3177" spans="1:21" ht="57.6" x14ac:dyDescent="0.3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7"/>
        <v>110</v>
      </c>
      <c r="P3177">
        <f t="shared" si="246"/>
        <v>91.3</v>
      </c>
      <c r="Q3177" s="9" t="s">
        <v>8315</v>
      </c>
      <c r="R3177" t="s">
        <v>8316</v>
      </c>
      <c r="S3177" s="16">
        <f t="shared" si="243"/>
        <v>40531.886886574073</v>
      </c>
      <c r="T3177" s="16">
        <f t="shared" si="244"/>
        <v>40591.886886574073</v>
      </c>
      <c r="U3177">
        <f t="shared" si="245"/>
        <v>2010</v>
      </c>
    </row>
    <row r="3178" spans="1:21" ht="57.6" x14ac:dyDescent="0.3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7"/>
        <v>115</v>
      </c>
      <c r="P3178">
        <f t="shared" si="246"/>
        <v>39.67</v>
      </c>
      <c r="Q3178" s="9" t="s">
        <v>8315</v>
      </c>
      <c r="R3178" t="s">
        <v>8316</v>
      </c>
      <c r="S3178" s="16">
        <f t="shared" si="243"/>
        <v>41477.930914351848</v>
      </c>
      <c r="T3178" s="16">
        <f t="shared" si="244"/>
        <v>41504.625</v>
      </c>
      <c r="U3178">
        <f t="shared" si="245"/>
        <v>2013</v>
      </c>
    </row>
    <row r="3179" spans="1:21" ht="43.2" x14ac:dyDescent="0.3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7"/>
        <v>117</v>
      </c>
      <c r="P3179">
        <f t="shared" si="246"/>
        <v>57.55</v>
      </c>
      <c r="Q3179" s="9" t="s">
        <v>8315</v>
      </c>
      <c r="R3179" t="s">
        <v>8316</v>
      </c>
      <c r="S3179" s="16">
        <f t="shared" si="243"/>
        <v>41781.666770833333</v>
      </c>
      <c r="T3179" s="16">
        <f t="shared" si="244"/>
        <v>41811.666770833333</v>
      </c>
      <c r="U3179">
        <f t="shared" si="245"/>
        <v>2014</v>
      </c>
    </row>
    <row r="3180" spans="1:21" ht="57.6" x14ac:dyDescent="0.3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7"/>
        <v>172</v>
      </c>
      <c r="P3180">
        <f t="shared" si="246"/>
        <v>33.03</v>
      </c>
      <c r="Q3180" s="9" t="s">
        <v>8315</v>
      </c>
      <c r="R3180" t="s">
        <v>8316</v>
      </c>
      <c r="S3180" s="16">
        <f t="shared" si="243"/>
        <v>41806.605034722219</v>
      </c>
      <c r="T3180" s="16">
        <f t="shared" si="244"/>
        <v>41836.605034722219</v>
      </c>
      <c r="U3180">
        <f t="shared" si="245"/>
        <v>2014</v>
      </c>
    </row>
    <row r="3181" spans="1:21" ht="43.2" x14ac:dyDescent="0.3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7"/>
        <v>114</v>
      </c>
      <c r="P3181">
        <f t="shared" si="246"/>
        <v>77.34</v>
      </c>
      <c r="Q3181" s="9" t="s">
        <v>8315</v>
      </c>
      <c r="R3181" t="s">
        <v>8316</v>
      </c>
      <c r="S3181" s="16">
        <f t="shared" si="243"/>
        <v>41375.702210648145</v>
      </c>
      <c r="T3181" s="16">
        <f t="shared" si="244"/>
        <v>41400.702210648145</v>
      </c>
      <c r="U3181">
        <f t="shared" si="245"/>
        <v>2013</v>
      </c>
    </row>
    <row r="3182" spans="1:21" ht="43.2" x14ac:dyDescent="0.3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7"/>
        <v>120</v>
      </c>
      <c r="P3182">
        <f t="shared" si="246"/>
        <v>31.93</v>
      </c>
      <c r="Q3182" s="9" t="s">
        <v>8315</v>
      </c>
      <c r="R3182" t="s">
        <v>8316</v>
      </c>
      <c r="S3182" s="16">
        <f t="shared" si="243"/>
        <v>41780.412604166668</v>
      </c>
      <c r="T3182" s="16">
        <f t="shared" si="244"/>
        <v>41810.412604166668</v>
      </c>
      <c r="U3182">
        <f t="shared" si="245"/>
        <v>2014</v>
      </c>
    </row>
    <row r="3183" spans="1:21" ht="43.2" x14ac:dyDescent="0.3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7"/>
        <v>109</v>
      </c>
      <c r="P3183">
        <f t="shared" si="246"/>
        <v>36.33</v>
      </c>
      <c r="Q3183" s="9" t="s">
        <v>8315</v>
      </c>
      <c r="R3183" t="s">
        <v>8316</v>
      </c>
      <c r="S3183" s="16">
        <f t="shared" si="243"/>
        <v>41779.310034722221</v>
      </c>
      <c r="T3183" s="16">
        <f t="shared" si="244"/>
        <v>41805.666666666664</v>
      </c>
      <c r="U3183">
        <f t="shared" si="245"/>
        <v>2014</v>
      </c>
    </row>
    <row r="3184" spans="1:21" ht="57.6" x14ac:dyDescent="0.3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7"/>
        <v>101</v>
      </c>
      <c r="P3184">
        <f t="shared" si="246"/>
        <v>46.77</v>
      </c>
      <c r="Q3184" s="9" t="s">
        <v>8315</v>
      </c>
      <c r="R3184" t="s">
        <v>8316</v>
      </c>
      <c r="S3184" s="16">
        <f t="shared" si="243"/>
        <v>40883.949317129627</v>
      </c>
      <c r="T3184" s="16">
        <f t="shared" si="244"/>
        <v>40939.708333333336</v>
      </c>
      <c r="U3184">
        <f t="shared" si="245"/>
        <v>2011</v>
      </c>
    </row>
    <row r="3185" spans="1:21" ht="43.2" x14ac:dyDescent="0.3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7"/>
        <v>109</v>
      </c>
      <c r="P3185">
        <f t="shared" si="246"/>
        <v>40.07</v>
      </c>
      <c r="Q3185" s="9" t="s">
        <v>8315</v>
      </c>
      <c r="R3185" t="s">
        <v>8316</v>
      </c>
      <c r="S3185" s="16">
        <f t="shared" si="243"/>
        <v>41491.79478009259</v>
      </c>
      <c r="T3185" s="16">
        <f t="shared" si="244"/>
        <v>41509.79478009259</v>
      </c>
      <c r="U3185">
        <f t="shared" si="245"/>
        <v>2013</v>
      </c>
    </row>
    <row r="3186" spans="1:21" ht="43.2" x14ac:dyDescent="0.3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7"/>
        <v>107</v>
      </c>
      <c r="P3186">
        <f t="shared" si="246"/>
        <v>100.22</v>
      </c>
      <c r="Q3186" s="9" t="s">
        <v>8315</v>
      </c>
      <c r="R3186" t="s">
        <v>8316</v>
      </c>
      <c r="S3186" s="16">
        <f t="shared" si="243"/>
        <v>41791.993414351848</v>
      </c>
      <c r="T3186" s="16">
        <f t="shared" si="244"/>
        <v>41821.993414351848</v>
      </c>
      <c r="U3186">
        <f t="shared" si="245"/>
        <v>2014</v>
      </c>
    </row>
    <row r="3187" spans="1:21" ht="43.2" x14ac:dyDescent="0.3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7"/>
        <v>100</v>
      </c>
      <c r="P3187">
        <f t="shared" si="246"/>
        <v>41.67</v>
      </c>
      <c r="Q3187" s="9" t="s">
        <v>8315</v>
      </c>
      <c r="R3187" t="s">
        <v>8316</v>
      </c>
      <c r="S3187" s="16">
        <f t="shared" si="243"/>
        <v>41829.977326388893</v>
      </c>
      <c r="T3187" s="16">
        <f t="shared" si="244"/>
        <v>41836.977326388893</v>
      </c>
      <c r="U3187">
        <f t="shared" si="245"/>
        <v>2014</v>
      </c>
    </row>
    <row r="3188" spans="1:21" ht="43.2" x14ac:dyDescent="0.3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7"/>
        <v>102</v>
      </c>
      <c r="P3188">
        <f t="shared" si="246"/>
        <v>46.71</v>
      </c>
      <c r="Q3188" s="9" t="s">
        <v>8315</v>
      </c>
      <c r="R3188" t="s">
        <v>8316</v>
      </c>
      <c r="S3188" s="16">
        <f t="shared" si="243"/>
        <v>41868.924050925925</v>
      </c>
      <c r="T3188" s="16">
        <f t="shared" si="244"/>
        <v>41898.875</v>
      </c>
      <c r="U3188">
        <f t="shared" si="245"/>
        <v>2014</v>
      </c>
    </row>
    <row r="3189" spans="1:21" ht="57.6" x14ac:dyDescent="0.3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7"/>
        <v>116</v>
      </c>
      <c r="P3189">
        <f t="shared" si="246"/>
        <v>71.489999999999995</v>
      </c>
      <c r="Q3189" s="9" t="s">
        <v>8315</v>
      </c>
      <c r="R3189" t="s">
        <v>8316</v>
      </c>
      <c r="S3189" s="16">
        <f t="shared" si="243"/>
        <v>41835.666354166664</v>
      </c>
      <c r="T3189" s="16">
        <f t="shared" si="244"/>
        <v>41855.666354166664</v>
      </c>
      <c r="U3189">
        <f t="shared" si="245"/>
        <v>2014</v>
      </c>
    </row>
    <row r="3190" spans="1:21" ht="43.2" hidden="1" x14ac:dyDescent="0.3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7"/>
        <v>65</v>
      </c>
      <c r="P3190">
        <f t="shared" si="246"/>
        <v>14.44</v>
      </c>
      <c r="Q3190" s="9" t="s">
        <v>8315</v>
      </c>
      <c r="R3190" t="s">
        <v>8357</v>
      </c>
      <c r="S3190" s="16">
        <f t="shared" si="243"/>
        <v>42144.415532407409</v>
      </c>
      <c r="T3190" s="16">
        <f t="shared" si="244"/>
        <v>42165.415532407409</v>
      </c>
      <c r="U3190">
        <f t="shared" si="245"/>
        <v>2015</v>
      </c>
    </row>
    <row r="3191" spans="1:21" ht="57.6" hidden="1" x14ac:dyDescent="0.3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7"/>
        <v>12</v>
      </c>
      <c r="P3191">
        <f t="shared" si="246"/>
        <v>356.84</v>
      </c>
      <c r="Q3191" s="9" t="s">
        <v>8315</v>
      </c>
      <c r="R3191" t="s">
        <v>8357</v>
      </c>
      <c r="S3191" s="16">
        <f t="shared" si="243"/>
        <v>42118.346435185187</v>
      </c>
      <c r="T3191" s="16">
        <f t="shared" si="244"/>
        <v>42148.346435185187</v>
      </c>
      <c r="U3191">
        <f t="shared" si="245"/>
        <v>2015</v>
      </c>
    </row>
    <row r="3192" spans="1:21" ht="43.2" hidden="1" x14ac:dyDescent="0.3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7"/>
        <v>0</v>
      </c>
      <c r="P3192" t="str">
        <f t="shared" si="246"/>
        <v>N/A</v>
      </c>
      <c r="Q3192" s="9" t="s">
        <v>8315</v>
      </c>
      <c r="R3192" t="s">
        <v>8357</v>
      </c>
      <c r="S3192" s="16">
        <f t="shared" si="243"/>
        <v>42683.151331018518</v>
      </c>
      <c r="T3192" s="16">
        <f t="shared" si="244"/>
        <v>42713.192997685182</v>
      </c>
      <c r="U3192">
        <f t="shared" si="245"/>
        <v>2016</v>
      </c>
    </row>
    <row r="3193" spans="1:21" ht="43.2" hidden="1" x14ac:dyDescent="0.3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7"/>
        <v>4</v>
      </c>
      <c r="P3193">
        <f t="shared" si="246"/>
        <v>37.75</v>
      </c>
      <c r="Q3193" s="9" t="s">
        <v>8315</v>
      </c>
      <c r="R3193" t="s">
        <v>8357</v>
      </c>
      <c r="S3193" s="16">
        <f t="shared" si="243"/>
        <v>42538.755428240736</v>
      </c>
      <c r="T3193" s="16">
        <f t="shared" si="244"/>
        <v>42598.755428240736</v>
      </c>
      <c r="U3193">
        <f t="shared" si="245"/>
        <v>2016</v>
      </c>
    </row>
    <row r="3194" spans="1:21" ht="43.2" hidden="1" x14ac:dyDescent="0.3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7"/>
        <v>1</v>
      </c>
      <c r="P3194">
        <f t="shared" si="246"/>
        <v>12.75</v>
      </c>
      <c r="Q3194" s="9" t="s">
        <v>8315</v>
      </c>
      <c r="R3194" t="s">
        <v>8357</v>
      </c>
      <c r="S3194" s="16">
        <f t="shared" si="243"/>
        <v>42018.94049768518</v>
      </c>
      <c r="T3194" s="16">
        <f t="shared" si="244"/>
        <v>42063.916666666672</v>
      </c>
      <c r="U3194">
        <f t="shared" si="245"/>
        <v>2015</v>
      </c>
    </row>
    <row r="3195" spans="1:21" ht="43.2" hidden="1" x14ac:dyDescent="0.3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7"/>
        <v>12</v>
      </c>
      <c r="P3195">
        <f t="shared" si="246"/>
        <v>24.46</v>
      </c>
      <c r="Q3195" s="9" t="s">
        <v>8315</v>
      </c>
      <c r="R3195" t="s">
        <v>8357</v>
      </c>
      <c r="S3195" s="16">
        <f t="shared" si="243"/>
        <v>42010.968240740738</v>
      </c>
      <c r="T3195" s="16">
        <f t="shared" si="244"/>
        <v>42055.968240740738</v>
      </c>
      <c r="U3195">
        <f t="shared" si="245"/>
        <v>2015</v>
      </c>
    </row>
    <row r="3196" spans="1:21" ht="43.2" hidden="1" x14ac:dyDescent="0.3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7"/>
        <v>0</v>
      </c>
      <c r="P3196" t="str">
        <f t="shared" si="246"/>
        <v>N/A</v>
      </c>
      <c r="Q3196" s="9" t="s">
        <v>8315</v>
      </c>
      <c r="R3196" t="s">
        <v>8357</v>
      </c>
      <c r="S3196" s="16">
        <f t="shared" si="243"/>
        <v>42182.062476851846</v>
      </c>
      <c r="T3196" s="16">
        <f t="shared" si="244"/>
        <v>42212.062476851846</v>
      </c>
      <c r="U3196">
        <f t="shared" si="245"/>
        <v>2015</v>
      </c>
    </row>
    <row r="3197" spans="1:21" ht="57.6" hidden="1" x14ac:dyDescent="0.3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7"/>
        <v>59</v>
      </c>
      <c r="P3197">
        <f t="shared" si="246"/>
        <v>53.08</v>
      </c>
      <c r="Q3197" s="9" t="s">
        <v>8315</v>
      </c>
      <c r="R3197" t="s">
        <v>8357</v>
      </c>
      <c r="S3197" s="16">
        <f t="shared" si="243"/>
        <v>42017.594236111108</v>
      </c>
      <c r="T3197" s="16">
        <f t="shared" si="244"/>
        <v>42047.594236111108</v>
      </c>
      <c r="U3197">
        <f t="shared" si="245"/>
        <v>2015</v>
      </c>
    </row>
    <row r="3198" spans="1:21" ht="43.2" hidden="1" x14ac:dyDescent="0.3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7"/>
        <v>0</v>
      </c>
      <c r="P3198">
        <f t="shared" si="246"/>
        <v>300</v>
      </c>
      <c r="Q3198" s="9" t="s">
        <v>8315</v>
      </c>
      <c r="R3198" t="s">
        <v>8357</v>
      </c>
      <c r="S3198" s="16">
        <f t="shared" si="243"/>
        <v>42157.598090277781</v>
      </c>
      <c r="T3198" s="16">
        <f t="shared" si="244"/>
        <v>42217.583333333328</v>
      </c>
      <c r="U3198">
        <f t="shared" si="245"/>
        <v>2015</v>
      </c>
    </row>
    <row r="3199" spans="1:21" ht="28.8" hidden="1" x14ac:dyDescent="0.3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7"/>
        <v>11</v>
      </c>
      <c r="P3199">
        <f t="shared" si="246"/>
        <v>286.25</v>
      </c>
      <c r="Q3199" s="9" t="s">
        <v>8315</v>
      </c>
      <c r="R3199" t="s">
        <v>8357</v>
      </c>
      <c r="S3199" s="16">
        <f t="shared" si="243"/>
        <v>42009.493263888886</v>
      </c>
      <c r="T3199" s="16">
        <f t="shared" si="244"/>
        <v>42039.493263888886</v>
      </c>
      <c r="U3199">
        <f t="shared" si="245"/>
        <v>2015</v>
      </c>
    </row>
    <row r="3200" spans="1:21" ht="57.6" hidden="1" x14ac:dyDescent="0.3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7"/>
        <v>0</v>
      </c>
      <c r="P3200">
        <f t="shared" si="246"/>
        <v>36.67</v>
      </c>
      <c r="Q3200" s="9" t="s">
        <v>8315</v>
      </c>
      <c r="R3200" t="s">
        <v>8357</v>
      </c>
      <c r="S3200" s="16">
        <f t="shared" si="243"/>
        <v>42013.424502314811</v>
      </c>
      <c r="T3200" s="16">
        <f t="shared" si="244"/>
        <v>42051.424502314811</v>
      </c>
      <c r="U3200">
        <f t="shared" si="245"/>
        <v>2015</v>
      </c>
    </row>
    <row r="3201" spans="1:21" ht="43.2" hidden="1" x14ac:dyDescent="0.3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7"/>
        <v>52</v>
      </c>
      <c r="P3201">
        <f t="shared" si="246"/>
        <v>49.21</v>
      </c>
      <c r="Q3201" s="9" t="s">
        <v>8315</v>
      </c>
      <c r="R3201" t="s">
        <v>8357</v>
      </c>
      <c r="S3201" s="16">
        <f t="shared" si="243"/>
        <v>41858.761782407404</v>
      </c>
      <c r="T3201" s="16">
        <f t="shared" si="244"/>
        <v>41888.875</v>
      </c>
      <c r="U3201">
        <f t="shared" si="245"/>
        <v>2014</v>
      </c>
    </row>
    <row r="3202" spans="1:21" ht="57.6" hidden="1" x14ac:dyDescent="0.3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47"/>
        <v>0</v>
      </c>
      <c r="P3202">
        <f t="shared" si="246"/>
        <v>1</v>
      </c>
      <c r="Q3202" s="9" t="s">
        <v>8315</v>
      </c>
      <c r="R3202" t="s">
        <v>8357</v>
      </c>
      <c r="S3202" s="16">
        <f t="shared" si="243"/>
        <v>42460.320613425924</v>
      </c>
      <c r="T3202" s="16">
        <f t="shared" si="244"/>
        <v>42490.231944444444</v>
      </c>
      <c r="U3202">
        <f t="shared" si="245"/>
        <v>2016</v>
      </c>
    </row>
    <row r="3203" spans="1:21" ht="43.2" hidden="1" x14ac:dyDescent="0.3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47"/>
        <v>1</v>
      </c>
      <c r="P3203">
        <f t="shared" si="246"/>
        <v>12.5</v>
      </c>
      <c r="Q3203" s="9" t="s">
        <v>8315</v>
      </c>
      <c r="R3203" t="s">
        <v>8357</v>
      </c>
      <c r="S3203" s="16">
        <f t="shared" ref="S3203:S3266" si="248">(((J3203/60)/60)/24)+DATE(1970,1,1)</f>
        <v>41861.767094907409</v>
      </c>
      <c r="T3203" s="16">
        <f t="shared" ref="T3203:T3266" si="249">(((I3203/60)/60)/24)+DATE(1970,1,1)</f>
        <v>41882.767094907409</v>
      </c>
      <c r="U3203">
        <f t="shared" ref="U3203:U3266" si="250">YEAR(S:S)</f>
        <v>2014</v>
      </c>
    </row>
    <row r="3204" spans="1:21" ht="43.2" hidden="1" x14ac:dyDescent="0.3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47"/>
        <v>55</v>
      </c>
      <c r="P3204">
        <f t="shared" ref="P3204:P3267" si="251">IFERROR(ROUND(E3204/L3204,2), "N/A")</f>
        <v>109.04</v>
      </c>
      <c r="Q3204" s="9" t="s">
        <v>8315</v>
      </c>
      <c r="R3204" t="s">
        <v>8357</v>
      </c>
      <c r="S3204" s="16">
        <f t="shared" si="248"/>
        <v>42293.853541666671</v>
      </c>
      <c r="T3204" s="16">
        <f t="shared" si="249"/>
        <v>42352.249305555553</v>
      </c>
      <c r="U3204">
        <f t="shared" si="250"/>
        <v>2015</v>
      </c>
    </row>
    <row r="3205" spans="1:21" ht="43.2" hidden="1" x14ac:dyDescent="0.3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ref="O3205:O3268" si="252">ROUND(E3205/D3205*100,0)</f>
        <v>25</v>
      </c>
      <c r="P3205">
        <f t="shared" si="251"/>
        <v>41.67</v>
      </c>
      <c r="Q3205" s="9" t="s">
        <v>8315</v>
      </c>
      <c r="R3205" t="s">
        <v>8357</v>
      </c>
      <c r="S3205" s="16">
        <f t="shared" si="248"/>
        <v>42242.988680555558</v>
      </c>
      <c r="T3205" s="16">
        <f t="shared" si="249"/>
        <v>42272.988680555558</v>
      </c>
      <c r="U3205">
        <f t="shared" si="250"/>
        <v>2015</v>
      </c>
    </row>
    <row r="3206" spans="1:21" ht="43.2" hidden="1" x14ac:dyDescent="0.3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2"/>
        <v>0</v>
      </c>
      <c r="P3206" t="str">
        <f t="shared" si="251"/>
        <v>N/A</v>
      </c>
      <c r="Q3206" s="9" t="s">
        <v>8315</v>
      </c>
      <c r="R3206" t="s">
        <v>8357</v>
      </c>
      <c r="S3206" s="16">
        <f t="shared" si="248"/>
        <v>42172.686099537037</v>
      </c>
      <c r="T3206" s="16">
        <f t="shared" si="249"/>
        <v>42202.676388888889</v>
      </c>
      <c r="U3206">
        <f t="shared" si="250"/>
        <v>2015</v>
      </c>
    </row>
    <row r="3207" spans="1:21" ht="43.2" hidden="1" x14ac:dyDescent="0.3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2"/>
        <v>3</v>
      </c>
      <c r="P3207">
        <f t="shared" si="251"/>
        <v>22.75</v>
      </c>
      <c r="Q3207" s="9" t="s">
        <v>8315</v>
      </c>
      <c r="R3207" t="s">
        <v>8357</v>
      </c>
      <c r="S3207" s="16">
        <f t="shared" si="248"/>
        <v>42095.374675925923</v>
      </c>
      <c r="T3207" s="16">
        <f t="shared" si="249"/>
        <v>42125.374675925923</v>
      </c>
      <c r="U3207">
        <f t="shared" si="250"/>
        <v>2015</v>
      </c>
    </row>
    <row r="3208" spans="1:21" ht="43.2" hidden="1" x14ac:dyDescent="0.3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2"/>
        <v>0</v>
      </c>
      <c r="P3208" t="str">
        <f t="shared" si="251"/>
        <v>N/A</v>
      </c>
      <c r="Q3208" s="9" t="s">
        <v>8315</v>
      </c>
      <c r="R3208" t="s">
        <v>8357</v>
      </c>
      <c r="S3208" s="16">
        <f t="shared" si="248"/>
        <v>42236.276053240741</v>
      </c>
      <c r="T3208" s="16">
        <f t="shared" si="249"/>
        <v>42266.276053240741</v>
      </c>
      <c r="U3208">
        <f t="shared" si="250"/>
        <v>2015</v>
      </c>
    </row>
    <row r="3209" spans="1:21" ht="43.2" hidden="1" x14ac:dyDescent="0.3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2"/>
        <v>46</v>
      </c>
      <c r="P3209">
        <f t="shared" si="251"/>
        <v>70.83</v>
      </c>
      <c r="Q3209" s="9" t="s">
        <v>8315</v>
      </c>
      <c r="R3209" t="s">
        <v>8357</v>
      </c>
      <c r="S3209" s="16">
        <f t="shared" si="248"/>
        <v>42057.277858796297</v>
      </c>
      <c r="T3209" s="16">
        <f t="shared" si="249"/>
        <v>42117.236192129625</v>
      </c>
      <c r="U3209">
        <f t="shared" si="250"/>
        <v>2015</v>
      </c>
    </row>
    <row r="3210" spans="1:21" ht="43.2" x14ac:dyDescent="0.3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2"/>
        <v>104</v>
      </c>
      <c r="P3210">
        <f t="shared" si="251"/>
        <v>63.11</v>
      </c>
      <c r="Q3210" s="9" t="s">
        <v>8315</v>
      </c>
      <c r="R3210" t="s">
        <v>8316</v>
      </c>
      <c r="S3210" s="16">
        <f t="shared" si="248"/>
        <v>41827.605057870373</v>
      </c>
      <c r="T3210" s="16">
        <f t="shared" si="249"/>
        <v>41848.605057870373</v>
      </c>
      <c r="U3210">
        <f t="shared" si="250"/>
        <v>2014</v>
      </c>
    </row>
    <row r="3211" spans="1:21" ht="43.2" x14ac:dyDescent="0.3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2"/>
        <v>119</v>
      </c>
      <c r="P3211">
        <f t="shared" si="251"/>
        <v>50.16</v>
      </c>
      <c r="Q3211" s="9" t="s">
        <v>8315</v>
      </c>
      <c r="R3211" t="s">
        <v>8316</v>
      </c>
      <c r="S3211" s="16">
        <f t="shared" si="248"/>
        <v>41778.637245370373</v>
      </c>
      <c r="T3211" s="16">
        <f t="shared" si="249"/>
        <v>41810.958333333336</v>
      </c>
      <c r="U3211">
        <f t="shared" si="250"/>
        <v>2014</v>
      </c>
    </row>
    <row r="3212" spans="1:21" ht="43.2" x14ac:dyDescent="0.3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2"/>
        <v>126</v>
      </c>
      <c r="P3212">
        <f t="shared" si="251"/>
        <v>62.88</v>
      </c>
      <c r="Q3212" s="9" t="s">
        <v>8315</v>
      </c>
      <c r="R3212" t="s">
        <v>8316</v>
      </c>
      <c r="S3212" s="16">
        <f t="shared" si="248"/>
        <v>41013.936562499999</v>
      </c>
      <c r="T3212" s="16">
        <f t="shared" si="249"/>
        <v>41061.165972222225</v>
      </c>
      <c r="U3212">
        <f t="shared" si="250"/>
        <v>2012</v>
      </c>
    </row>
    <row r="3213" spans="1:21" ht="43.2" x14ac:dyDescent="0.3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2"/>
        <v>120</v>
      </c>
      <c r="P3213">
        <f t="shared" si="251"/>
        <v>85.53</v>
      </c>
      <c r="Q3213" s="9" t="s">
        <v>8315</v>
      </c>
      <c r="R3213" t="s">
        <v>8316</v>
      </c>
      <c r="S3213" s="16">
        <f t="shared" si="248"/>
        <v>41834.586574074077</v>
      </c>
      <c r="T3213" s="16">
        <f t="shared" si="249"/>
        <v>41866.083333333336</v>
      </c>
      <c r="U3213">
        <f t="shared" si="250"/>
        <v>2014</v>
      </c>
    </row>
    <row r="3214" spans="1:21" ht="28.8" x14ac:dyDescent="0.3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2"/>
        <v>126</v>
      </c>
      <c r="P3214">
        <f t="shared" si="251"/>
        <v>53.72</v>
      </c>
      <c r="Q3214" s="9" t="s">
        <v>8315</v>
      </c>
      <c r="R3214" t="s">
        <v>8316</v>
      </c>
      <c r="S3214" s="16">
        <f t="shared" si="248"/>
        <v>41829.795729166668</v>
      </c>
      <c r="T3214" s="16">
        <f t="shared" si="249"/>
        <v>41859.795729166668</v>
      </c>
      <c r="U3214">
        <f t="shared" si="250"/>
        <v>2014</v>
      </c>
    </row>
    <row r="3215" spans="1:21" ht="43.2" x14ac:dyDescent="0.3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2"/>
        <v>100</v>
      </c>
      <c r="P3215">
        <f t="shared" si="251"/>
        <v>127.81</v>
      </c>
      <c r="Q3215" s="9" t="s">
        <v>8315</v>
      </c>
      <c r="R3215" t="s">
        <v>8316</v>
      </c>
      <c r="S3215" s="16">
        <f t="shared" si="248"/>
        <v>42171.763414351852</v>
      </c>
      <c r="T3215" s="16">
        <f t="shared" si="249"/>
        <v>42211.763414351852</v>
      </c>
      <c r="U3215">
        <f t="shared" si="250"/>
        <v>2015</v>
      </c>
    </row>
    <row r="3216" spans="1:21" ht="43.2" x14ac:dyDescent="0.3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2"/>
        <v>102</v>
      </c>
      <c r="P3216">
        <f t="shared" si="251"/>
        <v>106.57</v>
      </c>
      <c r="Q3216" s="9" t="s">
        <v>8315</v>
      </c>
      <c r="R3216" t="s">
        <v>8316</v>
      </c>
      <c r="S3216" s="16">
        <f t="shared" si="248"/>
        <v>42337.792511574073</v>
      </c>
      <c r="T3216" s="16">
        <f t="shared" si="249"/>
        <v>42374.996527777781</v>
      </c>
      <c r="U3216">
        <f t="shared" si="250"/>
        <v>2015</v>
      </c>
    </row>
    <row r="3217" spans="1:21" ht="57.6" x14ac:dyDescent="0.3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2"/>
        <v>100</v>
      </c>
      <c r="P3217">
        <f t="shared" si="251"/>
        <v>262.11</v>
      </c>
      <c r="Q3217" s="9" t="s">
        <v>8315</v>
      </c>
      <c r="R3217" t="s">
        <v>8316</v>
      </c>
      <c r="S3217" s="16">
        <f t="shared" si="248"/>
        <v>42219.665173611109</v>
      </c>
      <c r="T3217" s="16">
        <f t="shared" si="249"/>
        <v>42257.165972222225</v>
      </c>
      <c r="U3217">
        <f t="shared" si="250"/>
        <v>2015</v>
      </c>
    </row>
    <row r="3218" spans="1:21" ht="43.2" x14ac:dyDescent="0.3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2"/>
        <v>100</v>
      </c>
      <c r="P3218">
        <f t="shared" si="251"/>
        <v>57.17</v>
      </c>
      <c r="Q3218" s="9" t="s">
        <v>8315</v>
      </c>
      <c r="R3218" t="s">
        <v>8316</v>
      </c>
      <c r="S3218" s="16">
        <f t="shared" si="248"/>
        <v>42165.462627314817</v>
      </c>
      <c r="T3218" s="16">
        <f t="shared" si="249"/>
        <v>42196.604166666672</v>
      </c>
      <c r="U3218">
        <f t="shared" si="250"/>
        <v>2015</v>
      </c>
    </row>
    <row r="3219" spans="1:21" ht="28.8" x14ac:dyDescent="0.3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2"/>
        <v>116</v>
      </c>
      <c r="P3219">
        <f t="shared" si="251"/>
        <v>50.2</v>
      </c>
      <c r="Q3219" s="9" t="s">
        <v>8315</v>
      </c>
      <c r="R3219" t="s">
        <v>8316</v>
      </c>
      <c r="S3219" s="16">
        <f t="shared" si="248"/>
        <v>42648.546111111107</v>
      </c>
      <c r="T3219" s="16">
        <f t="shared" si="249"/>
        <v>42678.546111111107</v>
      </c>
      <c r="U3219">
        <f t="shared" si="250"/>
        <v>2016</v>
      </c>
    </row>
    <row r="3220" spans="1:21" ht="43.2" x14ac:dyDescent="0.3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2"/>
        <v>102</v>
      </c>
      <c r="P3220">
        <f t="shared" si="251"/>
        <v>66.59</v>
      </c>
      <c r="Q3220" s="9" t="s">
        <v>8315</v>
      </c>
      <c r="R3220" t="s">
        <v>8316</v>
      </c>
      <c r="S3220" s="16">
        <f t="shared" si="248"/>
        <v>41971.002152777779</v>
      </c>
      <c r="T3220" s="16">
        <f t="shared" si="249"/>
        <v>42004</v>
      </c>
      <c r="U3220">
        <f t="shared" si="250"/>
        <v>2014</v>
      </c>
    </row>
    <row r="3221" spans="1:21" ht="43.2" x14ac:dyDescent="0.3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2"/>
        <v>100</v>
      </c>
      <c r="P3221">
        <f t="shared" si="251"/>
        <v>168.25</v>
      </c>
      <c r="Q3221" s="9" t="s">
        <v>8315</v>
      </c>
      <c r="R3221" t="s">
        <v>8316</v>
      </c>
      <c r="S3221" s="16">
        <f t="shared" si="248"/>
        <v>42050.983182870375</v>
      </c>
      <c r="T3221" s="16">
        <f t="shared" si="249"/>
        <v>42085.941516203704</v>
      </c>
      <c r="U3221">
        <f t="shared" si="250"/>
        <v>2015</v>
      </c>
    </row>
    <row r="3222" spans="1:21" ht="28.8" x14ac:dyDescent="0.3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2"/>
        <v>101</v>
      </c>
      <c r="P3222">
        <f t="shared" si="251"/>
        <v>256.37</v>
      </c>
      <c r="Q3222" s="9" t="s">
        <v>8315</v>
      </c>
      <c r="R3222" t="s">
        <v>8316</v>
      </c>
      <c r="S3222" s="16">
        <f t="shared" si="248"/>
        <v>42772.833379629628</v>
      </c>
      <c r="T3222" s="16">
        <f t="shared" si="249"/>
        <v>42806.875</v>
      </c>
      <c r="U3222">
        <f t="shared" si="250"/>
        <v>2017</v>
      </c>
    </row>
    <row r="3223" spans="1:21" ht="57.6" x14ac:dyDescent="0.3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2"/>
        <v>103</v>
      </c>
      <c r="P3223">
        <f t="shared" si="251"/>
        <v>36.61</v>
      </c>
      <c r="Q3223" s="9" t="s">
        <v>8315</v>
      </c>
      <c r="R3223" t="s">
        <v>8316</v>
      </c>
      <c r="S3223" s="16">
        <f t="shared" si="248"/>
        <v>42155.696793981479</v>
      </c>
      <c r="T3223" s="16">
        <f t="shared" si="249"/>
        <v>42190.696793981479</v>
      </c>
      <c r="U3223">
        <f t="shared" si="250"/>
        <v>2015</v>
      </c>
    </row>
    <row r="3224" spans="1:21" ht="43.2" x14ac:dyDescent="0.3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2"/>
        <v>125</v>
      </c>
      <c r="P3224">
        <f t="shared" si="251"/>
        <v>37.14</v>
      </c>
      <c r="Q3224" s="9" t="s">
        <v>8315</v>
      </c>
      <c r="R3224" t="s">
        <v>8316</v>
      </c>
      <c r="S3224" s="16">
        <f t="shared" si="248"/>
        <v>42270.582141203704</v>
      </c>
      <c r="T3224" s="16">
        <f t="shared" si="249"/>
        <v>42301.895138888889</v>
      </c>
      <c r="U3224">
        <f t="shared" si="250"/>
        <v>2015</v>
      </c>
    </row>
    <row r="3225" spans="1:21" ht="28.8" x14ac:dyDescent="0.3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2"/>
        <v>110</v>
      </c>
      <c r="P3225">
        <f t="shared" si="251"/>
        <v>45.88</v>
      </c>
      <c r="Q3225" s="9" t="s">
        <v>8315</v>
      </c>
      <c r="R3225" t="s">
        <v>8316</v>
      </c>
      <c r="S3225" s="16">
        <f t="shared" si="248"/>
        <v>42206.835370370376</v>
      </c>
      <c r="T3225" s="16">
        <f t="shared" si="249"/>
        <v>42236.835370370376</v>
      </c>
      <c r="U3225">
        <f t="shared" si="250"/>
        <v>2015</v>
      </c>
    </row>
    <row r="3226" spans="1:21" ht="57.6" x14ac:dyDescent="0.3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2"/>
        <v>102</v>
      </c>
      <c r="P3226">
        <f t="shared" si="251"/>
        <v>141.71</v>
      </c>
      <c r="Q3226" s="9" t="s">
        <v>8315</v>
      </c>
      <c r="R3226" t="s">
        <v>8316</v>
      </c>
      <c r="S3226" s="16">
        <f t="shared" si="248"/>
        <v>42697.850844907407</v>
      </c>
      <c r="T3226" s="16">
        <f t="shared" si="249"/>
        <v>42745.208333333328</v>
      </c>
      <c r="U3226">
        <f t="shared" si="250"/>
        <v>2016</v>
      </c>
    </row>
    <row r="3227" spans="1:21" ht="43.2" x14ac:dyDescent="0.3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2"/>
        <v>102</v>
      </c>
      <c r="P3227">
        <f t="shared" si="251"/>
        <v>52.49</v>
      </c>
      <c r="Q3227" s="9" t="s">
        <v>8315</v>
      </c>
      <c r="R3227" t="s">
        <v>8316</v>
      </c>
      <c r="S3227" s="16">
        <f t="shared" si="248"/>
        <v>42503.559467592597</v>
      </c>
      <c r="T3227" s="16">
        <f t="shared" si="249"/>
        <v>42524.875</v>
      </c>
      <c r="U3227">
        <f t="shared" si="250"/>
        <v>2016</v>
      </c>
    </row>
    <row r="3228" spans="1:21" ht="43.2" x14ac:dyDescent="0.3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2"/>
        <v>104</v>
      </c>
      <c r="P3228">
        <f t="shared" si="251"/>
        <v>59.52</v>
      </c>
      <c r="Q3228" s="9" t="s">
        <v>8315</v>
      </c>
      <c r="R3228" t="s">
        <v>8316</v>
      </c>
      <c r="S3228" s="16">
        <f t="shared" si="248"/>
        <v>42277.583472222221</v>
      </c>
      <c r="T3228" s="16">
        <f t="shared" si="249"/>
        <v>42307.583472222221</v>
      </c>
      <c r="U3228">
        <f t="shared" si="250"/>
        <v>2015</v>
      </c>
    </row>
    <row r="3229" spans="1:21" ht="43.2" x14ac:dyDescent="0.3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2"/>
        <v>125</v>
      </c>
      <c r="P3229">
        <f t="shared" si="251"/>
        <v>50</v>
      </c>
      <c r="Q3229" s="9" t="s">
        <v>8315</v>
      </c>
      <c r="R3229" t="s">
        <v>8316</v>
      </c>
      <c r="S3229" s="16">
        <f t="shared" si="248"/>
        <v>42722.882361111115</v>
      </c>
      <c r="T3229" s="16">
        <f t="shared" si="249"/>
        <v>42752.882361111115</v>
      </c>
      <c r="U3229">
        <f t="shared" si="250"/>
        <v>2016</v>
      </c>
    </row>
    <row r="3230" spans="1:21" ht="28.8" x14ac:dyDescent="0.3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2"/>
        <v>102</v>
      </c>
      <c r="P3230">
        <f t="shared" si="251"/>
        <v>193.62</v>
      </c>
      <c r="Q3230" s="9" t="s">
        <v>8315</v>
      </c>
      <c r="R3230" t="s">
        <v>8316</v>
      </c>
      <c r="S3230" s="16">
        <f t="shared" si="248"/>
        <v>42323.70930555556</v>
      </c>
      <c r="T3230" s="16">
        <f t="shared" si="249"/>
        <v>42355.207638888889</v>
      </c>
      <c r="U3230">
        <f t="shared" si="250"/>
        <v>2015</v>
      </c>
    </row>
    <row r="3231" spans="1:21" ht="43.2" x14ac:dyDescent="0.3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2"/>
        <v>108</v>
      </c>
      <c r="P3231">
        <f t="shared" si="251"/>
        <v>106.8</v>
      </c>
      <c r="Q3231" s="9" t="s">
        <v>8315</v>
      </c>
      <c r="R3231" t="s">
        <v>8316</v>
      </c>
      <c r="S3231" s="16">
        <f t="shared" si="248"/>
        <v>41933.291643518518</v>
      </c>
      <c r="T3231" s="16">
        <f t="shared" si="249"/>
        <v>41963.333310185189</v>
      </c>
      <c r="U3231">
        <f t="shared" si="250"/>
        <v>2014</v>
      </c>
    </row>
    <row r="3232" spans="1:21" ht="43.2" x14ac:dyDescent="0.3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2"/>
        <v>110</v>
      </c>
      <c r="P3232">
        <f t="shared" si="251"/>
        <v>77.22</v>
      </c>
      <c r="Q3232" s="9" t="s">
        <v>8315</v>
      </c>
      <c r="R3232" t="s">
        <v>8316</v>
      </c>
      <c r="S3232" s="16">
        <f t="shared" si="248"/>
        <v>41898.168125000004</v>
      </c>
      <c r="T3232" s="16">
        <f t="shared" si="249"/>
        <v>41913.165972222225</v>
      </c>
      <c r="U3232">
        <f t="shared" si="250"/>
        <v>2014</v>
      </c>
    </row>
    <row r="3233" spans="1:21" ht="43.2" x14ac:dyDescent="0.3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2"/>
        <v>161</v>
      </c>
      <c r="P3233">
        <f t="shared" si="251"/>
        <v>57.5</v>
      </c>
      <c r="Q3233" s="9" t="s">
        <v>8315</v>
      </c>
      <c r="R3233" t="s">
        <v>8316</v>
      </c>
      <c r="S3233" s="16">
        <f t="shared" si="248"/>
        <v>42446.943831018521</v>
      </c>
      <c r="T3233" s="16">
        <f t="shared" si="249"/>
        <v>42476.943831018521</v>
      </c>
      <c r="U3233">
        <f t="shared" si="250"/>
        <v>2016</v>
      </c>
    </row>
    <row r="3234" spans="1:21" ht="43.2" x14ac:dyDescent="0.3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2"/>
        <v>131</v>
      </c>
      <c r="P3234">
        <f t="shared" si="251"/>
        <v>50.46</v>
      </c>
      <c r="Q3234" s="9" t="s">
        <v>8315</v>
      </c>
      <c r="R3234" t="s">
        <v>8316</v>
      </c>
      <c r="S3234" s="16">
        <f t="shared" si="248"/>
        <v>42463.81385416667</v>
      </c>
      <c r="T3234" s="16">
        <f t="shared" si="249"/>
        <v>42494.165972222225</v>
      </c>
      <c r="U3234">
        <f t="shared" si="250"/>
        <v>2016</v>
      </c>
    </row>
    <row r="3235" spans="1:21" ht="43.2" x14ac:dyDescent="0.3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2"/>
        <v>119</v>
      </c>
      <c r="P3235">
        <f t="shared" si="251"/>
        <v>97.38</v>
      </c>
      <c r="Q3235" s="9" t="s">
        <v>8315</v>
      </c>
      <c r="R3235" t="s">
        <v>8316</v>
      </c>
      <c r="S3235" s="16">
        <f t="shared" si="248"/>
        <v>42766.805034722223</v>
      </c>
      <c r="T3235" s="16">
        <f t="shared" si="249"/>
        <v>42796.805034722223</v>
      </c>
      <c r="U3235">
        <f t="shared" si="250"/>
        <v>2017</v>
      </c>
    </row>
    <row r="3236" spans="1:21" ht="43.2" x14ac:dyDescent="0.3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2"/>
        <v>100</v>
      </c>
      <c r="P3236">
        <f t="shared" si="251"/>
        <v>34.92</v>
      </c>
      <c r="Q3236" s="9" t="s">
        <v>8315</v>
      </c>
      <c r="R3236" t="s">
        <v>8316</v>
      </c>
      <c r="S3236" s="16">
        <f t="shared" si="248"/>
        <v>42734.789444444439</v>
      </c>
      <c r="T3236" s="16">
        <f t="shared" si="249"/>
        <v>42767.979861111111</v>
      </c>
      <c r="U3236">
        <f t="shared" si="250"/>
        <v>2016</v>
      </c>
    </row>
    <row r="3237" spans="1:21" ht="43.2" x14ac:dyDescent="0.3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2"/>
        <v>103</v>
      </c>
      <c r="P3237">
        <f t="shared" si="251"/>
        <v>85.53</v>
      </c>
      <c r="Q3237" s="9" t="s">
        <v>8315</v>
      </c>
      <c r="R3237" t="s">
        <v>8316</v>
      </c>
      <c r="S3237" s="16">
        <f t="shared" si="248"/>
        <v>42522.347812499997</v>
      </c>
      <c r="T3237" s="16">
        <f t="shared" si="249"/>
        <v>42552.347812499997</v>
      </c>
      <c r="U3237">
        <f t="shared" si="250"/>
        <v>2016</v>
      </c>
    </row>
    <row r="3238" spans="1:21" ht="43.2" x14ac:dyDescent="0.3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2"/>
        <v>101</v>
      </c>
      <c r="P3238">
        <f t="shared" si="251"/>
        <v>182.91</v>
      </c>
      <c r="Q3238" s="9" t="s">
        <v>8315</v>
      </c>
      <c r="R3238" t="s">
        <v>8316</v>
      </c>
      <c r="S3238" s="16">
        <f t="shared" si="248"/>
        <v>42702.917048611111</v>
      </c>
      <c r="T3238" s="16">
        <f t="shared" si="249"/>
        <v>42732.917048611111</v>
      </c>
      <c r="U3238">
        <f t="shared" si="250"/>
        <v>2016</v>
      </c>
    </row>
    <row r="3239" spans="1:21" ht="28.8" x14ac:dyDescent="0.3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2"/>
        <v>101</v>
      </c>
      <c r="P3239">
        <f t="shared" si="251"/>
        <v>131.13999999999999</v>
      </c>
      <c r="Q3239" s="9" t="s">
        <v>8315</v>
      </c>
      <c r="R3239" t="s">
        <v>8316</v>
      </c>
      <c r="S3239" s="16">
        <f t="shared" si="248"/>
        <v>42252.474351851852</v>
      </c>
      <c r="T3239" s="16">
        <f t="shared" si="249"/>
        <v>42276.165972222225</v>
      </c>
      <c r="U3239">
        <f t="shared" si="250"/>
        <v>2015</v>
      </c>
    </row>
    <row r="3240" spans="1:21" ht="43.2" x14ac:dyDescent="0.3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2"/>
        <v>112</v>
      </c>
      <c r="P3240">
        <f t="shared" si="251"/>
        <v>39.81</v>
      </c>
      <c r="Q3240" s="9" t="s">
        <v>8315</v>
      </c>
      <c r="R3240" t="s">
        <v>8316</v>
      </c>
      <c r="S3240" s="16">
        <f t="shared" si="248"/>
        <v>42156.510393518518</v>
      </c>
      <c r="T3240" s="16">
        <f t="shared" si="249"/>
        <v>42186.510393518518</v>
      </c>
      <c r="U3240">
        <f t="shared" si="250"/>
        <v>2015</v>
      </c>
    </row>
    <row r="3241" spans="1:21" ht="57.6" x14ac:dyDescent="0.3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2"/>
        <v>106</v>
      </c>
      <c r="P3241">
        <f t="shared" si="251"/>
        <v>59.7</v>
      </c>
      <c r="Q3241" s="9" t="s">
        <v>8315</v>
      </c>
      <c r="R3241" t="s">
        <v>8316</v>
      </c>
      <c r="S3241" s="16">
        <f t="shared" si="248"/>
        <v>42278.089039351849</v>
      </c>
      <c r="T3241" s="16">
        <f t="shared" si="249"/>
        <v>42302.999305555553</v>
      </c>
      <c r="U3241">
        <f t="shared" si="250"/>
        <v>2015</v>
      </c>
    </row>
    <row r="3242" spans="1:21" ht="43.2" x14ac:dyDescent="0.3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2"/>
        <v>101</v>
      </c>
      <c r="P3242">
        <f t="shared" si="251"/>
        <v>88.74</v>
      </c>
      <c r="Q3242" s="9" t="s">
        <v>8315</v>
      </c>
      <c r="R3242" t="s">
        <v>8316</v>
      </c>
      <c r="S3242" s="16">
        <f t="shared" si="248"/>
        <v>42754.693842592591</v>
      </c>
      <c r="T3242" s="16">
        <f t="shared" si="249"/>
        <v>42782.958333333328</v>
      </c>
      <c r="U3242">
        <f t="shared" si="250"/>
        <v>2017</v>
      </c>
    </row>
    <row r="3243" spans="1:21" ht="57.6" x14ac:dyDescent="0.3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2"/>
        <v>115</v>
      </c>
      <c r="P3243">
        <f t="shared" si="251"/>
        <v>58.69</v>
      </c>
      <c r="Q3243" s="9" t="s">
        <v>8315</v>
      </c>
      <c r="R3243" t="s">
        <v>8316</v>
      </c>
      <c r="S3243" s="16">
        <f t="shared" si="248"/>
        <v>41893.324884259258</v>
      </c>
      <c r="T3243" s="16">
        <f t="shared" si="249"/>
        <v>41926.290972222225</v>
      </c>
      <c r="U3243">
        <f t="shared" si="250"/>
        <v>2014</v>
      </c>
    </row>
    <row r="3244" spans="1:21" ht="43.2" x14ac:dyDescent="0.3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2"/>
        <v>127</v>
      </c>
      <c r="P3244">
        <f t="shared" si="251"/>
        <v>69.569999999999993</v>
      </c>
      <c r="Q3244" s="9" t="s">
        <v>8315</v>
      </c>
      <c r="R3244" t="s">
        <v>8316</v>
      </c>
      <c r="S3244" s="16">
        <f t="shared" si="248"/>
        <v>41871.755694444444</v>
      </c>
      <c r="T3244" s="16">
        <f t="shared" si="249"/>
        <v>41901.755694444444</v>
      </c>
      <c r="U3244">
        <f t="shared" si="250"/>
        <v>2014</v>
      </c>
    </row>
    <row r="3245" spans="1:21" ht="43.2" x14ac:dyDescent="0.3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2"/>
        <v>103</v>
      </c>
      <c r="P3245">
        <f t="shared" si="251"/>
        <v>115.87</v>
      </c>
      <c r="Q3245" s="9" t="s">
        <v>8315</v>
      </c>
      <c r="R3245" t="s">
        <v>8316</v>
      </c>
      <c r="S3245" s="16">
        <f t="shared" si="248"/>
        <v>42262.096782407403</v>
      </c>
      <c r="T3245" s="16">
        <f t="shared" si="249"/>
        <v>42286</v>
      </c>
      <c r="U3245">
        <f t="shared" si="250"/>
        <v>2015</v>
      </c>
    </row>
    <row r="3246" spans="1:21" ht="43.2" x14ac:dyDescent="0.3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2"/>
        <v>103</v>
      </c>
      <c r="P3246">
        <f t="shared" si="251"/>
        <v>23.87</v>
      </c>
      <c r="Q3246" s="9" t="s">
        <v>8315</v>
      </c>
      <c r="R3246" t="s">
        <v>8316</v>
      </c>
      <c r="S3246" s="16">
        <f t="shared" si="248"/>
        <v>42675.694236111114</v>
      </c>
      <c r="T3246" s="16">
        <f t="shared" si="249"/>
        <v>42705.735902777778</v>
      </c>
      <c r="U3246">
        <f t="shared" si="250"/>
        <v>2016</v>
      </c>
    </row>
    <row r="3247" spans="1:21" ht="43.2" x14ac:dyDescent="0.3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2"/>
        <v>104</v>
      </c>
      <c r="P3247">
        <f t="shared" si="251"/>
        <v>81.13</v>
      </c>
      <c r="Q3247" s="9" t="s">
        <v>8315</v>
      </c>
      <c r="R3247" t="s">
        <v>8316</v>
      </c>
      <c r="S3247" s="16">
        <f t="shared" si="248"/>
        <v>42135.60020833333</v>
      </c>
      <c r="T3247" s="16">
        <f t="shared" si="249"/>
        <v>42167.083333333328</v>
      </c>
      <c r="U3247">
        <f t="shared" si="250"/>
        <v>2015</v>
      </c>
    </row>
    <row r="3248" spans="1:21" ht="43.2" x14ac:dyDescent="0.3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2"/>
        <v>111</v>
      </c>
      <c r="P3248">
        <f t="shared" si="251"/>
        <v>57.63</v>
      </c>
      <c r="Q3248" s="9" t="s">
        <v>8315</v>
      </c>
      <c r="R3248" t="s">
        <v>8316</v>
      </c>
      <c r="S3248" s="16">
        <f t="shared" si="248"/>
        <v>42230.472222222219</v>
      </c>
      <c r="T3248" s="16">
        <f t="shared" si="249"/>
        <v>42259.165972222225</v>
      </c>
      <c r="U3248">
        <f t="shared" si="250"/>
        <v>2015</v>
      </c>
    </row>
    <row r="3249" spans="1:21" ht="43.2" x14ac:dyDescent="0.3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2"/>
        <v>106</v>
      </c>
      <c r="P3249">
        <f t="shared" si="251"/>
        <v>46.43</v>
      </c>
      <c r="Q3249" s="9" t="s">
        <v>8315</v>
      </c>
      <c r="R3249" t="s">
        <v>8316</v>
      </c>
      <c r="S3249" s="16">
        <f t="shared" si="248"/>
        <v>42167.434166666666</v>
      </c>
      <c r="T3249" s="16">
        <f t="shared" si="249"/>
        <v>42197.434166666666</v>
      </c>
      <c r="U3249">
        <f t="shared" si="250"/>
        <v>2015</v>
      </c>
    </row>
    <row r="3250" spans="1:21" ht="28.8" x14ac:dyDescent="0.3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2"/>
        <v>101</v>
      </c>
      <c r="P3250">
        <f t="shared" si="251"/>
        <v>60.48</v>
      </c>
      <c r="Q3250" s="9" t="s">
        <v>8315</v>
      </c>
      <c r="R3250" t="s">
        <v>8316</v>
      </c>
      <c r="S3250" s="16">
        <f t="shared" si="248"/>
        <v>42068.888391203705</v>
      </c>
      <c r="T3250" s="16">
        <f t="shared" si="249"/>
        <v>42098.846724537041</v>
      </c>
      <c r="U3250">
        <f t="shared" si="250"/>
        <v>2015</v>
      </c>
    </row>
    <row r="3251" spans="1:21" ht="43.2" x14ac:dyDescent="0.3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2"/>
        <v>105</v>
      </c>
      <c r="P3251">
        <f t="shared" si="251"/>
        <v>65.58</v>
      </c>
      <c r="Q3251" s="9" t="s">
        <v>8315</v>
      </c>
      <c r="R3251" t="s">
        <v>8316</v>
      </c>
      <c r="S3251" s="16">
        <f t="shared" si="248"/>
        <v>42145.746689814812</v>
      </c>
      <c r="T3251" s="16">
        <f t="shared" si="249"/>
        <v>42175.746689814812</v>
      </c>
      <c r="U3251">
        <f t="shared" si="250"/>
        <v>2015</v>
      </c>
    </row>
    <row r="3252" spans="1:21" ht="57.6" x14ac:dyDescent="0.3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2"/>
        <v>102</v>
      </c>
      <c r="P3252">
        <f t="shared" si="251"/>
        <v>119.19</v>
      </c>
      <c r="Q3252" s="9" t="s">
        <v>8315</v>
      </c>
      <c r="R3252" t="s">
        <v>8316</v>
      </c>
      <c r="S3252" s="16">
        <f t="shared" si="248"/>
        <v>41918.742175925923</v>
      </c>
      <c r="T3252" s="16">
        <f t="shared" si="249"/>
        <v>41948.783842592595</v>
      </c>
      <c r="U3252">
        <f t="shared" si="250"/>
        <v>2014</v>
      </c>
    </row>
    <row r="3253" spans="1:21" ht="43.2" x14ac:dyDescent="0.3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2"/>
        <v>111</v>
      </c>
      <c r="P3253">
        <f t="shared" si="251"/>
        <v>83.05</v>
      </c>
      <c r="Q3253" s="9" t="s">
        <v>8315</v>
      </c>
      <c r="R3253" t="s">
        <v>8316</v>
      </c>
      <c r="S3253" s="16">
        <f t="shared" si="248"/>
        <v>42146.731087962966</v>
      </c>
      <c r="T3253" s="16">
        <f t="shared" si="249"/>
        <v>42176.731087962966</v>
      </c>
      <c r="U3253">
        <f t="shared" si="250"/>
        <v>2015</v>
      </c>
    </row>
    <row r="3254" spans="1:21" ht="43.2" x14ac:dyDescent="0.3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2"/>
        <v>128</v>
      </c>
      <c r="P3254">
        <f t="shared" si="251"/>
        <v>57.52</v>
      </c>
      <c r="Q3254" s="9" t="s">
        <v>8315</v>
      </c>
      <c r="R3254" t="s">
        <v>8316</v>
      </c>
      <c r="S3254" s="16">
        <f t="shared" si="248"/>
        <v>42590.472685185188</v>
      </c>
      <c r="T3254" s="16">
        <f t="shared" si="249"/>
        <v>42620.472685185188</v>
      </c>
      <c r="U3254">
        <f t="shared" si="250"/>
        <v>2016</v>
      </c>
    </row>
    <row r="3255" spans="1:21" ht="43.2" x14ac:dyDescent="0.3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2"/>
        <v>102</v>
      </c>
      <c r="P3255">
        <f t="shared" si="251"/>
        <v>177.09</v>
      </c>
      <c r="Q3255" s="9" t="s">
        <v>8315</v>
      </c>
      <c r="R3255" t="s">
        <v>8316</v>
      </c>
      <c r="S3255" s="16">
        <f t="shared" si="248"/>
        <v>42602.576712962968</v>
      </c>
      <c r="T3255" s="16">
        <f t="shared" si="249"/>
        <v>42621.15625</v>
      </c>
      <c r="U3255">
        <f t="shared" si="250"/>
        <v>2016</v>
      </c>
    </row>
    <row r="3256" spans="1:21" ht="43.2" x14ac:dyDescent="0.3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2"/>
        <v>101</v>
      </c>
      <c r="P3256">
        <f t="shared" si="251"/>
        <v>70.77</v>
      </c>
      <c r="Q3256" s="9" t="s">
        <v>8315</v>
      </c>
      <c r="R3256" t="s">
        <v>8316</v>
      </c>
      <c r="S3256" s="16">
        <f t="shared" si="248"/>
        <v>42059.085752314815</v>
      </c>
      <c r="T3256" s="16">
        <f t="shared" si="249"/>
        <v>42089.044085648144</v>
      </c>
      <c r="U3256">
        <f t="shared" si="250"/>
        <v>2015</v>
      </c>
    </row>
    <row r="3257" spans="1:21" ht="57.6" x14ac:dyDescent="0.3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2"/>
        <v>175</v>
      </c>
      <c r="P3257">
        <f t="shared" si="251"/>
        <v>29.17</v>
      </c>
      <c r="Q3257" s="9" t="s">
        <v>8315</v>
      </c>
      <c r="R3257" t="s">
        <v>8316</v>
      </c>
      <c r="S3257" s="16">
        <f t="shared" si="248"/>
        <v>41889.768229166664</v>
      </c>
      <c r="T3257" s="16">
        <f t="shared" si="249"/>
        <v>41919.768229166664</v>
      </c>
      <c r="U3257">
        <f t="shared" si="250"/>
        <v>2014</v>
      </c>
    </row>
    <row r="3258" spans="1:21" ht="43.2" x14ac:dyDescent="0.3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2"/>
        <v>128</v>
      </c>
      <c r="P3258">
        <f t="shared" si="251"/>
        <v>72.760000000000005</v>
      </c>
      <c r="Q3258" s="9" t="s">
        <v>8315</v>
      </c>
      <c r="R3258" t="s">
        <v>8316</v>
      </c>
      <c r="S3258" s="16">
        <f t="shared" si="248"/>
        <v>42144.573807870373</v>
      </c>
      <c r="T3258" s="16">
        <f t="shared" si="249"/>
        <v>42166.165972222225</v>
      </c>
      <c r="U3258">
        <f t="shared" si="250"/>
        <v>2015</v>
      </c>
    </row>
    <row r="3259" spans="1:21" ht="43.2" x14ac:dyDescent="0.3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2"/>
        <v>106</v>
      </c>
      <c r="P3259">
        <f t="shared" si="251"/>
        <v>51.85</v>
      </c>
      <c r="Q3259" s="9" t="s">
        <v>8315</v>
      </c>
      <c r="R3259" t="s">
        <v>8316</v>
      </c>
      <c r="S3259" s="16">
        <f t="shared" si="248"/>
        <v>42758.559629629628</v>
      </c>
      <c r="T3259" s="16">
        <f t="shared" si="249"/>
        <v>42788.559629629628</v>
      </c>
      <c r="U3259">
        <f t="shared" si="250"/>
        <v>2017</v>
      </c>
    </row>
    <row r="3260" spans="1:21" ht="43.2" x14ac:dyDescent="0.3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2"/>
        <v>105</v>
      </c>
      <c r="P3260">
        <f t="shared" si="251"/>
        <v>98.2</v>
      </c>
      <c r="Q3260" s="9" t="s">
        <v>8315</v>
      </c>
      <c r="R3260" t="s">
        <v>8316</v>
      </c>
      <c r="S3260" s="16">
        <f t="shared" si="248"/>
        <v>41982.887280092589</v>
      </c>
      <c r="T3260" s="16">
        <f t="shared" si="249"/>
        <v>42012.887280092589</v>
      </c>
      <c r="U3260">
        <f t="shared" si="250"/>
        <v>2014</v>
      </c>
    </row>
    <row r="3261" spans="1:21" ht="43.2" x14ac:dyDescent="0.3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2"/>
        <v>106</v>
      </c>
      <c r="P3261">
        <f t="shared" si="251"/>
        <v>251.74</v>
      </c>
      <c r="Q3261" s="9" t="s">
        <v>8315</v>
      </c>
      <c r="R3261" t="s">
        <v>8316</v>
      </c>
      <c r="S3261" s="16">
        <f t="shared" si="248"/>
        <v>42614.760937500003</v>
      </c>
      <c r="T3261" s="16">
        <f t="shared" si="249"/>
        <v>42644.165972222225</v>
      </c>
      <c r="U3261">
        <f t="shared" si="250"/>
        <v>2016</v>
      </c>
    </row>
    <row r="3262" spans="1:21" ht="43.2" x14ac:dyDescent="0.3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2"/>
        <v>109</v>
      </c>
      <c r="P3262">
        <f t="shared" si="251"/>
        <v>74.819999999999993</v>
      </c>
      <c r="Q3262" s="9" t="s">
        <v>8315</v>
      </c>
      <c r="R3262" t="s">
        <v>8316</v>
      </c>
      <c r="S3262" s="16">
        <f t="shared" si="248"/>
        <v>42303.672662037032</v>
      </c>
      <c r="T3262" s="16">
        <f t="shared" si="249"/>
        <v>42338.714328703703</v>
      </c>
      <c r="U3262">
        <f t="shared" si="250"/>
        <v>2015</v>
      </c>
    </row>
    <row r="3263" spans="1:21" ht="43.2" x14ac:dyDescent="0.3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2"/>
        <v>100</v>
      </c>
      <c r="P3263">
        <f t="shared" si="251"/>
        <v>67.650000000000006</v>
      </c>
      <c r="Q3263" s="9" t="s">
        <v>8315</v>
      </c>
      <c r="R3263" t="s">
        <v>8316</v>
      </c>
      <c r="S3263" s="16">
        <f t="shared" si="248"/>
        <v>42171.725416666668</v>
      </c>
      <c r="T3263" s="16">
        <f t="shared" si="249"/>
        <v>42201.725416666668</v>
      </c>
      <c r="U3263">
        <f t="shared" si="250"/>
        <v>2015</v>
      </c>
    </row>
    <row r="3264" spans="1:21" ht="28.8" x14ac:dyDescent="0.3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2"/>
        <v>103</v>
      </c>
      <c r="P3264">
        <f t="shared" si="251"/>
        <v>93.81</v>
      </c>
      <c r="Q3264" s="9" t="s">
        <v>8315</v>
      </c>
      <c r="R3264" t="s">
        <v>8316</v>
      </c>
      <c r="S3264" s="16">
        <f t="shared" si="248"/>
        <v>41964.315532407403</v>
      </c>
      <c r="T3264" s="16">
        <f t="shared" si="249"/>
        <v>41995.166666666672</v>
      </c>
      <c r="U3264">
        <f t="shared" si="250"/>
        <v>2014</v>
      </c>
    </row>
    <row r="3265" spans="1:21" ht="28.8" x14ac:dyDescent="0.3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2"/>
        <v>112</v>
      </c>
      <c r="P3265">
        <f t="shared" si="251"/>
        <v>41.24</v>
      </c>
      <c r="Q3265" s="9" t="s">
        <v>8315</v>
      </c>
      <c r="R3265" t="s">
        <v>8316</v>
      </c>
      <c r="S3265" s="16">
        <f t="shared" si="248"/>
        <v>42284.516064814816</v>
      </c>
      <c r="T3265" s="16">
        <f t="shared" si="249"/>
        <v>42307.875</v>
      </c>
      <c r="U3265">
        <f t="shared" si="250"/>
        <v>2015</v>
      </c>
    </row>
    <row r="3266" spans="1:21" ht="28.8" x14ac:dyDescent="0.3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52"/>
        <v>103</v>
      </c>
      <c r="P3266">
        <f t="shared" si="251"/>
        <v>52.55</v>
      </c>
      <c r="Q3266" s="9" t="s">
        <v>8315</v>
      </c>
      <c r="R3266" t="s">
        <v>8316</v>
      </c>
      <c r="S3266" s="16">
        <f t="shared" si="248"/>
        <v>42016.800208333334</v>
      </c>
      <c r="T3266" s="16">
        <f t="shared" si="249"/>
        <v>42032.916666666672</v>
      </c>
      <c r="U3266">
        <f t="shared" si="250"/>
        <v>2015</v>
      </c>
    </row>
    <row r="3267" spans="1:21" ht="43.2" x14ac:dyDescent="0.3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52"/>
        <v>164</v>
      </c>
      <c r="P3267">
        <f t="shared" si="251"/>
        <v>70.290000000000006</v>
      </c>
      <c r="Q3267" s="9" t="s">
        <v>8315</v>
      </c>
      <c r="R3267" t="s">
        <v>8316</v>
      </c>
      <c r="S3267" s="16">
        <f t="shared" ref="S3267:S3330" si="253">(((J3267/60)/60)/24)+DATE(1970,1,1)</f>
        <v>42311.711979166663</v>
      </c>
      <c r="T3267" s="16">
        <f t="shared" ref="T3267:T3330" si="254">(((I3267/60)/60)/24)+DATE(1970,1,1)</f>
        <v>42341.708333333328</v>
      </c>
      <c r="U3267">
        <f t="shared" ref="U3267:U3330" si="255">YEAR(S:S)</f>
        <v>2015</v>
      </c>
    </row>
    <row r="3268" spans="1:21" ht="43.2" x14ac:dyDescent="0.3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2"/>
        <v>131</v>
      </c>
      <c r="P3268">
        <f t="shared" ref="P3268:P3331" si="256">IFERROR(ROUND(E3268/L3268,2), "N/A")</f>
        <v>48.33</v>
      </c>
      <c r="Q3268" s="9" t="s">
        <v>8315</v>
      </c>
      <c r="R3268" t="s">
        <v>8316</v>
      </c>
      <c r="S3268" s="16">
        <f t="shared" si="253"/>
        <v>42136.536134259266</v>
      </c>
      <c r="T3268" s="16">
        <f t="shared" si="254"/>
        <v>42167.875</v>
      </c>
      <c r="U3268">
        <f t="shared" si="255"/>
        <v>2015</v>
      </c>
    </row>
    <row r="3269" spans="1:21" ht="43.2" x14ac:dyDescent="0.3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ref="O3269:O3332" si="257">ROUND(E3269/D3269*100,0)</f>
        <v>102</v>
      </c>
      <c r="P3269">
        <f t="shared" si="256"/>
        <v>53.18</v>
      </c>
      <c r="Q3269" s="9" t="s">
        <v>8315</v>
      </c>
      <c r="R3269" t="s">
        <v>8316</v>
      </c>
      <c r="S3269" s="16">
        <f t="shared" si="253"/>
        <v>42172.757638888885</v>
      </c>
      <c r="T3269" s="16">
        <f t="shared" si="254"/>
        <v>42202.757638888885</v>
      </c>
      <c r="U3269">
        <f t="shared" si="255"/>
        <v>2015</v>
      </c>
    </row>
    <row r="3270" spans="1:21" ht="43.2" x14ac:dyDescent="0.3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7"/>
        <v>128</v>
      </c>
      <c r="P3270">
        <f t="shared" si="256"/>
        <v>60.95</v>
      </c>
      <c r="Q3270" s="9" t="s">
        <v>8315</v>
      </c>
      <c r="R3270" t="s">
        <v>8316</v>
      </c>
      <c r="S3270" s="16">
        <f t="shared" si="253"/>
        <v>42590.90425925926</v>
      </c>
      <c r="T3270" s="16">
        <f t="shared" si="254"/>
        <v>42606.90425925926</v>
      </c>
      <c r="U3270">
        <f t="shared" si="255"/>
        <v>2016</v>
      </c>
    </row>
    <row r="3271" spans="1:21" ht="43.2" x14ac:dyDescent="0.3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7"/>
        <v>102</v>
      </c>
      <c r="P3271">
        <f t="shared" si="256"/>
        <v>116</v>
      </c>
      <c r="Q3271" s="9" t="s">
        <v>8315</v>
      </c>
      <c r="R3271" t="s">
        <v>8316</v>
      </c>
      <c r="S3271" s="16">
        <f t="shared" si="253"/>
        <v>42137.395798611105</v>
      </c>
      <c r="T3271" s="16">
        <f t="shared" si="254"/>
        <v>42171.458333333328</v>
      </c>
      <c r="U3271">
        <f t="shared" si="255"/>
        <v>2015</v>
      </c>
    </row>
    <row r="3272" spans="1:21" ht="57.6" x14ac:dyDescent="0.3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7"/>
        <v>102</v>
      </c>
      <c r="P3272">
        <f t="shared" si="256"/>
        <v>61</v>
      </c>
      <c r="Q3272" s="9" t="s">
        <v>8315</v>
      </c>
      <c r="R3272" t="s">
        <v>8316</v>
      </c>
      <c r="S3272" s="16">
        <f t="shared" si="253"/>
        <v>42167.533159722225</v>
      </c>
      <c r="T3272" s="16">
        <f t="shared" si="254"/>
        <v>42197.533159722225</v>
      </c>
      <c r="U3272">
        <f t="shared" si="255"/>
        <v>2015</v>
      </c>
    </row>
    <row r="3273" spans="1:21" x14ac:dyDescent="0.3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7"/>
        <v>130</v>
      </c>
      <c r="P3273">
        <f t="shared" si="256"/>
        <v>38.24</v>
      </c>
      <c r="Q3273" s="9" t="s">
        <v>8315</v>
      </c>
      <c r="R3273" t="s">
        <v>8316</v>
      </c>
      <c r="S3273" s="16">
        <f t="shared" si="253"/>
        <v>41915.437210648146</v>
      </c>
      <c r="T3273" s="16">
        <f t="shared" si="254"/>
        <v>41945.478877314818</v>
      </c>
      <c r="U3273">
        <f t="shared" si="255"/>
        <v>2014</v>
      </c>
    </row>
    <row r="3274" spans="1:21" ht="43.2" x14ac:dyDescent="0.3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7"/>
        <v>154</v>
      </c>
      <c r="P3274">
        <f t="shared" si="256"/>
        <v>106.5</v>
      </c>
      <c r="Q3274" s="9" t="s">
        <v>8315</v>
      </c>
      <c r="R3274" t="s">
        <v>8316</v>
      </c>
      <c r="S3274" s="16">
        <f t="shared" si="253"/>
        <v>42284.500104166669</v>
      </c>
      <c r="T3274" s="16">
        <f t="shared" si="254"/>
        <v>42314.541770833333</v>
      </c>
      <c r="U3274">
        <f t="shared" si="255"/>
        <v>2015</v>
      </c>
    </row>
    <row r="3275" spans="1:21" ht="57.6" x14ac:dyDescent="0.3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7"/>
        <v>107</v>
      </c>
      <c r="P3275">
        <f t="shared" si="256"/>
        <v>204.57</v>
      </c>
      <c r="Q3275" s="9" t="s">
        <v>8315</v>
      </c>
      <c r="R3275" t="s">
        <v>8316</v>
      </c>
      <c r="S3275" s="16">
        <f t="shared" si="253"/>
        <v>42611.801412037035</v>
      </c>
      <c r="T3275" s="16">
        <f t="shared" si="254"/>
        <v>42627.791666666672</v>
      </c>
      <c r="U3275">
        <f t="shared" si="255"/>
        <v>2016</v>
      </c>
    </row>
    <row r="3276" spans="1:21" ht="43.2" x14ac:dyDescent="0.3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7"/>
        <v>101</v>
      </c>
      <c r="P3276">
        <f t="shared" si="256"/>
        <v>54.91</v>
      </c>
      <c r="Q3276" s="9" t="s">
        <v>8315</v>
      </c>
      <c r="R3276" t="s">
        <v>8316</v>
      </c>
      <c r="S3276" s="16">
        <f t="shared" si="253"/>
        <v>42400.704537037032</v>
      </c>
      <c r="T3276" s="16">
        <f t="shared" si="254"/>
        <v>42444.875</v>
      </c>
      <c r="U3276">
        <f t="shared" si="255"/>
        <v>2016</v>
      </c>
    </row>
    <row r="3277" spans="1:21" ht="43.2" x14ac:dyDescent="0.3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7"/>
        <v>100</v>
      </c>
      <c r="P3277">
        <f t="shared" si="256"/>
        <v>150.41999999999999</v>
      </c>
      <c r="Q3277" s="9" t="s">
        <v>8315</v>
      </c>
      <c r="R3277" t="s">
        <v>8316</v>
      </c>
      <c r="S3277" s="16">
        <f t="shared" si="253"/>
        <v>42017.88045138889</v>
      </c>
      <c r="T3277" s="16">
        <f t="shared" si="254"/>
        <v>42044.1875</v>
      </c>
      <c r="U3277">
        <f t="shared" si="255"/>
        <v>2015</v>
      </c>
    </row>
    <row r="3278" spans="1:21" ht="43.2" x14ac:dyDescent="0.3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7"/>
        <v>117</v>
      </c>
      <c r="P3278">
        <f t="shared" si="256"/>
        <v>52.58</v>
      </c>
      <c r="Q3278" s="9" t="s">
        <v>8315</v>
      </c>
      <c r="R3278" t="s">
        <v>8316</v>
      </c>
      <c r="S3278" s="16">
        <f t="shared" si="253"/>
        <v>42426.949988425928</v>
      </c>
      <c r="T3278" s="16">
        <f t="shared" si="254"/>
        <v>42461.165972222225</v>
      </c>
      <c r="U3278">
        <f t="shared" si="255"/>
        <v>2016</v>
      </c>
    </row>
    <row r="3279" spans="1:21" ht="57.6" x14ac:dyDescent="0.3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7"/>
        <v>109</v>
      </c>
      <c r="P3279">
        <f t="shared" si="256"/>
        <v>54.3</v>
      </c>
      <c r="Q3279" s="9" t="s">
        <v>8315</v>
      </c>
      <c r="R3279" t="s">
        <v>8316</v>
      </c>
      <c r="S3279" s="16">
        <f t="shared" si="253"/>
        <v>41931.682939814818</v>
      </c>
      <c r="T3279" s="16">
        <f t="shared" si="254"/>
        <v>41961.724606481483</v>
      </c>
      <c r="U3279">
        <f t="shared" si="255"/>
        <v>2014</v>
      </c>
    </row>
    <row r="3280" spans="1:21" ht="43.2" x14ac:dyDescent="0.3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7"/>
        <v>103</v>
      </c>
      <c r="P3280">
        <f t="shared" si="256"/>
        <v>76.03</v>
      </c>
      <c r="Q3280" s="9" t="s">
        <v>8315</v>
      </c>
      <c r="R3280" t="s">
        <v>8316</v>
      </c>
      <c r="S3280" s="16">
        <f t="shared" si="253"/>
        <v>42124.848414351851</v>
      </c>
      <c r="T3280" s="16">
        <f t="shared" si="254"/>
        <v>42154.848414351851</v>
      </c>
      <c r="U3280">
        <f t="shared" si="255"/>
        <v>2015</v>
      </c>
    </row>
    <row r="3281" spans="1:21" ht="57.6" x14ac:dyDescent="0.3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7"/>
        <v>114</v>
      </c>
      <c r="P3281">
        <f t="shared" si="256"/>
        <v>105.21</v>
      </c>
      <c r="Q3281" s="9" t="s">
        <v>8315</v>
      </c>
      <c r="R3281" t="s">
        <v>8316</v>
      </c>
      <c r="S3281" s="16">
        <f t="shared" si="253"/>
        <v>42431.102534722217</v>
      </c>
      <c r="T3281" s="16">
        <f t="shared" si="254"/>
        <v>42461.06086805556</v>
      </c>
      <c r="U3281">
        <f t="shared" si="255"/>
        <v>2016</v>
      </c>
    </row>
    <row r="3282" spans="1:21" ht="43.2" x14ac:dyDescent="0.3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7"/>
        <v>103</v>
      </c>
      <c r="P3282">
        <f t="shared" si="256"/>
        <v>68.67</v>
      </c>
      <c r="Q3282" s="9" t="s">
        <v>8315</v>
      </c>
      <c r="R3282" t="s">
        <v>8316</v>
      </c>
      <c r="S3282" s="16">
        <f t="shared" si="253"/>
        <v>42121.756921296299</v>
      </c>
      <c r="T3282" s="16">
        <f t="shared" si="254"/>
        <v>42156.208333333328</v>
      </c>
      <c r="U3282">
        <f t="shared" si="255"/>
        <v>2015</v>
      </c>
    </row>
    <row r="3283" spans="1:21" ht="28.8" x14ac:dyDescent="0.3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7"/>
        <v>122</v>
      </c>
      <c r="P3283">
        <f t="shared" si="256"/>
        <v>129.36000000000001</v>
      </c>
      <c r="Q3283" s="9" t="s">
        <v>8315</v>
      </c>
      <c r="R3283" t="s">
        <v>8316</v>
      </c>
      <c r="S3283" s="16">
        <f t="shared" si="253"/>
        <v>42219.019733796296</v>
      </c>
      <c r="T3283" s="16">
        <f t="shared" si="254"/>
        <v>42249.019733796296</v>
      </c>
      <c r="U3283">
        <f t="shared" si="255"/>
        <v>2015</v>
      </c>
    </row>
    <row r="3284" spans="1:21" ht="43.2" x14ac:dyDescent="0.3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7"/>
        <v>103</v>
      </c>
      <c r="P3284">
        <f t="shared" si="256"/>
        <v>134.26</v>
      </c>
      <c r="Q3284" s="9" t="s">
        <v>8315</v>
      </c>
      <c r="R3284" t="s">
        <v>8316</v>
      </c>
      <c r="S3284" s="16">
        <f t="shared" si="253"/>
        <v>42445.19430555556</v>
      </c>
      <c r="T3284" s="16">
        <f t="shared" si="254"/>
        <v>42489.19430555556</v>
      </c>
      <c r="U3284">
        <f t="shared" si="255"/>
        <v>2016</v>
      </c>
    </row>
    <row r="3285" spans="1:21" ht="43.2" x14ac:dyDescent="0.3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7"/>
        <v>105</v>
      </c>
      <c r="P3285">
        <f t="shared" si="256"/>
        <v>17.829999999999998</v>
      </c>
      <c r="Q3285" s="9" t="s">
        <v>8315</v>
      </c>
      <c r="R3285" t="s">
        <v>8316</v>
      </c>
      <c r="S3285" s="16">
        <f t="shared" si="253"/>
        <v>42379.74418981481</v>
      </c>
      <c r="T3285" s="16">
        <f t="shared" si="254"/>
        <v>42410.875</v>
      </c>
      <c r="U3285">
        <f t="shared" si="255"/>
        <v>2016</v>
      </c>
    </row>
    <row r="3286" spans="1:21" ht="43.2" x14ac:dyDescent="0.3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7"/>
        <v>102</v>
      </c>
      <c r="P3286">
        <f t="shared" si="256"/>
        <v>203.2</v>
      </c>
      <c r="Q3286" s="9" t="s">
        <v>8315</v>
      </c>
      <c r="R3286" t="s">
        <v>8316</v>
      </c>
      <c r="S3286" s="16">
        <f t="shared" si="253"/>
        <v>42380.884872685187</v>
      </c>
      <c r="T3286" s="16">
        <f t="shared" si="254"/>
        <v>42398.249305555553</v>
      </c>
      <c r="U3286">
        <f t="shared" si="255"/>
        <v>2016</v>
      </c>
    </row>
    <row r="3287" spans="1:21" x14ac:dyDescent="0.3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7"/>
        <v>112</v>
      </c>
      <c r="P3287">
        <f t="shared" si="256"/>
        <v>69.19</v>
      </c>
      <c r="Q3287" s="9" t="s">
        <v>8315</v>
      </c>
      <c r="R3287" t="s">
        <v>8316</v>
      </c>
      <c r="S3287" s="16">
        <f t="shared" si="253"/>
        <v>42762.942430555559</v>
      </c>
      <c r="T3287" s="16">
        <f t="shared" si="254"/>
        <v>42794.208333333328</v>
      </c>
      <c r="U3287">
        <f t="shared" si="255"/>
        <v>2017</v>
      </c>
    </row>
    <row r="3288" spans="1:21" ht="57.6" x14ac:dyDescent="0.3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7"/>
        <v>102</v>
      </c>
      <c r="P3288">
        <f t="shared" si="256"/>
        <v>125.12</v>
      </c>
      <c r="Q3288" s="9" t="s">
        <v>8315</v>
      </c>
      <c r="R3288" t="s">
        <v>8316</v>
      </c>
      <c r="S3288" s="16">
        <f t="shared" si="253"/>
        <v>42567.840069444443</v>
      </c>
      <c r="T3288" s="16">
        <f t="shared" si="254"/>
        <v>42597.840069444443</v>
      </c>
      <c r="U3288">
        <f t="shared" si="255"/>
        <v>2016</v>
      </c>
    </row>
    <row r="3289" spans="1:21" ht="28.8" x14ac:dyDescent="0.3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7"/>
        <v>100</v>
      </c>
      <c r="P3289">
        <f t="shared" si="256"/>
        <v>73.53</v>
      </c>
      <c r="Q3289" s="9" t="s">
        <v>8315</v>
      </c>
      <c r="R3289" t="s">
        <v>8316</v>
      </c>
      <c r="S3289" s="16">
        <f t="shared" si="253"/>
        <v>42311.750324074077</v>
      </c>
      <c r="T3289" s="16">
        <f t="shared" si="254"/>
        <v>42336.750324074077</v>
      </c>
      <c r="U3289">
        <f t="shared" si="255"/>
        <v>2015</v>
      </c>
    </row>
    <row r="3290" spans="1:21" ht="43.2" x14ac:dyDescent="0.3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7"/>
        <v>100</v>
      </c>
      <c r="P3290">
        <f t="shared" si="256"/>
        <v>48.44</v>
      </c>
      <c r="Q3290" s="9" t="s">
        <v>8315</v>
      </c>
      <c r="R3290" t="s">
        <v>8316</v>
      </c>
      <c r="S3290" s="16">
        <f t="shared" si="253"/>
        <v>42505.774479166663</v>
      </c>
      <c r="T3290" s="16">
        <f t="shared" si="254"/>
        <v>42541.958333333328</v>
      </c>
      <c r="U3290">
        <f t="shared" si="255"/>
        <v>2016</v>
      </c>
    </row>
    <row r="3291" spans="1:21" ht="43.2" x14ac:dyDescent="0.3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7"/>
        <v>133</v>
      </c>
      <c r="P3291">
        <f t="shared" si="256"/>
        <v>26.61</v>
      </c>
      <c r="Q3291" s="9" t="s">
        <v>8315</v>
      </c>
      <c r="R3291" t="s">
        <v>8316</v>
      </c>
      <c r="S3291" s="16">
        <f t="shared" si="253"/>
        <v>42758.368078703701</v>
      </c>
      <c r="T3291" s="16">
        <f t="shared" si="254"/>
        <v>42786.368078703701</v>
      </c>
      <c r="U3291">
        <f t="shared" si="255"/>
        <v>2017</v>
      </c>
    </row>
    <row r="3292" spans="1:21" ht="72" x14ac:dyDescent="0.3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7"/>
        <v>121</v>
      </c>
      <c r="P3292">
        <f t="shared" si="256"/>
        <v>33.67</v>
      </c>
      <c r="Q3292" s="9" t="s">
        <v>8315</v>
      </c>
      <c r="R3292" t="s">
        <v>8316</v>
      </c>
      <c r="S3292" s="16">
        <f t="shared" si="253"/>
        <v>42775.51494212963</v>
      </c>
      <c r="T3292" s="16">
        <f t="shared" si="254"/>
        <v>42805.51494212963</v>
      </c>
      <c r="U3292">
        <f t="shared" si="255"/>
        <v>2017</v>
      </c>
    </row>
    <row r="3293" spans="1:21" ht="57.6" x14ac:dyDescent="0.3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7"/>
        <v>114</v>
      </c>
      <c r="P3293">
        <f t="shared" si="256"/>
        <v>40.71</v>
      </c>
      <c r="Q3293" s="9" t="s">
        <v>8315</v>
      </c>
      <c r="R3293" t="s">
        <v>8316</v>
      </c>
      <c r="S3293" s="16">
        <f t="shared" si="253"/>
        <v>42232.702546296292</v>
      </c>
      <c r="T3293" s="16">
        <f t="shared" si="254"/>
        <v>42264.165972222225</v>
      </c>
      <c r="U3293">
        <f t="shared" si="255"/>
        <v>2015</v>
      </c>
    </row>
    <row r="3294" spans="1:21" ht="43.2" x14ac:dyDescent="0.3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7"/>
        <v>286</v>
      </c>
      <c r="P3294">
        <f t="shared" si="256"/>
        <v>19.27</v>
      </c>
      <c r="Q3294" s="9" t="s">
        <v>8315</v>
      </c>
      <c r="R3294" t="s">
        <v>8316</v>
      </c>
      <c r="S3294" s="16">
        <f t="shared" si="253"/>
        <v>42282.770231481481</v>
      </c>
      <c r="T3294" s="16">
        <f t="shared" si="254"/>
        <v>42342.811898148153</v>
      </c>
      <c r="U3294">
        <f t="shared" si="255"/>
        <v>2015</v>
      </c>
    </row>
    <row r="3295" spans="1:21" ht="57.6" x14ac:dyDescent="0.3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7"/>
        <v>170</v>
      </c>
      <c r="P3295">
        <f t="shared" si="256"/>
        <v>84.29</v>
      </c>
      <c r="Q3295" s="9" t="s">
        <v>8315</v>
      </c>
      <c r="R3295" t="s">
        <v>8316</v>
      </c>
      <c r="S3295" s="16">
        <f t="shared" si="253"/>
        <v>42768.425370370373</v>
      </c>
      <c r="T3295" s="16">
        <f t="shared" si="254"/>
        <v>42798.425370370373</v>
      </c>
      <c r="U3295">
        <f t="shared" si="255"/>
        <v>2017</v>
      </c>
    </row>
    <row r="3296" spans="1:21" ht="43.2" x14ac:dyDescent="0.3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7"/>
        <v>118</v>
      </c>
      <c r="P3296">
        <f t="shared" si="256"/>
        <v>29.58</v>
      </c>
      <c r="Q3296" s="9" t="s">
        <v>8315</v>
      </c>
      <c r="R3296" t="s">
        <v>8316</v>
      </c>
      <c r="S3296" s="16">
        <f t="shared" si="253"/>
        <v>42141.541134259256</v>
      </c>
      <c r="T3296" s="16">
        <f t="shared" si="254"/>
        <v>42171.541134259256</v>
      </c>
      <c r="U3296">
        <f t="shared" si="255"/>
        <v>2015</v>
      </c>
    </row>
    <row r="3297" spans="1:21" ht="43.2" x14ac:dyDescent="0.3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7"/>
        <v>103</v>
      </c>
      <c r="P3297">
        <f t="shared" si="256"/>
        <v>26.67</v>
      </c>
      <c r="Q3297" s="9" t="s">
        <v>8315</v>
      </c>
      <c r="R3297" t="s">
        <v>8316</v>
      </c>
      <c r="S3297" s="16">
        <f t="shared" si="253"/>
        <v>42609.442465277782</v>
      </c>
      <c r="T3297" s="16">
        <f t="shared" si="254"/>
        <v>42639.442465277782</v>
      </c>
      <c r="U3297">
        <f t="shared" si="255"/>
        <v>2016</v>
      </c>
    </row>
    <row r="3298" spans="1:21" ht="43.2" x14ac:dyDescent="0.3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7"/>
        <v>144</v>
      </c>
      <c r="P3298">
        <f t="shared" si="256"/>
        <v>45.98</v>
      </c>
      <c r="Q3298" s="9" t="s">
        <v>8315</v>
      </c>
      <c r="R3298" t="s">
        <v>8316</v>
      </c>
      <c r="S3298" s="16">
        <f t="shared" si="253"/>
        <v>42309.756620370375</v>
      </c>
      <c r="T3298" s="16">
        <f t="shared" si="254"/>
        <v>42330.916666666672</v>
      </c>
      <c r="U3298">
        <f t="shared" si="255"/>
        <v>2015</v>
      </c>
    </row>
    <row r="3299" spans="1:21" ht="43.2" x14ac:dyDescent="0.3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7"/>
        <v>100</v>
      </c>
      <c r="P3299">
        <f t="shared" si="256"/>
        <v>125.09</v>
      </c>
      <c r="Q3299" s="9" t="s">
        <v>8315</v>
      </c>
      <c r="R3299" t="s">
        <v>8316</v>
      </c>
      <c r="S3299" s="16">
        <f t="shared" si="253"/>
        <v>42193.771481481483</v>
      </c>
      <c r="T3299" s="16">
        <f t="shared" si="254"/>
        <v>42212.957638888889</v>
      </c>
      <c r="U3299">
        <f t="shared" si="255"/>
        <v>2015</v>
      </c>
    </row>
    <row r="3300" spans="1:21" ht="43.2" x14ac:dyDescent="0.3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7"/>
        <v>102</v>
      </c>
      <c r="P3300">
        <f t="shared" si="256"/>
        <v>141.29</v>
      </c>
      <c r="Q3300" s="9" t="s">
        <v>8315</v>
      </c>
      <c r="R3300" t="s">
        <v>8316</v>
      </c>
      <c r="S3300" s="16">
        <f t="shared" si="253"/>
        <v>42239.957962962959</v>
      </c>
      <c r="T3300" s="16">
        <f t="shared" si="254"/>
        <v>42260</v>
      </c>
      <c r="U3300">
        <f t="shared" si="255"/>
        <v>2015</v>
      </c>
    </row>
    <row r="3301" spans="1:21" ht="43.2" x14ac:dyDescent="0.3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7"/>
        <v>116</v>
      </c>
      <c r="P3301">
        <f t="shared" si="256"/>
        <v>55.33</v>
      </c>
      <c r="Q3301" s="9" t="s">
        <v>8315</v>
      </c>
      <c r="R3301" t="s">
        <v>8316</v>
      </c>
      <c r="S3301" s="16">
        <f t="shared" si="253"/>
        <v>42261.917395833334</v>
      </c>
      <c r="T3301" s="16">
        <f t="shared" si="254"/>
        <v>42291.917395833334</v>
      </c>
      <c r="U3301">
        <f t="shared" si="255"/>
        <v>2015</v>
      </c>
    </row>
    <row r="3302" spans="1:21" ht="43.2" x14ac:dyDescent="0.3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7"/>
        <v>136</v>
      </c>
      <c r="P3302">
        <f t="shared" si="256"/>
        <v>46.42</v>
      </c>
      <c r="Q3302" s="9" t="s">
        <v>8315</v>
      </c>
      <c r="R3302" t="s">
        <v>8316</v>
      </c>
      <c r="S3302" s="16">
        <f t="shared" si="253"/>
        <v>42102.743773148148</v>
      </c>
      <c r="T3302" s="16">
        <f t="shared" si="254"/>
        <v>42123.743773148148</v>
      </c>
      <c r="U3302">
        <f t="shared" si="255"/>
        <v>2015</v>
      </c>
    </row>
    <row r="3303" spans="1:21" ht="43.2" x14ac:dyDescent="0.3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7"/>
        <v>133</v>
      </c>
      <c r="P3303">
        <f t="shared" si="256"/>
        <v>57.2</v>
      </c>
      <c r="Q3303" s="9" t="s">
        <v>8315</v>
      </c>
      <c r="R3303" t="s">
        <v>8316</v>
      </c>
      <c r="S3303" s="16">
        <f t="shared" si="253"/>
        <v>42538.73583333334</v>
      </c>
      <c r="T3303" s="16">
        <f t="shared" si="254"/>
        <v>42583.290972222225</v>
      </c>
      <c r="U3303">
        <f t="shared" si="255"/>
        <v>2016</v>
      </c>
    </row>
    <row r="3304" spans="1:21" x14ac:dyDescent="0.3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7"/>
        <v>103</v>
      </c>
      <c r="P3304">
        <f t="shared" si="256"/>
        <v>173.7</v>
      </c>
      <c r="Q3304" s="9" t="s">
        <v>8315</v>
      </c>
      <c r="R3304" t="s">
        <v>8316</v>
      </c>
      <c r="S3304" s="16">
        <f t="shared" si="253"/>
        <v>42681.35157407407</v>
      </c>
      <c r="T3304" s="16">
        <f t="shared" si="254"/>
        <v>42711.35157407407</v>
      </c>
      <c r="U3304">
        <f t="shared" si="255"/>
        <v>2016</v>
      </c>
    </row>
    <row r="3305" spans="1:21" ht="43.2" x14ac:dyDescent="0.3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7"/>
        <v>116</v>
      </c>
      <c r="P3305">
        <f t="shared" si="256"/>
        <v>59.6</v>
      </c>
      <c r="Q3305" s="9" t="s">
        <v>8315</v>
      </c>
      <c r="R3305" t="s">
        <v>8316</v>
      </c>
      <c r="S3305" s="16">
        <f t="shared" si="253"/>
        <v>42056.65143518518</v>
      </c>
      <c r="T3305" s="16">
        <f t="shared" si="254"/>
        <v>42091.609768518523</v>
      </c>
      <c r="U3305">
        <f t="shared" si="255"/>
        <v>2015</v>
      </c>
    </row>
    <row r="3306" spans="1:21" ht="43.2" x14ac:dyDescent="0.3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7"/>
        <v>105</v>
      </c>
      <c r="P3306">
        <f t="shared" si="256"/>
        <v>89.59</v>
      </c>
      <c r="Q3306" s="9" t="s">
        <v>8315</v>
      </c>
      <c r="R3306" t="s">
        <v>8316</v>
      </c>
      <c r="S3306" s="16">
        <f t="shared" si="253"/>
        <v>42696.624444444446</v>
      </c>
      <c r="T3306" s="16">
        <f t="shared" si="254"/>
        <v>42726.624444444446</v>
      </c>
      <c r="U3306">
        <f t="shared" si="255"/>
        <v>2016</v>
      </c>
    </row>
    <row r="3307" spans="1:21" ht="43.2" x14ac:dyDescent="0.3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7"/>
        <v>102</v>
      </c>
      <c r="P3307">
        <f t="shared" si="256"/>
        <v>204.05</v>
      </c>
      <c r="Q3307" s="9" t="s">
        <v>8315</v>
      </c>
      <c r="R3307" t="s">
        <v>8316</v>
      </c>
      <c r="S3307" s="16">
        <f t="shared" si="253"/>
        <v>42186.855879629627</v>
      </c>
      <c r="T3307" s="16">
        <f t="shared" si="254"/>
        <v>42216.855879629627</v>
      </c>
      <c r="U3307">
        <f t="shared" si="255"/>
        <v>2015</v>
      </c>
    </row>
    <row r="3308" spans="1:21" ht="57.6" x14ac:dyDescent="0.3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7"/>
        <v>175</v>
      </c>
      <c r="P3308">
        <f t="shared" si="256"/>
        <v>48.7</v>
      </c>
      <c r="Q3308" s="9" t="s">
        <v>8315</v>
      </c>
      <c r="R3308" t="s">
        <v>8316</v>
      </c>
      <c r="S3308" s="16">
        <f t="shared" si="253"/>
        <v>42493.219236111108</v>
      </c>
      <c r="T3308" s="16">
        <f t="shared" si="254"/>
        <v>42531.125</v>
      </c>
      <c r="U3308">
        <f t="shared" si="255"/>
        <v>2016</v>
      </c>
    </row>
    <row r="3309" spans="1:21" ht="43.2" x14ac:dyDescent="0.3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7"/>
        <v>107</v>
      </c>
      <c r="P3309">
        <f t="shared" si="256"/>
        <v>53.34</v>
      </c>
      <c r="Q3309" s="9" t="s">
        <v>8315</v>
      </c>
      <c r="R3309" t="s">
        <v>8316</v>
      </c>
      <c r="S3309" s="16">
        <f t="shared" si="253"/>
        <v>42475.057164351849</v>
      </c>
      <c r="T3309" s="16">
        <f t="shared" si="254"/>
        <v>42505.057164351849</v>
      </c>
      <c r="U3309">
        <f t="shared" si="255"/>
        <v>2016</v>
      </c>
    </row>
    <row r="3310" spans="1:21" ht="43.2" x14ac:dyDescent="0.3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7"/>
        <v>122</v>
      </c>
      <c r="P3310">
        <f t="shared" si="256"/>
        <v>75.09</v>
      </c>
      <c r="Q3310" s="9" t="s">
        <v>8315</v>
      </c>
      <c r="R3310" t="s">
        <v>8316</v>
      </c>
      <c r="S3310" s="16">
        <f t="shared" si="253"/>
        <v>42452.876909722225</v>
      </c>
      <c r="T3310" s="16">
        <f t="shared" si="254"/>
        <v>42473.876909722225</v>
      </c>
      <c r="U3310">
        <f t="shared" si="255"/>
        <v>2016</v>
      </c>
    </row>
    <row r="3311" spans="1:21" ht="28.8" x14ac:dyDescent="0.3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7"/>
        <v>159</v>
      </c>
      <c r="P3311">
        <f t="shared" si="256"/>
        <v>18</v>
      </c>
      <c r="Q3311" s="9" t="s">
        <v>8315</v>
      </c>
      <c r="R3311" t="s">
        <v>8316</v>
      </c>
      <c r="S3311" s="16">
        <f t="shared" si="253"/>
        <v>42628.650208333333</v>
      </c>
      <c r="T3311" s="16">
        <f t="shared" si="254"/>
        <v>42659.650208333333</v>
      </c>
      <c r="U3311">
        <f t="shared" si="255"/>
        <v>2016</v>
      </c>
    </row>
    <row r="3312" spans="1:21" ht="28.8" x14ac:dyDescent="0.3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7"/>
        <v>100</v>
      </c>
      <c r="P3312">
        <f t="shared" si="256"/>
        <v>209.84</v>
      </c>
      <c r="Q3312" s="9" t="s">
        <v>8315</v>
      </c>
      <c r="R3312" t="s">
        <v>8316</v>
      </c>
      <c r="S3312" s="16">
        <f t="shared" si="253"/>
        <v>42253.928530092591</v>
      </c>
      <c r="T3312" s="16">
        <f t="shared" si="254"/>
        <v>42283.928530092591</v>
      </c>
      <c r="U3312">
        <f t="shared" si="255"/>
        <v>2015</v>
      </c>
    </row>
    <row r="3313" spans="1:21" ht="43.2" x14ac:dyDescent="0.3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7"/>
        <v>110</v>
      </c>
      <c r="P3313">
        <f t="shared" si="256"/>
        <v>61.02</v>
      </c>
      <c r="Q3313" s="9" t="s">
        <v>8315</v>
      </c>
      <c r="R3313" t="s">
        <v>8316</v>
      </c>
      <c r="S3313" s="16">
        <f t="shared" si="253"/>
        <v>42264.29178240741</v>
      </c>
      <c r="T3313" s="16">
        <f t="shared" si="254"/>
        <v>42294.29178240741</v>
      </c>
      <c r="U3313">
        <f t="shared" si="255"/>
        <v>2015</v>
      </c>
    </row>
    <row r="3314" spans="1:21" ht="43.2" x14ac:dyDescent="0.3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7"/>
        <v>100</v>
      </c>
      <c r="P3314">
        <f t="shared" si="256"/>
        <v>61</v>
      </c>
      <c r="Q3314" s="9" t="s">
        <v>8315</v>
      </c>
      <c r="R3314" t="s">
        <v>8316</v>
      </c>
      <c r="S3314" s="16">
        <f t="shared" si="253"/>
        <v>42664.809560185182</v>
      </c>
      <c r="T3314" s="16">
        <f t="shared" si="254"/>
        <v>42685.916666666672</v>
      </c>
      <c r="U3314">
        <f t="shared" si="255"/>
        <v>2016</v>
      </c>
    </row>
    <row r="3315" spans="1:21" ht="43.2" x14ac:dyDescent="0.3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7"/>
        <v>116</v>
      </c>
      <c r="P3315">
        <f t="shared" si="256"/>
        <v>80.03</v>
      </c>
      <c r="Q3315" s="9" t="s">
        <v>8315</v>
      </c>
      <c r="R3315" t="s">
        <v>8316</v>
      </c>
      <c r="S3315" s="16">
        <f t="shared" si="253"/>
        <v>42382.244409722218</v>
      </c>
      <c r="T3315" s="16">
        <f t="shared" si="254"/>
        <v>42396.041666666672</v>
      </c>
      <c r="U3315">
        <f t="shared" si="255"/>
        <v>2016</v>
      </c>
    </row>
    <row r="3316" spans="1:21" ht="43.2" x14ac:dyDescent="0.3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7"/>
        <v>211</v>
      </c>
      <c r="P3316">
        <f t="shared" si="256"/>
        <v>29.07</v>
      </c>
      <c r="Q3316" s="9" t="s">
        <v>8315</v>
      </c>
      <c r="R3316" t="s">
        <v>8316</v>
      </c>
      <c r="S3316" s="16">
        <f t="shared" si="253"/>
        <v>42105.267488425925</v>
      </c>
      <c r="T3316" s="16">
        <f t="shared" si="254"/>
        <v>42132.836805555555</v>
      </c>
      <c r="U3316">
        <f t="shared" si="255"/>
        <v>2015</v>
      </c>
    </row>
    <row r="3317" spans="1:21" ht="43.2" x14ac:dyDescent="0.3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7"/>
        <v>110</v>
      </c>
      <c r="P3317">
        <f t="shared" si="256"/>
        <v>49.44</v>
      </c>
      <c r="Q3317" s="9" t="s">
        <v>8315</v>
      </c>
      <c r="R3317" t="s">
        <v>8316</v>
      </c>
      <c r="S3317" s="16">
        <f t="shared" si="253"/>
        <v>42466.303715277783</v>
      </c>
      <c r="T3317" s="16">
        <f t="shared" si="254"/>
        <v>42496.303715277783</v>
      </c>
      <c r="U3317">
        <f t="shared" si="255"/>
        <v>2016</v>
      </c>
    </row>
    <row r="3318" spans="1:21" ht="72" x14ac:dyDescent="0.3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7"/>
        <v>100</v>
      </c>
      <c r="P3318">
        <f t="shared" si="256"/>
        <v>93.98</v>
      </c>
      <c r="Q3318" s="9" t="s">
        <v>8315</v>
      </c>
      <c r="R3318" t="s">
        <v>8316</v>
      </c>
      <c r="S3318" s="16">
        <f t="shared" si="253"/>
        <v>41826.871238425927</v>
      </c>
      <c r="T3318" s="16">
        <f t="shared" si="254"/>
        <v>41859.57916666667</v>
      </c>
      <c r="U3318">
        <f t="shared" si="255"/>
        <v>2014</v>
      </c>
    </row>
    <row r="3319" spans="1:21" ht="43.2" x14ac:dyDescent="0.3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7"/>
        <v>106</v>
      </c>
      <c r="P3319">
        <f t="shared" si="256"/>
        <v>61.94</v>
      </c>
      <c r="Q3319" s="9" t="s">
        <v>8315</v>
      </c>
      <c r="R3319" t="s">
        <v>8316</v>
      </c>
      <c r="S3319" s="16">
        <f t="shared" si="253"/>
        <v>42499.039629629624</v>
      </c>
      <c r="T3319" s="16">
        <f t="shared" si="254"/>
        <v>42529.039629629624</v>
      </c>
      <c r="U3319">
        <f t="shared" si="255"/>
        <v>2016</v>
      </c>
    </row>
    <row r="3320" spans="1:21" ht="28.8" x14ac:dyDescent="0.3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7"/>
        <v>126</v>
      </c>
      <c r="P3320">
        <f t="shared" si="256"/>
        <v>78.5</v>
      </c>
      <c r="Q3320" s="9" t="s">
        <v>8315</v>
      </c>
      <c r="R3320" t="s">
        <v>8316</v>
      </c>
      <c r="S3320" s="16">
        <f t="shared" si="253"/>
        <v>42431.302002314813</v>
      </c>
      <c r="T3320" s="16">
        <f t="shared" si="254"/>
        <v>42471.104166666672</v>
      </c>
      <c r="U3320">
        <f t="shared" si="255"/>
        <v>2016</v>
      </c>
    </row>
    <row r="3321" spans="1:21" ht="43.2" x14ac:dyDescent="0.3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7"/>
        <v>108</v>
      </c>
      <c r="P3321">
        <f t="shared" si="256"/>
        <v>33.75</v>
      </c>
      <c r="Q3321" s="9" t="s">
        <v>8315</v>
      </c>
      <c r="R3321" t="s">
        <v>8316</v>
      </c>
      <c r="S3321" s="16">
        <f t="shared" si="253"/>
        <v>41990.585486111115</v>
      </c>
      <c r="T3321" s="16">
        <f t="shared" si="254"/>
        <v>42035.585486111115</v>
      </c>
      <c r="U3321">
        <f t="shared" si="255"/>
        <v>2014</v>
      </c>
    </row>
    <row r="3322" spans="1:21" ht="43.2" x14ac:dyDescent="0.3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7"/>
        <v>101</v>
      </c>
      <c r="P3322">
        <f t="shared" si="256"/>
        <v>66.45</v>
      </c>
      <c r="Q3322" s="9" t="s">
        <v>8315</v>
      </c>
      <c r="R3322" t="s">
        <v>8316</v>
      </c>
      <c r="S3322" s="16">
        <f t="shared" si="253"/>
        <v>42513.045798611114</v>
      </c>
      <c r="T3322" s="16">
        <f t="shared" si="254"/>
        <v>42543.045798611114</v>
      </c>
      <c r="U3322">
        <f t="shared" si="255"/>
        <v>2016</v>
      </c>
    </row>
    <row r="3323" spans="1:21" ht="57.6" x14ac:dyDescent="0.3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7"/>
        <v>107</v>
      </c>
      <c r="P3323">
        <f t="shared" si="256"/>
        <v>35.799999999999997</v>
      </c>
      <c r="Q3323" s="9" t="s">
        <v>8315</v>
      </c>
      <c r="R3323" t="s">
        <v>8316</v>
      </c>
      <c r="S3323" s="16">
        <f t="shared" si="253"/>
        <v>41914.100289351853</v>
      </c>
      <c r="T3323" s="16">
        <f t="shared" si="254"/>
        <v>41928.165972222225</v>
      </c>
      <c r="U3323">
        <f t="shared" si="255"/>
        <v>2014</v>
      </c>
    </row>
    <row r="3324" spans="1:21" ht="43.2" x14ac:dyDescent="0.3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7"/>
        <v>102</v>
      </c>
      <c r="P3324">
        <f t="shared" si="256"/>
        <v>145.65</v>
      </c>
      <c r="Q3324" s="9" t="s">
        <v>8315</v>
      </c>
      <c r="R3324" t="s">
        <v>8316</v>
      </c>
      <c r="S3324" s="16">
        <f t="shared" si="253"/>
        <v>42521.010370370372</v>
      </c>
      <c r="T3324" s="16">
        <f t="shared" si="254"/>
        <v>42543.163194444445</v>
      </c>
      <c r="U3324">
        <f t="shared" si="255"/>
        <v>2016</v>
      </c>
    </row>
    <row r="3325" spans="1:21" ht="43.2" x14ac:dyDescent="0.3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7"/>
        <v>126</v>
      </c>
      <c r="P3325">
        <f t="shared" si="256"/>
        <v>25.69</v>
      </c>
      <c r="Q3325" s="9" t="s">
        <v>8315</v>
      </c>
      <c r="R3325" t="s">
        <v>8316</v>
      </c>
      <c r="S3325" s="16">
        <f t="shared" si="253"/>
        <v>42608.36583333333</v>
      </c>
      <c r="T3325" s="16">
        <f t="shared" si="254"/>
        <v>42638.36583333333</v>
      </c>
      <c r="U3325">
        <f t="shared" si="255"/>
        <v>2016</v>
      </c>
    </row>
    <row r="3326" spans="1:21" ht="43.2" x14ac:dyDescent="0.3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7"/>
        <v>102</v>
      </c>
      <c r="P3326">
        <f t="shared" si="256"/>
        <v>152.5</v>
      </c>
      <c r="Q3326" s="9" t="s">
        <v>8315</v>
      </c>
      <c r="R3326" t="s">
        <v>8316</v>
      </c>
      <c r="S3326" s="16">
        <f t="shared" si="253"/>
        <v>42512.58321759259</v>
      </c>
      <c r="T3326" s="16">
        <f t="shared" si="254"/>
        <v>42526.58321759259</v>
      </c>
      <c r="U3326">
        <f t="shared" si="255"/>
        <v>2016</v>
      </c>
    </row>
    <row r="3327" spans="1:21" ht="43.2" x14ac:dyDescent="0.3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7"/>
        <v>113</v>
      </c>
      <c r="P3327">
        <f t="shared" si="256"/>
        <v>30</v>
      </c>
      <c r="Q3327" s="9" t="s">
        <v>8315</v>
      </c>
      <c r="R3327" t="s">
        <v>8316</v>
      </c>
      <c r="S3327" s="16">
        <f t="shared" si="253"/>
        <v>42064.785613425927</v>
      </c>
      <c r="T3327" s="16">
        <f t="shared" si="254"/>
        <v>42099.743946759263</v>
      </c>
      <c r="U3327">
        <f t="shared" si="255"/>
        <v>2015</v>
      </c>
    </row>
    <row r="3328" spans="1:21" ht="43.2" x14ac:dyDescent="0.3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7"/>
        <v>101</v>
      </c>
      <c r="P3328">
        <f t="shared" si="256"/>
        <v>142.28</v>
      </c>
      <c r="Q3328" s="9" t="s">
        <v>8315</v>
      </c>
      <c r="R3328" t="s">
        <v>8316</v>
      </c>
      <c r="S3328" s="16">
        <f t="shared" si="253"/>
        <v>42041.714178240742</v>
      </c>
      <c r="T3328" s="16">
        <f t="shared" si="254"/>
        <v>42071.67251157407</v>
      </c>
      <c r="U3328">
        <f t="shared" si="255"/>
        <v>2015</v>
      </c>
    </row>
    <row r="3329" spans="1:21" ht="43.2" x14ac:dyDescent="0.3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7"/>
        <v>101</v>
      </c>
      <c r="P3329">
        <f t="shared" si="256"/>
        <v>24.55</v>
      </c>
      <c r="Q3329" s="9" t="s">
        <v>8315</v>
      </c>
      <c r="R3329" t="s">
        <v>8316</v>
      </c>
      <c r="S3329" s="16">
        <f t="shared" si="253"/>
        <v>42468.374606481477</v>
      </c>
      <c r="T3329" s="16">
        <f t="shared" si="254"/>
        <v>42498.374606481477</v>
      </c>
      <c r="U3329">
        <f t="shared" si="255"/>
        <v>2016</v>
      </c>
    </row>
    <row r="3330" spans="1:21" ht="43.2" x14ac:dyDescent="0.3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57"/>
        <v>146</v>
      </c>
      <c r="P3330">
        <f t="shared" si="256"/>
        <v>292.77999999999997</v>
      </c>
      <c r="Q3330" s="9" t="s">
        <v>8315</v>
      </c>
      <c r="R3330" t="s">
        <v>8316</v>
      </c>
      <c r="S3330" s="16">
        <f t="shared" si="253"/>
        <v>41822.57503472222</v>
      </c>
      <c r="T3330" s="16">
        <f t="shared" si="254"/>
        <v>41825.041666666664</v>
      </c>
      <c r="U3330">
        <f t="shared" si="255"/>
        <v>2014</v>
      </c>
    </row>
    <row r="3331" spans="1:21" ht="43.2" x14ac:dyDescent="0.3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57"/>
        <v>117</v>
      </c>
      <c r="P3331">
        <f t="shared" si="256"/>
        <v>44.92</v>
      </c>
      <c r="Q3331" s="9" t="s">
        <v>8315</v>
      </c>
      <c r="R3331" t="s">
        <v>8316</v>
      </c>
      <c r="S3331" s="16">
        <f t="shared" ref="S3331:S3394" si="258">(((J3331/60)/60)/24)+DATE(1970,1,1)</f>
        <v>41837.323009259257</v>
      </c>
      <c r="T3331" s="16">
        <f t="shared" ref="T3331:T3394" si="259">(((I3331/60)/60)/24)+DATE(1970,1,1)</f>
        <v>41847.958333333336</v>
      </c>
      <c r="U3331">
        <f t="shared" ref="U3331:U3394" si="260">YEAR(S:S)</f>
        <v>2014</v>
      </c>
    </row>
    <row r="3332" spans="1:21" ht="43.2" x14ac:dyDescent="0.3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57"/>
        <v>106</v>
      </c>
      <c r="P3332">
        <f t="shared" ref="P3332:P3395" si="261">IFERROR(ROUND(E3332/L3332,2), "N/A")</f>
        <v>23.1</v>
      </c>
      <c r="Q3332" s="9" t="s">
        <v>8315</v>
      </c>
      <c r="R3332" t="s">
        <v>8316</v>
      </c>
      <c r="S3332" s="16">
        <f t="shared" si="258"/>
        <v>42065.887361111112</v>
      </c>
      <c r="T3332" s="16">
        <f t="shared" si="259"/>
        <v>42095.845694444448</v>
      </c>
      <c r="U3332">
        <f t="shared" si="260"/>
        <v>2015</v>
      </c>
    </row>
    <row r="3333" spans="1:21" ht="43.2" x14ac:dyDescent="0.3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ref="O3333:O3396" si="262">ROUND(E3333/D3333*100,0)</f>
        <v>105</v>
      </c>
      <c r="P3333">
        <f t="shared" si="261"/>
        <v>80.400000000000006</v>
      </c>
      <c r="Q3333" s="9" t="s">
        <v>8315</v>
      </c>
      <c r="R3333" t="s">
        <v>8316</v>
      </c>
      <c r="S3333" s="16">
        <f t="shared" si="258"/>
        <v>42248.697754629626</v>
      </c>
      <c r="T3333" s="16">
        <f t="shared" si="259"/>
        <v>42283.697754629626</v>
      </c>
      <c r="U3333">
        <f t="shared" si="260"/>
        <v>2015</v>
      </c>
    </row>
    <row r="3334" spans="1:21" ht="43.2" x14ac:dyDescent="0.3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2"/>
        <v>100</v>
      </c>
      <c r="P3334">
        <f t="shared" si="261"/>
        <v>72.290000000000006</v>
      </c>
      <c r="Q3334" s="9" t="s">
        <v>8315</v>
      </c>
      <c r="R3334" t="s">
        <v>8316</v>
      </c>
      <c r="S3334" s="16">
        <f t="shared" si="258"/>
        <v>41809.860300925924</v>
      </c>
      <c r="T3334" s="16">
        <f t="shared" si="259"/>
        <v>41839.860300925924</v>
      </c>
      <c r="U3334">
        <f t="shared" si="260"/>
        <v>2014</v>
      </c>
    </row>
    <row r="3335" spans="1:21" ht="43.2" x14ac:dyDescent="0.3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2"/>
        <v>105</v>
      </c>
      <c r="P3335">
        <f t="shared" si="261"/>
        <v>32.97</v>
      </c>
      <c r="Q3335" s="9" t="s">
        <v>8315</v>
      </c>
      <c r="R3335" t="s">
        <v>8316</v>
      </c>
      <c r="S3335" s="16">
        <f t="shared" si="258"/>
        <v>42148.676851851851</v>
      </c>
      <c r="T3335" s="16">
        <f t="shared" si="259"/>
        <v>42170.676851851851</v>
      </c>
      <c r="U3335">
        <f t="shared" si="260"/>
        <v>2015</v>
      </c>
    </row>
    <row r="3336" spans="1:21" ht="28.8" x14ac:dyDescent="0.3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2"/>
        <v>139</v>
      </c>
      <c r="P3336">
        <f t="shared" si="261"/>
        <v>116.65</v>
      </c>
      <c r="Q3336" s="9" t="s">
        <v>8315</v>
      </c>
      <c r="R3336" t="s">
        <v>8316</v>
      </c>
      <c r="S3336" s="16">
        <f t="shared" si="258"/>
        <v>42185.521087962959</v>
      </c>
      <c r="T3336" s="16">
        <f t="shared" si="259"/>
        <v>42215.521087962959</v>
      </c>
      <c r="U3336">
        <f t="shared" si="260"/>
        <v>2015</v>
      </c>
    </row>
    <row r="3337" spans="1:21" ht="43.2" x14ac:dyDescent="0.3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2"/>
        <v>100</v>
      </c>
      <c r="P3337">
        <f t="shared" si="261"/>
        <v>79.62</v>
      </c>
      <c r="Q3337" s="9" t="s">
        <v>8315</v>
      </c>
      <c r="R3337" t="s">
        <v>8316</v>
      </c>
      <c r="S3337" s="16">
        <f t="shared" si="258"/>
        <v>41827.674143518518</v>
      </c>
      <c r="T3337" s="16">
        <f t="shared" si="259"/>
        <v>41854.958333333336</v>
      </c>
      <c r="U3337">
        <f t="shared" si="260"/>
        <v>2014</v>
      </c>
    </row>
    <row r="3338" spans="1:21" ht="43.2" x14ac:dyDescent="0.3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2"/>
        <v>100</v>
      </c>
      <c r="P3338">
        <f t="shared" si="261"/>
        <v>27.78</v>
      </c>
      <c r="Q3338" s="9" t="s">
        <v>8315</v>
      </c>
      <c r="R3338" t="s">
        <v>8316</v>
      </c>
      <c r="S3338" s="16">
        <f t="shared" si="258"/>
        <v>42437.398680555561</v>
      </c>
      <c r="T3338" s="16">
        <f t="shared" si="259"/>
        <v>42465.35701388889</v>
      </c>
      <c r="U3338">
        <f t="shared" si="260"/>
        <v>2016</v>
      </c>
    </row>
    <row r="3339" spans="1:21" ht="43.2" x14ac:dyDescent="0.3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2"/>
        <v>110</v>
      </c>
      <c r="P3339">
        <f t="shared" si="261"/>
        <v>81.03</v>
      </c>
      <c r="Q3339" s="9" t="s">
        <v>8315</v>
      </c>
      <c r="R3339" t="s">
        <v>8316</v>
      </c>
      <c r="S3339" s="16">
        <f t="shared" si="258"/>
        <v>41901.282025462962</v>
      </c>
      <c r="T3339" s="16">
        <f t="shared" si="259"/>
        <v>41922.875</v>
      </c>
      <c r="U3339">
        <f t="shared" si="260"/>
        <v>2014</v>
      </c>
    </row>
    <row r="3340" spans="1:21" ht="28.8" x14ac:dyDescent="0.3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2"/>
        <v>102</v>
      </c>
      <c r="P3340">
        <f t="shared" si="261"/>
        <v>136.85</v>
      </c>
      <c r="Q3340" s="9" t="s">
        <v>8315</v>
      </c>
      <c r="R3340" t="s">
        <v>8316</v>
      </c>
      <c r="S3340" s="16">
        <f t="shared" si="258"/>
        <v>42769.574999999997</v>
      </c>
      <c r="T3340" s="16">
        <f t="shared" si="259"/>
        <v>42790.574999999997</v>
      </c>
      <c r="U3340">
        <f t="shared" si="260"/>
        <v>2017</v>
      </c>
    </row>
    <row r="3341" spans="1:21" ht="43.2" x14ac:dyDescent="0.3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2"/>
        <v>104</v>
      </c>
      <c r="P3341">
        <f t="shared" si="261"/>
        <v>177.62</v>
      </c>
      <c r="Q3341" s="9" t="s">
        <v>8315</v>
      </c>
      <c r="R3341" t="s">
        <v>8316</v>
      </c>
      <c r="S3341" s="16">
        <f t="shared" si="258"/>
        <v>42549.665717592594</v>
      </c>
      <c r="T3341" s="16">
        <f t="shared" si="259"/>
        <v>42579.665717592594</v>
      </c>
      <c r="U3341">
        <f t="shared" si="260"/>
        <v>2016</v>
      </c>
    </row>
    <row r="3342" spans="1:21" ht="43.2" x14ac:dyDescent="0.3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2"/>
        <v>138</v>
      </c>
      <c r="P3342">
        <f t="shared" si="261"/>
        <v>109.08</v>
      </c>
      <c r="Q3342" s="9" t="s">
        <v>8315</v>
      </c>
      <c r="R3342" t="s">
        <v>8316</v>
      </c>
      <c r="S3342" s="16">
        <f t="shared" si="258"/>
        <v>42685.974004629628</v>
      </c>
      <c r="T3342" s="16">
        <f t="shared" si="259"/>
        <v>42710.974004629628</v>
      </c>
      <c r="U3342">
        <f t="shared" si="260"/>
        <v>2016</v>
      </c>
    </row>
    <row r="3343" spans="1:21" ht="43.2" x14ac:dyDescent="0.3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2"/>
        <v>100</v>
      </c>
      <c r="P3343">
        <f t="shared" si="261"/>
        <v>119.64</v>
      </c>
      <c r="Q3343" s="9" t="s">
        <v>8315</v>
      </c>
      <c r="R3343" t="s">
        <v>8316</v>
      </c>
      <c r="S3343" s="16">
        <f t="shared" si="258"/>
        <v>42510.798854166671</v>
      </c>
      <c r="T3343" s="16">
        <f t="shared" si="259"/>
        <v>42533.708333333328</v>
      </c>
      <c r="U3343">
        <f t="shared" si="260"/>
        <v>2016</v>
      </c>
    </row>
    <row r="3344" spans="1:21" ht="43.2" x14ac:dyDescent="0.3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2"/>
        <v>102</v>
      </c>
      <c r="P3344">
        <f t="shared" si="261"/>
        <v>78.209999999999994</v>
      </c>
      <c r="Q3344" s="9" t="s">
        <v>8315</v>
      </c>
      <c r="R3344" t="s">
        <v>8316</v>
      </c>
      <c r="S3344" s="16">
        <f t="shared" si="258"/>
        <v>42062.296412037031</v>
      </c>
      <c r="T3344" s="16">
        <f t="shared" si="259"/>
        <v>42095.207638888889</v>
      </c>
      <c r="U3344">
        <f t="shared" si="260"/>
        <v>2015</v>
      </c>
    </row>
    <row r="3345" spans="1:21" ht="43.2" x14ac:dyDescent="0.3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2"/>
        <v>171</v>
      </c>
      <c r="P3345">
        <f t="shared" si="261"/>
        <v>52.17</v>
      </c>
      <c r="Q3345" s="9" t="s">
        <v>8315</v>
      </c>
      <c r="R3345" t="s">
        <v>8316</v>
      </c>
      <c r="S3345" s="16">
        <f t="shared" si="258"/>
        <v>42452.916481481487</v>
      </c>
      <c r="T3345" s="16">
        <f t="shared" si="259"/>
        <v>42473.554166666669</v>
      </c>
      <c r="U3345">
        <f t="shared" si="260"/>
        <v>2016</v>
      </c>
    </row>
    <row r="3346" spans="1:21" ht="43.2" x14ac:dyDescent="0.3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2"/>
        <v>101</v>
      </c>
      <c r="P3346">
        <f t="shared" si="261"/>
        <v>114.13</v>
      </c>
      <c r="Q3346" s="9" t="s">
        <v>8315</v>
      </c>
      <c r="R3346" t="s">
        <v>8316</v>
      </c>
      <c r="S3346" s="16">
        <f t="shared" si="258"/>
        <v>41851.200150462959</v>
      </c>
      <c r="T3346" s="16">
        <f t="shared" si="259"/>
        <v>41881.200150462959</v>
      </c>
      <c r="U3346">
        <f t="shared" si="260"/>
        <v>2014</v>
      </c>
    </row>
    <row r="3347" spans="1:21" ht="43.2" x14ac:dyDescent="0.3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2"/>
        <v>130</v>
      </c>
      <c r="P3347">
        <f t="shared" si="261"/>
        <v>50</v>
      </c>
      <c r="Q3347" s="9" t="s">
        <v>8315</v>
      </c>
      <c r="R3347" t="s">
        <v>8316</v>
      </c>
      <c r="S3347" s="16">
        <f t="shared" si="258"/>
        <v>42053.106111111112</v>
      </c>
      <c r="T3347" s="16">
        <f t="shared" si="259"/>
        <v>42112.025694444441</v>
      </c>
      <c r="U3347">
        <f t="shared" si="260"/>
        <v>2015</v>
      </c>
    </row>
    <row r="3348" spans="1:21" ht="43.2" x14ac:dyDescent="0.3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2"/>
        <v>110</v>
      </c>
      <c r="P3348">
        <f t="shared" si="261"/>
        <v>91.67</v>
      </c>
      <c r="Q3348" s="9" t="s">
        <v>8315</v>
      </c>
      <c r="R3348" t="s">
        <v>8316</v>
      </c>
      <c r="S3348" s="16">
        <f t="shared" si="258"/>
        <v>42054.024421296301</v>
      </c>
      <c r="T3348" s="16">
        <f t="shared" si="259"/>
        <v>42061.024421296301</v>
      </c>
      <c r="U3348">
        <f t="shared" si="260"/>
        <v>2015</v>
      </c>
    </row>
    <row r="3349" spans="1:21" ht="57.6" x14ac:dyDescent="0.3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2"/>
        <v>119</v>
      </c>
      <c r="P3349">
        <f t="shared" si="261"/>
        <v>108.59</v>
      </c>
      <c r="Q3349" s="9" t="s">
        <v>8315</v>
      </c>
      <c r="R3349" t="s">
        <v>8316</v>
      </c>
      <c r="S3349" s="16">
        <f t="shared" si="258"/>
        <v>42484.551550925928</v>
      </c>
      <c r="T3349" s="16">
        <f t="shared" si="259"/>
        <v>42498.875</v>
      </c>
      <c r="U3349">
        <f t="shared" si="260"/>
        <v>2016</v>
      </c>
    </row>
    <row r="3350" spans="1:21" ht="43.2" x14ac:dyDescent="0.3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2"/>
        <v>100</v>
      </c>
      <c r="P3350">
        <f t="shared" si="261"/>
        <v>69.819999999999993</v>
      </c>
      <c r="Q3350" s="9" t="s">
        <v>8315</v>
      </c>
      <c r="R3350" t="s">
        <v>8316</v>
      </c>
      <c r="S3350" s="16">
        <f t="shared" si="258"/>
        <v>42466.558796296296</v>
      </c>
      <c r="T3350" s="16">
        <f t="shared" si="259"/>
        <v>42490.165972222225</v>
      </c>
      <c r="U3350">
        <f t="shared" si="260"/>
        <v>2016</v>
      </c>
    </row>
    <row r="3351" spans="1:21" ht="43.2" x14ac:dyDescent="0.3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2"/>
        <v>153</v>
      </c>
      <c r="P3351">
        <f t="shared" si="261"/>
        <v>109.57</v>
      </c>
      <c r="Q3351" s="9" t="s">
        <v>8315</v>
      </c>
      <c r="R3351" t="s">
        <v>8316</v>
      </c>
      <c r="S3351" s="16">
        <f t="shared" si="258"/>
        <v>42513.110787037032</v>
      </c>
      <c r="T3351" s="16">
        <f t="shared" si="259"/>
        <v>42534.708333333328</v>
      </c>
      <c r="U3351">
        <f t="shared" si="260"/>
        <v>2016</v>
      </c>
    </row>
    <row r="3352" spans="1:21" ht="57.6" x14ac:dyDescent="0.3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2"/>
        <v>104</v>
      </c>
      <c r="P3352">
        <f t="shared" si="261"/>
        <v>71.67</v>
      </c>
      <c r="Q3352" s="9" t="s">
        <v>8315</v>
      </c>
      <c r="R3352" t="s">
        <v>8316</v>
      </c>
      <c r="S3352" s="16">
        <f t="shared" si="258"/>
        <v>42302.701516203699</v>
      </c>
      <c r="T3352" s="16">
        <f t="shared" si="259"/>
        <v>42337.958333333328</v>
      </c>
      <c r="U3352">
        <f t="shared" si="260"/>
        <v>2015</v>
      </c>
    </row>
    <row r="3353" spans="1:21" ht="43.2" x14ac:dyDescent="0.3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2"/>
        <v>101</v>
      </c>
      <c r="P3353">
        <f t="shared" si="261"/>
        <v>93.61</v>
      </c>
      <c r="Q3353" s="9" t="s">
        <v>8315</v>
      </c>
      <c r="R3353" t="s">
        <v>8316</v>
      </c>
      <c r="S3353" s="16">
        <f t="shared" si="258"/>
        <v>41806.395428240743</v>
      </c>
      <c r="T3353" s="16">
        <f t="shared" si="259"/>
        <v>41843.458333333336</v>
      </c>
      <c r="U3353">
        <f t="shared" si="260"/>
        <v>2014</v>
      </c>
    </row>
    <row r="3354" spans="1:21" ht="43.2" x14ac:dyDescent="0.3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2"/>
        <v>108</v>
      </c>
      <c r="P3354">
        <f t="shared" si="261"/>
        <v>76.8</v>
      </c>
      <c r="Q3354" s="9" t="s">
        <v>8315</v>
      </c>
      <c r="R3354" t="s">
        <v>8316</v>
      </c>
      <c r="S3354" s="16">
        <f t="shared" si="258"/>
        <v>42495.992800925931</v>
      </c>
      <c r="T3354" s="16">
        <f t="shared" si="259"/>
        <v>42552.958333333328</v>
      </c>
      <c r="U3354">
        <f t="shared" si="260"/>
        <v>2016</v>
      </c>
    </row>
    <row r="3355" spans="1:21" ht="43.2" x14ac:dyDescent="0.3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2"/>
        <v>315</v>
      </c>
      <c r="P3355">
        <f t="shared" si="261"/>
        <v>35.799999999999997</v>
      </c>
      <c r="Q3355" s="9" t="s">
        <v>8315</v>
      </c>
      <c r="R3355" t="s">
        <v>8316</v>
      </c>
      <c r="S3355" s="16">
        <f t="shared" si="258"/>
        <v>42479.432291666672</v>
      </c>
      <c r="T3355" s="16">
        <f t="shared" si="259"/>
        <v>42492.958333333328</v>
      </c>
      <c r="U3355">
        <f t="shared" si="260"/>
        <v>2016</v>
      </c>
    </row>
    <row r="3356" spans="1:21" ht="28.8" x14ac:dyDescent="0.3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2"/>
        <v>102</v>
      </c>
      <c r="P3356">
        <f t="shared" si="261"/>
        <v>55.6</v>
      </c>
      <c r="Q3356" s="9" t="s">
        <v>8315</v>
      </c>
      <c r="R3356" t="s">
        <v>8316</v>
      </c>
      <c r="S3356" s="16">
        <f t="shared" si="258"/>
        <v>42270.7269212963</v>
      </c>
      <c r="T3356" s="16">
        <f t="shared" si="259"/>
        <v>42306.167361111111</v>
      </c>
      <c r="U3356">
        <f t="shared" si="260"/>
        <v>2015</v>
      </c>
    </row>
    <row r="3357" spans="1:21" ht="43.2" x14ac:dyDescent="0.3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2"/>
        <v>126</v>
      </c>
      <c r="P3357">
        <f t="shared" si="261"/>
        <v>147.33000000000001</v>
      </c>
      <c r="Q3357" s="9" t="s">
        <v>8315</v>
      </c>
      <c r="R3357" t="s">
        <v>8316</v>
      </c>
      <c r="S3357" s="16">
        <f t="shared" si="258"/>
        <v>42489.619525462964</v>
      </c>
      <c r="T3357" s="16">
        <f t="shared" si="259"/>
        <v>42500.470138888893</v>
      </c>
      <c r="U3357">
        <f t="shared" si="260"/>
        <v>2016</v>
      </c>
    </row>
    <row r="3358" spans="1:21" ht="43.2" x14ac:dyDescent="0.3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2"/>
        <v>101</v>
      </c>
      <c r="P3358">
        <f t="shared" si="261"/>
        <v>56.33</v>
      </c>
      <c r="Q3358" s="9" t="s">
        <v>8315</v>
      </c>
      <c r="R3358" t="s">
        <v>8316</v>
      </c>
      <c r="S3358" s="16">
        <f t="shared" si="258"/>
        <v>42536.815648148149</v>
      </c>
      <c r="T3358" s="16">
        <f t="shared" si="259"/>
        <v>42566.815648148149</v>
      </c>
      <c r="U3358">
        <f t="shared" si="260"/>
        <v>2016</v>
      </c>
    </row>
    <row r="3359" spans="1:21" ht="43.2" x14ac:dyDescent="0.3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2"/>
        <v>101</v>
      </c>
      <c r="P3359">
        <f t="shared" si="261"/>
        <v>96.19</v>
      </c>
      <c r="Q3359" s="9" t="s">
        <v>8315</v>
      </c>
      <c r="R3359" t="s">
        <v>8316</v>
      </c>
      <c r="S3359" s="16">
        <f t="shared" si="258"/>
        <v>41822.417939814812</v>
      </c>
      <c r="T3359" s="16">
        <f t="shared" si="259"/>
        <v>41852.417939814812</v>
      </c>
      <c r="U3359">
        <f t="shared" si="260"/>
        <v>2014</v>
      </c>
    </row>
    <row r="3360" spans="1:21" ht="43.2" x14ac:dyDescent="0.3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2"/>
        <v>103</v>
      </c>
      <c r="P3360">
        <f t="shared" si="261"/>
        <v>63.57</v>
      </c>
      <c r="Q3360" s="9" t="s">
        <v>8315</v>
      </c>
      <c r="R3360" t="s">
        <v>8316</v>
      </c>
      <c r="S3360" s="16">
        <f t="shared" si="258"/>
        <v>41932.311099537037</v>
      </c>
      <c r="T3360" s="16">
        <f t="shared" si="259"/>
        <v>41962.352766203709</v>
      </c>
      <c r="U3360">
        <f t="shared" si="260"/>
        <v>2014</v>
      </c>
    </row>
    <row r="3361" spans="1:21" ht="43.2" x14ac:dyDescent="0.3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2"/>
        <v>106</v>
      </c>
      <c r="P3361">
        <f t="shared" si="261"/>
        <v>184.78</v>
      </c>
      <c r="Q3361" s="9" t="s">
        <v>8315</v>
      </c>
      <c r="R3361" t="s">
        <v>8316</v>
      </c>
      <c r="S3361" s="16">
        <f t="shared" si="258"/>
        <v>42746.057106481487</v>
      </c>
      <c r="T3361" s="16">
        <f t="shared" si="259"/>
        <v>42791.057106481487</v>
      </c>
      <c r="U3361">
        <f t="shared" si="260"/>
        <v>2017</v>
      </c>
    </row>
    <row r="3362" spans="1:21" ht="28.8" x14ac:dyDescent="0.3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2"/>
        <v>101</v>
      </c>
      <c r="P3362">
        <f t="shared" si="261"/>
        <v>126.72</v>
      </c>
      <c r="Q3362" s="9" t="s">
        <v>8315</v>
      </c>
      <c r="R3362" t="s">
        <v>8316</v>
      </c>
      <c r="S3362" s="16">
        <f t="shared" si="258"/>
        <v>42697.082673611112</v>
      </c>
      <c r="T3362" s="16">
        <f t="shared" si="259"/>
        <v>42718.665972222225</v>
      </c>
      <c r="U3362">
        <f t="shared" si="260"/>
        <v>2016</v>
      </c>
    </row>
    <row r="3363" spans="1:21" ht="57.6" x14ac:dyDescent="0.3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2"/>
        <v>113</v>
      </c>
      <c r="P3363">
        <f t="shared" si="261"/>
        <v>83.43</v>
      </c>
      <c r="Q3363" s="9" t="s">
        <v>8315</v>
      </c>
      <c r="R3363" t="s">
        <v>8316</v>
      </c>
      <c r="S3363" s="16">
        <f t="shared" si="258"/>
        <v>41866.025347222225</v>
      </c>
      <c r="T3363" s="16">
        <f t="shared" si="259"/>
        <v>41883.665972222225</v>
      </c>
      <c r="U3363">
        <f t="shared" si="260"/>
        <v>2014</v>
      </c>
    </row>
    <row r="3364" spans="1:21" ht="43.2" x14ac:dyDescent="0.3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2"/>
        <v>218</v>
      </c>
      <c r="P3364">
        <f t="shared" si="261"/>
        <v>54.5</v>
      </c>
      <c r="Q3364" s="9" t="s">
        <v>8315</v>
      </c>
      <c r="R3364" t="s">
        <v>8316</v>
      </c>
      <c r="S3364" s="16">
        <f t="shared" si="258"/>
        <v>42056.091631944444</v>
      </c>
      <c r="T3364" s="16">
        <f t="shared" si="259"/>
        <v>42070.204861111109</v>
      </c>
      <c r="U3364">
        <f t="shared" si="260"/>
        <v>2015</v>
      </c>
    </row>
    <row r="3365" spans="1:21" ht="43.2" x14ac:dyDescent="0.3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2"/>
        <v>101</v>
      </c>
      <c r="P3365">
        <f t="shared" si="261"/>
        <v>302.31</v>
      </c>
      <c r="Q3365" s="9" t="s">
        <v>8315</v>
      </c>
      <c r="R3365" t="s">
        <v>8316</v>
      </c>
      <c r="S3365" s="16">
        <f t="shared" si="258"/>
        <v>41851.771354166667</v>
      </c>
      <c r="T3365" s="16">
        <f t="shared" si="259"/>
        <v>41870.666666666664</v>
      </c>
      <c r="U3365">
        <f t="shared" si="260"/>
        <v>2014</v>
      </c>
    </row>
    <row r="3366" spans="1:21" ht="43.2" x14ac:dyDescent="0.3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2"/>
        <v>106</v>
      </c>
      <c r="P3366">
        <f t="shared" si="261"/>
        <v>44.14</v>
      </c>
      <c r="Q3366" s="9" t="s">
        <v>8315</v>
      </c>
      <c r="R3366" t="s">
        <v>8316</v>
      </c>
      <c r="S3366" s="16">
        <f t="shared" si="258"/>
        <v>42422.977418981478</v>
      </c>
      <c r="T3366" s="16">
        <f t="shared" si="259"/>
        <v>42444.875</v>
      </c>
      <c r="U3366">
        <f t="shared" si="260"/>
        <v>2016</v>
      </c>
    </row>
    <row r="3367" spans="1:21" ht="43.2" x14ac:dyDescent="0.3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2"/>
        <v>104</v>
      </c>
      <c r="P3367">
        <f t="shared" si="261"/>
        <v>866.67</v>
      </c>
      <c r="Q3367" s="9" t="s">
        <v>8315</v>
      </c>
      <c r="R3367" t="s">
        <v>8316</v>
      </c>
      <c r="S3367" s="16">
        <f t="shared" si="258"/>
        <v>42321.101759259262</v>
      </c>
      <c r="T3367" s="16">
        <f t="shared" si="259"/>
        <v>42351.101759259262</v>
      </c>
      <c r="U3367">
        <f t="shared" si="260"/>
        <v>2015</v>
      </c>
    </row>
    <row r="3368" spans="1:21" ht="43.2" x14ac:dyDescent="0.3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2"/>
        <v>221</v>
      </c>
      <c r="P3368">
        <f t="shared" si="261"/>
        <v>61.39</v>
      </c>
      <c r="Q3368" s="9" t="s">
        <v>8315</v>
      </c>
      <c r="R3368" t="s">
        <v>8316</v>
      </c>
      <c r="S3368" s="16">
        <f t="shared" si="258"/>
        <v>42107.067557870367</v>
      </c>
      <c r="T3368" s="16">
        <f t="shared" si="259"/>
        <v>42137.067557870367</v>
      </c>
      <c r="U3368">
        <f t="shared" si="260"/>
        <v>2015</v>
      </c>
    </row>
    <row r="3369" spans="1:21" ht="43.2" x14ac:dyDescent="0.3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2"/>
        <v>119</v>
      </c>
      <c r="P3369">
        <f t="shared" si="261"/>
        <v>29.67</v>
      </c>
      <c r="Q3369" s="9" t="s">
        <v>8315</v>
      </c>
      <c r="R3369" t="s">
        <v>8316</v>
      </c>
      <c r="S3369" s="16">
        <f t="shared" si="258"/>
        <v>42192.933958333335</v>
      </c>
      <c r="T3369" s="16">
        <f t="shared" si="259"/>
        <v>42217.933958333335</v>
      </c>
      <c r="U3369">
        <f t="shared" si="260"/>
        <v>2015</v>
      </c>
    </row>
    <row r="3370" spans="1:21" ht="43.2" x14ac:dyDescent="0.3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2"/>
        <v>105</v>
      </c>
      <c r="P3370">
        <f t="shared" si="261"/>
        <v>45.48</v>
      </c>
      <c r="Q3370" s="9" t="s">
        <v>8315</v>
      </c>
      <c r="R3370" t="s">
        <v>8316</v>
      </c>
      <c r="S3370" s="16">
        <f t="shared" si="258"/>
        <v>41969.199756944443</v>
      </c>
      <c r="T3370" s="16">
        <f t="shared" si="259"/>
        <v>42005.208333333328</v>
      </c>
      <c r="U3370">
        <f t="shared" si="260"/>
        <v>2014</v>
      </c>
    </row>
    <row r="3371" spans="1:21" ht="43.2" x14ac:dyDescent="0.3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2"/>
        <v>104</v>
      </c>
      <c r="P3371">
        <f t="shared" si="261"/>
        <v>96.2</v>
      </c>
      <c r="Q3371" s="9" t="s">
        <v>8315</v>
      </c>
      <c r="R3371" t="s">
        <v>8316</v>
      </c>
      <c r="S3371" s="16">
        <f t="shared" si="258"/>
        <v>42690.041435185187</v>
      </c>
      <c r="T3371" s="16">
        <f t="shared" si="259"/>
        <v>42750.041435185187</v>
      </c>
      <c r="U3371">
        <f t="shared" si="260"/>
        <v>2016</v>
      </c>
    </row>
    <row r="3372" spans="1:21" ht="28.8" x14ac:dyDescent="0.3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2"/>
        <v>118</v>
      </c>
      <c r="P3372">
        <f t="shared" si="261"/>
        <v>67.92</v>
      </c>
      <c r="Q3372" s="9" t="s">
        <v>8315</v>
      </c>
      <c r="R3372" t="s">
        <v>8316</v>
      </c>
      <c r="S3372" s="16">
        <f t="shared" si="258"/>
        <v>42690.334317129629</v>
      </c>
      <c r="T3372" s="16">
        <f t="shared" si="259"/>
        <v>42721.333333333328</v>
      </c>
      <c r="U3372">
        <f t="shared" si="260"/>
        <v>2016</v>
      </c>
    </row>
    <row r="3373" spans="1:21" ht="28.8" x14ac:dyDescent="0.3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2"/>
        <v>139</v>
      </c>
      <c r="P3373">
        <f t="shared" si="261"/>
        <v>30.78</v>
      </c>
      <c r="Q3373" s="9" t="s">
        <v>8315</v>
      </c>
      <c r="R3373" t="s">
        <v>8316</v>
      </c>
      <c r="S3373" s="16">
        <f t="shared" si="258"/>
        <v>42312.874594907407</v>
      </c>
      <c r="T3373" s="16">
        <f t="shared" si="259"/>
        <v>42340.874594907407</v>
      </c>
      <c r="U3373">
        <f t="shared" si="260"/>
        <v>2015</v>
      </c>
    </row>
    <row r="3374" spans="1:21" ht="43.2" x14ac:dyDescent="0.3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2"/>
        <v>104</v>
      </c>
      <c r="P3374">
        <f t="shared" si="261"/>
        <v>38.33</v>
      </c>
      <c r="Q3374" s="9" t="s">
        <v>8315</v>
      </c>
      <c r="R3374" t="s">
        <v>8316</v>
      </c>
      <c r="S3374" s="16">
        <f t="shared" si="258"/>
        <v>41855.548101851848</v>
      </c>
      <c r="T3374" s="16">
        <f t="shared" si="259"/>
        <v>41876.207638888889</v>
      </c>
      <c r="U3374">
        <f t="shared" si="260"/>
        <v>2014</v>
      </c>
    </row>
    <row r="3375" spans="1:21" ht="43.2" x14ac:dyDescent="0.3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2"/>
        <v>100</v>
      </c>
      <c r="P3375">
        <f t="shared" si="261"/>
        <v>66.83</v>
      </c>
      <c r="Q3375" s="9" t="s">
        <v>8315</v>
      </c>
      <c r="R3375" t="s">
        <v>8316</v>
      </c>
      <c r="S3375" s="16">
        <f t="shared" si="258"/>
        <v>42179.854629629626</v>
      </c>
      <c r="T3375" s="16">
        <f t="shared" si="259"/>
        <v>42203.666666666672</v>
      </c>
      <c r="U3375">
        <f t="shared" si="260"/>
        <v>2015</v>
      </c>
    </row>
    <row r="3376" spans="1:21" ht="43.2" x14ac:dyDescent="0.3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2"/>
        <v>107</v>
      </c>
      <c r="P3376">
        <f t="shared" si="261"/>
        <v>71.73</v>
      </c>
      <c r="Q3376" s="9" t="s">
        <v>8315</v>
      </c>
      <c r="R3376" t="s">
        <v>8316</v>
      </c>
      <c r="S3376" s="16">
        <f t="shared" si="258"/>
        <v>42275.731666666667</v>
      </c>
      <c r="T3376" s="16">
        <f t="shared" si="259"/>
        <v>42305.731666666667</v>
      </c>
      <c r="U3376">
        <f t="shared" si="260"/>
        <v>2015</v>
      </c>
    </row>
    <row r="3377" spans="1:21" ht="43.2" x14ac:dyDescent="0.3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2"/>
        <v>100</v>
      </c>
      <c r="P3377">
        <f t="shared" si="261"/>
        <v>176.47</v>
      </c>
      <c r="Q3377" s="9" t="s">
        <v>8315</v>
      </c>
      <c r="R3377" t="s">
        <v>8316</v>
      </c>
      <c r="S3377" s="16">
        <f t="shared" si="258"/>
        <v>41765.610798611109</v>
      </c>
      <c r="T3377" s="16">
        <f t="shared" si="259"/>
        <v>41777.610798611109</v>
      </c>
      <c r="U3377">
        <f t="shared" si="260"/>
        <v>2014</v>
      </c>
    </row>
    <row r="3378" spans="1:21" ht="43.2" x14ac:dyDescent="0.3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2"/>
        <v>100</v>
      </c>
      <c r="P3378">
        <f t="shared" si="261"/>
        <v>421.11</v>
      </c>
      <c r="Q3378" s="9" t="s">
        <v>8315</v>
      </c>
      <c r="R3378" t="s">
        <v>8316</v>
      </c>
      <c r="S3378" s="16">
        <f t="shared" si="258"/>
        <v>42059.701319444444</v>
      </c>
      <c r="T3378" s="16">
        <f t="shared" si="259"/>
        <v>42119.659652777773</v>
      </c>
      <c r="U3378">
        <f t="shared" si="260"/>
        <v>2015</v>
      </c>
    </row>
    <row r="3379" spans="1:21" ht="43.2" x14ac:dyDescent="0.3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2"/>
        <v>101</v>
      </c>
      <c r="P3379">
        <f t="shared" si="261"/>
        <v>104.99</v>
      </c>
      <c r="Q3379" s="9" t="s">
        <v>8315</v>
      </c>
      <c r="R3379" t="s">
        <v>8316</v>
      </c>
      <c r="S3379" s="16">
        <f t="shared" si="258"/>
        <v>42053.732627314821</v>
      </c>
      <c r="T3379" s="16">
        <f t="shared" si="259"/>
        <v>42083.705555555556</v>
      </c>
      <c r="U3379">
        <f t="shared" si="260"/>
        <v>2015</v>
      </c>
    </row>
    <row r="3380" spans="1:21" ht="43.2" x14ac:dyDescent="0.3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2"/>
        <v>108</v>
      </c>
      <c r="P3380">
        <f t="shared" si="261"/>
        <v>28.19</v>
      </c>
      <c r="Q3380" s="9" t="s">
        <v>8315</v>
      </c>
      <c r="R3380" t="s">
        <v>8316</v>
      </c>
      <c r="S3380" s="16">
        <f t="shared" si="258"/>
        <v>41858.355393518519</v>
      </c>
      <c r="T3380" s="16">
        <f t="shared" si="259"/>
        <v>41882.547222222223</v>
      </c>
      <c r="U3380">
        <f t="shared" si="260"/>
        <v>2014</v>
      </c>
    </row>
    <row r="3381" spans="1:21" ht="57.6" x14ac:dyDescent="0.3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2"/>
        <v>104</v>
      </c>
      <c r="P3381">
        <f t="shared" si="261"/>
        <v>54.55</v>
      </c>
      <c r="Q3381" s="9" t="s">
        <v>8315</v>
      </c>
      <c r="R3381" t="s">
        <v>8316</v>
      </c>
      <c r="S3381" s="16">
        <f t="shared" si="258"/>
        <v>42225.513888888891</v>
      </c>
      <c r="T3381" s="16">
        <f t="shared" si="259"/>
        <v>42242.958333333328</v>
      </c>
      <c r="U3381">
        <f t="shared" si="260"/>
        <v>2015</v>
      </c>
    </row>
    <row r="3382" spans="1:21" ht="57.6" x14ac:dyDescent="0.3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2"/>
        <v>104</v>
      </c>
      <c r="P3382">
        <f t="shared" si="261"/>
        <v>111.89</v>
      </c>
      <c r="Q3382" s="9" t="s">
        <v>8315</v>
      </c>
      <c r="R3382" t="s">
        <v>8316</v>
      </c>
      <c r="S3382" s="16">
        <f t="shared" si="258"/>
        <v>41937.95344907407</v>
      </c>
      <c r="T3382" s="16">
        <f t="shared" si="259"/>
        <v>41972.995115740734</v>
      </c>
      <c r="U3382">
        <f t="shared" si="260"/>
        <v>2014</v>
      </c>
    </row>
    <row r="3383" spans="1:21" ht="43.2" x14ac:dyDescent="0.3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2"/>
        <v>102</v>
      </c>
      <c r="P3383">
        <f t="shared" si="261"/>
        <v>85.21</v>
      </c>
      <c r="Q3383" s="9" t="s">
        <v>8315</v>
      </c>
      <c r="R3383" t="s">
        <v>8316</v>
      </c>
      <c r="S3383" s="16">
        <f t="shared" si="258"/>
        <v>42044.184988425928</v>
      </c>
      <c r="T3383" s="16">
        <f t="shared" si="259"/>
        <v>42074.143321759257</v>
      </c>
      <c r="U3383">
        <f t="shared" si="260"/>
        <v>2015</v>
      </c>
    </row>
    <row r="3384" spans="1:21" ht="43.2" x14ac:dyDescent="0.3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2"/>
        <v>101</v>
      </c>
      <c r="P3384">
        <f t="shared" si="261"/>
        <v>76.650000000000006</v>
      </c>
      <c r="Q3384" s="9" t="s">
        <v>8315</v>
      </c>
      <c r="R3384" t="s">
        <v>8316</v>
      </c>
      <c r="S3384" s="16">
        <f t="shared" si="258"/>
        <v>42559.431203703702</v>
      </c>
      <c r="T3384" s="16">
        <f t="shared" si="259"/>
        <v>42583.957638888889</v>
      </c>
      <c r="U3384">
        <f t="shared" si="260"/>
        <v>2016</v>
      </c>
    </row>
    <row r="3385" spans="1:21" ht="43.2" x14ac:dyDescent="0.3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2"/>
        <v>112</v>
      </c>
      <c r="P3385">
        <f t="shared" si="261"/>
        <v>65.17</v>
      </c>
      <c r="Q3385" s="9" t="s">
        <v>8315</v>
      </c>
      <c r="R3385" t="s">
        <v>8316</v>
      </c>
      <c r="S3385" s="16">
        <f t="shared" si="258"/>
        <v>42524.782638888893</v>
      </c>
      <c r="T3385" s="16">
        <f t="shared" si="259"/>
        <v>42544.782638888893</v>
      </c>
      <c r="U3385">
        <f t="shared" si="260"/>
        <v>2016</v>
      </c>
    </row>
    <row r="3386" spans="1:21" ht="43.2" x14ac:dyDescent="0.3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2"/>
        <v>100</v>
      </c>
      <c r="P3386">
        <f t="shared" si="261"/>
        <v>93.76</v>
      </c>
      <c r="Q3386" s="9" t="s">
        <v>8315</v>
      </c>
      <c r="R3386" t="s">
        <v>8316</v>
      </c>
      <c r="S3386" s="16">
        <f t="shared" si="258"/>
        <v>42292.087592592594</v>
      </c>
      <c r="T3386" s="16">
        <f t="shared" si="259"/>
        <v>42329.125</v>
      </c>
      <c r="U3386">
        <f t="shared" si="260"/>
        <v>2015</v>
      </c>
    </row>
    <row r="3387" spans="1:21" ht="57.6" x14ac:dyDescent="0.3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2"/>
        <v>100</v>
      </c>
      <c r="P3387">
        <f t="shared" si="261"/>
        <v>133.33000000000001</v>
      </c>
      <c r="Q3387" s="9" t="s">
        <v>8315</v>
      </c>
      <c r="R3387" t="s">
        <v>8316</v>
      </c>
      <c r="S3387" s="16">
        <f t="shared" si="258"/>
        <v>41953.8675</v>
      </c>
      <c r="T3387" s="16">
        <f t="shared" si="259"/>
        <v>41983.8675</v>
      </c>
      <c r="U3387">
        <f t="shared" si="260"/>
        <v>2014</v>
      </c>
    </row>
    <row r="3388" spans="1:21" ht="43.2" x14ac:dyDescent="0.3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2"/>
        <v>105</v>
      </c>
      <c r="P3388">
        <f t="shared" si="261"/>
        <v>51.22</v>
      </c>
      <c r="Q3388" s="9" t="s">
        <v>8315</v>
      </c>
      <c r="R3388" t="s">
        <v>8316</v>
      </c>
      <c r="S3388" s="16">
        <f t="shared" si="258"/>
        <v>41946.644745370373</v>
      </c>
      <c r="T3388" s="16">
        <f t="shared" si="259"/>
        <v>41976.644745370373</v>
      </c>
      <c r="U3388">
        <f t="shared" si="260"/>
        <v>2014</v>
      </c>
    </row>
    <row r="3389" spans="1:21" ht="57.6" x14ac:dyDescent="0.3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2"/>
        <v>117</v>
      </c>
      <c r="P3389">
        <f t="shared" si="261"/>
        <v>100.17</v>
      </c>
      <c r="Q3389" s="9" t="s">
        <v>8315</v>
      </c>
      <c r="R3389" t="s">
        <v>8316</v>
      </c>
      <c r="S3389" s="16">
        <f t="shared" si="258"/>
        <v>41947.762592592589</v>
      </c>
      <c r="T3389" s="16">
        <f t="shared" si="259"/>
        <v>41987.762592592597</v>
      </c>
      <c r="U3389">
        <f t="shared" si="260"/>
        <v>2014</v>
      </c>
    </row>
    <row r="3390" spans="1:21" ht="57.6" x14ac:dyDescent="0.3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2"/>
        <v>104</v>
      </c>
      <c r="P3390">
        <f t="shared" si="261"/>
        <v>34.6</v>
      </c>
      <c r="Q3390" s="9" t="s">
        <v>8315</v>
      </c>
      <c r="R3390" t="s">
        <v>8316</v>
      </c>
      <c r="S3390" s="16">
        <f t="shared" si="258"/>
        <v>42143.461122685185</v>
      </c>
      <c r="T3390" s="16">
        <f t="shared" si="259"/>
        <v>42173.461122685185</v>
      </c>
      <c r="U3390">
        <f t="shared" si="260"/>
        <v>2015</v>
      </c>
    </row>
    <row r="3391" spans="1:21" ht="43.2" x14ac:dyDescent="0.3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2"/>
        <v>115</v>
      </c>
      <c r="P3391">
        <f t="shared" si="261"/>
        <v>184.68</v>
      </c>
      <c r="Q3391" s="9" t="s">
        <v>8315</v>
      </c>
      <c r="R3391" t="s">
        <v>8316</v>
      </c>
      <c r="S3391" s="16">
        <f t="shared" si="258"/>
        <v>42494.563449074078</v>
      </c>
      <c r="T3391" s="16">
        <f t="shared" si="259"/>
        <v>42524.563449074078</v>
      </c>
      <c r="U3391">
        <f t="shared" si="260"/>
        <v>2016</v>
      </c>
    </row>
    <row r="3392" spans="1:21" ht="57.6" x14ac:dyDescent="0.3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2"/>
        <v>102</v>
      </c>
      <c r="P3392">
        <f t="shared" si="261"/>
        <v>69.819999999999993</v>
      </c>
      <c r="Q3392" s="9" t="s">
        <v>8315</v>
      </c>
      <c r="R3392" t="s">
        <v>8316</v>
      </c>
      <c r="S3392" s="16">
        <f t="shared" si="258"/>
        <v>41815.774826388886</v>
      </c>
      <c r="T3392" s="16">
        <f t="shared" si="259"/>
        <v>41830.774826388886</v>
      </c>
      <c r="U3392">
        <f t="shared" si="260"/>
        <v>2014</v>
      </c>
    </row>
    <row r="3393" spans="1:21" ht="43.2" x14ac:dyDescent="0.3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2"/>
        <v>223</v>
      </c>
      <c r="P3393">
        <f t="shared" si="261"/>
        <v>61.94</v>
      </c>
      <c r="Q3393" s="9" t="s">
        <v>8315</v>
      </c>
      <c r="R3393" t="s">
        <v>8316</v>
      </c>
      <c r="S3393" s="16">
        <f t="shared" si="258"/>
        <v>41830.545694444445</v>
      </c>
      <c r="T3393" s="16">
        <f t="shared" si="259"/>
        <v>41859.936111111114</v>
      </c>
      <c r="U3393">
        <f t="shared" si="260"/>
        <v>2014</v>
      </c>
    </row>
    <row r="3394" spans="1:21" ht="57.6" x14ac:dyDescent="0.3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62"/>
        <v>100</v>
      </c>
      <c r="P3394">
        <f t="shared" si="261"/>
        <v>41.67</v>
      </c>
      <c r="Q3394" s="9" t="s">
        <v>8315</v>
      </c>
      <c r="R3394" t="s">
        <v>8316</v>
      </c>
      <c r="S3394" s="16">
        <f t="shared" si="258"/>
        <v>42446.845543981486</v>
      </c>
      <c r="T3394" s="16">
        <f t="shared" si="259"/>
        <v>42496.845543981486</v>
      </c>
      <c r="U3394">
        <f t="shared" si="260"/>
        <v>2016</v>
      </c>
    </row>
    <row r="3395" spans="1:21" ht="43.2" x14ac:dyDescent="0.3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62"/>
        <v>106</v>
      </c>
      <c r="P3395">
        <f t="shared" si="261"/>
        <v>36.07</v>
      </c>
      <c r="Q3395" s="9" t="s">
        <v>8315</v>
      </c>
      <c r="R3395" t="s">
        <v>8316</v>
      </c>
      <c r="S3395" s="16">
        <f t="shared" ref="S3395:S3458" si="263">(((J3395/60)/60)/24)+DATE(1970,1,1)</f>
        <v>41923.921643518523</v>
      </c>
      <c r="T3395" s="16">
        <f t="shared" ref="T3395:T3458" si="264">(((I3395/60)/60)/24)+DATE(1970,1,1)</f>
        <v>41949.031944444447</v>
      </c>
      <c r="U3395">
        <f t="shared" ref="U3395:U3458" si="265">YEAR(S:S)</f>
        <v>2014</v>
      </c>
    </row>
    <row r="3396" spans="1:21" ht="43.2" x14ac:dyDescent="0.3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2"/>
        <v>142</v>
      </c>
      <c r="P3396">
        <f t="shared" ref="P3396:P3459" si="266">IFERROR(ROUND(E3396/L3396,2), "N/A")</f>
        <v>29</v>
      </c>
      <c r="Q3396" s="9" t="s">
        <v>8315</v>
      </c>
      <c r="R3396" t="s">
        <v>8316</v>
      </c>
      <c r="S3396" s="16">
        <f t="shared" si="263"/>
        <v>41817.59542824074</v>
      </c>
      <c r="T3396" s="16">
        <f t="shared" si="264"/>
        <v>41847.59542824074</v>
      </c>
      <c r="U3396">
        <f t="shared" si="265"/>
        <v>2014</v>
      </c>
    </row>
    <row r="3397" spans="1:21" ht="28.8" x14ac:dyDescent="0.3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ref="O3397:O3460" si="267">ROUND(E3397/D3397*100,0)</f>
        <v>184</v>
      </c>
      <c r="P3397">
        <f t="shared" si="266"/>
        <v>24.21</v>
      </c>
      <c r="Q3397" s="9" t="s">
        <v>8315</v>
      </c>
      <c r="R3397" t="s">
        <v>8316</v>
      </c>
      <c r="S3397" s="16">
        <f t="shared" si="263"/>
        <v>42140.712314814817</v>
      </c>
      <c r="T3397" s="16">
        <f t="shared" si="264"/>
        <v>42154.756944444445</v>
      </c>
      <c r="U3397">
        <f t="shared" si="265"/>
        <v>2015</v>
      </c>
    </row>
    <row r="3398" spans="1:21" ht="43.2" x14ac:dyDescent="0.3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7"/>
        <v>104</v>
      </c>
      <c r="P3398">
        <f t="shared" si="266"/>
        <v>55.89</v>
      </c>
      <c r="Q3398" s="9" t="s">
        <v>8315</v>
      </c>
      <c r="R3398" t="s">
        <v>8316</v>
      </c>
      <c r="S3398" s="16">
        <f t="shared" si="263"/>
        <v>41764.44663194444</v>
      </c>
      <c r="T3398" s="16">
        <f t="shared" si="264"/>
        <v>41791.165972222225</v>
      </c>
      <c r="U3398">
        <f t="shared" si="265"/>
        <v>2014</v>
      </c>
    </row>
    <row r="3399" spans="1:21" ht="28.8" x14ac:dyDescent="0.3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7"/>
        <v>112</v>
      </c>
      <c r="P3399">
        <f t="shared" si="266"/>
        <v>11.67</v>
      </c>
      <c r="Q3399" s="9" t="s">
        <v>8315</v>
      </c>
      <c r="R3399" t="s">
        <v>8316</v>
      </c>
      <c r="S3399" s="16">
        <f t="shared" si="263"/>
        <v>42378.478344907402</v>
      </c>
      <c r="T3399" s="16">
        <f t="shared" si="264"/>
        <v>42418.916666666672</v>
      </c>
      <c r="U3399">
        <f t="shared" si="265"/>
        <v>2016</v>
      </c>
    </row>
    <row r="3400" spans="1:21" ht="43.2" x14ac:dyDescent="0.3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7"/>
        <v>111</v>
      </c>
      <c r="P3400">
        <f t="shared" si="266"/>
        <v>68.349999999999994</v>
      </c>
      <c r="Q3400" s="9" t="s">
        <v>8315</v>
      </c>
      <c r="R3400" t="s">
        <v>8316</v>
      </c>
      <c r="S3400" s="16">
        <f t="shared" si="263"/>
        <v>41941.75203703704</v>
      </c>
      <c r="T3400" s="16">
        <f t="shared" si="264"/>
        <v>41964.708333333328</v>
      </c>
      <c r="U3400">
        <f t="shared" si="265"/>
        <v>2014</v>
      </c>
    </row>
    <row r="3401" spans="1:21" ht="43.2" x14ac:dyDescent="0.3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7"/>
        <v>104</v>
      </c>
      <c r="P3401">
        <f t="shared" si="266"/>
        <v>27.07</v>
      </c>
      <c r="Q3401" s="9" t="s">
        <v>8315</v>
      </c>
      <c r="R3401" t="s">
        <v>8316</v>
      </c>
      <c r="S3401" s="16">
        <f t="shared" si="263"/>
        <v>42026.920428240745</v>
      </c>
      <c r="T3401" s="16">
        <f t="shared" si="264"/>
        <v>42056.920428240745</v>
      </c>
      <c r="U3401">
        <f t="shared" si="265"/>
        <v>2015</v>
      </c>
    </row>
    <row r="3402" spans="1:21" ht="43.2" x14ac:dyDescent="0.3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7"/>
        <v>100</v>
      </c>
      <c r="P3402">
        <f t="shared" si="266"/>
        <v>118.13</v>
      </c>
      <c r="Q3402" s="9" t="s">
        <v>8315</v>
      </c>
      <c r="R3402" t="s">
        <v>8316</v>
      </c>
      <c r="S3402" s="16">
        <f t="shared" si="263"/>
        <v>41834.953865740739</v>
      </c>
      <c r="T3402" s="16">
        <f t="shared" si="264"/>
        <v>41879.953865740739</v>
      </c>
      <c r="U3402">
        <f t="shared" si="265"/>
        <v>2014</v>
      </c>
    </row>
    <row r="3403" spans="1:21" ht="57.6" x14ac:dyDescent="0.3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7"/>
        <v>102</v>
      </c>
      <c r="P3403">
        <f t="shared" si="266"/>
        <v>44.76</v>
      </c>
      <c r="Q3403" s="9" t="s">
        <v>8315</v>
      </c>
      <c r="R3403" t="s">
        <v>8316</v>
      </c>
      <c r="S3403" s="16">
        <f t="shared" si="263"/>
        <v>42193.723912037036</v>
      </c>
      <c r="T3403" s="16">
        <f t="shared" si="264"/>
        <v>42223.723912037036</v>
      </c>
      <c r="U3403">
        <f t="shared" si="265"/>
        <v>2015</v>
      </c>
    </row>
    <row r="3404" spans="1:21" ht="43.2" x14ac:dyDescent="0.3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7"/>
        <v>110</v>
      </c>
      <c r="P3404">
        <f t="shared" si="266"/>
        <v>99.79</v>
      </c>
      <c r="Q3404" s="9" t="s">
        <v>8315</v>
      </c>
      <c r="R3404" t="s">
        <v>8316</v>
      </c>
      <c r="S3404" s="16">
        <f t="shared" si="263"/>
        <v>42290.61855324074</v>
      </c>
      <c r="T3404" s="16">
        <f t="shared" si="264"/>
        <v>42320.104861111111</v>
      </c>
      <c r="U3404">
        <f t="shared" si="265"/>
        <v>2015</v>
      </c>
    </row>
    <row r="3405" spans="1:21" ht="43.2" x14ac:dyDescent="0.3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7"/>
        <v>100</v>
      </c>
      <c r="P3405">
        <f t="shared" si="266"/>
        <v>117.65</v>
      </c>
      <c r="Q3405" s="9" t="s">
        <v>8315</v>
      </c>
      <c r="R3405" t="s">
        <v>8316</v>
      </c>
      <c r="S3405" s="16">
        <f t="shared" si="263"/>
        <v>42150.462083333332</v>
      </c>
      <c r="T3405" s="16">
        <f t="shared" si="264"/>
        <v>42180.462083333332</v>
      </c>
      <c r="U3405">
        <f t="shared" si="265"/>
        <v>2015</v>
      </c>
    </row>
    <row r="3406" spans="1:21" ht="57.6" x14ac:dyDescent="0.3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7"/>
        <v>122</v>
      </c>
      <c r="P3406">
        <f t="shared" si="266"/>
        <v>203.33</v>
      </c>
      <c r="Q3406" s="9" t="s">
        <v>8315</v>
      </c>
      <c r="R3406" t="s">
        <v>8316</v>
      </c>
      <c r="S3406" s="16">
        <f t="shared" si="263"/>
        <v>42152.503495370373</v>
      </c>
      <c r="T3406" s="16">
        <f t="shared" si="264"/>
        <v>42172.503495370373</v>
      </c>
      <c r="U3406">
        <f t="shared" si="265"/>
        <v>2015</v>
      </c>
    </row>
    <row r="3407" spans="1:21" ht="43.2" x14ac:dyDescent="0.3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7"/>
        <v>138</v>
      </c>
      <c r="P3407">
        <f t="shared" si="266"/>
        <v>28.32</v>
      </c>
      <c r="Q3407" s="9" t="s">
        <v>8315</v>
      </c>
      <c r="R3407" t="s">
        <v>8316</v>
      </c>
      <c r="S3407" s="16">
        <f t="shared" si="263"/>
        <v>42410.017199074078</v>
      </c>
      <c r="T3407" s="16">
        <f t="shared" si="264"/>
        <v>42430.999305555553</v>
      </c>
      <c r="U3407">
        <f t="shared" si="265"/>
        <v>2016</v>
      </c>
    </row>
    <row r="3408" spans="1:21" ht="43.2" x14ac:dyDescent="0.3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7"/>
        <v>100</v>
      </c>
      <c r="P3408">
        <f t="shared" si="266"/>
        <v>110.23</v>
      </c>
      <c r="Q3408" s="9" t="s">
        <v>8315</v>
      </c>
      <c r="R3408" t="s">
        <v>8316</v>
      </c>
      <c r="S3408" s="16">
        <f t="shared" si="263"/>
        <v>41791.492777777778</v>
      </c>
      <c r="T3408" s="16">
        <f t="shared" si="264"/>
        <v>41836.492777777778</v>
      </c>
      <c r="U3408">
        <f t="shared" si="265"/>
        <v>2014</v>
      </c>
    </row>
    <row r="3409" spans="1:21" ht="57.6" x14ac:dyDescent="0.3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7"/>
        <v>107</v>
      </c>
      <c r="P3409">
        <f t="shared" si="266"/>
        <v>31.97</v>
      </c>
      <c r="Q3409" s="9" t="s">
        <v>8315</v>
      </c>
      <c r="R3409" t="s">
        <v>8316</v>
      </c>
      <c r="S3409" s="16">
        <f t="shared" si="263"/>
        <v>41796.422326388885</v>
      </c>
      <c r="T3409" s="16">
        <f t="shared" si="264"/>
        <v>41826.422326388885</v>
      </c>
      <c r="U3409">
        <f t="shared" si="265"/>
        <v>2014</v>
      </c>
    </row>
    <row r="3410" spans="1:21" ht="43.2" x14ac:dyDescent="0.3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7"/>
        <v>211</v>
      </c>
      <c r="P3410">
        <f t="shared" si="266"/>
        <v>58.61</v>
      </c>
      <c r="Q3410" s="9" t="s">
        <v>8315</v>
      </c>
      <c r="R3410" t="s">
        <v>8316</v>
      </c>
      <c r="S3410" s="16">
        <f t="shared" si="263"/>
        <v>41808.991944444446</v>
      </c>
      <c r="T3410" s="16">
        <f t="shared" si="264"/>
        <v>41838.991944444446</v>
      </c>
      <c r="U3410">
        <f t="shared" si="265"/>
        <v>2014</v>
      </c>
    </row>
    <row r="3411" spans="1:21" ht="43.2" x14ac:dyDescent="0.3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7"/>
        <v>124</v>
      </c>
      <c r="P3411">
        <f t="shared" si="266"/>
        <v>29.43</v>
      </c>
      <c r="Q3411" s="9" t="s">
        <v>8315</v>
      </c>
      <c r="R3411" t="s">
        <v>8316</v>
      </c>
      <c r="S3411" s="16">
        <f t="shared" si="263"/>
        <v>42544.814328703709</v>
      </c>
      <c r="T3411" s="16">
        <f t="shared" si="264"/>
        <v>42582.873611111107</v>
      </c>
      <c r="U3411">
        <f t="shared" si="265"/>
        <v>2016</v>
      </c>
    </row>
    <row r="3412" spans="1:21" ht="43.2" x14ac:dyDescent="0.3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7"/>
        <v>109</v>
      </c>
      <c r="P3412">
        <f t="shared" si="266"/>
        <v>81.38</v>
      </c>
      <c r="Q3412" s="9" t="s">
        <v>8315</v>
      </c>
      <c r="R3412" t="s">
        <v>8316</v>
      </c>
      <c r="S3412" s="16">
        <f t="shared" si="263"/>
        <v>42500.041550925926</v>
      </c>
      <c r="T3412" s="16">
        <f t="shared" si="264"/>
        <v>42527.291666666672</v>
      </c>
      <c r="U3412">
        <f t="shared" si="265"/>
        <v>2016</v>
      </c>
    </row>
    <row r="3413" spans="1:21" ht="43.2" x14ac:dyDescent="0.3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7"/>
        <v>104</v>
      </c>
      <c r="P3413">
        <f t="shared" si="266"/>
        <v>199.17</v>
      </c>
      <c r="Q3413" s="9" t="s">
        <v>8315</v>
      </c>
      <c r="R3413" t="s">
        <v>8316</v>
      </c>
      <c r="S3413" s="16">
        <f t="shared" si="263"/>
        <v>42265.022824074069</v>
      </c>
      <c r="T3413" s="16">
        <f t="shared" si="264"/>
        <v>42285.022824074069</v>
      </c>
      <c r="U3413">
        <f t="shared" si="265"/>
        <v>2015</v>
      </c>
    </row>
    <row r="3414" spans="1:21" ht="43.2" x14ac:dyDescent="0.3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7"/>
        <v>100</v>
      </c>
      <c r="P3414">
        <f t="shared" si="266"/>
        <v>115.38</v>
      </c>
      <c r="Q3414" s="9" t="s">
        <v>8315</v>
      </c>
      <c r="R3414" t="s">
        <v>8316</v>
      </c>
      <c r="S3414" s="16">
        <f t="shared" si="263"/>
        <v>41879.959050925929</v>
      </c>
      <c r="T3414" s="16">
        <f t="shared" si="264"/>
        <v>41909.959050925929</v>
      </c>
      <c r="U3414">
        <f t="shared" si="265"/>
        <v>2014</v>
      </c>
    </row>
    <row r="3415" spans="1:21" ht="57.6" x14ac:dyDescent="0.3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7"/>
        <v>130</v>
      </c>
      <c r="P3415">
        <f t="shared" si="266"/>
        <v>46.43</v>
      </c>
      <c r="Q3415" s="9" t="s">
        <v>8315</v>
      </c>
      <c r="R3415" t="s">
        <v>8316</v>
      </c>
      <c r="S3415" s="16">
        <f t="shared" si="263"/>
        <v>42053.733078703706</v>
      </c>
      <c r="T3415" s="16">
        <f t="shared" si="264"/>
        <v>42063.207638888889</v>
      </c>
      <c r="U3415">
        <f t="shared" si="265"/>
        <v>2015</v>
      </c>
    </row>
    <row r="3416" spans="1:21" ht="43.2" x14ac:dyDescent="0.3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7"/>
        <v>104</v>
      </c>
      <c r="P3416">
        <f t="shared" si="266"/>
        <v>70.569999999999993</v>
      </c>
      <c r="Q3416" s="9" t="s">
        <v>8315</v>
      </c>
      <c r="R3416" t="s">
        <v>8316</v>
      </c>
      <c r="S3416" s="16">
        <f t="shared" si="263"/>
        <v>42675.832465277781</v>
      </c>
      <c r="T3416" s="16">
        <f t="shared" si="264"/>
        <v>42705.332638888889</v>
      </c>
      <c r="U3416">
        <f t="shared" si="265"/>
        <v>2016</v>
      </c>
    </row>
    <row r="3417" spans="1:21" ht="43.2" x14ac:dyDescent="0.3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7"/>
        <v>100</v>
      </c>
      <c r="P3417">
        <f t="shared" si="266"/>
        <v>22.22</v>
      </c>
      <c r="Q3417" s="9" t="s">
        <v>8315</v>
      </c>
      <c r="R3417" t="s">
        <v>8316</v>
      </c>
      <c r="S3417" s="16">
        <f t="shared" si="263"/>
        <v>42467.144166666665</v>
      </c>
      <c r="T3417" s="16">
        <f t="shared" si="264"/>
        <v>42477.979166666672</v>
      </c>
      <c r="U3417">
        <f t="shared" si="265"/>
        <v>2016</v>
      </c>
    </row>
    <row r="3418" spans="1:21" ht="57.6" x14ac:dyDescent="0.3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7"/>
        <v>120</v>
      </c>
      <c r="P3418">
        <f t="shared" si="266"/>
        <v>159.47</v>
      </c>
      <c r="Q3418" s="9" t="s">
        <v>8315</v>
      </c>
      <c r="R3418" t="s">
        <v>8316</v>
      </c>
      <c r="S3418" s="16">
        <f t="shared" si="263"/>
        <v>42089.412557870368</v>
      </c>
      <c r="T3418" s="16">
        <f t="shared" si="264"/>
        <v>42117.770833333328</v>
      </c>
      <c r="U3418">
        <f t="shared" si="265"/>
        <v>2015</v>
      </c>
    </row>
    <row r="3419" spans="1:21" ht="43.2" x14ac:dyDescent="0.3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7"/>
        <v>100</v>
      </c>
      <c r="P3419">
        <f t="shared" si="266"/>
        <v>37.78</v>
      </c>
      <c r="Q3419" s="9" t="s">
        <v>8315</v>
      </c>
      <c r="R3419" t="s">
        <v>8316</v>
      </c>
      <c r="S3419" s="16">
        <f t="shared" si="263"/>
        <v>41894.91375</v>
      </c>
      <c r="T3419" s="16">
        <f t="shared" si="264"/>
        <v>41938.029861111114</v>
      </c>
      <c r="U3419">
        <f t="shared" si="265"/>
        <v>2014</v>
      </c>
    </row>
    <row r="3420" spans="1:21" ht="43.2" x14ac:dyDescent="0.3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7"/>
        <v>101</v>
      </c>
      <c r="P3420">
        <f t="shared" si="266"/>
        <v>72.05</v>
      </c>
      <c r="Q3420" s="9" t="s">
        <v>8315</v>
      </c>
      <c r="R3420" t="s">
        <v>8316</v>
      </c>
      <c r="S3420" s="16">
        <f t="shared" si="263"/>
        <v>41752.83457175926</v>
      </c>
      <c r="T3420" s="16">
        <f t="shared" si="264"/>
        <v>41782.83457175926</v>
      </c>
      <c r="U3420">
        <f t="shared" si="265"/>
        <v>2014</v>
      </c>
    </row>
    <row r="3421" spans="1:21" ht="57.6" x14ac:dyDescent="0.3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7"/>
        <v>107</v>
      </c>
      <c r="P3421">
        <f t="shared" si="266"/>
        <v>63.7</v>
      </c>
      <c r="Q3421" s="9" t="s">
        <v>8315</v>
      </c>
      <c r="R3421" t="s">
        <v>8316</v>
      </c>
      <c r="S3421" s="16">
        <f t="shared" si="263"/>
        <v>42448.821585648147</v>
      </c>
      <c r="T3421" s="16">
        <f t="shared" si="264"/>
        <v>42466.895833333328</v>
      </c>
      <c r="U3421">
        <f t="shared" si="265"/>
        <v>2016</v>
      </c>
    </row>
    <row r="3422" spans="1:21" ht="43.2" x14ac:dyDescent="0.3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7"/>
        <v>138</v>
      </c>
      <c r="P3422">
        <f t="shared" si="266"/>
        <v>28.41</v>
      </c>
      <c r="Q3422" s="9" t="s">
        <v>8315</v>
      </c>
      <c r="R3422" t="s">
        <v>8316</v>
      </c>
      <c r="S3422" s="16">
        <f t="shared" si="263"/>
        <v>42405.090300925927</v>
      </c>
      <c r="T3422" s="16">
        <f t="shared" si="264"/>
        <v>42414</v>
      </c>
      <c r="U3422">
        <f t="shared" si="265"/>
        <v>2016</v>
      </c>
    </row>
    <row r="3423" spans="1:21" ht="43.2" x14ac:dyDescent="0.3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7"/>
        <v>101</v>
      </c>
      <c r="P3423">
        <f t="shared" si="266"/>
        <v>103.21</v>
      </c>
      <c r="Q3423" s="9" t="s">
        <v>8315</v>
      </c>
      <c r="R3423" t="s">
        <v>8316</v>
      </c>
      <c r="S3423" s="16">
        <f t="shared" si="263"/>
        <v>42037.791238425925</v>
      </c>
      <c r="T3423" s="16">
        <f t="shared" si="264"/>
        <v>42067.791238425925</v>
      </c>
      <c r="U3423">
        <f t="shared" si="265"/>
        <v>2015</v>
      </c>
    </row>
    <row r="3424" spans="1:21" ht="43.2" x14ac:dyDescent="0.3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7"/>
        <v>109</v>
      </c>
      <c r="P3424">
        <f t="shared" si="266"/>
        <v>71.150000000000006</v>
      </c>
      <c r="Q3424" s="9" t="s">
        <v>8315</v>
      </c>
      <c r="R3424" t="s">
        <v>8316</v>
      </c>
      <c r="S3424" s="16">
        <f t="shared" si="263"/>
        <v>42323.562222222223</v>
      </c>
      <c r="T3424" s="16">
        <f t="shared" si="264"/>
        <v>42352</v>
      </c>
      <c r="U3424">
        <f t="shared" si="265"/>
        <v>2015</v>
      </c>
    </row>
    <row r="3425" spans="1:21" ht="43.2" x14ac:dyDescent="0.3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7"/>
        <v>140</v>
      </c>
      <c r="P3425">
        <f t="shared" si="266"/>
        <v>35</v>
      </c>
      <c r="Q3425" s="9" t="s">
        <v>8315</v>
      </c>
      <c r="R3425" t="s">
        <v>8316</v>
      </c>
      <c r="S3425" s="16">
        <f t="shared" si="263"/>
        <v>42088.911354166667</v>
      </c>
      <c r="T3425" s="16">
        <f t="shared" si="264"/>
        <v>42118.911354166667</v>
      </c>
      <c r="U3425">
        <f t="shared" si="265"/>
        <v>2015</v>
      </c>
    </row>
    <row r="3426" spans="1:21" ht="43.2" x14ac:dyDescent="0.3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7"/>
        <v>104</v>
      </c>
      <c r="P3426">
        <f t="shared" si="266"/>
        <v>81.78</v>
      </c>
      <c r="Q3426" s="9" t="s">
        <v>8315</v>
      </c>
      <c r="R3426" t="s">
        <v>8316</v>
      </c>
      <c r="S3426" s="16">
        <f t="shared" si="263"/>
        <v>42018.676898148144</v>
      </c>
      <c r="T3426" s="16">
        <f t="shared" si="264"/>
        <v>42040.290972222225</v>
      </c>
      <c r="U3426">
        <f t="shared" si="265"/>
        <v>2015</v>
      </c>
    </row>
    <row r="3427" spans="1:21" ht="43.2" x14ac:dyDescent="0.3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7"/>
        <v>103</v>
      </c>
      <c r="P3427">
        <f t="shared" si="266"/>
        <v>297.02999999999997</v>
      </c>
      <c r="Q3427" s="9" t="s">
        <v>8315</v>
      </c>
      <c r="R3427" t="s">
        <v>8316</v>
      </c>
      <c r="S3427" s="16">
        <f t="shared" si="263"/>
        <v>41884.617314814815</v>
      </c>
      <c r="T3427" s="16">
        <f t="shared" si="264"/>
        <v>41916.617314814815</v>
      </c>
      <c r="U3427">
        <f t="shared" si="265"/>
        <v>2014</v>
      </c>
    </row>
    <row r="3428" spans="1:21" ht="43.2" x14ac:dyDescent="0.3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7"/>
        <v>108</v>
      </c>
      <c r="P3428">
        <f t="shared" si="266"/>
        <v>46.61</v>
      </c>
      <c r="Q3428" s="9" t="s">
        <v>8315</v>
      </c>
      <c r="R3428" t="s">
        <v>8316</v>
      </c>
      <c r="S3428" s="16">
        <f t="shared" si="263"/>
        <v>41884.056747685187</v>
      </c>
      <c r="T3428" s="16">
        <f t="shared" si="264"/>
        <v>41903.083333333336</v>
      </c>
      <c r="U3428">
        <f t="shared" si="265"/>
        <v>2014</v>
      </c>
    </row>
    <row r="3429" spans="1:21" ht="43.2" x14ac:dyDescent="0.3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7"/>
        <v>100</v>
      </c>
      <c r="P3429">
        <f t="shared" si="266"/>
        <v>51.72</v>
      </c>
      <c r="Q3429" s="9" t="s">
        <v>8315</v>
      </c>
      <c r="R3429" t="s">
        <v>8316</v>
      </c>
      <c r="S3429" s="16">
        <f t="shared" si="263"/>
        <v>41792.645277777774</v>
      </c>
      <c r="T3429" s="16">
        <f t="shared" si="264"/>
        <v>41822.645277777774</v>
      </c>
      <c r="U3429">
        <f t="shared" si="265"/>
        <v>2014</v>
      </c>
    </row>
    <row r="3430" spans="1:21" ht="43.2" x14ac:dyDescent="0.3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7"/>
        <v>103</v>
      </c>
      <c r="P3430">
        <f t="shared" si="266"/>
        <v>40.29</v>
      </c>
      <c r="Q3430" s="9" t="s">
        <v>8315</v>
      </c>
      <c r="R3430" t="s">
        <v>8316</v>
      </c>
      <c r="S3430" s="16">
        <f t="shared" si="263"/>
        <v>42038.720451388886</v>
      </c>
      <c r="T3430" s="16">
        <f t="shared" si="264"/>
        <v>42063.708333333328</v>
      </c>
      <c r="U3430">
        <f t="shared" si="265"/>
        <v>2015</v>
      </c>
    </row>
    <row r="3431" spans="1:21" ht="43.2" x14ac:dyDescent="0.3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7"/>
        <v>130</v>
      </c>
      <c r="P3431">
        <f t="shared" si="266"/>
        <v>16.25</v>
      </c>
      <c r="Q3431" s="9" t="s">
        <v>8315</v>
      </c>
      <c r="R3431" t="s">
        <v>8316</v>
      </c>
      <c r="S3431" s="16">
        <f t="shared" si="263"/>
        <v>42662.021539351852</v>
      </c>
      <c r="T3431" s="16">
        <f t="shared" si="264"/>
        <v>42676.021539351852</v>
      </c>
      <c r="U3431">
        <f t="shared" si="265"/>
        <v>2016</v>
      </c>
    </row>
    <row r="3432" spans="1:21" ht="43.2" x14ac:dyDescent="0.3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7"/>
        <v>109</v>
      </c>
      <c r="P3432">
        <f t="shared" si="266"/>
        <v>30.15</v>
      </c>
      <c r="Q3432" s="9" t="s">
        <v>8315</v>
      </c>
      <c r="R3432" t="s">
        <v>8316</v>
      </c>
      <c r="S3432" s="16">
        <f t="shared" si="263"/>
        <v>41820.945613425924</v>
      </c>
      <c r="T3432" s="16">
        <f t="shared" si="264"/>
        <v>41850.945613425924</v>
      </c>
      <c r="U3432">
        <f t="shared" si="265"/>
        <v>2014</v>
      </c>
    </row>
    <row r="3433" spans="1:21" ht="43.2" x14ac:dyDescent="0.3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7"/>
        <v>100</v>
      </c>
      <c r="P3433">
        <f t="shared" si="266"/>
        <v>95.24</v>
      </c>
      <c r="Q3433" s="9" t="s">
        <v>8315</v>
      </c>
      <c r="R3433" t="s">
        <v>8316</v>
      </c>
      <c r="S3433" s="16">
        <f t="shared" si="263"/>
        <v>41839.730937500004</v>
      </c>
      <c r="T3433" s="16">
        <f t="shared" si="264"/>
        <v>41869.730937500004</v>
      </c>
      <c r="U3433">
        <f t="shared" si="265"/>
        <v>2014</v>
      </c>
    </row>
    <row r="3434" spans="1:21" ht="43.2" x14ac:dyDescent="0.3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7"/>
        <v>110</v>
      </c>
      <c r="P3434">
        <f t="shared" si="266"/>
        <v>52.21</v>
      </c>
      <c r="Q3434" s="9" t="s">
        <v>8315</v>
      </c>
      <c r="R3434" t="s">
        <v>8316</v>
      </c>
      <c r="S3434" s="16">
        <f t="shared" si="263"/>
        <v>42380.581180555557</v>
      </c>
      <c r="T3434" s="16">
        <f t="shared" si="264"/>
        <v>42405.916666666672</v>
      </c>
      <c r="U3434">
        <f t="shared" si="265"/>
        <v>2016</v>
      </c>
    </row>
    <row r="3435" spans="1:21" ht="43.2" x14ac:dyDescent="0.3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7"/>
        <v>100</v>
      </c>
      <c r="P3435">
        <f t="shared" si="266"/>
        <v>134.15</v>
      </c>
      <c r="Q3435" s="9" t="s">
        <v>8315</v>
      </c>
      <c r="R3435" t="s">
        <v>8316</v>
      </c>
      <c r="S3435" s="16">
        <f t="shared" si="263"/>
        <v>41776.063136574077</v>
      </c>
      <c r="T3435" s="16">
        <f t="shared" si="264"/>
        <v>41807.125</v>
      </c>
      <c r="U3435">
        <f t="shared" si="265"/>
        <v>2014</v>
      </c>
    </row>
    <row r="3436" spans="1:21" ht="43.2" x14ac:dyDescent="0.3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7"/>
        <v>106</v>
      </c>
      <c r="P3436">
        <f t="shared" si="266"/>
        <v>62.83</v>
      </c>
      <c r="Q3436" s="9" t="s">
        <v>8315</v>
      </c>
      <c r="R3436" t="s">
        <v>8316</v>
      </c>
      <c r="S3436" s="16">
        <f t="shared" si="263"/>
        <v>41800.380428240744</v>
      </c>
      <c r="T3436" s="16">
        <f t="shared" si="264"/>
        <v>41830.380428240744</v>
      </c>
      <c r="U3436">
        <f t="shared" si="265"/>
        <v>2014</v>
      </c>
    </row>
    <row r="3437" spans="1:21" ht="43.2" x14ac:dyDescent="0.3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7"/>
        <v>112</v>
      </c>
      <c r="P3437">
        <f t="shared" si="266"/>
        <v>58.95</v>
      </c>
      <c r="Q3437" s="9" t="s">
        <v>8315</v>
      </c>
      <c r="R3437" t="s">
        <v>8316</v>
      </c>
      <c r="S3437" s="16">
        <f t="shared" si="263"/>
        <v>42572.61681712963</v>
      </c>
      <c r="T3437" s="16">
        <f t="shared" si="264"/>
        <v>42589.125</v>
      </c>
      <c r="U3437">
        <f t="shared" si="265"/>
        <v>2016</v>
      </c>
    </row>
    <row r="3438" spans="1:21" ht="43.2" x14ac:dyDescent="0.3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7"/>
        <v>106</v>
      </c>
      <c r="P3438">
        <f t="shared" si="266"/>
        <v>143.11000000000001</v>
      </c>
      <c r="Q3438" s="9" t="s">
        <v>8315</v>
      </c>
      <c r="R3438" t="s">
        <v>8316</v>
      </c>
      <c r="S3438" s="16">
        <f t="shared" si="263"/>
        <v>41851.541585648149</v>
      </c>
      <c r="T3438" s="16">
        <f t="shared" si="264"/>
        <v>41872.686111111114</v>
      </c>
      <c r="U3438">
        <f t="shared" si="265"/>
        <v>2014</v>
      </c>
    </row>
    <row r="3439" spans="1:21" ht="57.6" x14ac:dyDescent="0.3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7"/>
        <v>101</v>
      </c>
      <c r="P3439">
        <f t="shared" si="266"/>
        <v>84.17</v>
      </c>
      <c r="Q3439" s="9" t="s">
        <v>8315</v>
      </c>
      <c r="R3439" t="s">
        <v>8316</v>
      </c>
      <c r="S3439" s="16">
        <f t="shared" si="263"/>
        <v>42205.710879629631</v>
      </c>
      <c r="T3439" s="16">
        <f t="shared" si="264"/>
        <v>42235.710879629631</v>
      </c>
      <c r="U3439">
        <f t="shared" si="265"/>
        <v>2015</v>
      </c>
    </row>
    <row r="3440" spans="1:21" ht="43.2" x14ac:dyDescent="0.3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7"/>
        <v>104</v>
      </c>
      <c r="P3440">
        <f t="shared" si="266"/>
        <v>186.07</v>
      </c>
      <c r="Q3440" s="9" t="s">
        <v>8315</v>
      </c>
      <c r="R3440" t="s">
        <v>8316</v>
      </c>
      <c r="S3440" s="16">
        <f t="shared" si="263"/>
        <v>42100.927858796291</v>
      </c>
      <c r="T3440" s="16">
        <f t="shared" si="264"/>
        <v>42126.875</v>
      </c>
      <c r="U3440">
        <f t="shared" si="265"/>
        <v>2015</v>
      </c>
    </row>
    <row r="3441" spans="1:21" ht="28.8" x14ac:dyDescent="0.3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7"/>
        <v>135</v>
      </c>
      <c r="P3441">
        <f t="shared" si="266"/>
        <v>89.79</v>
      </c>
      <c r="Q3441" s="9" t="s">
        <v>8315</v>
      </c>
      <c r="R3441" t="s">
        <v>8316</v>
      </c>
      <c r="S3441" s="16">
        <f t="shared" si="263"/>
        <v>42374.911226851851</v>
      </c>
      <c r="T3441" s="16">
        <f t="shared" si="264"/>
        <v>42388.207638888889</v>
      </c>
      <c r="U3441">
        <f t="shared" si="265"/>
        <v>2016</v>
      </c>
    </row>
    <row r="3442" spans="1:21" ht="43.2" x14ac:dyDescent="0.3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7"/>
        <v>105</v>
      </c>
      <c r="P3442">
        <f t="shared" si="266"/>
        <v>64.16</v>
      </c>
      <c r="Q3442" s="9" t="s">
        <v>8315</v>
      </c>
      <c r="R3442" t="s">
        <v>8316</v>
      </c>
      <c r="S3442" s="16">
        <f t="shared" si="263"/>
        <v>41809.12300925926</v>
      </c>
      <c r="T3442" s="16">
        <f t="shared" si="264"/>
        <v>41831.677083333336</v>
      </c>
      <c r="U3442">
        <f t="shared" si="265"/>
        <v>2014</v>
      </c>
    </row>
    <row r="3443" spans="1:21" ht="43.2" x14ac:dyDescent="0.3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7"/>
        <v>103</v>
      </c>
      <c r="P3443">
        <f t="shared" si="266"/>
        <v>59.65</v>
      </c>
      <c r="Q3443" s="9" t="s">
        <v>8315</v>
      </c>
      <c r="R3443" t="s">
        <v>8316</v>
      </c>
      <c r="S3443" s="16">
        <f t="shared" si="263"/>
        <v>42294.429641203707</v>
      </c>
      <c r="T3443" s="16">
        <f t="shared" si="264"/>
        <v>42321.845138888893</v>
      </c>
      <c r="U3443">
        <f t="shared" si="265"/>
        <v>2015</v>
      </c>
    </row>
    <row r="3444" spans="1:21" ht="43.2" x14ac:dyDescent="0.3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7"/>
        <v>100</v>
      </c>
      <c r="P3444">
        <f t="shared" si="266"/>
        <v>31.25</v>
      </c>
      <c r="Q3444" s="9" t="s">
        <v>8315</v>
      </c>
      <c r="R3444" t="s">
        <v>8316</v>
      </c>
      <c r="S3444" s="16">
        <f t="shared" si="263"/>
        <v>42124.841111111105</v>
      </c>
      <c r="T3444" s="16">
        <f t="shared" si="264"/>
        <v>42154.841111111105</v>
      </c>
      <c r="U3444">
        <f t="shared" si="265"/>
        <v>2015</v>
      </c>
    </row>
    <row r="3445" spans="1:21" ht="43.2" x14ac:dyDescent="0.3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7"/>
        <v>186</v>
      </c>
      <c r="P3445">
        <f t="shared" si="266"/>
        <v>41.22</v>
      </c>
      <c r="Q3445" s="9" t="s">
        <v>8315</v>
      </c>
      <c r="R3445" t="s">
        <v>8316</v>
      </c>
      <c r="S3445" s="16">
        <f t="shared" si="263"/>
        <v>41861.524837962963</v>
      </c>
      <c r="T3445" s="16">
        <f t="shared" si="264"/>
        <v>41891.524837962963</v>
      </c>
      <c r="U3445">
        <f t="shared" si="265"/>
        <v>2014</v>
      </c>
    </row>
    <row r="3446" spans="1:21" ht="43.2" x14ac:dyDescent="0.3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7"/>
        <v>289</v>
      </c>
      <c r="P3446">
        <f t="shared" si="266"/>
        <v>43.35</v>
      </c>
      <c r="Q3446" s="9" t="s">
        <v>8315</v>
      </c>
      <c r="R3446" t="s">
        <v>8316</v>
      </c>
      <c r="S3446" s="16">
        <f t="shared" si="263"/>
        <v>42521.291504629626</v>
      </c>
      <c r="T3446" s="16">
        <f t="shared" si="264"/>
        <v>42529.582638888889</v>
      </c>
      <c r="U3446">
        <f t="shared" si="265"/>
        <v>2016</v>
      </c>
    </row>
    <row r="3447" spans="1:21" ht="43.2" x14ac:dyDescent="0.3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7"/>
        <v>100</v>
      </c>
      <c r="P3447">
        <f t="shared" si="266"/>
        <v>64.52</v>
      </c>
      <c r="Q3447" s="9" t="s">
        <v>8315</v>
      </c>
      <c r="R3447" t="s">
        <v>8316</v>
      </c>
      <c r="S3447" s="16">
        <f t="shared" si="263"/>
        <v>42272.530509259261</v>
      </c>
      <c r="T3447" s="16">
        <f t="shared" si="264"/>
        <v>42300.530509259261</v>
      </c>
      <c r="U3447">
        <f t="shared" si="265"/>
        <v>2015</v>
      </c>
    </row>
    <row r="3448" spans="1:21" ht="43.2" x14ac:dyDescent="0.3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7"/>
        <v>108</v>
      </c>
      <c r="P3448">
        <f t="shared" si="266"/>
        <v>43.28</v>
      </c>
      <c r="Q3448" s="9" t="s">
        <v>8315</v>
      </c>
      <c r="R3448" t="s">
        <v>8316</v>
      </c>
      <c r="S3448" s="16">
        <f t="shared" si="263"/>
        <v>42016.832465277781</v>
      </c>
      <c r="T3448" s="16">
        <f t="shared" si="264"/>
        <v>42040.513888888891</v>
      </c>
      <c r="U3448">
        <f t="shared" si="265"/>
        <v>2015</v>
      </c>
    </row>
    <row r="3449" spans="1:21" ht="28.8" x14ac:dyDescent="0.3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7"/>
        <v>108</v>
      </c>
      <c r="P3449">
        <f t="shared" si="266"/>
        <v>77</v>
      </c>
      <c r="Q3449" s="9" t="s">
        <v>8315</v>
      </c>
      <c r="R3449" t="s">
        <v>8316</v>
      </c>
      <c r="S3449" s="16">
        <f t="shared" si="263"/>
        <v>42402.889027777783</v>
      </c>
      <c r="T3449" s="16">
        <f t="shared" si="264"/>
        <v>42447.847361111111</v>
      </c>
      <c r="U3449">
        <f t="shared" si="265"/>
        <v>2016</v>
      </c>
    </row>
    <row r="3450" spans="1:21" ht="43.2" x14ac:dyDescent="0.3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7"/>
        <v>110</v>
      </c>
      <c r="P3450">
        <f t="shared" si="266"/>
        <v>51.22</v>
      </c>
      <c r="Q3450" s="9" t="s">
        <v>8315</v>
      </c>
      <c r="R3450" t="s">
        <v>8316</v>
      </c>
      <c r="S3450" s="16">
        <f t="shared" si="263"/>
        <v>41960.119085648148</v>
      </c>
      <c r="T3450" s="16">
        <f t="shared" si="264"/>
        <v>41990.119085648148</v>
      </c>
      <c r="U3450">
        <f t="shared" si="265"/>
        <v>2014</v>
      </c>
    </row>
    <row r="3451" spans="1:21" ht="43.2" x14ac:dyDescent="0.3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7"/>
        <v>171</v>
      </c>
      <c r="P3451">
        <f t="shared" si="266"/>
        <v>68.25</v>
      </c>
      <c r="Q3451" s="9" t="s">
        <v>8315</v>
      </c>
      <c r="R3451" t="s">
        <v>8316</v>
      </c>
      <c r="S3451" s="16">
        <f t="shared" si="263"/>
        <v>42532.052523148144</v>
      </c>
      <c r="T3451" s="16">
        <f t="shared" si="264"/>
        <v>42560.166666666672</v>
      </c>
      <c r="U3451">
        <f t="shared" si="265"/>
        <v>2016</v>
      </c>
    </row>
    <row r="3452" spans="1:21" ht="43.2" x14ac:dyDescent="0.3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7"/>
        <v>152</v>
      </c>
      <c r="P3452">
        <f t="shared" si="266"/>
        <v>19.489999999999998</v>
      </c>
      <c r="Q3452" s="9" t="s">
        <v>8315</v>
      </c>
      <c r="R3452" t="s">
        <v>8316</v>
      </c>
      <c r="S3452" s="16">
        <f t="shared" si="263"/>
        <v>42036.704525462963</v>
      </c>
      <c r="T3452" s="16">
        <f t="shared" si="264"/>
        <v>42096.662858796291</v>
      </c>
      <c r="U3452">
        <f t="shared" si="265"/>
        <v>2015</v>
      </c>
    </row>
    <row r="3453" spans="1:21" ht="43.2" x14ac:dyDescent="0.3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7"/>
        <v>101</v>
      </c>
      <c r="P3453">
        <f t="shared" si="266"/>
        <v>41.13</v>
      </c>
      <c r="Q3453" s="9" t="s">
        <v>8315</v>
      </c>
      <c r="R3453" t="s">
        <v>8316</v>
      </c>
      <c r="S3453" s="16">
        <f t="shared" si="263"/>
        <v>42088.723692129628</v>
      </c>
      <c r="T3453" s="16">
        <f t="shared" si="264"/>
        <v>42115.723692129628</v>
      </c>
      <c r="U3453">
        <f t="shared" si="265"/>
        <v>2015</v>
      </c>
    </row>
    <row r="3454" spans="1:21" ht="43.2" x14ac:dyDescent="0.3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7"/>
        <v>153</v>
      </c>
      <c r="P3454">
        <f t="shared" si="266"/>
        <v>41.41</v>
      </c>
      <c r="Q3454" s="9" t="s">
        <v>8315</v>
      </c>
      <c r="R3454" t="s">
        <v>8316</v>
      </c>
      <c r="S3454" s="16">
        <f t="shared" si="263"/>
        <v>41820.639189814814</v>
      </c>
      <c r="T3454" s="16">
        <f t="shared" si="264"/>
        <v>41843.165972222225</v>
      </c>
      <c r="U3454">
        <f t="shared" si="265"/>
        <v>2014</v>
      </c>
    </row>
    <row r="3455" spans="1:21" ht="43.2" x14ac:dyDescent="0.3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7"/>
        <v>128</v>
      </c>
      <c r="P3455">
        <f t="shared" si="266"/>
        <v>27.5</v>
      </c>
      <c r="Q3455" s="9" t="s">
        <v>8315</v>
      </c>
      <c r="R3455" t="s">
        <v>8316</v>
      </c>
      <c r="S3455" s="16">
        <f t="shared" si="263"/>
        <v>42535.97865740741</v>
      </c>
      <c r="T3455" s="16">
        <f t="shared" si="264"/>
        <v>42595.97865740741</v>
      </c>
      <c r="U3455">
        <f t="shared" si="265"/>
        <v>2016</v>
      </c>
    </row>
    <row r="3456" spans="1:21" ht="57.6" x14ac:dyDescent="0.3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7"/>
        <v>101</v>
      </c>
      <c r="P3456">
        <f t="shared" si="266"/>
        <v>33.57</v>
      </c>
      <c r="Q3456" s="9" t="s">
        <v>8315</v>
      </c>
      <c r="R3456" t="s">
        <v>8316</v>
      </c>
      <c r="S3456" s="16">
        <f t="shared" si="263"/>
        <v>41821.698599537034</v>
      </c>
      <c r="T3456" s="16">
        <f t="shared" si="264"/>
        <v>41851.698599537034</v>
      </c>
      <c r="U3456">
        <f t="shared" si="265"/>
        <v>2014</v>
      </c>
    </row>
    <row r="3457" spans="1:21" ht="43.2" x14ac:dyDescent="0.3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7"/>
        <v>101</v>
      </c>
      <c r="P3457">
        <f t="shared" si="266"/>
        <v>145.87</v>
      </c>
      <c r="Q3457" s="9" t="s">
        <v>8315</v>
      </c>
      <c r="R3457" t="s">
        <v>8316</v>
      </c>
      <c r="S3457" s="16">
        <f t="shared" si="263"/>
        <v>42626.7503125</v>
      </c>
      <c r="T3457" s="16">
        <f t="shared" si="264"/>
        <v>42656.7503125</v>
      </c>
      <c r="U3457">
        <f t="shared" si="265"/>
        <v>2016</v>
      </c>
    </row>
    <row r="3458" spans="1:21" ht="43.2" x14ac:dyDescent="0.3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67"/>
        <v>191</v>
      </c>
      <c r="P3458">
        <f t="shared" si="266"/>
        <v>358.69</v>
      </c>
      <c r="Q3458" s="9" t="s">
        <v>8315</v>
      </c>
      <c r="R3458" t="s">
        <v>8316</v>
      </c>
      <c r="S3458" s="16">
        <f t="shared" si="263"/>
        <v>41821.205636574072</v>
      </c>
      <c r="T3458" s="16">
        <f t="shared" si="264"/>
        <v>41852.290972222225</v>
      </c>
      <c r="U3458">
        <f t="shared" si="265"/>
        <v>2014</v>
      </c>
    </row>
    <row r="3459" spans="1:21" ht="28.8" x14ac:dyDescent="0.3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67"/>
        <v>140</v>
      </c>
      <c r="P3459">
        <f t="shared" si="266"/>
        <v>50.98</v>
      </c>
      <c r="Q3459" s="9" t="s">
        <v>8315</v>
      </c>
      <c r="R3459" t="s">
        <v>8316</v>
      </c>
      <c r="S3459" s="16">
        <f t="shared" ref="S3459:S3522" si="268">(((J3459/60)/60)/24)+DATE(1970,1,1)</f>
        <v>42016.706678240742</v>
      </c>
      <c r="T3459" s="16">
        <f t="shared" ref="T3459:T3522" si="269">(((I3459/60)/60)/24)+DATE(1970,1,1)</f>
        <v>42047.249305555553</v>
      </c>
      <c r="U3459">
        <f t="shared" ref="U3459:U3522" si="270">YEAR(S:S)</f>
        <v>2015</v>
      </c>
    </row>
    <row r="3460" spans="1:21" ht="43.2" x14ac:dyDescent="0.3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67"/>
        <v>124</v>
      </c>
      <c r="P3460">
        <f t="shared" ref="P3460:P3523" si="271">IFERROR(ROUND(E3460/L3460,2), "N/A")</f>
        <v>45.04</v>
      </c>
      <c r="Q3460" s="9" t="s">
        <v>8315</v>
      </c>
      <c r="R3460" t="s">
        <v>8316</v>
      </c>
      <c r="S3460" s="16">
        <f t="shared" si="268"/>
        <v>42011.202581018515</v>
      </c>
      <c r="T3460" s="16">
        <f t="shared" si="269"/>
        <v>42038.185416666667</v>
      </c>
      <c r="U3460">
        <f t="shared" si="270"/>
        <v>2015</v>
      </c>
    </row>
    <row r="3461" spans="1:21" ht="43.2" x14ac:dyDescent="0.3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ref="O3461:O3524" si="272">ROUND(E3461/D3461*100,0)</f>
        <v>126</v>
      </c>
      <c r="P3461">
        <f t="shared" si="271"/>
        <v>17.53</v>
      </c>
      <c r="Q3461" s="9" t="s">
        <v>8315</v>
      </c>
      <c r="R3461" t="s">
        <v>8316</v>
      </c>
      <c r="S3461" s="16">
        <f t="shared" si="268"/>
        <v>42480.479861111111</v>
      </c>
      <c r="T3461" s="16">
        <f t="shared" si="269"/>
        <v>42510.479861111111</v>
      </c>
      <c r="U3461">
        <f t="shared" si="270"/>
        <v>2016</v>
      </c>
    </row>
    <row r="3462" spans="1:21" ht="43.2" x14ac:dyDescent="0.3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2"/>
        <v>190</v>
      </c>
      <c r="P3462">
        <f t="shared" si="271"/>
        <v>50</v>
      </c>
      <c r="Q3462" s="9" t="s">
        <v>8315</v>
      </c>
      <c r="R3462" t="s">
        <v>8316</v>
      </c>
      <c r="S3462" s="16">
        <f t="shared" si="268"/>
        <v>41852.527222222219</v>
      </c>
      <c r="T3462" s="16">
        <f t="shared" si="269"/>
        <v>41866.527222222219</v>
      </c>
      <c r="U3462">
        <f t="shared" si="270"/>
        <v>2014</v>
      </c>
    </row>
    <row r="3463" spans="1:21" ht="43.2" x14ac:dyDescent="0.3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2"/>
        <v>139</v>
      </c>
      <c r="P3463">
        <f t="shared" si="271"/>
        <v>57.92</v>
      </c>
      <c r="Q3463" s="9" t="s">
        <v>8315</v>
      </c>
      <c r="R3463" t="s">
        <v>8316</v>
      </c>
      <c r="S3463" s="16">
        <f t="shared" si="268"/>
        <v>42643.632858796293</v>
      </c>
      <c r="T3463" s="16">
        <f t="shared" si="269"/>
        <v>42672.125</v>
      </c>
      <c r="U3463">
        <f t="shared" si="270"/>
        <v>2016</v>
      </c>
    </row>
    <row r="3464" spans="1:21" ht="43.2" x14ac:dyDescent="0.3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2"/>
        <v>202</v>
      </c>
      <c r="P3464">
        <f t="shared" si="271"/>
        <v>29.71</v>
      </c>
      <c r="Q3464" s="9" t="s">
        <v>8315</v>
      </c>
      <c r="R3464" t="s">
        <v>8316</v>
      </c>
      <c r="S3464" s="16">
        <f t="shared" si="268"/>
        <v>42179.898472222223</v>
      </c>
      <c r="T3464" s="16">
        <f t="shared" si="269"/>
        <v>42195.75</v>
      </c>
      <c r="U3464">
        <f t="shared" si="270"/>
        <v>2015</v>
      </c>
    </row>
    <row r="3465" spans="1:21" ht="43.2" x14ac:dyDescent="0.3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2"/>
        <v>103</v>
      </c>
      <c r="P3465">
        <f t="shared" si="271"/>
        <v>90.68</v>
      </c>
      <c r="Q3465" s="9" t="s">
        <v>8315</v>
      </c>
      <c r="R3465" t="s">
        <v>8316</v>
      </c>
      <c r="S3465" s="16">
        <f t="shared" si="268"/>
        <v>42612.918807870374</v>
      </c>
      <c r="T3465" s="16">
        <f t="shared" si="269"/>
        <v>42654.165972222225</v>
      </c>
      <c r="U3465">
        <f t="shared" si="270"/>
        <v>2016</v>
      </c>
    </row>
    <row r="3466" spans="1:21" ht="57.6" x14ac:dyDescent="0.3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2"/>
        <v>102</v>
      </c>
      <c r="P3466">
        <f t="shared" si="271"/>
        <v>55.01</v>
      </c>
      <c r="Q3466" s="9" t="s">
        <v>8315</v>
      </c>
      <c r="R3466" t="s">
        <v>8316</v>
      </c>
      <c r="S3466" s="16">
        <f t="shared" si="268"/>
        <v>42575.130057870367</v>
      </c>
      <c r="T3466" s="16">
        <f t="shared" si="269"/>
        <v>42605.130057870367</v>
      </c>
      <c r="U3466">
        <f t="shared" si="270"/>
        <v>2016</v>
      </c>
    </row>
    <row r="3467" spans="1:21" ht="43.2" x14ac:dyDescent="0.3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2"/>
        <v>103</v>
      </c>
      <c r="P3467">
        <f t="shared" si="271"/>
        <v>57.22</v>
      </c>
      <c r="Q3467" s="9" t="s">
        <v>8315</v>
      </c>
      <c r="R3467" t="s">
        <v>8316</v>
      </c>
      <c r="S3467" s="16">
        <f t="shared" si="268"/>
        <v>42200.625833333332</v>
      </c>
      <c r="T3467" s="16">
        <f t="shared" si="269"/>
        <v>42225.666666666672</v>
      </c>
      <c r="U3467">
        <f t="shared" si="270"/>
        <v>2015</v>
      </c>
    </row>
    <row r="3468" spans="1:21" ht="43.2" x14ac:dyDescent="0.3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2"/>
        <v>127</v>
      </c>
      <c r="P3468">
        <f t="shared" si="271"/>
        <v>72.95</v>
      </c>
      <c r="Q3468" s="9" t="s">
        <v>8315</v>
      </c>
      <c r="R3468" t="s">
        <v>8316</v>
      </c>
      <c r="S3468" s="16">
        <f t="shared" si="268"/>
        <v>42420.019097222219</v>
      </c>
      <c r="T3468" s="16">
        <f t="shared" si="269"/>
        <v>42479.977430555555</v>
      </c>
      <c r="U3468">
        <f t="shared" si="270"/>
        <v>2016</v>
      </c>
    </row>
    <row r="3469" spans="1:21" x14ac:dyDescent="0.3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2"/>
        <v>101</v>
      </c>
      <c r="P3469">
        <f t="shared" si="271"/>
        <v>64.47</v>
      </c>
      <c r="Q3469" s="9" t="s">
        <v>8315</v>
      </c>
      <c r="R3469" t="s">
        <v>8316</v>
      </c>
      <c r="S3469" s="16">
        <f t="shared" si="268"/>
        <v>42053.671666666662</v>
      </c>
      <c r="T3469" s="16">
        <f t="shared" si="269"/>
        <v>42083.630000000005</v>
      </c>
      <c r="U3469">
        <f t="shared" si="270"/>
        <v>2015</v>
      </c>
    </row>
    <row r="3470" spans="1:21" ht="43.2" x14ac:dyDescent="0.3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2"/>
        <v>122</v>
      </c>
      <c r="P3470">
        <f t="shared" si="271"/>
        <v>716.35</v>
      </c>
      <c r="Q3470" s="9" t="s">
        <v>8315</v>
      </c>
      <c r="R3470" t="s">
        <v>8316</v>
      </c>
      <c r="S3470" s="16">
        <f t="shared" si="268"/>
        <v>42605.765381944439</v>
      </c>
      <c r="T3470" s="16">
        <f t="shared" si="269"/>
        <v>42634.125</v>
      </c>
      <c r="U3470">
        <f t="shared" si="270"/>
        <v>2016</v>
      </c>
    </row>
    <row r="3471" spans="1:21" ht="57.6" x14ac:dyDescent="0.3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2"/>
        <v>113</v>
      </c>
      <c r="P3471">
        <f t="shared" si="271"/>
        <v>50.4</v>
      </c>
      <c r="Q3471" s="9" t="s">
        <v>8315</v>
      </c>
      <c r="R3471" t="s">
        <v>8316</v>
      </c>
      <c r="S3471" s="16">
        <f t="shared" si="268"/>
        <v>42458.641724537039</v>
      </c>
      <c r="T3471" s="16">
        <f t="shared" si="269"/>
        <v>42488.641724537039</v>
      </c>
      <c r="U3471">
        <f t="shared" si="270"/>
        <v>2016</v>
      </c>
    </row>
    <row r="3472" spans="1:21" ht="28.8" x14ac:dyDescent="0.3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2"/>
        <v>150</v>
      </c>
      <c r="P3472">
        <f t="shared" si="271"/>
        <v>41.67</v>
      </c>
      <c r="Q3472" s="9" t="s">
        <v>8315</v>
      </c>
      <c r="R3472" t="s">
        <v>8316</v>
      </c>
      <c r="S3472" s="16">
        <f t="shared" si="268"/>
        <v>42529.022013888884</v>
      </c>
      <c r="T3472" s="16">
        <f t="shared" si="269"/>
        <v>42566.901388888888</v>
      </c>
      <c r="U3472">
        <f t="shared" si="270"/>
        <v>2016</v>
      </c>
    </row>
    <row r="3473" spans="1:21" ht="43.2" x14ac:dyDescent="0.3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2"/>
        <v>215</v>
      </c>
      <c r="P3473">
        <f t="shared" si="271"/>
        <v>35.770000000000003</v>
      </c>
      <c r="Q3473" s="9" t="s">
        <v>8315</v>
      </c>
      <c r="R3473" t="s">
        <v>8316</v>
      </c>
      <c r="S3473" s="16">
        <f t="shared" si="268"/>
        <v>41841.820486111108</v>
      </c>
      <c r="T3473" s="16">
        <f t="shared" si="269"/>
        <v>41882.833333333336</v>
      </c>
      <c r="U3473">
        <f t="shared" si="270"/>
        <v>2014</v>
      </c>
    </row>
    <row r="3474" spans="1:21" ht="43.2" x14ac:dyDescent="0.3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2"/>
        <v>102</v>
      </c>
      <c r="P3474">
        <f t="shared" si="271"/>
        <v>88.74</v>
      </c>
      <c r="Q3474" s="9" t="s">
        <v>8315</v>
      </c>
      <c r="R3474" t="s">
        <v>8316</v>
      </c>
      <c r="S3474" s="16">
        <f t="shared" si="268"/>
        <v>41928.170497685183</v>
      </c>
      <c r="T3474" s="16">
        <f t="shared" si="269"/>
        <v>41949.249305555553</v>
      </c>
      <c r="U3474">
        <f t="shared" si="270"/>
        <v>2014</v>
      </c>
    </row>
    <row r="3475" spans="1:21" ht="43.2" x14ac:dyDescent="0.3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2"/>
        <v>100</v>
      </c>
      <c r="P3475">
        <f t="shared" si="271"/>
        <v>148.47999999999999</v>
      </c>
      <c r="Q3475" s="9" t="s">
        <v>8315</v>
      </c>
      <c r="R3475" t="s">
        <v>8316</v>
      </c>
      <c r="S3475" s="16">
        <f t="shared" si="268"/>
        <v>42062.834444444445</v>
      </c>
      <c r="T3475" s="16">
        <f t="shared" si="269"/>
        <v>42083.852083333331</v>
      </c>
      <c r="U3475">
        <f t="shared" si="270"/>
        <v>2015</v>
      </c>
    </row>
    <row r="3476" spans="1:21" ht="43.2" x14ac:dyDescent="0.3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2"/>
        <v>101</v>
      </c>
      <c r="P3476">
        <f t="shared" si="271"/>
        <v>51.79</v>
      </c>
      <c r="Q3476" s="9" t="s">
        <v>8315</v>
      </c>
      <c r="R3476" t="s">
        <v>8316</v>
      </c>
      <c r="S3476" s="16">
        <f t="shared" si="268"/>
        <v>42541.501516203702</v>
      </c>
      <c r="T3476" s="16">
        <f t="shared" si="269"/>
        <v>42571.501516203702</v>
      </c>
      <c r="U3476">
        <f t="shared" si="270"/>
        <v>2016</v>
      </c>
    </row>
    <row r="3477" spans="1:21" ht="43.2" x14ac:dyDescent="0.3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2"/>
        <v>113</v>
      </c>
      <c r="P3477">
        <f t="shared" si="271"/>
        <v>20</v>
      </c>
      <c r="Q3477" s="9" t="s">
        <v>8315</v>
      </c>
      <c r="R3477" t="s">
        <v>8316</v>
      </c>
      <c r="S3477" s="16">
        <f t="shared" si="268"/>
        <v>41918.880833333329</v>
      </c>
      <c r="T3477" s="16">
        <f t="shared" si="269"/>
        <v>41946</v>
      </c>
      <c r="U3477">
        <f t="shared" si="270"/>
        <v>2014</v>
      </c>
    </row>
    <row r="3478" spans="1:21" ht="43.2" x14ac:dyDescent="0.3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2"/>
        <v>104</v>
      </c>
      <c r="P3478">
        <f t="shared" si="271"/>
        <v>52</v>
      </c>
      <c r="Q3478" s="9" t="s">
        <v>8315</v>
      </c>
      <c r="R3478" t="s">
        <v>8316</v>
      </c>
      <c r="S3478" s="16">
        <f t="shared" si="268"/>
        <v>41921.279976851853</v>
      </c>
      <c r="T3478" s="16">
        <f t="shared" si="269"/>
        <v>41939.125</v>
      </c>
      <c r="U3478">
        <f t="shared" si="270"/>
        <v>2014</v>
      </c>
    </row>
    <row r="3479" spans="1:21" ht="43.2" x14ac:dyDescent="0.3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2"/>
        <v>115</v>
      </c>
      <c r="P3479">
        <f t="shared" si="271"/>
        <v>53.23</v>
      </c>
      <c r="Q3479" s="9" t="s">
        <v>8315</v>
      </c>
      <c r="R3479" t="s">
        <v>8316</v>
      </c>
      <c r="S3479" s="16">
        <f t="shared" si="268"/>
        <v>42128.736608796295</v>
      </c>
      <c r="T3479" s="16">
        <f t="shared" si="269"/>
        <v>42141.125</v>
      </c>
      <c r="U3479">
        <f t="shared" si="270"/>
        <v>2015</v>
      </c>
    </row>
    <row r="3480" spans="1:21" ht="43.2" x14ac:dyDescent="0.3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2"/>
        <v>113</v>
      </c>
      <c r="P3480">
        <f t="shared" si="271"/>
        <v>39.6</v>
      </c>
      <c r="Q3480" s="9" t="s">
        <v>8315</v>
      </c>
      <c r="R3480" t="s">
        <v>8316</v>
      </c>
      <c r="S3480" s="16">
        <f t="shared" si="268"/>
        <v>42053.916921296302</v>
      </c>
      <c r="T3480" s="16">
        <f t="shared" si="269"/>
        <v>42079.875</v>
      </c>
      <c r="U3480">
        <f t="shared" si="270"/>
        <v>2015</v>
      </c>
    </row>
    <row r="3481" spans="1:21" ht="43.2" x14ac:dyDescent="0.3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2"/>
        <v>128</v>
      </c>
      <c r="P3481">
        <f t="shared" si="271"/>
        <v>34.25</v>
      </c>
      <c r="Q3481" s="9" t="s">
        <v>8315</v>
      </c>
      <c r="R3481" t="s">
        <v>8316</v>
      </c>
      <c r="S3481" s="16">
        <f t="shared" si="268"/>
        <v>41781.855092592588</v>
      </c>
      <c r="T3481" s="16">
        <f t="shared" si="269"/>
        <v>41811.855092592588</v>
      </c>
      <c r="U3481">
        <f t="shared" si="270"/>
        <v>2014</v>
      </c>
    </row>
    <row r="3482" spans="1:21" ht="43.2" x14ac:dyDescent="0.3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2"/>
        <v>143</v>
      </c>
      <c r="P3482">
        <f t="shared" si="271"/>
        <v>164.62</v>
      </c>
      <c r="Q3482" s="9" t="s">
        <v>8315</v>
      </c>
      <c r="R3482" t="s">
        <v>8316</v>
      </c>
      <c r="S3482" s="16">
        <f t="shared" si="268"/>
        <v>42171.317442129628</v>
      </c>
      <c r="T3482" s="16">
        <f t="shared" si="269"/>
        <v>42195.875</v>
      </c>
      <c r="U3482">
        <f t="shared" si="270"/>
        <v>2015</v>
      </c>
    </row>
    <row r="3483" spans="1:21" ht="43.2" x14ac:dyDescent="0.3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2"/>
        <v>119</v>
      </c>
      <c r="P3483">
        <f t="shared" si="271"/>
        <v>125.05</v>
      </c>
      <c r="Q3483" s="9" t="s">
        <v>8315</v>
      </c>
      <c r="R3483" t="s">
        <v>8316</v>
      </c>
      <c r="S3483" s="16">
        <f t="shared" si="268"/>
        <v>41989.24754629629</v>
      </c>
      <c r="T3483" s="16">
        <f t="shared" si="269"/>
        <v>42006.24754629629</v>
      </c>
      <c r="U3483">
        <f t="shared" si="270"/>
        <v>2014</v>
      </c>
    </row>
    <row r="3484" spans="1:21" ht="43.2" x14ac:dyDescent="0.3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2"/>
        <v>138</v>
      </c>
      <c r="P3484">
        <f t="shared" si="271"/>
        <v>51.88</v>
      </c>
      <c r="Q3484" s="9" t="s">
        <v>8315</v>
      </c>
      <c r="R3484" t="s">
        <v>8316</v>
      </c>
      <c r="S3484" s="16">
        <f t="shared" si="268"/>
        <v>41796.771597222221</v>
      </c>
      <c r="T3484" s="16">
        <f t="shared" si="269"/>
        <v>41826.771597222221</v>
      </c>
      <c r="U3484">
        <f t="shared" si="270"/>
        <v>2014</v>
      </c>
    </row>
    <row r="3485" spans="1:21" ht="43.2" x14ac:dyDescent="0.3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2"/>
        <v>160</v>
      </c>
      <c r="P3485">
        <f t="shared" si="271"/>
        <v>40.29</v>
      </c>
      <c r="Q3485" s="9" t="s">
        <v>8315</v>
      </c>
      <c r="R3485" t="s">
        <v>8316</v>
      </c>
      <c r="S3485" s="16">
        <f t="shared" si="268"/>
        <v>41793.668761574074</v>
      </c>
      <c r="T3485" s="16">
        <f t="shared" si="269"/>
        <v>41823.668761574074</v>
      </c>
      <c r="U3485">
        <f t="shared" si="270"/>
        <v>2014</v>
      </c>
    </row>
    <row r="3486" spans="1:21" ht="57.6" x14ac:dyDescent="0.3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2"/>
        <v>114</v>
      </c>
      <c r="P3486">
        <f t="shared" si="271"/>
        <v>64.91</v>
      </c>
      <c r="Q3486" s="9" t="s">
        <v>8315</v>
      </c>
      <c r="R3486" t="s">
        <v>8316</v>
      </c>
      <c r="S3486" s="16">
        <f t="shared" si="268"/>
        <v>42506.760405092587</v>
      </c>
      <c r="T3486" s="16">
        <f t="shared" si="269"/>
        <v>42536.760405092587</v>
      </c>
      <c r="U3486">
        <f t="shared" si="270"/>
        <v>2016</v>
      </c>
    </row>
    <row r="3487" spans="1:21" ht="43.2" x14ac:dyDescent="0.3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2"/>
        <v>101</v>
      </c>
      <c r="P3487">
        <f t="shared" si="271"/>
        <v>55.33</v>
      </c>
      <c r="Q3487" s="9" t="s">
        <v>8315</v>
      </c>
      <c r="R3487" t="s">
        <v>8316</v>
      </c>
      <c r="S3487" s="16">
        <f t="shared" si="268"/>
        <v>42372.693055555559</v>
      </c>
      <c r="T3487" s="16">
        <f t="shared" si="269"/>
        <v>42402.693055555559</v>
      </c>
      <c r="U3487">
        <f t="shared" si="270"/>
        <v>2016</v>
      </c>
    </row>
    <row r="3488" spans="1:21" ht="43.2" x14ac:dyDescent="0.3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2"/>
        <v>155</v>
      </c>
      <c r="P3488">
        <f t="shared" si="271"/>
        <v>83.14</v>
      </c>
      <c r="Q3488" s="9" t="s">
        <v>8315</v>
      </c>
      <c r="R3488" t="s">
        <v>8316</v>
      </c>
      <c r="S3488" s="16">
        <f t="shared" si="268"/>
        <v>42126.87501157407</v>
      </c>
      <c r="T3488" s="16">
        <f t="shared" si="269"/>
        <v>42158.290972222225</v>
      </c>
      <c r="U3488">
        <f t="shared" si="270"/>
        <v>2015</v>
      </c>
    </row>
    <row r="3489" spans="1:21" ht="43.2" x14ac:dyDescent="0.3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2"/>
        <v>128</v>
      </c>
      <c r="P3489">
        <f t="shared" si="271"/>
        <v>38.71</v>
      </c>
      <c r="Q3489" s="9" t="s">
        <v>8315</v>
      </c>
      <c r="R3489" t="s">
        <v>8316</v>
      </c>
      <c r="S3489" s="16">
        <f t="shared" si="268"/>
        <v>42149.940416666665</v>
      </c>
      <c r="T3489" s="16">
        <f t="shared" si="269"/>
        <v>42179.940416666665</v>
      </c>
      <c r="U3489">
        <f t="shared" si="270"/>
        <v>2015</v>
      </c>
    </row>
    <row r="3490" spans="1:21" ht="57.6" x14ac:dyDescent="0.3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2"/>
        <v>121</v>
      </c>
      <c r="P3490">
        <f t="shared" si="271"/>
        <v>125.38</v>
      </c>
      <c r="Q3490" s="9" t="s">
        <v>8315</v>
      </c>
      <c r="R3490" t="s">
        <v>8316</v>
      </c>
      <c r="S3490" s="16">
        <f t="shared" si="268"/>
        <v>42087.768055555556</v>
      </c>
      <c r="T3490" s="16">
        <f t="shared" si="269"/>
        <v>42111.666666666672</v>
      </c>
      <c r="U3490">
        <f t="shared" si="270"/>
        <v>2015</v>
      </c>
    </row>
    <row r="3491" spans="1:21" ht="43.2" x14ac:dyDescent="0.3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2"/>
        <v>113</v>
      </c>
      <c r="P3491">
        <f t="shared" si="271"/>
        <v>78.260000000000005</v>
      </c>
      <c r="Q3491" s="9" t="s">
        <v>8315</v>
      </c>
      <c r="R3491" t="s">
        <v>8316</v>
      </c>
      <c r="S3491" s="16">
        <f t="shared" si="268"/>
        <v>41753.635775462964</v>
      </c>
      <c r="T3491" s="16">
        <f t="shared" si="269"/>
        <v>41783.875</v>
      </c>
      <c r="U3491">
        <f t="shared" si="270"/>
        <v>2014</v>
      </c>
    </row>
    <row r="3492" spans="1:21" ht="43.2" x14ac:dyDescent="0.3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2"/>
        <v>128</v>
      </c>
      <c r="P3492">
        <f t="shared" si="271"/>
        <v>47.22</v>
      </c>
      <c r="Q3492" s="9" t="s">
        <v>8315</v>
      </c>
      <c r="R3492" t="s">
        <v>8316</v>
      </c>
      <c r="S3492" s="16">
        <f t="shared" si="268"/>
        <v>42443.802361111113</v>
      </c>
      <c r="T3492" s="16">
        <f t="shared" si="269"/>
        <v>42473.802361111113</v>
      </c>
      <c r="U3492">
        <f t="shared" si="270"/>
        <v>2016</v>
      </c>
    </row>
    <row r="3493" spans="1:21" ht="43.2" x14ac:dyDescent="0.3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2"/>
        <v>158</v>
      </c>
      <c r="P3493">
        <f t="shared" si="271"/>
        <v>79.099999999999994</v>
      </c>
      <c r="Q3493" s="9" t="s">
        <v>8315</v>
      </c>
      <c r="R3493" t="s">
        <v>8316</v>
      </c>
      <c r="S3493" s="16">
        <f t="shared" si="268"/>
        <v>42121.249814814815</v>
      </c>
      <c r="T3493" s="16">
        <f t="shared" si="269"/>
        <v>42142.249814814815</v>
      </c>
      <c r="U3493">
        <f t="shared" si="270"/>
        <v>2015</v>
      </c>
    </row>
    <row r="3494" spans="1:21" ht="43.2" x14ac:dyDescent="0.3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2"/>
        <v>105</v>
      </c>
      <c r="P3494">
        <f t="shared" si="271"/>
        <v>114.29</v>
      </c>
      <c r="Q3494" s="9" t="s">
        <v>8315</v>
      </c>
      <c r="R3494" t="s">
        <v>8316</v>
      </c>
      <c r="S3494" s="16">
        <f t="shared" si="268"/>
        <v>42268.009224537032</v>
      </c>
      <c r="T3494" s="16">
        <f t="shared" si="269"/>
        <v>42303.009224537032</v>
      </c>
      <c r="U3494">
        <f t="shared" si="270"/>
        <v>2015</v>
      </c>
    </row>
    <row r="3495" spans="1:21" ht="43.2" x14ac:dyDescent="0.3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2"/>
        <v>100</v>
      </c>
      <c r="P3495">
        <f t="shared" si="271"/>
        <v>51.72</v>
      </c>
      <c r="Q3495" s="9" t="s">
        <v>8315</v>
      </c>
      <c r="R3495" t="s">
        <v>8316</v>
      </c>
      <c r="S3495" s="16">
        <f t="shared" si="268"/>
        <v>41848.866157407407</v>
      </c>
      <c r="T3495" s="16">
        <f t="shared" si="269"/>
        <v>41868.21597222222</v>
      </c>
      <c r="U3495">
        <f t="shared" si="270"/>
        <v>2014</v>
      </c>
    </row>
    <row r="3496" spans="1:21" ht="43.2" x14ac:dyDescent="0.3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2"/>
        <v>100</v>
      </c>
      <c r="P3496">
        <f t="shared" si="271"/>
        <v>30.77</v>
      </c>
      <c r="Q3496" s="9" t="s">
        <v>8315</v>
      </c>
      <c r="R3496" t="s">
        <v>8316</v>
      </c>
      <c r="S3496" s="16">
        <f t="shared" si="268"/>
        <v>42689.214988425927</v>
      </c>
      <c r="T3496" s="16">
        <f t="shared" si="269"/>
        <v>42700.25</v>
      </c>
      <c r="U3496">
        <f t="shared" si="270"/>
        <v>2016</v>
      </c>
    </row>
    <row r="3497" spans="1:21" ht="43.2" x14ac:dyDescent="0.3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2"/>
        <v>107</v>
      </c>
      <c r="P3497">
        <f t="shared" si="271"/>
        <v>74.209999999999994</v>
      </c>
      <c r="Q3497" s="9" t="s">
        <v>8315</v>
      </c>
      <c r="R3497" t="s">
        <v>8316</v>
      </c>
      <c r="S3497" s="16">
        <f t="shared" si="268"/>
        <v>41915.762835648151</v>
      </c>
      <c r="T3497" s="16">
        <f t="shared" si="269"/>
        <v>41944.720833333333</v>
      </c>
      <c r="U3497">
        <f t="shared" si="270"/>
        <v>2014</v>
      </c>
    </row>
    <row r="3498" spans="1:21" ht="57.6" x14ac:dyDescent="0.3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2"/>
        <v>124</v>
      </c>
      <c r="P3498">
        <f t="shared" si="271"/>
        <v>47.85</v>
      </c>
      <c r="Q3498" s="9" t="s">
        <v>8315</v>
      </c>
      <c r="R3498" t="s">
        <v>8316</v>
      </c>
      <c r="S3498" s="16">
        <f t="shared" si="268"/>
        <v>42584.846828703703</v>
      </c>
      <c r="T3498" s="16">
        <f t="shared" si="269"/>
        <v>42624.846828703703</v>
      </c>
      <c r="U3498">
        <f t="shared" si="270"/>
        <v>2016</v>
      </c>
    </row>
    <row r="3499" spans="1:21" ht="57.6" x14ac:dyDescent="0.3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2"/>
        <v>109</v>
      </c>
      <c r="P3499">
        <f t="shared" si="271"/>
        <v>34.409999999999997</v>
      </c>
      <c r="Q3499" s="9" t="s">
        <v>8315</v>
      </c>
      <c r="R3499" t="s">
        <v>8316</v>
      </c>
      <c r="S3499" s="16">
        <f t="shared" si="268"/>
        <v>42511.741944444439</v>
      </c>
      <c r="T3499" s="16">
        <f t="shared" si="269"/>
        <v>42523.916666666672</v>
      </c>
      <c r="U3499">
        <f t="shared" si="270"/>
        <v>2016</v>
      </c>
    </row>
    <row r="3500" spans="1:21" ht="57.6" x14ac:dyDescent="0.3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2"/>
        <v>102</v>
      </c>
      <c r="P3500">
        <f t="shared" si="271"/>
        <v>40.24</v>
      </c>
      <c r="Q3500" s="9" t="s">
        <v>8315</v>
      </c>
      <c r="R3500" t="s">
        <v>8316</v>
      </c>
      <c r="S3500" s="16">
        <f t="shared" si="268"/>
        <v>42459.15861111111</v>
      </c>
      <c r="T3500" s="16">
        <f t="shared" si="269"/>
        <v>42518.905555555553</v>
      </c>
      <c r="U3500">
        <f t="shared" si="270"/>
        <v>2016</v>
      </c>
    </row>
    <row r="3501" spans="1:21" ht="43.2" x14ac:dyDescent="0.3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2"/>
        <v>106</v>
      </c>
      <c r="P3501">
        <f t="shared" si="271"/>
        <v>60.29</v>
      </c>
      <c r="Q3501" s="9" t="s">
        <v>8315</v>
      </c>
      <c r="R3501" t="s">
        <v>8316</v>
      </c>
      <c r="S3501" s="16">
        <f t="shared" si="268"/>
        <v>42132.036168981482</v>
      </c>
      <c r="T3501" s="16">
        <f t="shared" si="269"/>
        <v>42186.290972222225</v>
      </c>
      <c r="U3501">
        <f t="shared" si="270"/>
        <v>2015</v>
      </c>
    </row>
    <row r="3502" spans="1:21" ht="57.6" x14ac:dyDescent="0.3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2"/>
        <v>106</v>
      </c>
      <c r="P3502">
        <f t="shared" si="271"/>
        <v>25.31</v>
      </c>
      <c r="Q3502" s="9" t="s">
        <v>8315</v>
      </c>
      <c r="R3502" t="s">
        <v>8316</v>
      </c>
      <c r="S3502" s="16">
        <f t="shared" si="268"/>
        <v>42419.91942129629</v>
      </c>
      <c r="T3502" s="16">
        <f t="shared" si="269"/>
        <v>42436.207638888889</v>
      </c>
      <c r="U3502">
        <f t="shared" si="270"/>
        <v>2016</v>
      </c>
    </row>
    <row r="3503" spans="1:21" ht="43.2" x14ac:dyDescent="0.3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2"/>
        <v>101</v>
      </c>
      <c r="P3503">
        <f t="shared" si="271"/>
        <v>35.950000000000003</v>
      </c>
      <c r="Q3503" s="9" t="s">
        <v>8315</v>
      </c>
      <c r="R3503" t="s">
        <v>8316</v>
      </c>
      <c r="S3503" s="16">
        <f t="shared" si="268"/>
        <v>42233.763831018514</v>
      </c>
      <c r="T3503" s="16">
        <f t="shared" si="269"/>
        <v>42258.763831018514</v>
      </c>
      <c r="U3503">
        <f t="shared" si="270"/>
        <v>2015</v>
      </c>
    </row>
    <row r="3504" spans="1:21" ht="43.2" x14ac:dyDescent="0.3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2"/>
        <v>105</v>
      </c>
      <c r="P3504">
        <f t="shared" si="271"/>
        <v>136</v>
      </c>
      <c r="Q3504" s="9" t="s">
        <v>8315</v>
      </c>
      <c r="R3504" t="s">
        <v>8316</v>
      </c>
      <c r="S3504" s="16">
        <f t="shared" si="268"/>
        <v>42430.839398148149</v>
      </c>
      <c r="T3504" s="16">
        <f t="shared" si="269"/>
        <v>42445.165972222225</v>
      </c>
      <c r="U3504">
        <f t="shared" si="270"/>
        <v>2016</v>
      </c>
    </row>
    <row r="3505" spans="1:21" ht="43.2" x14ac:dyDescent="0.3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2"/>
        <v>108</v>
      </c>
      <c r="P3505">
        <f t="shared" si="271"/>
        <v>70.760000000000005</v>
      </c>
      <c r="Q3505" s="9" t="s">
        <v>8315</v>
      </c>
      <c r="R3505" t="s">
        <v>8316</v>
      </c>
      <c r="S3505" s="16">
        <f t="shared" si="268"/>
        <v>42545.478333333333</v>
      </c>
      <c r="T3505" s="16">
        <f t="shared" si="269"/>
        <v>42575.478333333333</v>
      </c>
      <c r="U3505">
        <f t="shared" si="270"/>
        <v>2016</v>
      </c>
    </row>
    <row r="3506" spans="1:21" ht="43.2" x14ac:dyDescent="0.3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2"/>
        <v>100</v>
      </c>
      <c r="P3506">
        <f t="shared" si="271"/>
        <v>125</v>
      </c>
      <c r="Q3506" s="9" t="s">
        <v>8315</v>
      </c>
      <c r="R3506" t="s">
        <v>8316</v>
      </c>
      <c r="S3506" s="16">
        <f t="shared" si="268"/>
        <v>42297.748738425929</v>
      </c>
      <c r="T3506" s="16">
        <f t="shared" si="269"/>
        <v>42327.790405092594</v>
      </c>
      <c r="U3506">
        <f t="shared" si="270"/>
        <v>2015</v>
      </c>
    </row>
    <row r="3507" spans="1:21" ht="86.4" x14ac:dyDescent="0.3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2"/>
        <v>104</v>
      </c>
      <c r="P3507">
        <f t="shared" si="271"/>
        <v>66.510000000000005</v>
      </c>
      <c r="Q3507" s="9" t="s">
        <v>8315</v>
      </c>
      <c r="R3507" t="s">
        <v>8316</v>
      </c>
      <c r="S3507" s="16">
        <f t="shared" si="268"/>
        <v>41760.935706018521</v>
      </c>
      <c r="T3507" s="16">
        <f t="shared" si="269"/>
        <v>41772.166666666664</v>
      </c>
      <c r="U3507">
        <f t="shared" si="270"/>
        <v>2014</v>
      </c>
    </row>
    <row r="3508" spans="1:21" ht="43.2" x14ac:dyDescent="0.3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2"/>
        <v>102</v>
      </c>
      <c r="P3508">
        <f t="shared" si="271"/>
        <v>105</v>
      </c>
      <c r="Q3508" s="9" t="s">
        <v>8315</v>
      </c>
      <c r="R3508" t="s">
        <v>8316</v>
      </c>
      <c r="S3508" s="16">
        <f t="shared" si="268"/>
        <v>41829.734259259261</v>
      </c>
      <c r="T3508" s="16">
        <f t="shared" si="269"/>
        <v>41874.734259259261</v>
      </c>
      <c r="U3508">
        <f t="shared" si="270"/>
        <v>2014</v>
      </c>
    </row>
    <row r="3509" spans="1:21" ht="43.2" x14ac:dyDescent="0.3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2"/>
        <v>104</v>
      </c>
      <c r="P3509">
        <f t="shared" si="271"/>
        <v>145</v>
      </c>
      <c r="Q3509" s="9" t="s">
        <v>8315</v>
      </c>
      <c r="R3509" t="s">
        <v>8316</v>
      </c>
      <c r="S3509" s="16">
        <f t="shared" si="268"/>
        <v>42491.92288194444</v>
      </c>
      <c r="T3509" s="16">
        <f t="shared" si="269"/>
        <v>42521.92288194444</v>
      </c>
      <c r="U3509">
        <f t="shared" si="270"/>
        <v>2016</v>
      </c>
    </row>
    <row r="3510" spans="1:21" ht="43.2" x14ac:dyDescent="0.3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2"/>
        <v>180</v>
      </c>
      <c r="P3510">
        <f t="shared" si="271"/>
        <v>12</v>
      </c>
      <c r="Q3510" s="9" t="s">
        <v>8315</v>
      </c>
      <c r="R3510" t="s">
        <v>8316</v>
      </c>
      <c r="S3510" s="16">
        <f t="shared" si="268"/>
        <v>42477.729780092588</v>
      </c>
      <c r="T3510" s="16">
        <f t="shared" si="269"/>
        <v>42500.875</v>
      </c>
      <c r="U3510">
        <f t="shared" si="270"/>
        <v>2016</v>
      </c>
    </row>
    <row r="3511" spans="1:21" ht="43.2" x14ac:dyDescent="0.3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2"/>
        <v>106</v>
      </c>
      <c r="P3511">
        <f t="shared" si="271"/>
        <v>96.67</v>
      </c>
      <c r="Q3511" s="9" t="s">
        <v>8315</v>
      </c>
      <c r="R3511" t="s">
        <v>8316</v>
      </c>
      <c r="S3511" s="16">
        <f t="shared" si="268"/>
        <v>41950.859560185185</v>
      </c>
      <c r="T3511" s="16">
        <f t="shared" si="269"/>
        <v>41964.204861111109</v>
      </c>
      <c r="U3511">
        <f t="shared" si="270"/>
        <v>2014</v>
      </c>
    </row>
    <row r="3512" spans="1:21" ht="57.6" x14ac:dyDescent="0.3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2"/>
        <v>101</v>
      </c>
      <c r="P3512">
        <f t="shared" si="271"/>
        <v>60.33</v>
      </c>
      <c r="Q3512" s="9" t="s">
        <v>8315</v>
      </c>
      <c r="R3512" t="s">
        <v>8316</v>
      </c>
      <c r="S3512" s="16">
        <f t="shared" si="268"/>
        <v>41802.62090277778</v>
      </c>
      <c r="T3512" s="16">
        <f t="shared" si="269"/>
        <v>41822.62090277778</v>
      </c>
      <c r="U3512">
        <f t="shared" si="270"/>
        <v>2014</v>
      </c>
    </row>
    <row r="3513" spans="1:21" ht="43.2" x14ac:dyDescent="0.3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2"/>
        <v>101</v>
      </c>
      <c r="P3513">
        <f t="shared" si="271"/>
        <v>79.89</v>
      </c>
      <c r="Q3513" s="9" t="s">
        <v>8315</v>
      </c>
      <c r="R3513" t="s">
        <v>8316</v>
      </c>
      <c r="S3513" s="16">
        <f t="shared" si="268"/>
        <v>41927.873784722222</v>
      </c>
      <c r="T3513" s="16">
        <f t="shared" si="269"/>
        <v>41950.770833333336</v>
      </c>
      <c r="U3513">
        <f t="shared" si="270"/>
        <v>2014</v>
      </c>
    </row>
    <row r="3514" spans="1:21" ht="43.2" x14ac:dyDescent="0.3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2"/>
        <v>100</v>
      </c>
      <c r="P3514">
        <f t="shared" si="271"/>
        <v>58.82</v>
      </c>
      <c r="Q3514" s="9" t="s">
        <v>8315</v>
      </c>
      <c r="R3514" t="s">
        <v>8316</v>
      </c>
      <c r="S3514" s="16">
        <f t="shared" si="268"/>
        <v>42057.536944444444</v>
      </c>
      <c r="T3514" s="16">
        <f t="shared" si="269"/>
        <v>42117.49527777778</v>
      </c>
      <c r="U3514">
        <f t="shared" si="270"/>
        <v>2015</v>
      </c>
    </row>
    <row r="3515" spans="1:21" ht="43.2" x14ac:dyDescent="0.3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2"/>
        <v>118</v>
      </c>
      <c r="P3515">
        <f t="shared" si="271"/>
        <v>75.34</v>
      </c>
      <c r="Q3515" s="9" t="s">
        <v>8315</v>
      </c>
      <c r="R3515" t="s">
        <v>8316</v>
      </c>
      <c r="S3515" s="16">
        <f t="shared" si="268"/>
        <v>41781.096203703702</v>
      </c>
      <c r="T3515" s="16">
        <f t="shared" si="269"/>
        <v>41794.207638888889</v>
      </c>
      <c r="U3515">
        <f t="shared" si="270"/>
        <v>2014</v>
      </c>
    </row>
    <row r="3516" spans="1:21" ht="43.2" x14ac:dyDescent="0.3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2"/>
        <v>110</v>
      </c>
      <c r="P3516">
        <f t="shared" si="271"/>
        <v>55</v>
      </c>
      <c r="Q3516" s="9" t="s">
        <v>8315</v>
      </c>
      <c r="R3516" t="s">
        <v>8316</v>
      </c>
      <c r="S3516" s="16">
        <f t="shared" si="268"/>
        <v>42020.846666666665</v>
      </c>
      <c r="T3516" s="16">
        <f t="shared" si="269"/>
        <v>42037.207638888889</v>
      </c>
      <c r="U3516">
        <f t="shared" si="270"/>
        <v>2015</v>
      </c>
    </row>
    <row r="3517" spans="1:21" ht="43.2" x14ac:dyDescent="0.3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2"/>
        <v>103</v>
      </c>
      <c r="P3517">
        <f t="shared" si="271"/>
        <v>66.959999999999994</v>
      </c>
      <c r="Q3517" s="9" t="s">
        <v>8315</v>
      </c>
      <c r="R3517" t="s">
        <v>8316</v>
      </c>
      <c r="S3517" s="16">
        <f t="shared" si="268"/>
        <v>42125.772812499999</v>
      </c>
      <c r="T3517" s="16">
        <f t="shared" si="269"/>
        <v>42155.772812499999</v>
      </c>
      <c r="U3517">
        <f t="shared" si="270"/>
        <v>2015</v>
      </c>
    </row>
    <row r="3518" spans="1:21" ht="43.2" x14ac:dyDescent="0.3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2"/>
        <v>100</v>
      </c>
      <c r="P3518">
        <f t="shared" si="271"/>
        <v>227.27</v>
      </c>
      <c r="Q3518" s="9" t="s">
        <v>8315</v>
      </c>
      <c r="R3518" t="s">
        <v>8316</v>
      </c>
      <c r="S3518" s="16">
        <f t="shared" si="268"/>
        <v>41856.010069444441</v>
      </c>
      <c r="T3518" s="16">
        <f t="shared" si="269"/>
        <v>41890.125</v>
      </c>
      <c r="U3518">
        <f t="shared" si="270"/>
        <v>2014</v>
      </c>
    </row>
    <row r="3519" spans="1:21" ht="43.2" x14ac:dyDescent="0.3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2"/>
        <v>100</v>
      </c>
      <c r="P3519">
        <f t="shared" si="271"/>
        <v>307.69</v>
      </c>
      <c r="Q3519" s="9" t="s">
        <v>8315</v>
      </c>
      <c r="R3519" t="s">
        <v>8316</v>
      </c>
      <c r="S3519" s="16">
        <f t="shared" si="268"/>
        <v>41794.817523148151</v>
      </c>
      <c r="T3519" s="16">
        <f t="shared" si="269"/>
        <v>41824.458333333336</v>
      </c>
      <c r="U3519">
        <f t="shared" si="270"/>
        <v>2014</v>
      </c>
    </row>
    <row r="3520" spans="1:21" ht="43.2" x14ac:dyDescent="0.3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2"/>
        <v>110</v>
      </c>
      <c r="P3520">
        <f t="shared" si="271"/>
        <v>50.02</v>
      </c>
      <c r="Q3520" s="9" t="s">
        <v>8315</v>
      </c>
      <c r="R3520" t="s">
        <v>8316</v>
      </c>
      <c r="S3520" s="16">
        <f t="shared" si="268"/>
        <v>41893.783553240741</v>
      </c>
      <c r="T3520" s="16">
        <f t="shared" si="269"/>
        <v>41914.597916666666</v>
      </c>
      <c r="U3520">
        <f t="shared" si="270"/>
        <v>2014</v>
      </c>
    </row>
    <row r="3521" spans="1:21" ht="43.2" x14ac:dyDescent="0.3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2"/>
        <v>101</v>
      </c>
      <c r="P3521">
        <f t="shared" si="271"/>
        <v>72.39</v>
      </c>
      <c r="Q3521" s="9" t="s">
        <v>8315</v>
      </c>
      <c r="R3521" t="s">
        <v>8316</v>
      </c>
      <c r="S3521" s="16">
        <f t="shared" si="268"/>
        <v>42037.598958333328</v>
      </c>
      <c r="T3521" s="16">
        <f t="shared" si="269"/>
        <v>42067.598958333328</v>
      </c>
      <c r="U3521">
        <f t="shared" si="270"/>
        <v>2015</v>
      </c>
    </row>
    <row r="3522" spans="1:21" ht="43.2" x14ac:dyDescent="0.3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72"/>
        <v>101</v>
      </c>
      <c r="P3522">
        <f t="shared" si="271"/>
        <v>95.95</v>
      </c>
      <c r="Q3522" s="9" t="s">
        <v>8315</v>
      </c>
      <c r="R3522" t="s">
        <v>8316</v>
      </c>
      <c r="S3522" s="16">
        <f t="shared" si="268"/>
        <v>42227.824212962965</v>
      </c>
      <c r="T3522" s="16">
        <f t="shared" si="269"/>
        <v>42253.57430555555</v>
      </c>
      <c r="U3522">
        <f t="shared" si="270"/>
        <v>2015</v>
      </c>
    </row>
    <row r="3523" spans="1:21" ht="57.6" x14ac:dyDescent="0.3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72"/>
        <v>169</v>
      </c>
      <c r="P3523">
        <f t="shared" si="271"/>
        <v>45.62</v>
      </c>
      <c r="Q3523" s="9" t="s">
        <v>8315</v>
      </c>
      <c r="R3523" t="s">
        <v>8316</v>
      </c>
      <c r="S3523" s="16">
        <f t="shared" ref="S3523:S3586" si="273">(((J3523/60)/60)/24)+DATE(1970,1,1)</f>
        <v>41881.361342592594</v>
      </c>
      <c r="T3523" s="16">
        <f t="shared" ref="T3523:T3586" si="274">(((I3523/60)/60)/24)+DATE(1970,1,1)</f>
        <v>41911.361342592594</v>
      </c>
      <c r="U3523">
        <f t="shared" ref="U3523:U3586" si="275">YEAR(S:S)</f>
        <v>2014</v>
      </c>
    </row>
    <row r="3524" spans="1:21" ht="43.2" x14ac:dyDescent="0.3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2"/>
        <v>100</v>
      </c>
      <c r="P3524">
        <f t="shared" ref="P3524:P3587" si="276">IFERROR(ROUND(E3524/L3524,2), "N/A")</f>
        <v>41.03</v>
      </c>
      <c r="Q3524" s="9" t="s">
        <v>8315</v>
      </c>
      <c r="R3524" t="s">
        <v>8316</v>
      </c>
      <c r="S3524" s="16">
        <f t="shared" si="273"/>
        <v>42234.789884259255</v>
      </c>
      <c r="T3524" s="16">
        <f t="shared" si="274"/>
        <v>42262.420833333337</v>
      </c>
      <c r="U3524">
        <f t="shared" si="275"/>
        <v>2015</v>
      </c>
    </row>
    <row r="3525" spans="1:21" ht="43.2" x14ac:dyDescent="0.3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ref="O3525:O3588" si="277">ROUND(E3525/D3525*100,0)</f>
        <v>114</v>
      </c>
      <c r="P3525">
        <f t="shared" si="276"/>
        <v>56.83</v>
      </c>
      <c r="Q3525" s="9" t="s">
        <v>8315</v>
      </c>
      <c r="R3525" t="s">
        <v>8316</v>
      </c>
      <c r="S3525" s="16">
        <f t="shared" si="273"/>
        <v>42581.397546296299</v>
      </c>
      <c r="T3525" s="16">
        <f t="shared" si="274"/>
        <v>42638.958333333328</v>
      </c>
      <c r="U3525">
        <f t="shared" si="275"/>
        <v>2016</v>
      </c>
    </row>
    <row r="3526" spans="1:21" ht="43.2" x14ac:dyDescent="0.3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7"/>
        <v>102</v>
      </c>
      <c r="P3526">
        <f t="shared" si="276"/>
        <v>137.24</v>
      </c>
      <c r="Q3526" s="9" t="s">
        <v>8315</v>
      </c>
      <c r="R3526" t="s">
        <v>8316</v>
      </c>
      <c r="S3526" s="16">
        <f t="shared" si="273"/>
        <v>41880.76357638889</v>
      </c>
      <c r="T3526" s="16">
        <f t="shared" si="274"/>
        <v>41895.166666666664</v>
      </c>
      <c r="U3526">
        <f t="shared" si="275"/>
        <v>2014</v>
      </c>
    </row>
    <row r="3527" spans="1:21" ht="43.2" x14ac:dyDescent="0.3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7"/>
        <v>106</v>
      </c>
      <c r="P3527">
        <f t="shared" si="276"/>
        <v>75.709999999999994</v>
      </c>
      <c r="Q3527" s="9" t="s">
        <v>8315</v>
      </c>
      <c r="R3527" t="s">
        <v>8316</v>
      </c>
      <c r="S3527" s="16">
        <f t="shared" si="273"/>
        <v>42214.6956712963</v>
      </c>
      <c r="T3527" s="16">
        <f t="shared" si="274"/>
        <v>42225.666666666672</v>
      </c>
      <c r="U3527">
        <f t="shared" si="275"/>
        <v>2015</v>
      </c>
    </row>
    <row r="3528" spans="1:21" ht="43.2" x14ac:dyDescent="0.3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7"/>
        <v>102</v>
      </c>
      <c r="P3528">
        <f t="shared" si="276"/>
        <v>99</v>
      </c>
      <c r="Q3528" s="9" t="s">
        <v>8315</v>
      </c>
      <c r="R3528" t="s">
        <v>8316</v>
      </c>
      <c r="S3528" s="16">
        <f t="shared" si="273"/>
        <v>42460.335312499999</v>
      </c>
      <c r="T3528" s="16">
        <f t="shared" si="274"/>
        <v>42488.249305555553</v>
      </c>
      <c r="U3528">
        <f t="shared" si="275"/>
        <v>2016</v>
      </c>
    </row>
    <row r="3529" spans="1:21" ht="43.2" x14ac:dyDescent="0.3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7"/>
        <v>117</v>
      </c>
      <c r="P3529">
        <f t="shared" si="276"/>
        <v>81.569999999999993</v>
      </c>
      <c r="Q3529" s="9" t="s">
        <v>8315</v>
      </c>
      <c r="R3529" t="s">
        <v>8316</v>
      </c>
      <c r="S3529" s="16">
        <f t="shared" si="273"/>
        <v>42167.023206018523</v>
      </c>
      <c r="T3529" s="16">
        <f t="shared" si="274"/>
        <v>42196.165972222225</v>
      </c>
      <c r="U3529">
        <f t="shared" si="275"/>
        <v>2015</v>
      </c>
    </row>
    <row r="3530" spans="1:21" ht="43.2" x14ac:dyDescent="0.3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7"/>
        <v>101</v>
      </c>
      <c r="P3530">
        <f t="shared" si="276"/>
        <v>45.11</v>
      </c>
      <c r="Q3530" s="9" t="s">
        <v>8315</v>
      </c>
      <c r="R3530" t="s">
        <v>8316</v>
      </c>
      <c r="S3530" s="16">
        <f t="shared" si="273"/>
        <v>42733.50136574074</v>
      </c>
      <c r="T3530" s="16">
        <f t="shared" si="274"/>
        <v>42753.50136574074</v>
      </c>
      <c r="U3530">
        <f t="shared" si="275"/>
        <v>2016</v>
      </c>
    </row>
    <row r="3531" spans="1:21" ht="43.2" x14ac:dyDescent="0.3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7"/>
        <v>132</v>
      </c>
      <c r="P3531">
        <f t="shared" si="276"/>
        <v>36.67</v>
      </c>
      <c r="Q3531" s="9" t="s">
        <v>8315</v>
      </c>
      <c r="R3531" t="s">
        <v>8316</v>
      </c>
      <c r="S3531" s="16">
        <f t="shared" si="273"/>
        <v>42177.761782407411</v>
      </c>
      <c r="T3531" s="16">
        <f t="shared" si="274"/>
        <v>42198.041666666672</v>
      </c>
      <c r="U3531">
        <f t="shared" si="275"/>
        <v>2015</v>
      </c>
    </row>
    <row r="3532" spans="1:21" ht="43.2" x14ac:dyDescent="0.3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7"/>
        <v>100</v>
      </c>
      <c r="P3532">
        <f t="shared" si="276"/>
        <v>125</v>
      </c>
      <c r="Q3532" s="9" t="s">
        <v>8315</v>
      </c>
      <c r="R3532" t="s">
        <v>8316</v>
      </c>
      <c r="S3532" s="16">
        <f t="shared" si="273"/>
        <v>42442.623344907406</v>
      </c>
      <c r="T3532" s="16">
        <f t="shared" si="274"/>
        <v>42470.833333333328</v>
      </c>
      <c r="U3532">
        <f t="shared" si="275"/>
        <v>2016</v>
      </c>
    </row>
    <row r="3533" spans="1:21" x14ac:dyDescent="0.3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7"/>
        <v>128</v>
      </c>
      <c r="P3533">
        <f t="shared" si="276"/>
        <v>49.23</v>
      </c>
      <c r="Q3533" s="9" t="s">
        <v>8315</v>
      </c>
      <c r="R3533" t="s">
        <v>8316</v>
      </c>
      <c r="S3533" s="16">
        <f t="shared" si="273"/>
        <v>42521.654328703706</v>
      </c>
      <c r="T3533" s="16">
        <f t="shared" si="274"/>
        <v>42551.654328703706</v>
      </c>
      <c r="U3533">
        <f t="shared" si="275"/>
        <v>2016</v>
      </c>
    </row>
    <row r="3534" spans="1:21" ht="57.6" x14ac:dyDescent="0.3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7"/>
        <v>119</v>
      </c>
      <c r="P3534">
        <f t="shared" si="276"/>
        <v>42.3</v>
      </c>
      <c r="Q3534" s="9" t="s">
        <v>8315</v>
      </c>
      <c r="R3534" t="s">
        <v>8316</v>
      </c>
      <c r="S3534" s="16">
        <f t="shared" si="273"/>
        <v>41884.599849537037</v>
      </c>
      <c r="T3534" s="16">
        <f t="shared" si="274"/>
        <v>41900.165972222225</v>
      </c>
      <c r="U3534">
        <f t="shared" si="275"/>
        <v>2014</v>
      </c>
    </row>
    <row r="3535" spans="1:21" ht="57.6" x14ac:dyDescent="0.3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7"/>
        <v>126</v>
      </c>
      <c r="P3535">
        <f t="shared" si="276"/>
        <v>78.88</v>
      </c>
      <c r="Q3535" s="9" t="s">
        <v>8315</v>
      </c>
      <c r="R3535" t="s">
        <v>8316</v>
      </c>
      <c r="S3535" s="16">
        <f t="shared" si="273"/>
        <v>42289.761192129634</v>
      </c>
      <c r="T3535" s="16">
        <f t="shared" si="274"/>
        <v>42319.802858796291</v>
      </c>
      <c r="U3535">
        <f t="shared" si="275"/>
        <v>2015</v>
      </c>
    </row>
    <row r="3536" spans="1:21" ht="43.2" x14ac:dyDescent="0.3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7"/>
        <v>156</v>
      </c>
      <c r="P3536">
        <f t="shared" si="276"/>
        <v>38.28</v>
      </c>
      <c r="Q3536" s="9" t="s">
        <v>8315</v>
      </c>
      <c r="R3536" t="s">
        <v>8316</v>
      </c>
      <c r="S3536" s="16">
        <f t="shared" si="273"/>
        <v>42243.6252662037</v>
      </c>
      <c r="T3536" s="16">
        <f t="shared" si="274"/>
        <v>42278.6252662037</v>
      </c>
      <c r="U3536">
        <f t="shared" si="275"/>
        <v>2015</v>
      </c>
    </row>
    <row r="3537" spans="1:21" ht="43.2" x14ac:dyDescent="0.3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7"/>
        <v>103</v>
      </c>
      <c r="P3537">
        <f t="shared" si="276"/>
        <v>44.85</v>
      </c>
      <c r="Q3537" s="9" t="s">
        <v>8315</v>
      </c>
      <c r="R3537" t="s">
        <v>8316</v>
      </c>
      <c r="S3537" s="16">
        <f t="shared" si="273"/>
        <v>42248.640162037031</v>
      </c>
      <c r="T3537" s="16">
        <f t="shared" si="274"/>
        <v>42279.75</v>
      </c>
      <c r="U3537">
        <f t="shared" si="275"/>
        <v>2015</v>
      </c>
    </row>
    <row r="3538" spans="1:21" ht="43.2" x14ac:dyDescent="0.3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7"/>
        <v>153</v>
      </c>
      <c r="P3538">
        <f t="shared" si="276"/>
        <v>13.53</v>
      </c>
      <c r="Q3538" s="9" t="s">
        <v>8315</v>
      </c>
      <c r="R3538" t="s">
        <v>8316</v>
      </c>
      <c r="S3538" s="16">
        <f t="shared" si="273"/>
        <v>42328.727141203708</v>
      </c>
      <c r="T3538" s="16">
        <f t="shared" si="274"/>
        <v>42358.499305555553</v>
      </c>
      <c r="U3538">
        <f t="shared" si="275"/>
        <v>2015</v>
      </c>
    </row>
    <row r="3539" spans="1:21" ht="43.2" x14ac:dyDescent="0.3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7"/>
        <v>180</v>
      </c>
      <c r="P3539">
        <f t="shared" si="276"/>
        <v>43.5</v>
      </c>
      <c r="Q3539" s="9" t="s">
        <v>8315</v>
      </c>
      <c r="R3539" t="s">
        <v>8316</v>
      </c>
      <c r="S3539" s="16">
        <f t="shared" si="273"/>
        <v>41923.354351851849</v>
      </c>
      <c r="T3539" s="16">
        <f t="shared" si="274"/>
        <v>41960.332638888889</v>
      </c>
      <c r="U3539">
        <f t="shared" si="275"/>
        <v>2014</v>
      </c>
    </row>
    <row r="3540" spans="1:21" ht="43.2" x14ac:dyDescent="0.3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7"/>
        <v>128</v>
      </c>
      <c r="P3540">
        <f t="shared" si="276"/>
        <v>30.95</v>
      </c>
      <c r="Q3540" s="9" t="s">
        <v>8315</v>
      </c>
      <c r="R3540" t="s">
        <v>8316</v>
      </c>
      <c r="S3540" s="16">
        <f t="shared" si="273"/>
        <v>42571.420601851853</v>
      </c>
      <c r="T3540" s="16">
        <f t="shared" si="274"/>
        <v>42599.420601851853</v>
      </c>
      <c r="U3540">
        <f t="shared" si="275"/>
        <v>2016</v>
      </c>
    </row>
    <row r="3541" spans="1:21" ht="43.2" x14ac:dyDescent="0.3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7"/>
        <v>120</v>
      </c>
      <c r="P3541">
        <f t="shared" si="276"/>
        <v>55.23</v>
      </c>
      <c r="Q3541" s="9" t="s">
        <v>8315</v>
      </c>
      <c r="R3541" t="s">
        <v>8316</v>
      </c>
      <c r="S3541" s="16">
        <f t="shared" si="273"/>
        <v>42600.756041666667</v>
      </c>
      <c r="T3541" s="16">
        <f t="shared" si="274"/>
        <v>42621.756041666667</v>
      </c>
      <c r="U3541">
        <f t="shared" si="275"/>
        <v>2016</v>
      </c>
    </row>
    <row r="3542" spans="1:21" ht="57.6" x14ac:dyDescent="0.3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7"/>
        <v>123</v>
      </c>
      <c r="P3542">
        <f t="shared" si="276"/>
        <v>46.13</v>
      </c>
      <c r="Q3542" s="9" t="s">
        <v>8315</v>
      </c>
      <c r="R3542" t="s">
        <v>8316</v>
      </c>
      <c r="S3542" s="16">
        <f t="shared" si="273"/>
        <v>42517.003368055557</v>
      </c>
      <c r="T3542" s="16">
        <f t="shared" si="274"/>
        <v>42547.003368055557</v>
      </c>
      <c r="U3542">
        <f t="shared" si="275"/>
        <v>2016</v>
      </c>
    </row>
    <row r="3543" spans="1:21" ht="43.2" x14ac:dyDescent="0.3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7"/>
        <v>105</v>
      </c>
      <c r="P3543">
        <f t="shared" si="276"/>
        <v>39.380000000000003</v>
      </c>
      <c r="Q3543" s="9" t="s">
        <v>8315</v>
      </c>
      <c r="R3543" t="s">
        <v>8316</v>
      </c>
      <c r="S3543" s="16">
        <f t="shared" si="273"/>
        <v>42222.730034722219</v>
      </c>
      <c r="T3543" s="16">
        <f t="shared" si="274"/>
        <v>42247.730034722219</v>
      </c>
      <c r="U3543">
        <f t="shared" si="275"/>
        <v>2015</v>
      </c>
    </row>
    <row r="3544" spans="1:21" ht="43.2" x14ac:dyDescent="0.3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7"/>
        <v>102</v>
      </c>
      <c r="P3544">
        <f t="shared" si="276"/>
        <v>66.150000000000006</v>
      </c>
      <c r="Q3544" s="9" t="s">
        <v>8315</v>
      </c>
      <c r="R3544" t="s">
        <v>8316</v>
      </c>
      <c r="S3544" s="16">
        <f t="shared" si="273"/>
        <v>41829.599791666667</v>
      </c>
      <c r="T3544" s="16">
        <f t="shared" si="274"/>
        <v>41889.599791666667</v>
      </c>
      <c r="U3544">
        <f t="shared" si="275"/>
        <v>2014</v>
      </c>
    </row>
    <row r="3545" spans="1:21" ht="43.2" x14ac:dyDescent="0.3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7"/>
        <v>105</v>
      </c>
      <c r="P3545">
        <f t="shared" si="276"/>
        <v>54.14</v>
      </c>
      <c r="Q3545" s="9" t="s">
        <v>8315</v>
      </c>
      <c r="R3545" t="s">
        <v>8316</v>
      </c>
      <c r="S3545" s="16">
        <f t="shared" si="273"/>
        <v>42150.755312499998</v>
      </c>
      <c r="T3545" s="16">
        <f t="shared" si="274"/>
        <v>42180.755312499998</v>
      </c>
      <c r="U3545">
        <f t="shared" si="275"/>
        <v>2015</v>
      </c>
    </row>
    <row r="3546" spans="1:21" ht="28.8" x14ac:dyDescent="0.3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7"/>
        <v>100</v>
      </c>
      <c r="P3546">
        <f t="shared" si="276"/>
        <v>104.17</v>
      </c>
      <c r="Q3546" s="9" t="s">
        <v>8315</v>
      </c>
      <c r="R3546" t="s">
        <v>8316</v>
      </c>
      <c r="S3546" s="16">
        <f t="shared" si="273"/>
        <v>42040.831678240742</v>
      </c>
      <c r="T3546" s="16">
        <f t="shared" si="274"/>
        <v>42070.831678240742</v>
      </c>
      <c r="U3546">
        <f t="shared" si="275"/>
        <v>2015</v>
      </c>
    </row>
    <row r="3547" spans="1:21" ht="43.2" x14ac:dyDescent="0.3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7"/>
        <v>100</v>
      </c>
      <c r="P3547">
        <f t="shared" si="276"/>
        <v>31.38</v>
      </c>
      <c r="Q3547" s="9" t="s">
        <v>8315</v>
      </c>
      <c r="R3547" t="s">
        <v>8316</v>
      </c>
      <c r="S3547" s="16">
        <f t="shared" si="273"/>
        <v>42075.807395833333</v>
      </c>
      <c r="T3547" s="16">
        <f t="shared" si="274"/>
        <v>42105.807395833333</v>
      </c>
      <c r="U3547">
        <f t="shared" si="275"/>
        <v>2015</v>
      </c>
    </row>
    <row r="3548" spans="1:21" ht="43.2" x14ac:dyDescent="0.3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7"/>
        <v>102</v>
      </c>
      <c r="P3548">
        <f t="shared" si="276"/>
        <v>59.21</v>
      </c>
      <c r="Q3548" s="9" t="s">
        <v>8315</v>
      </c>
      <c r="R3548" t="s">
        <v>8316</v>
      </c>
      <c r="S3548" s="16">
        <f t="shared" si="273"/>
        <v>42073.660694444443</v>
      </c>
      <c r="T3548" s="16">
        <f t="shared" si="274"/>
        <v>42095.165972222225</v>
      </c>
      <c r="U3548">
        <f t="shared" si="275"/>
        <v>2015</v>
      </c>
    </row>
    <row r="3549" spans="1:21" ht="43.2" x14ac:dyDescent="0.3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7"/>
        <v>114</v>
      </c>
      <c r="P3549">
        <f t="shared" si="276"/>
        <v>119.18</v>
      </c>
      <c r="Q3549" s="9" t="s">
        <v>8315</v>
      </c>
      <c r="R3549" t="s">
        <v>8316</v>
      </c>
      <c r="S3549" s="16">
        <f t="shared" si="273"/>
        <v>42480.078715277778</v>
      </c>
      <c r="T3549" s="16">
        <f t="shared" si="274"/>
        <v>42504.165972222225</v>
      </c>
      <c r="U3549">
        <f t="shared" si="275"/>
        <v>2016</v>
      </c>
    </row>
    <row r="3550" spans="1:21" ht="43.2" x14ac:dyDescent="0.3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7"/>
        <v>102</v>
      </c>
      <c r="P3550">
        <f t="shared" si="276"/>
        <v>164.62</v>
      </c>
      <c r="Q3550" s="9" t="s">
        <v>8315</v>
      </c>
      <c r="R3550" t="s">
        <v>8316</v>
      </c>
      <c r="S3550" s="16">
        <f t="shared" si="273"/>
        <v>42411.942291666666</v>
      </c>
      <c r="T3550" s="16">
        <f t="shared" si="274"/>
        <v>42434.041666666672</v>
      </c>
      <c r="U3550">
        <f t="shared" si="275"/>
        <v>2016</v>
      </c>
    </row>
    <row r="3551" spans="1:21" ht="43.2" x14ac:dyDescent="0.3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7"/>
        <v>102</v>
      </c>
      <c r="P3551">
        <f t="shared" si="276"/>
        <v>24.29</v>
      </c>
      <c r="Q3551" s="9" t="s">
        <v>8315</v>
      </c>
      <c r="R3551" t="s">
        <v>8316</v>
      </c>
      <c r="S3551" s="16">
        <f t="shared" si="273"/>
        <v>42223.394363425927</v>
      </c>
      <c r="T3551" s="16">
        <f t="shared" si="274"/>
        <v>42251.394363425927</v>
      </c>
      <c r="U3551">
        <f t="shared" si="275"/>
        <v>2015</v>
      </c>
    </row>
    <row r="3552" spans="1:21" ht="43.2" x14ac:dyDescent="0.3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7"/>
        <v>105</v>
      </c>
      <c r="P3552">
        <f t="shared" si="276"/>
        <v>40.94</v>
      </c>
      <c r="Q3552" s="9" t="s">
        <v>8315</v>
      </c>
      <c r="R3552" t="s">
        <v>8316</v>
      </c>
      <c r="S3552" s="16">
        <f t="shared" si="273"/>
        <v>42462.893495370372</v>
      </c>
      <c r="T3552" s="16">
        <f t="shared" si="274"/>
        <v>42492.893495370372</v>
      </c>
      <c r="U3552">
        <f t="shared" si="275"/>
        <v>2016</v>
      </c>
    </row>
    <row r="3553" spans="1:21" ht="43.2" x14ac:dyDescent="0.3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7"/>
        <v>102</v>
      </c>
      <c r="P3553">
        <f t="shared" si="276"/>
        <v>61.1</v>
      </c>
      <c r="Q3553" s="9" t="s">
        <v>8315</v>
      </c>
      <c r="R3553" t="s">
        <v>8316</v>
      </c>
      <c r="S3553" s="16">
        <f t="shared" si="273"/>
        <v>41753.515856481477</v>
      </c>
      <c r="T3553" s="16">
        <f t="shared" si="274"/>
        <v>41781.921527777777</v>
      </c>
      <c r="U3553">
        <f t="shared" si="275"/>
        <v>2014</v>
      </c>
    </row>
    <row r="3554" spans="1:21" ht="43.2" x14ac:dyDescent="0.3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7"/>
        <v>100</v>
      </c>
      <c r="P3554">
        <f t="shared" si="276"/>
        <v>38.65</v>
      </c>
      <c r="Q3554" s="9" t="s">
        <v>8315</v>
      </c>
      <c r="R3554" t="s">
        <v>8316</v>
      </c>
      <c r="S3554" s="16">
        <f t="shared" si="273"/>
        <v>41788.587083333332</v>
      </c>
      <c r="T3554" s="16">
        <f t="shared" si="274"/>
        <v>41818.587083333332</v>
      </c>
      <c r="U3554">
        <f t="shared" si="275"/>
        <v>2014</v>
      </c>
    </row>
    <row r="3555" spans="1:21" ht="43.2" x14ac:dyDescent="0.3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7"/>
        <v>106</v>
      </c>
      <c r="P3555">
        <f t="shared" si="276"/>
        <v>56.2</v>
      </c>
      <c r="Q3555" s="9" t="s">
        <v>8315</v>
      </c>
      <c r="R3555" t="s">
        <v>8316</v>
      </c>
      <c r="S3555" s="16">
        <f t="shared" si="273"/>
        <v>42196.028703703705</v>
      </c>
      <c r="T3555" s="16">
        <f t="shared" si="274"/>
        <v>42228</v>
      </c>
      <c r="U3555">
        <f t="shared" si="275"/>
        <v>2015</v>
      </c>
    </row>
    <row r="3556" spans="1:21" ht="43.2" x14ac:dyDescent="0.3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7"/>
        <v>113</v>
      </c>
      <c r="P3556">
        <f t="shared" si="276"/>
        <v>107</v>
      </c>
      <c r="Q3556" s="9" t="s">
        <v>8315</v>
      </c>
      <c r="R3556" t="s">
        <v>8316</v>
      </c>
      <c r="S3556" s="16">
        <f t="shared" si="273"/>
        <v>42016.050451388888</v>
      </c>
      <c r="T3556" s="16">
        <f t="shared" si="274"/>
        <v>42046.708333333328</v>
      </c>
      <c r="U3556">
        <f t="shared" si="275"/>
        <v>2015</v>
      </c>
    </row>
    <row r="3557" spans="1:21" ht="43.2" x14ac:dyDescent="0.3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7"/>
        <v>100</v>
      </c>
      <c r="P3557">
        <f t="shared" si="276"/>
        <v>171.43</v>
      </c>
      <c r="Q3557" s="9" t="s">
        <v>8315</v>
      </c>
      <c r="R3557" t="s">
        <v>8316</v>
      </c>
      <c r="S3557" s="16">
        <f t="shared" si="273"/>
        <v>42661.442060185189</v>
      </c>
      <c r="T3557" s="16">
        <f t="shared" si="274"/>
        <v>42691.483726851846</v>
      </c>
      <c r="U3557">
        <f t="shared" si="275"/>
        <v>2016</v>
      </c>
    </row>
    <row r="3558" spans="1:21" ht="43.2" x14ac:dyDescent="0.3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7"/>
        <v>100</v>
      </c>
      <c r="P3558">
        <f t="shared" si="276"/>
        <v>110.5</v>
      </c>
      <c r="Q3558" s="9" t="s">
        <v>8315</v>
      </c>
      <c r="R3558" t="s">
        <v>8316</v>
      </c>
      <c r="S3558" s="16">
        <f t="shared" si="273"/>
        <v>41808.649583333332</v>
      </c>
      <c r="T3558" s="16">
        <f t="shared" si="274"/>
        <v>41868.649583333332</v>
      </c>
      <c r="U3558">
        <f t="shared" si="275"/>
        <v>2014</v>
      </c>
    </row>
    <row r="3559" spans="1:21" ht="57.6" x14ac:dyDescent="0.3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7"/>
        <v>100</v>
      </c>
      <c r="P3559">
        <f t="shared" si="276"/>
        <v>179.28</v>
      </c>
      <c r="Q3559" s="9" t="s">
        <v>8315</v>
      </c>
      <c r="R3559" t="s">
        <v>8316</v>
      </c>
      <c r="S3559" s="16">
        <f t="shared" si="273"/>
        <v>41730.276747685188</v>
      </c>
      <c r="T3559" s="16">
        <f t="shared" si="274"/>
        <v>41764.276747685188</v>
      </c>
      <c r="U3559">
        <f t="shared" si="275"/>
        <v>2014</v>
      </c>
    </row>
    <row r="3560" spans="1:21" ht="43.2" x14ac:dyDescent="0.3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7"/>
        <v>144</v>
      </c>
      <c r="P3560">
        <f t="shared" si="276"/>
        <v>22.91</v>
      </c>
      <c r="Q3560" s="9" t="s">
        <v>8315</v>
      </c>
      <c r="R3560" t="s">
        <v>8316</v>
      </c>
      <c r="S3560" s="16">
        <f t="shared" si="273"/>
        <v>42139.816840277781</v>
      </c>
      <c r="T3560" s="16">
        <f t="shared" si="274"/>
        <v>42181.875</v>
      </c>
      <c r="U3560">
        <f t="shared" si="275"/>
        <v>2015</v>
      </c>
    </row>
    <row r="3561" spans="1:21" ht="57.6" x14ac:dyDescent="0.3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7"/>
        <v>104</v>
      </c>
      <c r="P3561">
        <f t="shared" si="276"/>
        <v>43.13</v>
      </c>
      <c r="Q3561" s="9" t="s">
        <v>8315</v>
      </c>
      <c r="R3561" t="s">
        <v>8316</v>
      </c>
      <c r="S3561" s="16">
        <f t="shared" si="273"/>
        <v>42194.096157407403</v>
      </c>
      <c r="T3561" s="16">
        <f t="shared" si="274"/>
        <v>42216.373611111107</v>
      </c>
      <c r="U3561">
        <f t="shared" si="275"/>
        <v>2015</v>
      </c>
    </row>
    <row r="3562" spans="1:21" ht="43.2" x14ac:dyDescent="0.3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7"/>
        <v>108</v>
      </c>
      <c r="P3562">
        <f t="shared" si="276"/>
        <v>46.89</v>
      </c>
      <c r="Q3562" s="9" t="s">
        <v>8315</v>
      </c>
      <c r="R3562" t="s">
        <v>8316</v>
      </c>
      <c r="S3562" s="16">
        <f t="shared" si="273"/>
        <v>42115.889652777783</v>
      </c>
      <c r="T3562" s="16">
        <f t="shared" si="274"/>
        <v>42151.114583333328</v>
      </c>
      <c r="U3562">
        <f t="shared" si="275"/>
        <v>2015</v>
      </c>
    </row>
    <row r="3563" spans="1:21" ht="115.2" x14ac:dyDescent="0.3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7"/>
        <v>102</v>
      </c>
      <c r="P3563">
        <f t="shared" si="276"/>
        <v>47.41</v>
      </c>
      <c r="Q3563" s="9" t="s">
        <v>8315</v>
      </c>
      <c r="R3563" t="s">
        <v>8316</v>
      </c>
      <c r="S3563" s="16">
        <f t="shared" si="273"/>
        <v>42203.680300925931</v>
      </c>
      <c r="T3563" s="16">
        <f t="shared" si="274"/>
        <v>42221.774999999994</v>
      </c>
      <c r="U3563">
        <f t="shared" si="275"/>
        <v>2015</v>
      </c>
    </row>
    <row r="3564" spans="1:21" ht="43.2" x14ac:dyDescent="0.3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7"/>
        <v>149</v>
      </c>
      <c r="P3564">
        <f t="shared" si="276"/>
        <v>15.13</v>
      </c>
      <c r="Q3564" s="9" t="s">
        <v>8315</v>
      </c>
      <c r="R3564" t="s">
        <v>8316</v>
      </c>
      <c r="S3564" s="16">
        <f t="shared" si="273"/>
        <v>42433.761886574073</v>
      </c>
      <c r="T3564" s="16">
        <f t="shared" si="274"/>
        <v>42442.916666666672</v>
      </c>
      <c r="U3564">
        <f t="shared" si="275"/>
        <v>2016</v>
      </c>
    </row>
    <row r="3565" spans="1:21" ht="43.2" x14ac:dyDescent="0.3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7"/>
        <v>105</v>
      </c>
      <c r="P3565">
        <f t="shared" si="276"/>
        <v>21.1</v>
      </c>
      <c r="Q3565" s="9" t="s">
        <v>8315</v>
      </c>
      <c r="R3565" t="s">
        <v>8316</v>
      </c>
      <c r="S3565" s="16">
        <f t="shared" si="273"/>
        <v>42555.671944444446</v>
      </c>
      <c r="T3565" s="16">
        <f t="shared" si="274"/>
        <v>42583.791666666672</v>
      </c>
      <c r="U3565">
        <f t="shared" si="275"/>
        <v>2016</v>
      </c>
    </row>
    <row r="3566" spans="1:21" ht="28.8" x14ac:dyDescent="0.3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7"/>
        <v>101</v>
      </c>
      <c r="P3566">
        <f t="shared" si="276"/>
        <v>59.12</v>
      </c>
      <c r="Q3566" s="9" t="s">
        <v>8315</v>
      </c>
      <c r="R3566" t="s">
        <v>8316</v>
      </c>
      <c r="S3566" s="16">
        <f t="shared" si="273"/>
        <v>42236.623252314821</v>
      </c>
      <c r="T3566" s="16">
        <f t="shared" si="274"/>
        <v>42282.666666666672</v>
      </c>
      <c r="U3566">
        <f t="shared" si="275"/>
        <v>2015</v>
      </c>
    </row>
    <row r="3567" spans="1:21" ht="43.2" x14ac:dyDescent="0.3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7"/>
        <v>131</v>
      </c>
      <c r="P3567">
        <f t="shared" si="276"/>
        <v>97.92</v>
      </c>
      <c r="Q3567" s="9" t="s">
        <v>8315</v>
      </c>
      <c r="R3567" t="s">
        <v>8316</v>
      </c>
      <c r="S3567" s="16">
        <f t="shared" si="273"/>
        <v>41974.743148148147</v>
      </c>
      <c r="T3567" s="16">
        <f t="shared" si="274"/>
        <v>42004.743148148147</v>
      </c>
      <c r="U3567">
        <f t="shared" si="275"/>
        <v>2014</v>
      </c>
    </row>
    <row r="3568" spans="1:21" ht="43.2" x14ac:dyDescent="0.3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7"/>
        <v>105</v>
      </c>
      <c r="P3568">
        <f t="shared" si="276"/>
        <v>55.13</v>
      </c>
      <c r="Q3568" s="9" t="s">
        <v>8315</v>
      </c>
      <c r="R3568" t="s">
        <v>8316</v>
      </c>
      <c r="S3568" s="16">
        <f t="shared" si="273"/>
        <v>41997.507905092592</v>
      </c>
      <c r="T3568" s="16">
        <f t="shared" si="274"/>
        <v>42027.507905092592</v>
      </c>
      <c r="U3568">
        <f t="shared" si="275"/>
        <v>2014</v>
      </c>
    </row>
    <row r="3569" spans="1:21" ht="43.2" x14ac:dyDescent="0.3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7"/>
        <v>109</v>
      </c>
      <c r="P3569">
        <f t="shared" si="276"/>
        <v>26.54</v>
      </c>
      <c r="Q3569" s="9" t="s">
        <v>8315</v>
      </c>
      <c r="R3569" t="s">
        <v>8316</v>
      </c>
      <c r="S3569" s="16">
        <f t="shared" si="273"/>
        <v>42135.810694444444</v>
      </c>
      <c r="T3569" s="16">
        <f t="shared" si="274"/>
        <v>42165.810694444444</v>
      </c>
      <c r="U3569">
        <f t="shared" si="275"/>
        <v>2015</v>
      </c>
    </row>
    <row r="3570" spans="1:21" ht="43.2" x14ac:dyDescent="0.3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7"/>
        <v>111</v>
      </c>
      <c r="P3570">
        <f t="shared" si="276"/>
        <v>58.42</v>
      </c>
      <c r="Q3570" s="9" t="s">
        <v>8315</v>
      </c>
      <c r="R3570" t="s">
        <v>8316</v>
      </c>
      <c r="S3570" s="16">
        <f t="shared" si="273"/>
        <v>41869.740671296298</v>
      </c>
      <c r="T3570" s="16">
        <f t="shared" si="274"/>
        <v>41899.740671296298</v>
      </c>
      <c r="U3570">
        <f t="shared" si="275"/>
        <v>2014</v>
      </c>
    </row>
    <row r="3571" spans="1:21" ht="43.2" x14ac:dyDescent="0.3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7"/>
        <v>100</v>
      </c>
      <c r="P3571">
        <f t="shared" si="276"/>
        <v>122.54</v>
      </c>
      <c r="Q3571" s="9" t="s">
        <v>8315</v>
      </c>
      <c r="R3571" t="s">
        <v>8316</v>
      </c>
      <c r="S3571" s="16">
        <f t="shared" si="273"/>
        <v>41982.688611111109</v>
      </c>
      <c r="T3571" s="16">
        <f t="shared" si="274"/>
        <v>42012.688611111109</v>
      </c>
      <c r="U3571">
        <f t="shared" si="275"/>
        <v>2014</v>
      </c>
    </row>
    <row r="3572" spans="1:21" ht="43.2" x14ac:dyDescent="0.3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7"/>
        <v>114</v>
      </c>
      <c r="P3572">
        <f t="shared" si="276"/>
        <v>87.96</v>
      </c>
      <c r="Q3572" s="9" t="s">
        <v>8315</v>
      </c>
      <c r="R3572" t="s">
        <v>8316</v>
      </c>
      <c r="S3572" s="16">
        <f t="shared" si="273"/>
        <v>41976.331979166673</v>
      </c>
      <c r="T3572" s="16">
        <f t="shared" si="274"/>
        <v>42004.291666666672</v>
      </c>
      <c r="U3572">
        <f t="shared" si="275"/>
        <v>2014</v>
      </c>
    </row>
    <row r="3573" spans="1:21" ht="43.2" x14ac:dyDescent="0.3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7"/>
        <v>122</v>
      </c>
      <c r="P3573">
        <f t="shared" si="276"/>
        <v>73.239999999999995</v>
      </c>
      <c r="Q3573" s="9" t="s">
        <v>8315</v>
      </c>
      <c r="R3573" t="s">
        <v>8316</v>
      </c>
      <c r="S3573" s="16">
        <f t="shared" si="273"/>
        <v>41912.858946759261</v>
      </c>
      <c r="T3573" s="16">
        <f t="shared" si="274"/>
        <v>41942.858946759261</v>
      </c>
      <c r="U3573">
        <f t="shared" si="275"/>
        <v>2014</v>
      </c>
    </row>
    <row r="3574" spans="1:21" ht="28.8" x14ac:dyDescent="0.3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7"/>
        <v>100</v>
      </c>
      <c r="P3574">
        <f t="shared" si="276"/>
        <v>55.56</v>
      </c>
      <c r="Q3574" s="9" t="s">
        <v>8315</v>
      </c>
      <c r="R3574" t="s">
        <v>8316</v>
      </c>
      <c r="S3574" s="16">
        <f t="shared" si="273"/>
        <v>42146.570393518516</v>
      </c>
      <c r="T3574" s="16">
        <f t="shared" si="274"/>
        <v>42176.570393518516</v>
      </c>
      <c r="U3574">
        <f t="shared" si="275"/>
        <v>2015</v>
      </c>
    </row>
    <row r="3575" spans="1:21" ht="43.2" x14ac:dyDescent="0.3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7"/>
        <v>103</v>
      </c>
      <c r="P3575">
        <f t="shared" si="276"/>
        <v>39.54</v>
      </c>
      <c r="Q3575" s="9" t="s">
        <v>8315</v>
      </c>
      <c r="R3575" t="s">
        <v>8316</v>
      </c>
      <c r="S3575" s="16">
        <f t="shared" si="273"/>
        <v>41921.375532407408</v>
      </c>
      <c r="T3575" s="16">
        <f t="shared" si="274"/>
        <v>41951.417199074072</v>
      </c>
      <c r="U3575">
        <f t="shared" si="275"/>
        <v>2014</v>
      </c>
    </row>
    <row r="3576" spans="1:21" ht="43.2" x14ac:dyDescent="0.3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7"/>
        <v>106</v>
      </c>
      <c r="P3576">
        <f t="shared" si="276"/>
        <v>136.78</v>
      </c>
      <c r="Q3576" s="9" t="s">
        <v>8315</v>
      </c>
      <c r="R3576" t="s">
        <v>8316</v>
      </c>
      <c r="S3576" s="16">
        <f t="shared" si="273"/>
        <v>41926.942685185182</v>
      </c>
      <c r="T3576" s="16">
        <f t="shared" si="274"/>
        <v>41956.984351851846</v>
      </c>
      <c r="U3576">
        <f t="shared" si="275"/>
        <v>2014</v>
      </c>
    </row>
    <row r="3577" spans="1:21" ht="43.2" x14ac:dyDescent="0.3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7"/>
        <v>101</v>
      </c>
      <c r="P3577">
        <f t="shared" si="276"/>
        <v>99.34</v>
      </c>
      <c r="Q3577" s="9" t="s">
        <v>8315</v>
      </c>
      <c r="R3577" t="s">
        <v>8316</v>
      </c>
      <c r="S3577" s="16">
        <f t="shared" si="273"/>
        <v>42561.783877314811</v>
      </c>
      <c r="T3577" s="16">
        <f t="shared" si="274"/>
        <v>42593.165972222225</v>
      </c>
      <c r="U3577">
        <f t="shared" si="275"/>
        <v>2016</v>
      </c>
    </row>
    <row r="3578" spans="1:21" ht="43.2" x14ac:dyDescent="0.3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7"/>
        <v>100</v>
      </c>
      <c r="P3578">
        <f t="shared" si="276"/>
        <v>20</v>
      </c>
      <c r="Q3578" s="9" t="s">
        <v>8315</v>
      </c>
      <c r="R3578" t="s">
        <v>8316</v>
      </c>
      <c r="S3578" s="16">
        <f t="shared" si="273"/>
        <v>42649.54923611111</v>
      </c>
      <c r="T3578" s="16">
        <f t="shared" si="274"/>
        <v>42709.590902777782</v>
      </c>
      <c r="U3578">
        <f t="shared" si="275"/>
        <v>2016</v>
      </c>
    </row>
    <row r="3579" spans="1:21" ht="43.2" x14ac:dyDescent="0.3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7"/>
        <v>130</v>
      </c>
      <c r="P3579">
        <f t="shared" si="276"/>
        <v>28.89</v>
      </c>
      <c r="Q3579" s="9" t="s">
        <v>8315</v>
      </c>
      <c r="R3579" t="s">
        <v>8316</v>
      </c>
      <c r="S3579" s="16">
        <f t="shared" si="273"/>
        <v>42093.786840277782</v>
      </c>
      <c r="T3579" s="16">
        <f t="shared" si="274"/>
        <v>42120.26944444445</v>
      </c>
      <c r="U3579">
        <f t="shared" si="275"/>
        <v>2015</v>
      </c>
    </row>
    <row r="3580" spans="1:21" ht="43.2" x14ac:dyDescent="0.3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7"/>
        <v>100</v>
      </c>
      <c r="P3580">
        <f t="shared" si="276"/>
        <v>40.549999999999997</v>
      </c>
      <c r="Q3580" s="9" t="s">
        <v>8315</v>
      </c>
      <c r="R3580" t="s">
        <v>8316</v>
      </c>
      <c r="S3580" s="16">
        <f t="shared" si="273"/>
        <v>42460.733530092592</v>
      </c>
      <c r="T3580" s="16">
        <f t="shared" si="274"/>
        <v>42490.733530092592</v>
      </c>
      <c r="U3580">
        <f t="shared" si="275"/>
        <v>2016</v>
      </c>
    </row>
    <row r="3581" spans="1:21" ht="43.2" x14ac:dyDescent="0.3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7"/>
        <v>100</v>
      </c>
      <c r="P3581">
        <f t="shared" si="276"/>
        <v>35.71</v>
      </c>
      <c r="Q3581" s="9" t="s">
        <v>8315</v>
      </c>
      <c r="R3581" t="s">
        <v>8316</v>
      </c>
      <c r="S3581" s="16">
        <f t="shared" si="273"/>
        <v>42430.762222222227</v>
      </c>
      <c r="T3581" s="16">
        <f t="shared" si="274"/>
        <v>42460.720555555556</v>
      </c>
      <c r="U3581">
        <f t="shared" si="275"/>
        <v>2016</v>
      </c>
    </row>
    <row r="3582" spans="1:21" ht="43.2" x14ac:dyDescent="0.3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7"/>
        <v>114</v>
      </c>
      <c r="P3582">
        <f t="shared" si="276"/>
        <v>37.96</v>
      </c>
      <c r="Q3582" s="9" t="s">
        <v>8315</v>
      </c>
      <c r="R3582" t="s">
        <v>8316</v>
      </c>
      <c r="S3582" s="16">
        <f t="shared" si="273"/>
        <v>42026.176180555558</v>
      </c>
      <c r="T3582" s="16">
        <f t="shared" si="274"/>
        <v>42064.207638888889</v>
      </c>
      <c r="U3582">
        <f t="shared" si="275"/>
        <v>2015</v>
      </c>
    </row>
    <row r="3583" spans="1:21" ht="43.2" x14ac:dyDescent="0.3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7"/>
        <v>100</v>
      </c>
      <c r="P3583">
        <f t="shared" si="276"/>
        <v>33.33</v>
      </c>
      <c r="Q3583" s="9" t="s">
        <v>8315</v>
      </c>
      <c r="R3583" t="s">
        <v>8316</v>
      </c>
      <c r="S3583" s="16">
        <f t="shared" si="273"/>
        <v>41836.471180555556</v>
      </c>
      <c r="T3583" s="16">
        <f t="shared" si="274"/>
        <v>41850.471180555556</v>
      </c>
      <c r="U3583">
        <f t="shared" si="275"/>
        <v>2014</v>
      </c>
    </row>
    <row r="3584" spans="1:21" ht="43.2" x14ac:dyDescent="0.3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7"/>
        <v>287</v>
      </c>
      <c r="P3584">
        <f t="shared" si="276"/>
        <v>58.57</v>
      </c>
      <c r="Q3584" s="9" t="s">
        <v>8315</v>
      </c>
      <c r="R3584" t="s">
        <v>8316</v>
      </c>
      <c r="S3584" s="16">
        <f t="shared" si="273"/>
        <v>42451.095856481479</v>
      </c>
      <c r="T3584" s="16">
        <f t="shared" si="274"/>
        <v>42465.095856481479</v>
      </c>
      <c r="U3584">
        <f t="shared" si="275"/>
        <v>2016</v>
      </c>
    </row>
    <row r="3585" spans="1:21" ht="43.2" x14ac:dyDescent="0.3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7"/>
        <v>109</v>
      </c>
      <c r="P3585">
        <f t="shared" si="276"/>
        <v>135.63</v>
      </c>
      <c r="Q3585" s="9" t="s">
        <v>8315</v>
      </c>
      <c r="R3585" t="s">
        <v>8316</v>
      </c>
      <c r="S3585" s="16">
        <f t="shared" si="273"/>
        <v>42418.425983796296</v>
      </c>
      <c r="T3585" s="16">
        <f t="shared" si="274"/>
        <v>42478.384317129632</v>
      </c>
      <c r="U3585">
        <f t="shared" si="275"/>
        <v>2016</v>
      </c>
    </row>
    <row r="3586" spans="1:21" ht="86.4" x14ac:dyDescent="0.3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77"/>
        <v>116</v>
      </c>
      <c r="P3586">
        <f t="shared" si="276"/>
        <v>30.94</v>
      </c>
      <c r="Q3586" s="9" t="s">
        <v>8315</v>
      </c>
      <c r="R3586" t="s">
        <v>8316</v>
      </c>
      <c r="S3586" s="16">
        <f t="shared" si="273"/>
        <v>42168.316481481481</v>
      </c>
      <c r="T3586" s="16">
        <f t="shared" si="274"/>
        <v>42198.316481481481</v>
      </c>
      <c r="U3586">
        <f t="shared" si="275"/>
        <v>2015</v>
      </c>
    </row>
    <row r="3587" spans="1:21" ht="43.2" x14ac:dyDescent="0.3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77"/>
        <v>119</v>
      </c>
      <c r="P3587">
        <f t="shared" si="276"/>
        <v>176.09</v>
      </c>
      <c r="Q3587" s="9" t="s">
        <v>8315</v>
      </c>
      <c r="R3587" t="s">
        <v>8316</v>
      </c>
      <c r="S3587" s="16">
        <f t="shared" ref="S3587:S3650" si="278">(((J3587/60)/60)/24)+DATE(1970,1,1)</f>
        <v>41964.716319444444</v>
      </c>
      <c r="T3587" s="16">
        <f t="shared" ref="T3587:T3650" si="279">(((I3587/60)/60)/24)+DATE(1970,1,1)</f>
        <v>41994.716319444444</v>
      </c>
      <c r="U3587">
        <f t="shared" ref="U3587:U3650" si="280">YEAR(S:S)</f>
        <v>2014</v>
      </c>
    </row>
    <row r="3588" spans="1:21" x14ac:dyDescent="0.3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77"/>
        <v>109</v>
      </c>
      <c r="P3588">
        <f t="shared" ref="P3588:P3651" si="281">IFERROR(ROUND(E3588/L3588,2), "N/A")</f>
        <v>151.97999999999999</v>
      </c>
      <c r="Q3588" s="9" t="s">
        <v>8315</v>
      </c>
      <c r="R3588" t="s">
        <v>8316</v>
      </c>
      <c r="S3588" s="16">
        <f t="shared" si="278"/>
        <v>42576.697569444441</v>
      </c>
      <c r="T3588" s="16">
        <f t="shared" si="279"/>
        <v>42636.697569444441</v>
      </c>
      <c r="U3588">
        <f t="shared" si="280"/>
        <v>2016</v>
      </c>
    </row>
    <row r="3589" spans="1:21" ht="43.2" x14ac:dyDescent="0.3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ref="O3589:O3652" si="282">ROUND(E3589/D3589*100,0)</f>
        <v>127</v>
      </c>
      <c r="P3589">
        <f t="shared" si="281"/>
        <v>22.61</v>
      </c>
      <c r="Q3589" s="9" t="s">
        <v>8315</v>
      </c>
      <c r="R3589" t="s">
        <v>8316</v>
      </c>
      <c r="S3589" s="16">
        <f t="shared" si="278"/>
        <v>42503.539976851855</v>
      </c>
      <c r="T3589" s="16">
        <f t="shared" si="279"/>
        <v>42548.791666666672</v>
      </c>
      <c r="U3589">
        <f t="shared" si="280"/>
        <v>2016</v>
      </c>
    </row>
    <row r="3590" spans="1:21" ht="43.2" x14ac:dyDescent="0.3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2"/>
        <v>101</v>
      </c>
      <c r="P3590">
        <f t="shared" si="281"/>
        <v>18.27</v>
      </c>
      <c r="Q3590" s="9" t="s">
        <v>8315</v>
      </c>
      <c r="R3590" t="s">
        <v>8316</v>
      </c>
      <c r="S3590" s="16">
        <f t="shared" si="278"/>
        <v>42101.828819444447</v>
      </c>
      <c r="T3590" s="16">
        <f t="shared" si="279"/>
        <v>42123.958333333328</v>
      </c>
      <c r="U3590">
        <f t="shared" si="280"/>
        <v>2015</v>
      </c>
    </row>
    <row r="3591" spans="1:21" ht="43.2" x14ac:dyDescent="0.3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2"/>
        <v>128</v>
      </c>
      <c r="P3591">
        <f t="shared" si="281"/>
        <v>82.26</v>
      </c>
      <c r="Q3591" s="9" t="s">
        <v>8315</v>
      </c>
      <c r="R3591" t="s">
        <v>8316</v>
      </c>
      <c r="S3591" s="16">
        <f t="shared" si="278"/>
        <v>42125.647534722222</v>
      </c>
      <c r="T3591" s="16">
        <f t="shared" si="279"/>
        <v>42150.647534722222</v>
      </c>
      <c r="U3591">
        <f t="shared" si="280"/>
        <v>2015</v>
      </c>
    </row>
    <row r="3592" spans="1:21" ht="43.2" x14ac:dyDescent="0.3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2"/>
        <v>100</v>
      </c>
      <c r="P3592">
        <f t="shared" si="281"/>
        <v>68.53</v>
      </c>
      <c r="Q3592" s="9" t="s">
        <v>8315</v>
      </c>
      <c r="R3592" t="s">
        <v>8316</v>
      </c>
      <c r="S3592" s="16">
        <f t="shared" si="278"/>
        <v>41902.333726851852</v>
      </c>
      <c r="T3592" s="16">
        <f t="shared" si="279"/>
        <v>41932.333726851852</v>
      </c>
      <c r="U3592">
        <f t="shared" si="280"/>
        <v>2014</v>
      </c>
    </row>
    <row r="3593" spans="1:21" ht="43.2" x14ac:dyDescent="0.3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2"/>
        <v>175</v>
      </c>
      <c r="P3593">
        <f t="shared" si="281"/>
        <v>68.06</v>
      </c>
      <c r="Q3593" s="9" t="s">
        <v>8315</v>
      </c>
      <c r="R3593" t="s">
        <v>8316</v>
      </c>
      <c r="S3593" s="16">
        <f t="shared" si="278"/>
        <v>42003.948425925926</v>
      </c>
      <c r="T3593" s="16">
        <f t="shared" si="279"/>
        <v>42028.207638888889</v>
      </c>
      <c r="U3593">
        <f t="shared" si="280"/>
        <v>2014</v>
      </c>
    </row>
    <row r="3594" spans="1:21" ht="43.2" x14ac:dyDescent="0.3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2"/>
        <v>127</v>
      </c>
      <c r="P3594">
        <f t="shared" si="281"/>
        <v>72.709999999999994</v>
      </c>
      <c r="Q3594" s="9" t="s">
        <v>8315</v>
      </c>
      <c r="R3594" t="s">
        <v>8316</v>
      </c>
      <c r="S3594" s="16">
        <f t="shared" si="278"/>
        <v>41988.829942129625</v>
      </c>
      <c r="T3594" s="16">
        <f t="shared" si="279"/>
        <v>42046.207638888889</v>
      </c>
      <c r="U3594">
        <f t="shared" si="280"/>
        <v>2014</v>
      </c>
    </row>
    <row r="3595" spans="1:21" ht="43.2" x14ac:dyDescent="0.3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2"/>
        <v>111</v>
      </c>
      <c r="P3595">
        <f t="shared" si="281"/>
        <v>77.19</v>
      </c>
      <c r="Q3595" s="9" t="s">
        <v>8315</v>
      </c>
      <c r="R3595" t="s">
        <v>8316</v>
      </c>
      <c r="S3595" s="16">
        <f t="shared" si="278"/>
        <v>41974.898599537039</v>
      </c>
      <c r="T3595" s="16">
        <f t="shared" si="279"/>
        <v>42009.851388888885</v>
      </c>
      <c r="U3595">
        <f t="shared" si="280"/>
        <v>2014</v>
      </c>
    </row>
    <row r="3596" spans="1:21" ht="43.2" x14ac:dyDescent="0.3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2"/>
        <v>126</v>
      </c>
      <c r="P3596">
        <f t="shared" si="281"/>
        <v>55.97</v>
      </c>
      <c r="Q3596" s="9" t="s">
        <v>8315</v>
      </c>
      <c r="R3596" t="s">
        <v>8316</v>
      </c>
      <c r="S3596" s="16">
        <f t="shared" si="278"/>
        <v>42592.066921296297</v>
      </c>
      <c r="T3596" s="16">
        <f t="shared" si="279"/>
        <v>42617.066921296297</v>
      </c>
      <c r="U3596">
        <f t="shared" si="280"/>
        <v>2016</v>
      </c>
    </row>
    <row r="3597" spans="1:21" ht="28.8" x14ac:dyDescent="0.3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2"/>
        <v>119</v>
      </c>
      <c r="P3597">
        <f t="shared" si="281"/>
        <v>49.69</v>
      </c>
      <c r="Q3597" s="9" t="s">
        <v>8315</v>
      </c>
      <c r="R3597" t="s">
        <v>8316</v>
      </c>
      <c r="S3597" s="16">
        <f t="shared" si="278"/>
        <v>42050.008368055554</v>
      </c>
      <c r="T3597" s="16">
        <f t="shared" si="279"/>
        <v>42076.290972222225</v>
      </c>
      <c r="U3597">
        <f t="shared" si="280"/>
        <v>2015</v>
      </c>
    </row>
    <row r="3598" spans="1:21" ht="43.2" x14ac:dyDescent="0.3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2"/>
        <v>108</v>
      </c>
      <c r="P3598">
        <f t="shared" si="281"/>
        <v>79</v>
      </c>
      <c r="Q3598" s="9" t="s">
        <v>8315</v>
      </c>
      <c r="R3598" t="s">
        <v>8316</v>
      </c>
      <c r="S3598" s="16">
        <f t="shared" si="278"/>
        <v>41856.715069444443</v>
      </c>
      <c r="T3598" s="16">
        <f t="shared" si="279"/>
        <v>41877.715069444443</v>
      </c>
      <c r="U3598">
        <f t="shared" si="280"/>
        <v>2014</v>
      </c>
    </row>
    <row r="3599" spans="1:21" ht="28.8" x14ac:dyDescent="0.3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2"/>
        <v>103</v>
      </c>
      <c r="P3599">
        <f t="shared" si="281"/>
        <v>77.73</v>
      </c>
      <c r="Q3599" s="9" t="s">
        <v>8315</v>
      </c>
      <c r="R3599" t="s">
        <v>8316</v>
      </c>
      <c r="S3599" s="16">
        <f t="shared" si="278"/>
        <v>42417.585532407407</v>
      </c>
      <c r="T3599" s="16">
        <f t="shared" si="279"/>
        <v>42432.249305555553</v>
      </c>
      <c r="U3599">
        <f t="shared" si="280"/>
        <v>2016</v>
      </c>
    </row>
    <row r="3600" spans="1:21" ht="43.2" x14ac:dyDescent="0.3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2"/>
        <v>110</v>
      </c>
      <c r="P3600">
        <f t="shared" si="281"/>
        <v>40.78</v>
      </c>
      <c r="Q3600" s="9" t="s">
        <v>8315</v>
      </c>
      <c r="R3600" t="s">
        <v>8316</v>
      </c>
      <c r="S3600" s="16">
        <f t="shared" si="278"/>
        <v>41866.79886574074</v>
      </c>
      <c r="T3600" s="16">
        <f t="shared" si="279"/>
        <v>41885.207638888889</v>
      </c>
      <c r="U3600">
        <f t="shared" si="280"/>
        <v>2014</v>
      </c>
    </row>
    <row r="3601" spans="1:21" ht="43.2" x14ac:dyDescent="0.3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2"/>
        <v>202</v>
      </c>
      <c r="P3601">
        <f t="shared" si="281"/>
        <v>59.41</v>
      </c>
      <c r="Q3601" s="9" t="s">
        <v>8315</v>
      </c>
      <c r="R3601" t="s">
        <v>8316</v>
      </c>
      <c r="S3601" s="16">
        <f t="shared" si="278"/>
        <v>42220.79487268519</v>
      </c>
      <c r="T3601" s="16">
        <f t="shared" si="279"/>
        <v>42246</v>
      </c>
      <c r="U3601">
        <f t="shared" si="280"/>
        <v>2015</v>
      </c>
    </row>
    <row r="3602" spans="1:21" ht="28.8" x14ac:dyDescent="0.3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2"/>
        <v>130</v>
      </c>
      <c r="P3602">
        <f t="shared" si="281"/>
        <v>3.25</v>
      </c>
      <c r="Q3602" s="9" t="s">
        <v>8315</v>
      </c>
      <c r="R3602" t="s">
        <v>8316</v>
      </c>
      <c r="S3602" s="16">
        <f t="shared" si="278"/>
        <v>42628.849120370374</v>
      </c>
      <c r="T3602" s="16">
        <f t="shared" si="279"/>
        <v>42656.849120370374</v>
      </c>
      <c r="U3602">
        <f t="shared" si="280"/>
        <v>2016</v>
      </c>
    </row>
    <row r="3603" spans="1:21" ht="43.2" x14ac:dyDescent="0.3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2"/>
        <v>104</v>
      </c>
      <c r="P3603">
        <f t="shared" si="281"/>
        <v>39.380000000000003</v>
      </c>
      <c r="Q3603" s="9" t="s">
        <v>8315</v>
      </c>
      <c r="R3603" t="s">
        <v>8316</v>
      </c>
      <c r="S3603" s="16">
        <f t="shared" si="278"/>
        <v>41990.99863425926</v>
      </c>
      <c r="T3603" s="16">
        <f t="shared" si="279"/>
        <v>42020.99863425926</v>
      </c>
      <c r="U3603">
        <f t="shared" si="280"/>
        <v>2014</v>
      </c>
    </row>
    <row r="3604" spans="1:21" ht="57.6" x14ac:dyDescent="0.3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2"/>
        <v>100</v>
      </c>
      <c r="P3604">
        <f t="shared" si="281"/>
        <v>81.67</v>
      </c>
      <c r="Q3604" s="9" t="s">
        <v>8315</v>
      </c>
      <c r="R3604" t="s">
        <v>8316</v>
      </c>
      <c r="S3604" s="16">
        <f t="shared" si="278"/>
        <v>42447.894432870366</v>
      </c>
      <c r="T3604" s="16">
        <f t="shared" si="279"/>
        <v>42507.894432870366</v>
      </c>
      <c r="U3604">
        <f t="shared" si="280"/>
        <v>2016</v>
      </c>
    </row>
    <row r="3605" spans="1:21" ht="43.2" x14ac:dyDescent="0.3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2"/>
        <v>171</v>
      </c>
      <c r="P3605">
        <f t="shared" si="281"/>
        <v>44.91</v>
      </c>
      <c r="Q3605" s="9" t="s">
        <v>8315</v>
      </c>
      <c r="R3605" t="s">
        <v>8316</v>
      </c>
      <c r="S3605" s="16">
        <f t="shared" si="278"/>
        <v>42283.864351851851</v>
      </c>
      <c r="T3605" s="16">
        <f t="shared" si="279"/>
        <v>42313.906018518523</v>
      </c>
      <c r="U3605">
        <f t="shared" si="280"/>
        <v>2015</v>
      </c>
    </row>
    <row r="3606" spans="1:21" ht="43.2" x14ac:dyDescent="0.3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2"/>
        <v>113</v>
      </c>
      <c r="P3606">
        <f t="shared" si="281"/>
        <v>49.06</v>
      </c>
      <c r="Q3606" s="9" t="s">
        <v>8315</v>
      </c>
      <c r="R3606" t="s">
        <v>8316</v>
      </c>
      <c r="S3606" s="16">
        <f t="shared" si="278"/>
        <v>42483.015694444446</v>
      </c>
      <c r="T3606" s="16">
        <f t="shared" si="279"/>
        <v>42489.290972222225</v>
      </c>
      <c r="U3606">
        <f t="shared" si="280"/>
        <v>2016</v>
      </c>
    </row>
    <row r="3607" spans="1:21" ht="57.6" x14ac:dyDescent="0.3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2"/>
        <v>184</v>
      </c>
      <c r="P3607">
        <f t="shared" si="281"/>
        <v>30.67</v>
      </c>
      <c r="Q3607" s="9" t="s">
        <v>8315</v>
      </c>
      <c r="R3607" t="s">
        <v>8316</v>
      </c>
      <c r="S3607" s="16">
        <f t="shared" si="278"/>
        <v>42383.793124999997</v>
      </c>
      <c r="T3607" s="16">
        <f t="shared" si="279"/>
        <v>42413.793124999997</v>
      </c>
      <c r="U3607">
        <f t="shared" si="280"/>
        <v>2016</v>
      </c>
    </row>
    <row r="3608" spans="1:21" ht="43.2" x14ac:dyDescent="0.3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2"/>
        <v>130</v>
      </c>
      <c r="P3608">
        <f t="shared" si="281"/>
        <v>61.06</v>
      </c>
      <c r="Q3608" s="9" t="s">
        <v>8315</v>
      </c>
      <c r="R3608" t="s">
        <v>8316</v>
      </c>
      <c r="S3608" s="16">
        <f t="shared" si="278"/>
        <v>42566.604826388888</v>
      </c>
      <c r="T3608" s="16">
        <f t="shared" si="279"/>
        <v>42596.604826388888</v>
      </c>
      <c r="U3608">
        <f t="shared" si="280"/>
        <v>2016</v>
      </c>
    </row>
    <row r="3609" spans="1:21" ht="28.8" x14ac:dyDescent="0.3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2"/>
        <v>105</v>
      </c>
      <c r="P3609">
        <f t="shared" si="281"/>
        <v>29</v>
      </c>
      <c r="Q3609" s="9" t="s">
        <v>8315</v>
      </c>
      <c r="R3609" t="s">
        <v>8316</v>
      </c>
      <c r="S3609" s="16">
        <f t="shared" si="278"/>
        <v>42338.963912037041</v>
      </c>
      <c r="T3609" s="16">
        <f t="shared" si="279"/>
        <v>42353</v>
      </c>
      <c r="U3609">
        <f t="shared" si="280"/>
        <v>2015</v>
      </c>
    </row>
    <row r="3610" spans="1:21" ht="43.2" x14ac:dyDescent="0.3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2"/>
        <v>100</v>
      </c>
      <c r="P3610">
        <f t="shared" si="281"/>
        <v>29.63</v>
      </c>
      <c r="Q3610" s="9" t="s">
        <v>8315</v>
      </c>
      <c r="R3610" t="s">
        <v>8316</v>
      </c>
      <c r="S3610" s="16">
        <f t="shared" si="278"/>
        <v>42506.709375000006</v>
      </c>
      <c r="T3610" s="16">
        <f t="shared" si="279"/>
        <v>42538.583333333328</v>
      </c>
      <c r="U3610">
        <f t="shared" si="280"/>
        <v>2016</v>
      </c>
    </row>
    <row r="3611" spans="1:21" ht="43.2" x14ac:dyDescent="0.3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2"/>
        <v>153</v>
      </c>
      <c r="P3611">
        <f t="shared" si="281"/>
        <v>143.1</v>
      </c>
      <c r="Q3611" s="9" t="s">
        <v>8315</v>
      </c>
      <c r="R3611" t="s">
        <v>8316</v>
      </c>
      <c r="S3611" s="16">
        <f t="shared" si="278"/>
        <v>42429.991724537031</v>
      </c>
      <c r="T3611" s="16">
        <f t="shared" si="279"/>
        <v>42459.950057870374</v>
      </c>
      <c r="U3611">
        <f t="shared" si="280"/>
        <v>2016</v>
      </c>
    </row>
    <row r="3612" spans="1:21" ht="43.2" x14ac:dyDescent="0.3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2"/>
        <v>162</v>
      </c>
      <c r="P3612">
        <f t="shared" si="281"/>
        <v>52.35</v>
      </c>
      <c r="Q3612" s="9" t="s">
        <v>8315</v>
      </c>
      <c r="R3612" t="s">
        <v>8316</v>
      </c>
      <c r="S3612" s="16">
        <f t="shared" si="278"/>
        <v>42203.432129629626</v>
      </c>
      <c r="T3612" s="16">
        <f t="shared" si="279"/>
        <v>42233.432129629626</v>
      </c>
      <c r="U3612">
        <f t="shared" si="280"/>
        <v>2015</v>
      </c>
    </row>
    <row r="3613" spans="1:21" ht="43.2" x14ac:dyDescent="0.3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2"/>
        <v>136</v>
      </c>
      <c r="P3613">
        <f t="shared" si="281"/>
        <v>66.67</v>
      </c>
      <c r="Q3613" s="9" t="s">
        <v>8315</v>
      </c>
      <c r="R3613" t="s">
        <v>8316</v>
      </c>
      <c r="S3613" s="16">
        <f t="shared" si="278"/>
        <v>42072.370381944449</v>
      </c>
      <c r="T3613" s="16">
        <f t="shared" si="279"/>
        <v>42102.370381944449</v>
      </c>
      <c r="U3613">
        <f t="shared" si="280"/>
        <v>2015</v>
      </c>
    </row>
    <row r="3614" spans="1:21" ht="43.2" x14ac:dyDescent="0.3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2"/>
        <v>144</v>
      </c>
      <c r="P3614">
        <f t="shared" si="281"/>
        <v>126.67</v>
      </c>
      <c r="Q3614" s="9" t="s">
        <v>8315</v>
      </c>
      <c r="R3614" t="s">
        <v>8316</v>
      </c>
      <c r="S3614" s="16">
        <f t="shared" si="278"/>
        <v>41789.726979166669</v>
      </c>
      <c r="T3614" s="16">
        <f t="shared" si="279"/>
        <v>41799.726979166669</v>
      </c>
      <c r="U3614">
        <f t="shared" si="280"/>
        <v>2014</v>
      </c>
    </row>
    <row r="3615" spans="1:21" ht="43.2" x14ac:dyDescent="0.3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2"/>
        <v>100</v>
      </c>
      <c r="P3615">
        <f t="shared" si="281"/>
        <v>62.5</v>
      </c>
      <c r="Q3615" s="9" t="s">
        <v>8315</v>
      </c>
      <c r="R3615" t="s">
        <v>8316</v>
      </c>
      <c r="S3615" s="16">
        <f t="shared" si="278"/>
        <v>41788.58997685185</v>
      </c>
      <c r="T3615" s="16">
        <f t="shared" si="279"/>
        <v>41818.58997685185</v>
      </c>
      <c r="U3615">
        <f t="shared" si="280"/>
        <v>2014</v>
      </c>
    </row>
    <row r="3616" spans="1:21" ht="43.2" x14ac:dyDescent="0.3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2"/>
        <v>101</v>
      </c>
      <c r="P3616">
        <f t="shared" si="281"/>
        <v>35.49</v>
      </c>
      <c r="Q3616" s="9" t="s">
        <v>8315</v>
      </c>
      <c r="R3616" t="s">
        <v>8316</v>
      </c>
      <c r="S3616" s="16">
        <f t="shared" si="278"/>
        <v>42144.041851851856</v>
      </c>
      <c r="T3616" s="16">
        <f t="shared" si="279"/>
        <v>42174.041851851856</v>
      </c>
      <c r="U3616">
        <f t="shared" si="280"/>
        <v>2015</v>
      </c>
    </row>
    <row r="3617" spans="1:21" ht="43.2" x14ac:dyDescent="0.3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2"/>
        <v>107</v>
      </c>
      <c r="P3617">
        <f t="shared" si="281"/>
        <v>37.08</v>
      </c>
      <c r="Q3617" s="9" t="s">
        <v>8315</v>
      </c>
      <c r="R3617" t="s">
        <v>8316</v>
      </c>
      <c r="S3617" s="16">
        <f t="shared" si="278"/>
        <v>42318.593703703707</v>
      </c>
      <c r="T3617" s="16">
        <f t="shared" si="279"/>
        <v>42348.593703703707</v>
      </c>
      <c r="U3617">
        <f t="shared" si="280"/>
        <v>2015</v>
      </c>
    </row>
    <row r="3618" spans="1:21" ht="43.2" x14ac:dyDescent="0.3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2"/>
        <v>125</v>
      </c>
      <c r="P3618">
        <f t="shared" si="281"/>
        <v>69.33</v>
      </c>
      <c r="Q3618" s="9" t="s">
        <v>8315</v>
      </c>
      <c r="R3618" t="s">
        <v>8316</v>
      </c>
      <c r="S3618" s="16">
        <f t="shared" si="278"/>
        <v>42052.949814814812</v>
      </c>
      <c r="T3618" s="16">
        <f t="shared" si="279"/>
        <v>42082.908148148148</v>
      </c>
      <c r="U3618">
        <f t="shared" si="280"/>
        <v>2015</v>
      </c>
    </row>
    <row r="3619" spans="1:21" ht="43.2" x14ac:dyDescent="0.3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2"/>
        <v>119</v>
      </c>
      <c r="P3619">
        <f t="shared" si="281"/>
        <v>17.25</v>
      </c>
      <c r="Q3619" s="9" t="s">
        <v>8315</v>
      </c>
      <c r="R3619" t="s">
        <v>8316</v>
      </c>
      <c r="S3619" s="16">
        <f t="shared" si="278"/>
        <v>42779.610289351855</v>
      </c>
      <c r="T3619" s="16">
        <f t="shared" si="279"/>
        <v>42794</v>
      </c>
      <c r="U3619">
        <f t="shared" si="280"/>
        <v>2017</v>
      </c>
    </row>
    <row r="3620" spans="1:21" ht="43.2" x14ac:dyDescent="0.3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2"/>
        <v>101</v>
      </c>
      <c r="P3620">
        <f t="shared" si="281"/>
        <v>36.07</v>
      </c>
      <c r="Q3620" s="9" t="s">
        <v>8315</v>
      </c>
      <c r="R3620" t="s">
        <v>8316</v>
      </c>
      <c r="S3620" s="16">
        <f t="shared" si="278"/>
        <v>42128.627893518518</v>
      </c>
      <c r="T3620" s="16">
        <f t="shared" si="279"/>
        <v>42158.627893518518</v>
      </c>
      <c r="U3620">
        <f t="shared" si="280"/>
        <v>2015</v>
      </c>
    </row>
    <row r="3621" spans="1:21" ht="43.2" x14ac:dyDescent="0.3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2"/>
        <v>113</v>
      </c>
      <c r="P3621">
        <f t="shared" si="281"/>
        <v>66.47</v>
      </c>
      <c r="Q3621" s="9" t="s">
        <v>8315</v>
      </c>
      <c r="R3621" t="s">
        <v>8316</v>
      </c>
      <c r="S3621" s="16">
        <f t="shared" si="278"/>
        <v>42661.132245370376</v>
      </c>
      <c r="T3621" s="16">
        <f t="shared" si="279"/>
        <v>42693.916666666672</v>
      </c>
      <c r="U3621">
        <f t="shared" si="280"/>
        <v>2016</v>
      </c>
    </row>
    <row r="3622" spans="1:21" ht="43.2" x14ac:dyDescent="0.3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2"/>
        <v>105</v>
      </c>
      <c r="P3622">
        <f t="shared" si="281"/>
        <v>56.07</v>
      </c>
      <c r="Q3622" s="9" t="s">
        <v>8315</v>
      </c>
      <c r="R3622" t="s">
        <v>8316</v>
      </c>
      <c r="S3622" s="16">
        <f t="shared" si="278"/>
        <v>42037.938206018516</v>
      </c>
      <c r="T3622" s="16">
        <f t="shared" si="279"/>
        <v>42068.166666666672</v>
      </c>
      <c r="U3622">
        <f t="shared" si="280"/>
        <v>2015</v>
      </c>
    </row>
    <row r="3623" spans="1:21" ht="43.2" x14ac:dyDescent="0.3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2"/>
        <v>110</v>
      </c>
      <c r="P3623">
        <f t="shared" si="281"/>
        <v>47.03</v>
      </c>
      <c r="Q3623" s="9" t="s">
        <v>8315</v>
      </c>
      <c r="R3623" t="s">
        <v>8316</v>
      </c>
      <c r="S3623" s="16">
        <f t="shared" si="278"/>
        <v>42619.935694444444</v>
      </c>
      <c r="T3623" s="16">
        <f t="shared" si="279"/>
        <v>42643.875</v>
      </c>
      <c r="U3623">
        <f t="shared" si="280"/>
        <v>2016</v>
      </c>
    </row>
    <row r="3624" spans="1:21" ht="28.8" x14ac:dyDescent="0.3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2"/>
        <v>100</v>
      </c>
      <c r="P3624">
        <f t="shared" si="281"/>
        <v>47.67</v>
      </c>
      <c r="Q3624" s="9" t="s">
        <v>8315</v>
      </c>
      <c r="R3624" t="s">
        <v>8316</v>
      </c>
      <c r="S3624" s="16">
        <f t="shared" si="278"/>
        <v>41877.221886574072</v>
      </c>
      <c r="T3624" s="16">
        <f t="shared" si="279"/>
        <v>41910.140972222223</v>
      </c>
      <c r="U3624">
        <f t="shared" si="280"/>
        <v>2014</v>
      </c>
    </row>
    <row r="3625" spans="1:21" ht="28.8" x14ac:dyDescent="0.3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2"/>
        <v>120</v>
      </c>
      <c r="P3625">
        <f t="shared" si="281"/>
        <v>88.24</v>
      </c>
      <c r="Q3625" s="9" t="s">
        <v>8315</v>
      </c>
      <c r="R3625" t="s">
        <v>8316</v>
      </c>
      <c r="S3625" s="16">
        <f t="shared" si="278"/>
        <v>41828.736921296295</v>
      </c>
      <c r="T3625" s="16">
        <f t="shared" si="279"/>
        <v>41846.291666666664</v>
      </c>
      <c r="U3625">
        <f t="shared" si="280"/>
        <v>2014</v>
      </c>
    </row>
    <row r="3626" spans="1:21" ht="72" x14ac:dyDescent="0.3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2"/>
        <v>105</v>
      </c>
      <c r="P3626">
        <f t="shared" si="281"/>
        <v>80.72</v>
      </c>
      <c r="Q3626" s="9" t="s">
        <v>8315</v>
      </c>
      <c r="R3626" t="s">
        <v>8316</v>
      </c>
      <c r="S3626" s="16">
        <f t="shared" si="278"/>
        <v>42545.774189814809</v>
      </c>
      <c r="T3626" s="16">
        <f t="shared" si="279"/>
        <v>42605.774189814809</v>
      </c>
      <c r="U3626">
        <f t="shared" si="280"/>
        <v>2016</v>
      </c>
    </row>
    <row r="3627" spans="1:21" ht="57.6" x14ac:dyDescent="0.3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2"/>
        <v>103</v>
      </c>
      <c r="P3627">
        <f t="shared" si="281"/>
        <v>39.49</v>
      </c>
      <c r="Q3627" s="9" t="s">
        <v>8315</v>
      </c>
      <c r="R3627" t="s">
        <v>8316</v>
      </c>
      <c r="S3627" s="16">
        <f t="shared" si="278"/>
        <v>42157.652511574073</v>
      </c>
      <c r="T3627" s="16">
        <f t="shared" si="279"/>
        <v>42187.652511574073</v>
      </c>
      <c r="U3627">
        <f t="shared" si="280"/>
        <v>2015</v>
      </c>
    </row>
    <row r="3628" spans="1:21" ht="43.2" x14ac:dyDescent="0.3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2"/>
        <v>102</v>
      </c>
      <c r="P3628">
        <f t="shared" si="281"/>
        <v>84.85</v>
      </c>
      <c r="Q3628" s="9" t="s">
        <v>8315</v>
      </c>
      <c r="R3628" t="s">
        <v>8316</v>
      </c>
      <c r="S3628" s="16">
        <f t="shared" si="278"/>
        <v>41846.667326388888</v>
      </c>
      <c r="T3628" s="16">
        <f t="shared" si="279"/>
        <v>41867.667326388888</v>
      </c>
      <c r="U3628">
        <f t="shared" si="280"/>
        <v>2014</v>
      </c>
    </row>
    <row r="3629" spans="1:21" ht="43.2" x14ac:dyDescent="0.3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2"/>
        <v>100</v>
      </c>
      <c r="P3629">
        <f t="shared" si="281"/>
        <v>68.97</v>
      </c>
      <c r="Q3629" s="9" t="s">
        <v>8315</v>
      </c>
      <c r="R3629" t="s">
        <v>8316</v>
      </c>
      <c r="S3629" s="16">
        <f t="shared" si="278"/>
        <v>42460.741747685184</v>
      </c>
      <c r="T3629" s="16">
        <f t="shared" si="279"/>
        <v>42511.165972222225</v>
      </c>
      <c r="U3629">
        <f t="shared" si="280"/>
        <v>2016</v>
      </c>
    </row>
    <row r="3630" spans="1:21" ht="43.2" hidden="1" x14ac:dyDescent="0.3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2"/>
        <v>0</v>
      </c>
      <c r="P3630" t="str">
        <f t="shared" si="281"/>
        <v>N/A</v>
      </c>
      <c r="Q3630" s="9" t="s">
        <v>8315</v>
      </c>
      <c r="R3630" t="s">
        <v>8357</v>
      </c>
      <c r="S3630" s="16">
        <f t="shared" si="278"/>
        <v>42291.833287037036</v>
      </c>
      <c r="T3630" s="16">
        <f t="shared" si="279"/>
        <v>42351.874953703707</v>
      </c>
      <c r="U3630">
        <f t="shared" si="280"/>
        <v>2015</v>
      </c>
    </row>
    <row r="3631" spans="1:21" ht="57.6" hidden="1" x14ac:dyDescent="0.3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2"/>
        <v>0</v>
      </c>
      <c r="P3631">
        <f t="shared" si="281"/>
        <v>1</v>
      </c>
      <c r="Q3631" s="9" t="s">
        <v>8315</v>
      </c>
      <c r="R3631" t="s">
        <v>8357</v>
      </c>
      <c r="S3631" s="16">
        <f t="shared" si="278"/>
        <v>42437.094490740739</v>
      </c>
      <c r="T3631" s="16">
        <f t="shared" si="279"/>
        <v>42495.708333333328</v>
      </c>
      <c r="U3631">
        <f t="shared" si="280"/>
        <v>2016</v>
      </c>
    </row>
    <row r="3632" spans="1:21" ht="43.2" hidden="1" x14ac:dyDescent="0.3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2"/>
        <v>0</v>
      </c>
      <c r="P3632">
        <f t="shared" si="281"/>
        <v>1</v>
      </c>
      <c r="Q3632" s="9" t="s">
        <v>8315</v>
      </c>
      <c r="R3632" t="s">
        <v>8357</v>
      </c>
      <c r="S3632" s="16">
        <f t="shared" si="278"/>
        <v>41942.84710648148</v>
      </c>
      <c r="T3632" s="16">
        <f t="shared" si="279"/>
        <v>41972.888773148152</v>
      </c>
      <c r="U3632">
        <f t="shared" si="280"/>
        <v>2014</v>
      </c>
    </row>
    <row r="3633" spans="1:21" ht="57.6" hidden="1" x14ac:dyDescent="0.3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2"/>
        <v>51</v>
      </c>
      <c r="P3633">
        <f t="shared" si="281"/>
        <v>147.88</v>
      </c>
      <c r="Q3633" s="9" t="s">
        <v>8315</v>
      </c>
      <c r="R3633" t="s">
        <v>8357</v>
      </c>
      <c r="S3633" s="16">
        <f t="shared" si="278"/>
        <v>41880.753437499996</v>
      </c>
      <c r="T3633" s="16">
        <f t="shared" si="279"/>
        <v>41905.165972222225</v>
      </c>
      <c r="U3633">
        <f t="shared" si="280"/>
        <v>2014</v>
      </c>
    </row>
    <row r="3634" spans="1:21" ht="43.2" hidden="1" x14ac:dyDescent="0.3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2"/>
        <v>20</v>
      </c>
      <c r="P3634">
        <f t="shared" si="281"/>
        <v>100</v>
      </c>
      <c r="Q3634" s="9" t="s">
        <v>8315</v>
      </c>
      <c r="R3634" t="s">
        <v>8357</v>
      </c>
      <c r="S3634" s="16">
        <f t="shared" si="278"/>
        <v>41946.936909722222</v>
      </c>
      <c r="T3634" s="16">
        <f t="shared" si="279"/>
        <v>41966.936909722222</v>
      </c>
      <c r="U3634">
        <f t="shared" si="280"/>
        <v>2014</v>
      </c>
    </row>
    <row r="3635" spans="1:21" ht="43.2" hidden="1" x14ac:dyDescent="0.3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2"/>
        <v>35</v>
      </c>
      <c r="P3635">
        <f t="shared" si="281"/>
        <v>56.84</v>
      </c>
      <c r="Q3635" s="9" t="s">
        <v>8315</v>
      </c>
      <c r="R3635" t="s">
        <v>8357</v>
      </c>
      <c r="S3635" s="16">
        <f t="shared" si="278"/>
        <v>42649.623460648145</v>
      </c>
      <c r="T3635" s="16">
        <f t="shared" si="279"/>
        <v>42693.041666666672</v>
      </c>
      <c r="U3635">
        <f t="shared" si="280"/>
        <v>2016</v>
      </c>
    </row>
    <row r="3636" spans="1:21" ht="43.2" hidden="1" x14ac:dyDescent="0.3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2"/>
        <v>4</v>
      </c>
      <c r="P3636">
        <f t="shared" si="281"/>
        <v>176.94</v>
      </c>
      <c r="Q3636" s="9" t="s">
        <v>8315</v>
      </c>
      <c r="R3636" t="s">
        <v>8357</v>
      </c>
      <c r="S3636" s="16">
        <f t="shared" si="278"/>
        <v>42701.166365740741</v>
      </c>
      <c r="T3636" s="16">
        <f t="shared" si="279"/>
        <v>42749.165972222225</v>
      </c>
      <c r="U3636">
        <f t="shared" si="280"/>
        <v>2016</v>
      </c>
    </row>
    <row r="3637" spans="1:21" ht="28.8" hidden="1" x14ac:dyDescent="0.3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2"/>
        <v>36</v>
      </c>
      <c r="P3637">
        <f t="shared" si="281"/>
        <v>127.6</v>
      </c>
      <c r="Q3637" s="9" t="s">
        <v>8315</v>
      </c>
      <c r="R3637" t="s">
        <v>8357</v>
      </c>
      <c r="S3637" s="16">
        <f t="shared" si="278"/>
        <v>42450.88282407407</v>
      </c>
      <c r="T3637" s="16">
        <f t="shared" si="279"/>
        <v>42480.88282407407</v>
      </c>
      <c r="U3637">
        <f t="shared" si="280"/>
        <v>2016</v>
      </c>
    </row>
    <row r="3638" spans="1:21" ht="43.2" hidden="1" x14ac:dyDescent="0.3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2"/>
        <v>0</v>
      </c>
      <c r="P3638" t="str">
        <f t="shared" si="281"/>
        <v>N/A</v>
      </c>
      <c r="Q3638" s="9" t="s">
        <v>8315</v>
      </c>
      <c r="R3638" t="s">
        <v>8357</v>
      </c>
      <c r="S3638" s="16">
        <f t="shared" si="278"/>
        <v>42226.694780092599</v>
      </c>
      <c r="T3638" s="16">
        <f t="shared" si="279"/>
        <v>42261.694780092599</v>
      </c>
      <c r="U3638">
        <f t="shared" si="280"/>
        <v>2015</v>
      </c>
    </row>
    <row r="3639" spans="1:21" ht="57.6" hidden="1" x14ac:dyDescent="0.3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2"/>
        <v>31</v>
      </c>
      <c r="P3639">
        <f t="shared" si="281"/>
        <v>66.14</v>
      </c>
      <c r="Q3639" s="9" t="s">
        <v>8315</v>
      </c>
      <c r="R3639" t="s">
        <v>8357</v>
      </c>
      <c r="S3639" s="16">
        <f t="shared" si="278"/>
        <v>41975.700636574074</v>
      </c>
      <c r="T3639" s="16">
        <f t="shared" si="279"/>
        <v>42005.700636574074</v>
      </c>
      <c r="U3639">
        <f t="shared" si="280"/>
        <v>2014</v>
      </c>
    </row>
    <row r="3640" spans="1:21" ht="28.8" hidden="1" x14ac:dyDescent="0.3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2"/>
        <v>7</v>
      </c>
      <c r="P3640">
        <f t="shared" si="281"/>
        <v>108</v>
      </c>
      <c r="Q3640" s="9" t="s">
        <v>8315</v>
      </c>
      <c r="R3640" t="s">
        <v>8357</v>
      </c>
      <c r="S3640" s="16">
        <f t="shared" si="278"/>
        <v>42053.672824074078</v>
      </c>
      <c r="T3640" s="16">
        <f t="shared" si="279"/>
        <v>42113.631157407406</v>
      </c>
      <c r="U3640">
        <f t="shared" si="280"/>
        <v>2015</v>
      </c>
    </row>
    <row r="3641" spans="1:21" ht="43.2" hidden="1" x14ac:dyDescent="0.3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2"/>
        <v>0</v>
      </c>
      <c r="P3641">
        <f t="shared" si="281"/>
        <v>1</v>
      </c>
      <c r="Q3641" s="9" t="s">
        <v>8315</v>
      </c>
      <c r="R3641" t="s">
        <v>8357</v>
      </c>
      <c r="S3641" s="16">
        <f t="shared" si="278"/>
        <v>42590.677152777775</v>
      </c>
      <c r="T3641" s="16">
        <f t="shared" si="279"/>
        <v>42650.632638888885</v>
      </c>
      <c r="U3641">
        <f t="shared" si="280"/>
        <v>2016</v>
      </c>
    </row>
    <row r="3642" spans="1:21" ht="72" hidden="1" x14ac:dyDescent="0.3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2"/>
        <v>6</v>
      </c>
      <c r="P3642">
        <f t="shared" si="281"/>
        <v>18.329999999999998</v>
      </c>
      <c r="Q3642" s="9" t="s">
        <v>8315</v>
      </c>
      <c r="R3642" t="s">
        <v>8357</v>
      </c>
      <c r="S3642" s="16">
        <f t="shared" si="278"/>
        <v>42104.781597222223</v>
      </c>
      <c r="T3642" s="16">
        <f t="shared" si="279"/>
        <v>42134.781597222223</v>
      </c>
      <c r="U3642">
        <f t="shared" si="280"/>
        <v>2015</v>
      </c>
    </row>
    <row r="3643" spans="1:21" ht="43.2" hidden="1" x14ac:dyDescent="0.3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2"/>
        <v>0</v>
      </c>
      <c r="P3643" t="str">
        <f t="shared" si="281"/>
        <v>N/A</v>
      </c>
      <c r="Q3643" s="9" t="s">
        <v>8315</v>
      </c>
      <c r="R3643" t="s">
        <v>8357</v>
      </c>
      <c r="S3643" s="16">
        <f t="shared" si="278"/>
        <v>41899.627071759263</v>
      </c>
      <c r="T3643" s="16">
        <f t="shared" si="279"/>
        <v>41917.208333333336</v>
      </c>
      <c r="U3643">
        <f t="shared" si="280"/>
        <v>2014</v>
      </c>
    </row>
    <row r="3644" spans="1:21" ht="57.6" hidden="1" x14ac:dyDescent="0.3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2"/>
        <v>2</v>
      </c>
      <c r="P3644">
        <f t="shared" si="281"/>
        <v>7.5</v>
      </c>
      <c r="Q3644" s="9" t="s">
        <v>8315</v>
      </c>
      <c r="R3644" t="s">
        <v>8357</v>
      </c>
      <c r="S3644" s="16">
        <f t="shared" si="278"/>
        <v>42297.816284722227</v>
      </c>
      <c r="T3644" s="16">
        <f t="shared" si="279"/>
        <v>42338.708333333328</v>
      </c>
      <c r="U3644">
        <f t="shared" si="280"/>
        <v>2015</v>
      </c>
    </row>
    <row r="3645" spans="1:21" ht="43.2" hidden="1" x14ac:dyDescent="0.3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2"/>
        <v>0</v>
      </c>
      <c r="P3645" t="str">
        <f t="shared" si="281"/>
        <v>N/A</v>
      </c>
      <c r="Q3645" s="9" t="s">
        <v>8315</v>
      </c>
      <c r="R3645" t="s">
        <v>8357</v>
      </c>
      <c r="S3645" s="16">
        <f t="shared" si="278"/>
        <v>42285.143969907411</v>
      </c>
      <c r="T3645" s="16">
        <f t="shared" si="279"/>
        <v>42325.185636574075</v>
      </c>
      <c r="U3645">
        <f t="shared" si="280"/>
        <v>2015</v>
      </c>
    </row>
    <row r="3646" spans="1:21" ht="43.2" hidden="1" x14ac:dyDescent="0.3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2"/>
        <v>16</v>
      </c>
      <c r="P3646">
        <f t="shared" si="281"/>
        <v>68.42</v>
      </c>
      <c r="Q3646" s="9" t="s">
        <v>8315</v>
      </c>
      <c r="R3646" t="s">
        <v>8357</v>
      </c>
      <c r="S3646" s="16">
        <f t="shared" si="278"/>
        <v>42409.241747685184</v>
      </c>
      <c r="T3646" s="16">
        <f t="shared" si="279"/>
        <v>42437.207638888889</v>
      </c>
      <c r="U3646">
        <f t="shared" si="280"/>
        <v>2016</v>
      </c>
    </row>
    <row r="3647" spans="1:21" ht="43.2" hidden="1" x14ac:dyDescent="0.3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2"/>
        <v>0</v>
      </c>
      <c r="P3647">
        <f t="shared" si="281"/>
        <v>1</v>
      </c>
      <c r="Q3647" s="9" t="s">
        <v>8315</v>
      </c>
      <c r="R3647" t="s">
        <v>8357</v>
      </c>
      <c r="S3647" s="16">
        <f t="shared" si="278"/>
        <v>42665.970347222217</v>
      </c>
      <c r="T3647" s="16">
        <f t="shared" si="279"/>
        <v>42696.012013888889</v>
      </c>
      <c r="U3647">
        <f t="shared" si="280"/>
        <v>2016</v>
      </c>
    </row>
    <row r="3648" spans="1:21" ht="43.2" hidden="1" x14ac:dyDescent="0.3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2"/>
        <v>5</v>
      </c>
      <c r="P3648">
        <f t="shared" si="281"/>
        <v>60.13</v>
      </c>
      <c r="Q3648" s="9" t="s">
        <v>8315</v>
      </c>
      <c r="R3648" t="s">
        <v>8357</v>
      </c>
      <c r="S3648" s="16">
        <f t="shared" si="278"/>
        <v>42140.421319444446</v>
      </c>
      <c r="T3648" s="16">
        <f t="shared" si="279"/>
        <v>42171.979166666672</v>
      </c>
      <c r="U3648">
        <f t="shared" si="280"/>
        <v>2015</v>
      </c>
    </row>
    <row r="3649" spans="1:21" ht="43.2" hidden="1" x14ac:dyDescent="0.3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2"/>
        <v>6</v>
      </c>
      <c r="P3649">
        <f t="shared" si="281"/>
        <v>15</v>
      </c>
      <c r="Q3649" s="9" t="s">
        <v>8315</v>
      </c>
      <c r="R3649" t="s">
        <v>8357</v>
      </c>
      <c r="S3649" s="16">
        <f t="shared" si="278"/>
        <v>42598.749155092592</v>
      </c>
      <c r="T3649" s="16">
        <f t="shared" si="279"/>
        <v>42643.749155092592</v>
      </c>
      <c r="U3649">
        <f t="shared" si="280"/>
        <v>2016</v>
      </c>
    </row>
    <row r="3650" spans="1:21" ht="28.8" x14ac:dyDescent="0.3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82"/>
        <v>100</v>
      </c>
      <c r="P3650">
        <f t="shared" si="281"/>
        <v>550.04</v>
      </c>
      <c r="Q3650" s="9" t="s">
        <v>8315</v>
      </c>
      <c r="R3650" t="s">
        <v>8316</v>
      </c>
      <c r="S3650" s="16">
        <f t="shared" si="278"/>
        <v>41887.292187500003</v>
      </c>
      <c r="T3650" s="16">
        <f t="shared" si="279"/>
        <v>41917.292187500003</v>
      </c>
      <c r="U3650">
        <f t="shared" si="280"/>
        <v>2014</v>
      </c>
    </row>
    <row r="3651" spans="1:21" ht="43.2" x14ac:dyDescent="0.3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82"/>
        <v>104</v>
      </c>
      <c r="P3651">
        <f t="shared" si="281"/>
        <v>97.5</v>
      </c>
      <c r="Q3651" s="9" t="s">
        <v>8315</v>
      </c>
      <c r="R3651" t="s">
        <v>8316</v>
      </c>
      <c r="S3651" s="16">
        <f t="shared" ref="S3651:S3714" si="283">(((J3651/60)/60)/24)+DATE(1970,1,1)</f>
        <v>41780.712893518517</v>
      </c>
      <c r="T3651" s="16">
        <f t="shared" ref="T3651:T3714" si="284">(((I3651/60)/60)/24)+DATE(1970,1,1)</f>
        <v>41806.712893518517</v>
      </c>
      <c r="U3651">
        <f t="shared" ref="U3651:U3714" si="285">YEAR(S:S)</f>
        <v>2014</v>
      </c>
    </row>
    <row r="3652" spans="1:21" ht="43.2" x14ac:dyDescent="0.3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2"/>
        <v>100</v>
      </c>
      <c r="P3652">
        <f t="shared" ref="P3652:P3715" si="286">IFERROR(ROUND(E3652/L3652,2), "N/A")</f>
        <v>29.41</v>
      </c>
      <c r="Q3652" s="9" t="s">
        <v>8315</v>
      </c>
      <c r="R3652" t="s">
        <v>8316</v>
      </c>
      <c r="S3652" s="16">
        <f t="shared" si="283"/>
        <v>42381.478981481487</v>
      </c>
      <c r="T3652" s="16">
        <f t="shared" si="284"/>
        <v>42402.478981481487</v>
      </c>
      <c r="U3652">
        <f t="shared" si="285"/>
        <v>2016</v>
      </c>
    </row>
    <row r="3653" spans="1:21" ht="43.2" x14ac:dyDescent="0.3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ref="O3653:O3716" si="287">ROUND(E3653/D3653*100,0)</f>
        <v>104</v>
      </c>
      <c r="P3653">
        <f t="shared" si="286"/>
        <v>57.78</v>
      </c>
      <c r="Q3653" s="9" t="s">
        <v>8315</v>
      </c>
      <c r="R3653" t="s">
        <v>8316</v>
      </c>
      <c r="S3653" s="16">
        <f t="shared" si="283"/>
        <v>41828.646319444444</v>
      </c>
      <c r="T3653" s="16">
        <f t="shared" si="284"/>
        <v>41861.665972222225</v>
      </c>
      <c r="U3653">
        <f t="shared" si="285"/>
        <v>2014</v>
      </c>
    </row>
    <row r="3654" spans="1:21" ht="43.2" x14ac:dyDescent="0.3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7"/>
        <v>251</v>
      </c>
      <c r="P3654">
        <f t="shared" si="286"/>
        <v>44.24</v>
      </c>
      <c r="Q3654" s="9" t="s">
        <v>8315</v>
      </c>
      <c r="R3654" t="s">
        <v>8316</v>
      </c>
      <c r="S3654" s="16">
        <f t="shared" si="283"/>
        <v>42596.644699074073</v>
      </c>
      <c r="T3654" s="16">
        <f t="shared" si="284"/>
        <v>42607.165972222225</v>
      </c>
      <c r="U3654">
        <f t="shared" si="285"/>
        <v>2016</v>
      </c>
    </row>
    <row r="3655" spans="1:21" ht="43.2" x14ac:dyDescent="0.3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7"/>
        <v>101</v>
      </c>
      <c r="P3655">
        <f t="shared" si="286"/>
        <v>60.91</v>
      </c>
      <c r="Q3655" s="9" t="s">
        <v>8315</v>
      </c>
      <c r="R3655" t="s">
        <v>8316</v>
      </c>
      <c r="S3655" s="16">
        <f t="shared" si="283"/>
        <v>42191.363506944443</v>
      </c>
      <c r="T3655" s="16">
        <f t="shared" si="284"/>
        <v>42221.363506944443</v>
      </c>
      <c r="U3655">
        <f t="shared" si="285"/>
        <v>2015</v>
      </c>
    </row>
    <row r="3656" spans="1:21" ht="57.6" x14ac:dyDescent="0.3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7"/>
        <v>174</v>
      </c>
      <c r="P3656">
        <f t="shared" si="286"/>
        <v>68.84</v>
      </c>
      <c r="Q3656" s="9" t="s">
        <v>8315</v>
      </c>
      <c r="R3656" t="s">
        <v>8316</v>
      </c>
      <c r="S3656" s="16">
        <f t="shared" si="283"/>
        <v>42440.416504629626</v>
      </c>
      <c r="T3656" s="16">
        <f t="shared" si="284"/>
        <v>42463.708333333328</v>
      </c>
      <c r="U3656">
        <f t="shared" si="285"/>
        <v>2016</v>
      </c>
    </row>
    <row r="3657" spans="1:21" ht="57.6" x14ac:dyDescent="0.3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7"/>
        <v>116</v>
      </c>
      <c r="P3657">
        <f t="shared" si="286"/>
        <v>73.58</v>
      </c>
      <c r="Q3657" s="9" t="s">
        <v>8315</v>
      </c>
      <c r="R3657" t="s">
        <v>8316</v>
      </c>
      <c r="S3657" s="16">
        <f t="shared" si="283"/>
        <v>42173.803217592591</v>
      </c>
      <c r="T3657" s="16">
        <f t="shared" si="284"/>
        <v>42203.290972222225</v>
      </c>
      <c r="U3657">
        <f t="shared" si="285"/>
        <v>2015</v>
      </c>
    </row>
    <row r="3658" spans="1:21" ht="43.2" x14ac:dyDescent="0.3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7"/>
        <v>106</v>
      </c>
      <c r="P3658">
        <f t="shared" si="286"/>
        <v>115.02</v>
      </c>
      <c r="Q3658" s="9" t="s">
        <v>8315</v>
      </c>
      <c r="R3658" t="s">
        <v>8316</v>
      </c>
      <c r="S3658" s="16">
        <f t="shared" si="283"/>
        <v>42737.910138888896</v>
      </c>
      <c r="T3658" s="16">
        <f t="shared" si="284"/>
        <v>42767.957638888889</v>
      </c>
      <c r="U3658">
        <f t="shared" si="285"/>
        <v>2017</v>
      </c>
    </row>
    <row r="3659" spans="1:21" ht="43.2" x14ac:dyDescent="0.3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7"/>
        <v>111</v>
      </c>
      <c r="P3659">
        <f t="shared" si="286"/>
        <v>110.75</v>
      </c>
      <c r="Q3659" s="9" t="s">
        <v>8315</v>
      </c>
      <c r="R3659" t="s">
        <v>8316</v>
      </c>
      <c r="S3659" s="16">
        <f t="shared" si="283"/>
        <v>42499.629849537043</v>
      </c>
      <c r="T3659" s="16">
        <f t="shared" si="284"/>
        <v>42522.904166666667</v>
      </c>
      <c r="U3659">
        <f t="shared" si="285"/>
        <v>2016</v>
      </c>
    </row>
    <row r="3660" spans="1:21" ht="28.8" x14ac:dyDescent="0.3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7"/>
        <v>101</v>
      </c>
      <c r="P3660">
        <f t="shared" si="286"/>
        <v>75.5</v>
      </c>
      <c r="Q3660" s="9" t="s">
        <v>8315</v>
      </c>
      <c r="R3660" t="s">
        <v>8316</v>
      </c>
      <c r="S3660" s="16">
        <f t="shared" si="283"/>
        <v>41775.858564814815</v>
      </c>
      <c r="T3660" s="16">
        <f t="shared" si="284"/>
        <v>41822.165972222225</v>
      </c>
      <c r="U3660">
        <f t="shared" si="285"/>
        <v>2014</v>
      </c>
    </row>
    <row r="3661" spans="1:21" ht="43.2" x14ac:dyDescent="0.3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7"/>
        <v>102</v>
      </c>
      <c r="P3661">
        <f t="shared" si="286"/>
        <v>235.46</v>
      </c>
      <c r="Q3661" s="9" t="s">
        <v>8315</v>
      </c>
      <c r="R3661" t="s">
        <v>8316</v>
      </c>
      <c r="S3661" s="16">
        <f t="shared" si="283"/>
        <v>42055.277199074073</v>
      </c>
      <c r="T3661" s="16">
        <f t="shared" si="284"/>
        <v>42082.610416666663</v>
      </c>
      <c r="U3661">
        <f t="shared" si="285"/>
        <v>2015</v>
      </c>
    </row>
    <row r="3662" spans="1:21" ht="57.6" x14ac:dyDescent="0.3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7"/>
        <v>100</v>
      </c>
      <c r="P3662">
        <f t="shared" si="286"/>
        <v>11.36</v>
      </c>
      <c r="Q3662" s="9" t="s">
        <v>8315</v>
      </c>
      <c r="R3662" t="s">
        <v>8316</v>
      </c>
      <c r="S3662" s="16">
        <f t="shared" si="283"/>
        <v>41971.881076388891</v>
      </c>
      <c r="T3662" s="16">
        <f t="shared" si="284"/>
        <v>41996.881076388891</v>
      </c>
      <c r="U3662">
        <f t="shared" si="285"/>
        <v>2014</v>
      </c>
    </row>
    <row r="3663" spans="1:21" ht="43.2" x14ac:dyDescent="0.3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7"/>
        <v>111</v>
      </c>
      <c r="P3663">
        <f t="shared" si="286"/>
        <v>92.5</v>
      </c>
      <c r="Q3663" s="9" t="s">
        <v>8315</v>
      </c>
      <c r="R3663" t="s">
        <v>8316</v>
      </c>
      <c r="S3663" s="16">
        <f t="shared" si="283"/>
        <v>42447.896666666667</v>
      </c>
      <c r="T3663" s="16">
        <f t="shared" si="284"/>
        <v>42470.166666666672</v>
      </c>
      <c r="U3663">
        <f t="shared" si="285"/>
        <v>2016</v>
      </c>
    </row>
    <row r="3664" spans="1:21" ht="57.6" x14ac:dyDescent="0.3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7"/>
        <v>101</v>
      </c>
      <c r="P3664">
        <f t="shared" si="286"/>
        <v>202.85</v>
      </c>
      <c r="Q3664" s="9" t="s">
        <v>8315</v>
      </c>
      <c r="R3664" t="s">
        <v>8316</v>
      </c>
      <c r="S3664" s="16">
        <f t="shared" si="283"/>
        <v>42064.220069444447</v>
      </c>
      <c r="T3664" s="16">
        <f t="shared" si="284"/>
        <v>42094.178402777776</v>
      </c>
      <c r="U3664">
        <f t="shared" si="285"/>
        <v>2015</v>
      </c>
    </row>
    <row r="3665" spans="1:21" ht="43.2" x14ac:dyDescent="0.3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7"/>
        <v>104</v>
      </c>
      <c r="P3665">
        <f t="shared" si="286"/>
        <v>26</v>
      </c>
      <c r="Q3665" s="9" t="s">
        <v>8315</v>
      </c>
      <c r="R3665" t="s">
        <v>8316</v>
      </c>
      <c r="S3665" s="16">
        <f t="shared" si="283"/>
        <v>42665.451736111107</v>
      </c>
      <c r="T3665" s="16">
        <f t="shared" si="284"/>
        <v>42725.493402777778</v>
      </c>
      <c r="U3665">
        <f t="shared" si="285"/>
        <v>2016</v>
      </c>
    </row>
    <row r="3666" spans="1:21" ht="43.2" x14ac:dyDescent="0.3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7"/>
        <v>109</v>
      </c>
      <c r="P3666">
        <f t="shared" si="286"/>
        <v>46.05</v>
      </c>
      <c r="Q3666" s="9" t="s">
        <v>8315</v>
      </c>
      <c r="R3666" t="s">
        <v>8316</v>
      </c>
      <c r="S3666" s="16">
        <f t="shared" si="283"/>
        <v>42523.248715277776</v>
      </c>
      <c r="T3666" s="16">
        <f t="shared" si="284"/>
        <v>42537.248715277776</v>
      </c>
      <c r="U3666">
        <f t="shared" si="285"/>
        <v>2016</v>
      </c>
    </row>
    <row r="3667" spans="1:21" ht="43.2" x14ac:dyDescent="0.3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7"/>
        <v>115</v>
      </c>
      <c r="P3667">
        <f t="shared" si="286"/>
        <v>51</v>
      </c>
      <c r="Q3667" s="9" t="s">
        <v>8315</v>
      </c>
      <c r="R3667" t="s">
        <v>8316</v>
      </c>
      <c r="S3667" s="16">
        <f t="shared" si="283"/>
        <v>42294.808124999996</v>
      </c>
      <c r="T3667" s="16">
        <f t="shared" si="284"/>
        <v>42305.829166666663</v>
      </c>
      <c r="U3667">
        <f t="shared" si="285"/>
        <v>2015</v>
      </c>
    </row>
    <row r="3668" spans="1:21" ht="28.8" x14ac:dyDescent="0.3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7"/>
        <v>100</v>
      </c>
      <c r="P3668">
        <f t="shared" si="286"/>
        <v>31.58</v>
      </c>
      <c r="Q3668" s="9" t="s">
        <v>8315</v>
      </c>
      <c r="R3668" t="s">
        <v>8316</v>
      </c>
      <c r="S3668" s="16">
        <f t="shared" si="283"/>
        <v>41822.90488425926</v>
      </c>
      <c r="T3668" s="16">
        <f t="shared" si="284"/>
        <v>41844.291666666664</v>
      </c>
      <c r="U3668">
        <f t="shared" si="285"/>
        <v>2014</v>
      </c>
    </row>
    <row r="3669" spans="1:21" ht="43.2" x14ac:dyDescent="0.3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7"/>
        <v>103</v>
      </c>
      <c r="P3669">
        <f t="shared" si="286"/>
        <v>53.36</v>
      </c>
      <c r="Q3669" s="9" t="s">
        <v>8315</v>
      </c>
      <c r="R3669" t="s">
        <v>8316</v>
      </c>
      <c r="S3669" s="16">
        <f t="shared" si="283"/>
        <v>42173.970127314817</v>
      </c>
      <c r="T3669" s="16">
        <f t="shared" si="284"/>
        <v>42203.970127314817</v>
      </c>
      <c r="U3669">
        <f t="shared" si="285"/>
        <v>2015</v>
      </c>
    </row>
    <row r="3670" spans="1:21" ht="43.2" x14ac:dyDescent="0.3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7"/>
        <v>104</v>
      </c>
      <c r="P3670">
        <f t="shared" si="286"/>
        <v>36.96</v>
      </c>
      <c r="Q3670" s="9" t="s">
        <v>8315</v>
      </c>
      <c r="R3670" t="s">
        <v>8316</v>
      </c>
      <c r="S3670" s="16">
        <f t="shared" si="283"/>
        <v>42185.556157407409</v>
      </c>
      <c r="T3670" s="16">
        <f t="shared" si="284"/>
        <v>42208.772916666669</v>
      </c>
      <c r="U3670">
        <f t="shared" si="285"/>
        <v>2015</v>
      </c>
    </row>
    <row r="3671" spans="1:21" ht="43.2" x14ac:dyDescent="0.3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7"/>
        <v>138</v>
      </c>
      <c r="P3671">
        <f t="shared" si="286"/>
        <v>81.290000000000006</v>
      </c>
      <c r="Q3671" s="9" t="s">
        <v>8315</v>
      </c>
      <c r="R3671" t="s">
        <v>8316</v>
      </c>
      <c r="S3671" s="16">
        <f t="shared" si="283"/>
        <v>42136.675196759257</v>
      </c>
      <c r="T3671" s="16">
        <f t="shared" si="284"/>
        <v>42166.675196759257</v>
      </c>
      <c r="U3671">
        <f t="shared" si="285"/>
        <v>2015</v>
      </c>
    </row>
    <row r="3672" spans="1:21" ht="43.2" x14ac:dyDescent="0.3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7"/>
        <v>110</v>
      </c>
      <c r="P3672">
        <f t="shared" si="286"/>
        <v>20.079999999999998</v>
      </c>
      <c r="Q3672" s="9" t="s">
        <v>8315</v>
      </c>
      <c r="R3672" t="s">
        <v>8316</v>
      </c>
      <c r="S3672" s="16">
        <f t="shared" si="283"/>
        <v>42142.514016203699</v>
      </c>
      <c r="T3672" s="16">
        <f t="shared" si="284"/>
        <v>42155.958333333328</v>
      </c>
      <c r="U3672">
        <f t="shared" si="285"/>
        <v>2015</v>
      </c>
    </row>
    <row r="3673" spans="1:21" ht="43.2" x14ac:dyDescent="0.3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7"/>
        <v>101</v>
      </c>
      <c r="P3673">
        <f t="shared" si="286"/>
        <v>88.25</v>
      </c>
      <c r="Q3673" s="9" t="s">
        <v>8315</v>
      </c>
      <c r="R3673" t="s">
        <v>8316</v>
      </c>
      <c r="S3673" s="16">
        <f t="shared" si="283"/>
        <v>41820.62809027778</v>
      </c>
      <c r="T3673" s="16">
        <f t="shared" si="284"/>
        <v>41841.165972222225</v>
      </c>
      <c r="U3673">
        <f t="shared" si="285"/>
        <v>2014</v>
      </c>
    </row>
    <row r="3674" spans="1:21" ht="57.6" x14ac:dyDescent="0.3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7"/>
        <v>102</v>
      </c>
      <c r="P3674">
        <f t="shared" si="286"/>
        <v>53.44</v>
      </c>
      <c r="Q3674" s="9" t="s">
        <v>8315</v>
      </c>
      <c r="R3674" t="s">
        <v>8316</v>
      </c>
      <c r="S3674" s="16">
        <f t="shared" si="283"/>
        <v>41878.946574074071</v>
      </c>
      <c r="T3674" s="16">
        <f t="shared" si="284"/>
        <v>41908.946574074071</v>
      </c>
      <c r="U3674">
        <f t="shared" si="285"/>
        <v>2014</v>
      </c>
    </row>
    <row r="3675" spans="1:21" ht="43.2" x14ac:dyDescent="0.3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7"/>
        <v>114</v>
      </c>
      <c r="P3675">
        <f t="shared" si="286"/>
        <v>39.869999999999997</v>
      </c>
      <c r="Q3675" s="9" t="s">
        <v>8315</v>
      </c>
      <c r="R3675" t="s">
        <v>8316</v>
      </c>
      <c r="S3675" s="16">
        <f t="shared" si="283"/>
        <v>41914.295104166667</v>
      </c>
      <c r="T3675" s="16">
        <f t="shared" si="284"/>
        <v>41948.536111111112</v>
      </c>
      <c r="U3675">
        <f t="shared" si="285"/>
        <v>2014</v>
      </c>
    </row>
    <row r="3676" spans="1:21" ht="43.2" x14ac:dyDescent="0.3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7"/>
        <v>100</v>
      </c>
      <c r="P3676">
        <f t="shared" si="286"/>
        <v>145.16</v>
      </c>
      <c r="Q3676" s="9" t="s">
        <v>8315</v>
      </c>
      <c r="R3676" t="s">
        <v>8316</v>
      </c>
      <c r="S3676" s="16">
        <f t="shared" si="283"/>
        <v>42556.873020833329</v>
      </c>
      <c r="T3676" s="16">
        <f t="shared" si="284"/>
        <v>42616.873020833329</v>
      </c>
      <c r="U3676">
        <f t="shared" si="285"/>
        <v>2016</v>
      </c>
    </row>
    <row r="3677" spans="1:21" ht="43.2" x14ac:dyDescent="0.3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7"/>
        <v>140</v>
      </c>
      <c r="P3677">
        <f t="shared" si="286"/>
        <v>23.33</v>
      </c>
      <c r="Q3677" s="9" t="s">
        <v>8315</v>
      </c>
      <c r="R3677" t="s">
        <v>8316</v>
      </c>
      <c r="S3677" s="16">
        <f t="shared" si="283"/>
        <v>42493.597013888888</v>
      </c>
      <c r="T3677" s="16">
        <f t="shared" si="284"/>
        <v>42505.958333333328</v>
      </c>
      <c r="U3677">
        <f t="shared" si="285"/>
        <v>2016</v>
      </c>
    </row>
    <row r="3678" spans="1:21" ht="43.2" x14ac:dyDescent="0.3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7"/>
        <v>129</v>
      </c>
      <c r="P3678">
        <f t="shared" si="286"/>
        <v>64.38</v>
      </c>
      <c r="Q3678" s="9" t="s">
        <v>8315</v>
      </c>
      <c r="R3678" t="s">
        <v>8316</v>
      </c>
      <c r="S3678" s="16">
        <f t="shared" si="283"/>
        <v>41876.815787037034</v>
      </c>
      <c r="T3678" s="16">
        <f t="shared" si="284"/>
        <v>41894.815787037034</v>
      </c>
      <c r="U3678">
        <f t="shared" si="285"/>
        <v>2014</v>
      </c>
    </row>
    <row r="3679" spans="1:21" ht="43.2" x14ac:dyDescent="0.3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7"/>
        <v>103</v>
      </c>
      <c r="P3679">
        <f t="shared" si="286"/>
        <v>62.05</v>
      </c>
      <c r="Q3679" s="9" t="s">
        <v>8315</v>
      </c>
      <c r="R3679" t="s">
        <v>8316</v>
      </c>
      <c r="S3679" s="16">
        <f t="shared" si="283"/>
        <v>41802.574282407404</v>
      </c>
      <c r="T3679" s="16">
        <f t="shared" si="284"/>
        <v>41823.165972222225</v>
      </c>
      <c r="U3679">
        <f t="shared" si="285"/>
        <v>2014</v>
      </c>
    </row>
    <row r="3680" spans="1:21" ht="43.2" x14ac:dyDescent="0.3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7"/>
        <v>103</v>
      </c>
      <c r="P3680">
        <f t="shared" si="286"/>
        <v>66.13</v>
      </c>
      <c r="Q3680" s="9" t="s">
        <v>8315</v>
      </c>
      <c r="R3680" t="s">
        <v>8316</v>
      </c>
      <c r="S3680" s="16">
        <f t="shared" si="283"/>
        <v>42120.531226851846</v>
      </c>
      <c r="T3680" s="16">
        <f t="shared" si="284"/>
        <v>42155.531226851846</v>
      </c>
      <c r="U3680">
        <f t="shared" si="285"/>
        <v>2015</v>
      </c>
    </row>
    <row r="3681" spans="1:21" ht="43.2" x14ac:dyDescent="0.3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7"/>
        <v>110</v>
      </c>
      <c r="P3681">
        <f t="shared" si="286"/>
        <v>73.400000000000006</v>
      </c>
      <c r="Q3681" s="9" t="s">
        <v>8315</v>
      </c>
      <c r="R3681" t="s">
        <v>8316</v>
      </c>
      <c r="S3681" s="16">
        <f t="shared" si="283"/>
        <v>41786.761354166665</v>
      </c>
      <c r="T3681" s="16">
        <f t="shared" si="284"/>
        <v>41821.207638888889</v>
      </c>
      <c r="U3681">
        <f t="shared" si="285"/>
        <v>2014</v>
      </c>
    </row>
    <row r="3682" spans="1:21" ht="43.2" x14ac:dyDescent="0.3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7"/>
        <v>113</v>
      </c>
      <c r="P3682">
        <f t="shared" si="286"/>
        <v>99.5</v>
      </c>
      <c r="Q3682" s="9" t="s">
        <v>8315</v>
      </c>
      <c r="R3682" t="s">
        <v>8316</v>
      </c>
      <c r="S3682" s="16">
        <f t="shared" si="283"/>
        <v>42627.454097222217</v>
      </c>
      <c r="T3682" s="16">
        <f t="shared" si="284"/>
        <v>42648.454097222217</v>
      </c>
      <c r="U3682">
        <f t="shared" si="285"/>
        <v>2016</v>
      </c>
    </row>
    <row r="3683" spans="1:21" ht="57.6" x14ac:dyDescent="0.3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7"/>
        <v>112</v>
      </c>
      <c r="P3683">
        <f t="shared" si="286"/>
        <v>62.17</v>
      </c>
      <c r="Q3683" s="9" t="s">
        <v>8315</v>
      </c>
      <c r="R3683" t="s">
        <v>8316</v>
      </c>
      <c r="S3683" s="16">
        <f t="shared" si="283"/>
        <v>42374.651504629626</v>
      </c>
      <c r="T3683" s="16">
        <f t="shared" si="284"/>
        <v>42384.651504629626</v>
      </c>
      <c r="U3683">
        <f t="shared" si="285"/>
        <v>2016</v>
      </c>
    </row>
    <row r="3684" spans="1:21" ht="43.2" x14ac:dyDescent="0.3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7"/>
        <v>139</v>
      </c>
      <c r="P3684">
        <f t="shared" si="286"/>
        <v>62.33</v>
      </c>
      <c r="Q3684" s="9" t="s">
        <v>8315</v>
      </c>
      <c r="R3684" t="s">
        <v>8316</v>
      </c>
      <c r="S3684" s="16">
        <f t="shared" si="283"/>
        <v>41772.685393518521</v>
      </c>
      <c r="T3684" s="16">
        <f t="shared" si="284"/>
        <v>41806.290972222225</v>
      </c>
      <c r="U3684">
        <f t="shared" si="285"/>
        <v>2014</v>
      </c>
    </row>
    <row r="3685" spans="1:21" ht="43.2" x14ac:dyDescent="0.3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7"/>
        <v>111</v>
      </c>
      <c r="P3685">
        <f t="shared" si="286"/>
        <v>58.79</v>
      </c>
      <c r="Q3685" s="9" t="s">
        <v>8315</v>
      </c>
      <c r="R3685" t="s">
        <v>8316</v>
      </c>
      <c r="S3685" s="16">
        <f t="shared" si="283"/>
        <v>42633.116851851853</v>
      </c>
      <c r="T3685" s="16">
        <f t="shared" si="284"/>
        <v>42663.116851851853</v>
      </c>
      <c r="U3685">
        <f t="shared" si="285"/>
        <v>2016</v>
      </c>
    </row>
    <row r="3686" spans="1:21" ht="43.2" x14ac:dyDescent="0.3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7"/>
        <v>139</v>
      </c>
      <c r="P3686">
        <f t="shared" si="286"/>
        <v>45.35</v>
      </c>
      <c r="Q3686" s="9" t="s">
        <v>8315</v>
      </c>
      <c r="R3686" t="s">
        <v>8316</v>
      </c>
      <c r="S3686" s="16">
        <f t="shared" si="283"/>
        <v>42219.180393518516</v>
      </c>
      <c r="T3686" s="16">
        <f t="shared" si="284"/>
        <v>42249.180393518516</v>
      </c>
      <c r="U3686">
        <f t="shared" si="285"/>
        <v>2015</v>
      </c>
    </row>
    <row r="3687" spans="1:21" ht="43.2" x14ac:dyDescent="0.3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7"/>
        <v>106</v>
      </c>
      <c r="P3687">
        <f t="shared" si="286"/>
        <v>41.94</v>
      </c>
      <c r="Q3687" s="9" t="s">
        <v>8315</v>
      </c>
      <c r="R3687" t="s">
        <v>8316</v>
      </c>
      <c r="S3687" s="16">
        <f t="shared" si="283"/>
        <v>41753.593275462961</v>
      </c>
      <c r="T3687" s="16">
        <f t="shared" si="284"/>
        <v>41778.875</v>
      </c>
      <c r="U3687">
        <f t="shared" si="285"/>
        <v>2014</v>
      </c>
    </row>
    <row r="3688" spans="1:21" ht="43.2" x14ac:dyDescent="0.3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7"/>
        <v>101</v>
      </c>
      <c r="P3688">
        <f t="shared" si="286"/>
        <v>59.17</v>
      </c>
      <c r="Q3688" s="9" t="s">
        <v>8315</v>
      </c>
      <c r="R3688" t="s">
        <v>8316</v>
      </c>
      <c r="S3688" s="16">
        <f t="shared" si="283"/>
        <v>42230.662731481483</v>
      </c>
      <c r="T3688" s="16">
        <f t="shared" si="284"/>
        <v>42245.165972222225</v>
      </c>
      <c r="U3688">
        <f t="shared" si="285"/>
        <v>2015</v>
      </c>
    </row>
    <row r="3689" spans="1:21" ht="43.2" x14ac:dyDescent="0.3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7"/>
        <v>100</v>
      </c>
      <c r="P3689">
        <f t="shared" si="286"/>
        <v>200.49</v>
      </c>
      <c r="Q3689" s="9" t="s">
        <v>8315</v>
      </c>
      <c r="R3689" t="s">
        <v>8316</v>
      </c>
      <c r="S3689" s="16">
        <f t="shared" si="283"/>
        <v>41787.218229166669</v>
      </c>
      <c r="T3689" s="16">
        <f t="shared" si="284"/>
        <v>41817.218229166669</v>
      </c>
      <c r="U3689">
        <f t="shared" si="285"/>
        <v>2014</v>
      </c>
    </row>
    <row r="3690" spans="1:21" ht="43.2" x14ac:dyDescent="0.3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7"/>
        <v>109</v>
      </c>
      <c r="P3690">
        <f t="shared" si="286"/>
        <v>83.97</v>
      </c>
      <c r="Q3690" s="9" t="s">
        <v>8315</v>
      </c>
      <c r="R3690" t="s">
        <v>8316</v>
      </c>
      <c r="S3690" s="16">
        <f t="shared" si="283"/>
        <v>41829.787083333329</v>
      </c>
      <c r="T3690" s="16">
        <f t="shared" si="284"/>
        <v>41859.787083333329</v>
      </c>
      <c r="U3690">
        <f t="shared" si="285"/>
        <v>2014</v>
      </c>
    </row>
    <row r="3691" spans="1:21" ht="43.2" x14ac:dyDescent="0.3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7"/>
        <v>118</v>
      </c>
      <c r="P3691">
        <f t="shared" si="286"/>
        <v>57.26</v>
      </c>
      <c r="Q3691" s="9" t="s">
        <v>8315</v>
      </c>
      <c r="R3691" t="s">
        <v>8316</v>
      </c>
      <c r="S3691" s="16">
        <f t="shared" si="283"/>
        <v>42147.826840277776</v>
      </c>
      <c r="T3691" s="16">
        <f t="shared" si="284"/>
        <v>42176.934027777781</v>
      </c>
      <c r="U3691">
        <f t="shared" si="285"/>
        <v>2015</v>
      </c>
    </row>
    <row r="3692" spans="1:21" ht="43.2" x14ac:dyDescent="0.3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7"/>
        <v>120</v>
      </c>
      <c r="P3692">
        <f t="shared" si="286"/>
        <v>58.06</v>
      </c>
      <c r="Q3692" s="9" t="s">
        <v>8315</v>
      </c>
      <c r="R3692" t="s">
        <v>8316</v>
      </c>
      <c r="S3692" s="16">
        <f t="shared" si="283"/>
        <v>41940.598182870373</v>
      </c>
      <c r="T3692" s="16">
        <f t="shared" si="284"/>
        <v>41970.639849537038</v>
      </c>
      <c r="U3692">
        <f t="shared" si="285"/>
        <v>2014</v>
      </c>
    </row>
    <row r="3693" spans="1:21" ht="28.8" x14ac:dyDescent="0.3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7"/>
        <v>128</v>
      </c>
      <c r="P3693">
        <f t="shared" si="286"/>
        <v>186.8</v>
      </c>
      <c r="Q3693" s="9" t="s">
        <v>8315</v>
      </c>
      <c r="R3693" t="s">
        <v>8316</v>
      </c>
      <c r="S3693" s="16">
        <f t="shared" si="283"/>
        <v>42020.700567129628</v>
      </c>
      <c r="T3693" s="16">
        <f t="shared" si="284"/>
        <v>42065.207638888889</v>
      </c>
      <c r="U3693">
        <f t="shared" si="285"/>
        <v>2015</v>
      </c>
    </row>
    <row r="3694" spans="1:21" ht="28.8" x14ac:dyDescent="0.3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7"/>
        <v>126</v>
      </c>
      <c r="P3694">
        <f t="shared" si="286"/>
        <v>74.12</v>
      </c>
      <c r="Q3694" s="9" t="s">
        <v>8315</v>
      </c>
      <c r="R3694" t="s">
        <v>8316</v>
      </c>
      <c r="S3694" s="16">
        <f t="shared" si="283"/>
        <v>41891.96503472222</v>
      </c>
      <c r="T3694" s="16">
        <f t="shared" si="284"/>
        <v>41901</v>
      </c>
      <c r="U3694">
        <f t="shared" si="285"/>
        <v>2014</v>
      </c>
    </row>
    <row r="3695" spans="1:21" ht="43.2" x14ac:dyDescent="0.3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7"/>
        <v>129</v>
      </c>
      <c r="P3695">
        <f t="shared" si="286"/>
        <v>30.71</v>
      </c>
      <c r="Q3695" s="9" t="s">
        <v>8315</v>
      </c>
      <c r="R3695" t="s">
        <v>8316</v>
      </c>
      <c r="S3695" s="16">
        <f t="shared" si="283"/>
        <v>42309.191307870366</v>
      </c>
      <c r="T3695" s="16">
        <f t="shared" si="284"/>
        <v>42338.9375</v>
      </c>
      <c r="U3695">
        <f t="shared" si="285"/>
        <v>2015</v>
      </c>
    </row>
    <row r="3696" spans="1:21" ht="57.6" x14ac:dyDescent="0.3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7"/>
        <v>107</v>
      </c>
      <c r="P3696">
        <f t="shared" si="286"/>
        <v>62.67</v>
      </c>
      <c r="Q3696" s="9" t="s">
        <v>8315</v>
      </c>
      <c r="R3696" t="s">
        <v>8316</v>
      </c>
      <c r="S3696" s="16">
        <f t="shared" si="283"/>
        <v>42490.133877314816</v>
      </c>
      <c r="T3696" s="16">
        <f t="shared" si="284"/>
        <v>42527.083333333328</v>
      </c>
      <c r="U3696">
        <f t="shared" si="285"/>
        <v>2016</v>
      </c>
    </row>
    <row r="3697" spans="1:21" ht="57.6" x14ac:dyDescent="0.3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7"/>
        <v>100</v>
      </c>
      <c r="P3697">
        <f t="shared" si="286"/>
        <v>121.36</v>
      </c>
      <c r="Q3697" s="9" t="s">
        <v>8315</v>
      </c>
      <c r="R3697" t="s">
        <v>8316</v>
      </c>
      <c r="S3697" s="16">
        <f t="shared" si="283"/>
        <v>41995.870486111111</v>
      </c>
      <c r="T3697" s="16">
        <f t="shared" si="284"/>
        <v>42015.870486111111</v>
      </c>
      <c r="U3697">
        <f t="shared" si="285"/>
        <v>2014</v>
      </c>
    </row>
    <row r="3698" spans="1:21" ht="43.2" x14ac:dyDescent="0.3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7"/>
        <v>155</v>
      </c>
      <c r="P3698">
        <f t="shared" si="286"/>
        <v>39.74</v>
      </c>
      <c r="Q3698" s="9" t="s">
        <v>8315</v>
      </c>
      <c r="R3698" t="s">
        <v>8316</v>
      </c>
      <c r="S3698" s="16">
        <f t="shared" si="283"/>
        <v>41988.617083333331</v>
      </c>
      <c r="T3698" s="16">
        <f t="shared" si="284"/>
        <v>42048.617083333331</v>
      </c>
      <c r="U3698">
        <f t="shared" si="285"/>
        <v>2014</v>
      </c>
    </row>
    <row r="3699" spans="1:21" ht="43.2" x14ac:dyDescent="0.3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7"/>
        <v>108</v>
      </c>
      <c r="P3699">
        <f t="shared" si="286"/>
        <v>72</v>
      </c>
      <c r="Q3699" s="9" t="s">
        <v>8315</v>
      </c>
      <c r="R3699" t="s">
        <v>8316</v>
      </c>
      <c r="S3699" s="16">
        <f t="shared" si="283"/>
        <v>42479.465833333335</v>
      </c>
      <c r="T3699" s="16">
        <f t="shared" si="284"/>
        <v>42500.465833333335</v>
      </c>
      <c r="U3699">
        <f t="shared" si="285"/>
        <v>2016</v>
      </c>
    </row>
    <row r="3700" spans="1:21" ht="43.2" x14ac:dyDescent="0.3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7"/>
        <v>111</v>
      </c>
      <c r="P3700">
        <f t="shared" si="286"/>
        <v>40.630000000000003</v>
      </c>
      <c r="Q3700" s="9" t="s">
        <v>8315</v>
      </c>
      <c r="R3700" t="s">
        <v>8316</v>
      </c>
      <c r="S3700" s="16">
        <f t="shared" si="283"/>
        <v>42401.806562500002</v>
      </c>
      <c r="T3700" s="16">
        <f t="shared" si="284"/>
        <v>42431.806562500002</v>
      </c>
      <c r="U3700">
        <f t="shared" si="285"/>
        <v>2016</v>
      </c>
    </row>
    <row r="3701" spans="1:21" ht="43.2" x14ac:dyDescent="0.3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7"/>
        <v>101</v>
      </c>
      <c r="P3701">
        <f t="shared" si="286"/>
        <v>63</v>
      </c>
      <c r="Q3701" s="9" t="s">
        <v>8315</v>
      </c>
      <c r="R3701" t="s">
        <v>8316</v>
      </c>
      <c r="S3701" s="16">
        <f t="shared" si="283"/>
        <v>41897.602037037039</v>
      </c>
      <c r="T3701" s="16">
        <f t="shared" si="284"/>
        <v>41927.602037037039</v>
      </c>
      <c r="U3701">
        <f t="shared" si="285"/>
        <v>2014</v>
      </c>
    </row>
    <row r="3702" spans="1:21" ht="28.8" x14ac:dyDescent="0.3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7"/>
        <v>121</v>
      </c>
      <c r="P3702">
        <f t="shared" si="286"/>
        <v>33.67</v>
      </c>
      <c r="Q3702" s="9" t="s">
        <v>8315</v>
      </c>
      <c r="R3702" t="s">
        <v>8316</v>
      </c>
      <c r="S3702" s="16">
        <f t="shared" si="283"/>
        <v>41882.585648148146</v>
      </c>
      <c r="T3702" s="16">
        <f t="shared" si="284"/>
        <v>41912.666666666664</v>
      </c>
      <c r="U3702">
        <f t="shared" si="285"/>
        <v>2014</v>
      </c>
    </row>
    <row r="3703" spans="1:21" ht="43.2" x14ac:dyDescent="0.3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7"/>
        <v>100</v>
      </c>
      <c r="P3703">
        <f t="shared" si="286"/>
        <v>38.590000000000003</v>
      </c>
      <c r="Q3703" s="9" t="s">
        <v>8315</v>
      </c>
      <c r="R3703" t="s">
        <v>8316</v>
      </c>
      <c r="S3703" s="16">
        <f t="shared" si="283"/>
        <v>42129.541585648149</v>
      </c>
      <c r="T3703" s="16">
        <f t="shared" si="284"/>
        <v>42159.541585648149</v>
      </c>
      <c r="U3703">
        <f t="shared" si="285"/>
        <v>2015</v>
      </c>
    </row>
    <row r="3704" spans="1:21" ht="57.6" x14ac:dyDescent="0.3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7"/>
        <v>109</v>
      </c>
      <c r="P3704">
        <f t="shared" si="286"/>
        <v>155.94999999999999</v>
      </c>
      <c r="Q3704" s="9" t="s">
        <v>8315</v>
      </c>
      <c r="R3704" t="s">
        <v>8316</v>
      </c>
      <c r="S3704" s="16">
        <f t="shared" si="283"/>
        <v>42524.53800925926</v>
      </c>
      <c r="T3704" s="16">
        <f t="shared" si="284"/>
        <v>42561.957638888889</v>
      </c>
      <c r="U3704">
        <f t="shared" si="285"/>
        <v>2016</v>
      </c>
    </row>
    <row r="3705" spans="1:21" ht="43.2" x14ac:dyDescent="0.3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7"/>
        <v>123</v>
      </c>
      <c r="P3705">
        <f t="shared" si="286"/>
        <v>43.2</v>
      </c>
      <c r="Q3705" s="9" t="s">
        <v>8315</v>
      </c>
      <c r="R3705" t="s">
        <v>8316</v>
      </c>
      <c r="S3705" s="16">
        <f t="shared" si="283"/>
        <v>42556.504490740743</v>
      </c>
      <c r="T3705" s="16">
        <f t="shared" si="284"/>
        <v>42595.290972222225</v>
      </c>
      <c r="U3705">
        <f t="shared" si="285"/>
        <v>2016</v>
      </c>
    </row>
    <row r="3706" spans="1:21" ht="43.2" x14ac:dyDescent="0.3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7"/>
        <v>136</v>
      </c>
      <c r="P3706">
        <f t="shared" si="286"/>
        <v>15.15</v>
      </c>
      <c r="Q3706" s="9" t="s">
        <v>8315</v>
      </c>
      <c r="R3706" t="s">
        <v>8316</v>
      </c>
      <c r="S3706" s="16">
        <f t="shared" si="283"/>
        <v>42461.689745370371</v>
      </c>
      <c r="T3706" s="16">
        <f t="shared" si="284"/>
        <v>42521.689745370371</v>
      </c>
      <c r="U3706">
        <f t="shared" si="285"/>
        <v>2016</v>
      </c>
    </row>
    <row r="3707" spans="1:21" ht="43.2" x14ac:dyDescent="0.3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7"/>
        <v>103</v>
      </c>
      <c r="P3707">
        <f t="shared" si="286"/>
        <v>83.57</v>
      </c>
      <c r="Q3707" s="9" t="s">
        <v>8315</v>
      </c>
      <c r="R3707" t="s">
        <v>8316</v>
      </c>
      <c r="S3707" s="16">
        <f t="shared" si="283"/>
        <v>41792.542986111112</v>
      </c>
      <c r="T3707" s="16">
        <f t="shared" si="284"/>
        <v>41813.75</v>
      </c>
      <c r="U3707">
        <f t="shared" si="285"/>
        <v>2014</v>
      </c>
    </row>
    <row r="3708" spans="1:21" ht="43.2" x14ac:dyDescent="0.3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7"/>
        <v>121</v>
      </c>
      <c r="P3708">
        <f t="shared" si="286"/>
        <v>140</v>
      </c>
      <c r="Q3708" s="9" t="s">
        <v>8315</v>
      </c>
      <c r="R3708" t="s">
        <v>8316</v>
      </c>
      <c r="S3708" s="16">
        <f t="shared" si="283"/>
        <v>41879.913761574076</v>
      </c>
      <c r="T3708" s="16">
        <f t="shared" si="284"/>
        <v>41894.913761574076</v>
      </c>
      <c r="U3708">
        <f t="shared" si="285"/>
        <v>2014</v>
      </c>
    </row>
    <row r="3709" spans="1:21" ht="43.2" x14ac:dyDescent="0.3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7"/>
        <v>186</v>
      </c>
      <c r="P3709">
        <f t="shared" si="286"/>
        <v>80.87</v>
      </c>
      <c r="Q3709" s="9" t="s">
        <v>8315</v>
      </c>
      <c r="R3709" t="s">
        <v>8316</v>
      </c>
      <c r="S3709" s="16">
        <f t="shared" si="283"/>
        <v>42552.048356481479</v>
      </c>
      <c r="T3709" s="16">
        <f t="shared" si="284"/>
        <v>42573.226388888885</v>
      </c>
      <c r="U3709">
        <f t="shared" si="285"/>
        <v>2016</v>
      </c>
    </row>
    <row r="3710" spans="1:21" ht="57.6" x14ac:dyDescent="0.3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7"/>
        <v>300</v>
      </c>
      <c r="P3710">
        <f t="shared" si="286"/>
        <v>53.85</v>
      </c>
      <c r="Q3710" s="9" t="s">
        <v>8315</v>
      </c>
      <c r="R3710" t="s">
        <v>8316</v>
      </c>
      <c r="S3710" s="16">
        <f t="shared" si="283"/>
        <v>41810.142199074071</v>
      </c>
      <c r="T3710" s="16">
        <f t="shared" si="284"/>
        <v>41824.142199074071</v>
      </c>
      <c r="U3710">
        <f t="shared" si="285"/>
        <v>2014</v>
      </c>
    </row>
    <row r="3711" spans="1:21" ht="43.2" x14ac:dyDescent="0.3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7"/>
        <v>108</v>
      </c>
      <c r="P3711">
        <f t="shared" si="286"/>
        <v>30.93</v>
      </c>
      <c r="Q3711" s="9" t="s">
        <v>8315</v>
      </c>
      <c r="R3711" t="s">
        <v>8316</v>
      </c>
      <c r="S3711" s="16">
        <f t="shared" si="283"/>
        <v>41785.707708333335</v>
      </c>
      <c r="T3711" s="16">
        <f t="shared" si="284"/>
        <v>41815.707708333335</v>
      </c>
      <c r="U3711">
        <f t="shared" si="285"/>
        <v>2014</v>
      </c>
    </row>
    <row r="3712" spans="1:21" ht="28.8" x14ac:dyDescent="0.3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7"/>
        <v>141</v>
      </c>
      <c r="P3712">
        <f t="shared" si="286"/>
        <v>67.959999999999994</v>
      </c>
      <c r="Q3712" s="9" t="s">
        <v>8315</v>
      </c>
      <c r="R3712" t="s">
        <v>8316</v>
      </c>
      <c r="S3712" s="16">
        <f t="shared" si="283"/>
        <v>42072.576249999998</v>
      </c>
      <c r="T3712" s="16">
        <f t="shared" si="284"/>
        <v>42097.576249999998</v>
      </c>
      <c r="U3712">
        <f t="shared" si="285"/>
        <v>2015</v>
      </c>
    </row>
    <row r="3713" spans="1:21" ht="28.8" x14ac:dyDescent="0.3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7"/>
        <v>114</v>
      </c>
      <c r="P3713">
        <f t="shared" si="286"/>
        <v>27.14</v>
      </c>
      <c r="Q3713" s="9" t="s">
        <v>8315</v>
      </c>
      <c r="R3713" t="s">
        <v>8316</v>
      </c>
      <c r="S3713" s="16">
        <f t="shared" si="283"/>
        <v>41779.724224537036</v>
      </c>
      <c r="T3713" s="16">
        <f t="shared" si="284"/>
        <v>41805.666666666664</v>
      </c>
      <c r="U3713">
        <f t="shared" si="285"/>
        <v>2014</v>
      </c>
    </row>
    <row r="3714" spans="1:21" ht="57.6" x14ac:dyDescent="0.3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87"/>
        <v>154</v>
      </c>
      <c r="P3714">
        <f t="shared" si="286"/>
        <v>110.87</v>
      </c>
      <c r="Q3714" s="9" t="s">
        <v>8315</v>
      </c>
      <c r="R3714" t="s">
        <v>8316</v>
      </c>
      <c r="S3714" s="16">
        <f t="shared" si="283"/>
        <v>42134.172071759262</v>
      </c>
      <c r="T3714" s="16">
        <f t="shared" si="284"/>
        <v>42155.290972222225</v>
      </c>
      <c r="U3714">
        <f t="shared" si="285"/>
        <v>2015</v>
      </c>
    </row>
    <row r="3715" spans="1:21" ht="43.2" x14ac:dyDescent="0.3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87"/>
        <v>102</v>
      </c>
      <c r="P3715">
        <f t="shared" si="286"/>
        <v>106.84</v>
      </c>
      <c r="Q3715" s="9" t="s">
        <v>8315</v>
      </c>
      <c r="R3715" t="s">
        <v>8316</v>
      </c>
      <c r="S3715" s="16">
        <f t="shared" ref="S3715:S3778" si="288">(((J3715/60)/60)/24)+DATE(1970,1,1)</f>
        <v>42505.738032407404</v>
      </c>
      <c r="T3715" s="16">
        <f t="shared" ref="T3715:T3778" si="289">(((I3715/60)/60)/24)+DATE(1970,1,1)</f>
        <v>42525.738032407404</v>
      </c>
      <c r="U3715">
        <f t="shared" ref="U3715:U3778" si="290">YEAR(S:S)</f>
        <v>2016</v>
      </c>
    </row>
    <row r="3716" spans="1:21" ht="43.2" x14ac:dyDescent="0.3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87"/>
        <v>102</v>
      </c>
      <c r="P3716">
        <f t="shared" ref="P3716:P3779" si="291">IFERROR(ROUND(E3716/L3716,2), "N/A")</f>
        <v>105.52</v>
      </c>
      <c r="Q3716" s="9" t="s">
        <v>8315</v>
      </c>
      <c r="R3716" t="s">
        <v>8316</v>
      </c>
      <c r="S3716" s="16">
        <f t="shared" si="288"/>
        <v>42118.556331018524</v>
      </c>
      <c r="T3716" s="16">
        <f t="shared" si="289"/>
        <v>42150.165972222225</v>
      </c>
      <c r="U3716">
        <f t="shared" si="290"/>
        <v>2015</v>
      </c>
    </row>
    <row r="3717" spans="1:21" ht="43.2" x14ac:dyDescent="0.3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ref="O3717:O3780" si="292">ROUND(E3717/D3717*100,0)</f>
        <v>103</v>
      </c>
      <c r="P3717">
        <f t="shared" si="291"/>
        <v>132.96</v>
      </c>
      <c r="Q3717" s="9" t="s">
        <v>8315</v>
      </c>
      <c r="R3717" t="s">
        <v>8316</v>
      </c>
      <c r="S3717" s="16">
        <f t="shared" si="288"/>
        <v>42036.995590277773</v>
      </c>
      <c r="T3717" s="16">
        <f t="shared" si="289"/>
        <v>42094.536111111112</v>
      </c>
      <c r="U3717">
        <f t="shared" si="290"/>
        <v>2015</v>
      </c>
    </row>
    <row r="3718" spans="1:21" ht="43.2" x14ac:dyDescent="0.3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2"/>
        <v>156</v>
      </c>
      <c r="P3718">
        <f t="shared" si="291"/>
        <v>51.92</v>
      </c>
      <c r="Q3718" s="9" t="s">
        <v>8315</v>
      </c>
      <c r="R3718" t="s">
        <v>8316</v>
      </c>
      <c r="S3718" s="16">
        <f t="shared" si="288"/>
        <v>42360.887835648144</v>
      </c>
      <c r="T3718" s="16">
        <f t="shared" si="289"/>
        <v>42390.887835648144</v>
      </c>
      <c r="U3718">
        <f t="shared" si="290"/>
        <v>2015</v>
      </c>
    </row>
    <row r="3719" spans="1:21" ht="43.2" x14ac:dyDescent="0.3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2"/>
        <v>101</v>
      </c>
      <c r="P3719">
        <f t="shared" si="291"/>
        <v>310</v>
      </c>
      <c r="Q3719" s="9" t="s">
        <v>8315</v>
      </c>
      <c r="R3719" t="s">
        <v>8316</v>
      </c>
      <c r="S3719" s="16">
        <f t="shared" si="288"/>
        <v>42102.866307870368</v>
      </c>
      <c r="T3719" s="16">
        <f t="shared" si="289"/>
        <v>42133.866307870368</v>
      </c>
      <c r="U3719">
        <f t="shared" si="290"/>
        <v>2015</v>
      </c>
    </row>
    <row r="3720" spans="1:21" ht="43.2" x14ac:dyDescent="0.3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2"/>
        <v>239</v>
      </c>
      <c r="P3720">
        <f t="shared" si="291"/>
        <v>26.02</v>
      </c>
      <c r="Q3720" s="9" t="s">
        <v>8315</v>
      </c>
      <c r="R3720" t="s">
        <v>8316</v>
      </c>
      <c r="S3720" s="16">
        <f t="shared" si="288"/>
        <v>42032.716145833328</v>
      </c>
      <c r="T3720" s="16">
        <f t="shared" si="289"/>
        <v>42062.716145833328</v>
      </c>
      <c r="U3720">
        <f t="shared" si="290"/>
        <v>2015</v>
      </c>
    </row>
    <row r="3721" spans="1:21" ht="28.8" x14ac:dyDescent="0.3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2"/>
        <v>210</v>
      </c>
      <c r="P3721">
        <f t="shared" si="291"/>
        <v>105</v>
      </c>
      <c r="Q3721" s="9" t="s">
        <v>8315</v>
      </c>
      <c r="R3721" t="s">
        <v>8316</v>
      </c>
      <c r="S3721" s="16">
        <f t="shared" si="288"/>
        <v>42147.729930555557</v>
      </c>
      <c r="T3721" s="16">
        <f t="shared" si="289"/>
        <v>42177.729930555557</v>
      </c>
      <c r="U3721">
        <f t="shared" si="290"/>
        <v>2015</v>
      </c>
    </row>
    <row r="3722" spans="1:21" ht="28.8" x14ac:dyDescent="0.3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2"/>
        <v>105</v>
      </c>
      <c r="P3722">
        <f t="shared" si="291"/>
        <v>86.23</v>
      </c>
      <c r="Q3722" s="9" t="s">
        <v>8315</v>
      </c>
      <c r="R3722" t="s">
        <v>8316</v>
      </c>
      <c r="S3722" s="16">
        <f t="shared" si="288"/>
        <v>42165.993125000001</v>
      </c>
      <c r="T3722" s="16">
        <f t="shared" si="289"/>
        <v>42187.993125000001</v>
      </c>
      <c r="U3722">
        <f t="shared" si="290"/>
        <v>2015</v>
      </c>
    </row>
    <row r="3723" spans="1:21" ht="57.6" x14ac:dyDescent="0.3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2"/>
        <v>101</v>
      </c>
      <c r="P3723">
        <f t="shared" si="291"/>
        <v>114.55</v>
      </c>
      <c r="Q3723" s="9" t="s">
        <v>8315</v>
      </c>
      <c r="R3723" t="s">
        <v>8316</v>
      </c>
      <c r="S3723" s="16">
        <f t="shared" si="288"/>
        <v>41927.936157407406</v>
      </c>
      <c r="T3723" s="16">
        <f t="shared" si="289"/>
        <v>41948.977824074071</v>
      </c>
      <c r="U3723">
        <f t="shared" si="290"/>
        <v>2014</v>
      </c>
    </row>
    <row r="3724" spans="1:21" ht="57.6" x14ac:dyDescent="0.3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2"/>
        <v>111</v>
      </c>
      <c r="P3724">
        <f t="shared" si="291"/>
        <v>47.66</v>
      </c>
      <c r="Q3724" s="9" t="s">
        <v>8315</v>
      </c>
      <c r="R3724" t="s">
        <v>8316</v>
      </c>
      <c r="S3724" s="16">
        <f t="shared" si="288"/>
        <v>42381.671840277777</v>
      </c>
      <c r="T3724" s="16">
        <f t="shared" si="289"/>
        <v>42411.957638888889</v>
      </c>
      <c r="U3724">
        <f t="shared" si="290"/>
        <v>2016</v>
      </c>
    </row>
    <row r="3725" spans="1:21" ht="28.8" x14ac:dyDescent="0.3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2"/>
        <v>102</v>
      </c>
      <c r="P3725">
        <f t="shared" si="291"/>
        <v>72.89</v>
      </c>
      <c r="Q3725" s="9" t="s">
        <v>8315</v>
      </c>
      <c r="R3725" t="s">
        <v>8316</v>
      </c>
      <c r="S3725" s="16">
        <f t="shared" si="288"/>
        <v>41943.753032407411</v>
      </c>
      <c r="T3725" s="16">
        <f t="shared" si="289"/>
        <v>41973.794699074075</v>
      </c>
      <c r="U3725">
        <f t="shared" si="290"/>
        <v>2014</v>
      </c>
    </row>
    <row r="3726" spans="1:21" ht="43.2" x14ac:dyDescent="0.3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2"/>
        <v>103</v>
      </c>
      <c r="P3726">
        <f t="shared" si="291"/>
        <v>49.55</v>
      </c>
      <c r="Q3726" s="9" t="s">
        <v>8315</v>
      </c>
      <c r="R3726" t="s">
        <v>8316</v>
      </c>
      <c r="S3726" s="16">
        <f t="shared" si="288"/>
        <v>42465.491435185191</v>
      </c>
      <c r="T3726" s="16">
        <f t="shared" si="289"/>
        <v>42494.958333333328</v>
      </c>
      <c r="U3726">
        <f t="shared" si="290"/>
        <v>2016</v>
      </c>
    </row>
    <row r="3727" spans="1:21" ht="43.2" x14ac:dyDescent="0.3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2"/>
        <v>127</v>
      </c>
      <c r="P3727">
        <f t="shared" si="291"/>
        <v>25.4</v>
      </c>
      <c r="Q3727" s="9" t="s">
        <v>8315</v>
      </c>
      <c r="R3727" t="s">
        <v>8316</v>
      </c>
      <c r="S3727" s="16">
        <f t="shared" si="288"/>
        <v>42401.945219907408</v>
      </c>
      <c r="T3727" s="16">
        <f t="shared" si="289"/>
        <v>42418.895833333328</v>
      </c>
      <c r="U3727">
        <f t="shared" si="290"/>
        <v>2016</v>
      </c>
    </row>
    <row r="3728" spans="1:21" ht="43.2" x14ac:dyDescent="0.3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2"/>
        <v>339</v>
      </c>
      <c r="P3728">
        <f t="shared" si="291"/>
        <v>62.59</v>
      </c>
      <c r="Q3728" s="9" t="s">
        <v>8315</v>
      </c>
      <c r="R3728" t="s">
        <v>8316</v>
      </c>
      <c r="S3728" s="16">
        <f t="shared" si="288"/>
        <v>42462.140868055561</v>
      </c>
      <c r="T3728" s="16">
        <f t="shared" si="289"/>
        <v>42489.875</v>
      </c>
      <c r="U3728">
        <f t="shared" si="290"/>
        <v>2016</v>
      </c>
    </row>
    <row r="3729" spans="1:21" ht="43.2" x14ac:dyDescent="0.3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2"/>
        <v>101</v>
      </c>
      <c r="P3729">
        <f t="shared" si="291"/>
        <v>61.06</v>
      </c>
      <c r="Q3729" s="9" t="s">
        <v>8315</v>
      </c>
      <c r="R3729" t="s">
        <v>8316</v>
      </c>
      <c r="S3729" s="16">
        <f t="shared" si="288"/>
        <v>42632.348310185189</v>
      </c>
      <c r="T3729" s="16">
        <f t="shared" si="289"/>
        <v>42663.204861111109</v>
      </c>
      <c r="U3729">
        <f t="shared" si="290"/>
        <v>2016</v>
      </c>
    </row>
    <row r="3730" spans="1:21" ht="43.2" x14ac:dyDescent="0.3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2"/>
        <v>9</v>
      </c>
      <c r="P3730">
        <f t="shared" si="291"/>
        <v>60.06</v>
      </c>
      <c r="Q3730" s="9" t="s">
        <v>8315</v>
      </c>
      <c r="R3730" t="s">
        <v>8316</v>
      </c>
      <c r="S3730" s="16">
        <f t="shared" si="288"/>
        <v>42205.171018518522</v>
      </c>
      <c r="T3730" s="16">
        <f t="shared" si="289"/>
        <v>42235.171018518522</v>
      </c>
      <c r="U3730">
        <f t="shared" si="290"/>
        <v>2015</v>
      </c>
    </row>
    <row r="3731" spans="1:21" ht="43.2" x14ac:dyDescent="0.3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2"/>
        <v>7</v>
      </c>
      <c r="P3731">
        <f t="shared" si="291"/>
        <v>72.400000000000006</v>
      </c>
      <c r="Q3731" s="9" t="s">
        <v>8315</v>
      </c>
      <c r="R3731" t="s">
        <v>8316</v>
      </c>
      <c r="S3731" s="16">
        <f t="shared" si="288"/>
        <v>42041.205000000002</v>
      </c>
      <c r="T3731" s="16">
        <f t="shared" si="289"/>
        <v>42086.16333333333</v>
      </c>
      <c r="U3731">
        <f t="shared" si="290"/>
        <v>2015</v>
      </c>
    </row>
    <row r="3732" spans="1:21" ht="43.2" x14ac:dyDescent="0.3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2"/>
        <v>10</v>
      </c>
      <c r="P3732">
        <f t="shared" si="291"/>
        <v>100</v>
      </c>
      <c r="Q3732" s="9" t="s">
        <v>8315</v>
      </c>
      <c r="R3732" t="s">
        <v>8316</v>
      </c>
      <c r="S3732" s="16">
        <f t="shared" si="288"/>
        <v>42203.677766203706</v>
      </c>
      <c r="T3732" s="16">
        <f t="shared" si="289"/>
        <v>42233.677766203706</v>
      </c>
      <c r="U3732">
        <f t="shared" si="290"/>
        <v>2015</v>
      </c>
    </row>
    <row r="3733" spans="1:21" ht="43.2" x14ac:dyDescent="0.3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2"/>
        <v>11</v>
      </c>
      <c r="P3733">
        <f t="shared" si="291"/>
        <v>51.67</v>
      </c>
      <c r="Q3733" s="9" t="s">
        <v>8315</v>
      </c>
      <c r="R3733" t="s">
        <v>8316</v>
      </c>
      <c r="S3733" s="16">
        <f t="shared" si="288"/>
        <v>41983.752847222218</v>
      </c>
      <c r="T3733" s="16">
        <f t="shared" si="289"/>
        <v>42014.140972222223</v>
      </c>
      <c r="U3733">
        <f t="shared" si="290"/>
        <v>2014</v>
      </c>
    </row>
    <row r="3734" spans="1:21" ht="43.2" x14ac:dyDescent="0.3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2"/>
        <v>15</v>
      </c>
      <c r="P3734">
        <f t="shared" si="291"/>
        <v>32.75</v>
      </c>
      <c r="Q3734" s="9" t="s">
        <v>8315</v>
      </c>
      <c r="R3734" t="s">
        <v>8316</v>
      </c>
      <c r="S3734" s="16">
        <f t="shared" si="288"/>
        <v>41968.677465277782</v>
      </c>
      <c r="T3734" s="16">
        <f t="shared" si="289"/>
        <v>42028.5</v>
      </c>
      <c r="U3734">
        <f t="shared" si="290"/>
        <v>2014</v>
      </c>
    </row>
    <row r="3735" spans="1:21" ht="43.2" x14ac:dyDescent="0.3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2"/>
        <v>0</v>
      </c>
      <c r="P3735" t="str">
        <f t="shared" si="291"/>
        <v>N/A</v>
      </c>
      <c r="Q3735" s="9" t="s">
        <v>8315</v>
      </c>
      <c r="R3735" t="s">
        <v>8316</v>
      </c>
      <c r="S3735" s="16">
        <f t="shared" si="288"/>
        <v>42103.024398148147</v>
      </c>
      <c r="T3735" s="16">
        <f t="shared" si="289"/>
        <v>42112.9375</v>
      </c>
      <c r="U3735">
        <f t="shared" si="290"/>
        <v>2015</v>
      </c>
    </row>
    <row r="3736" spans="1:21" ht="57.6" x14ac:dyDescent="0.3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2"/>
        <v>28</v>
      </c>
      <c r="P3736">
        <f t="shared" si="291"/>
        <v>61</v>
      </c>
      <c r="Q3736" s="9" t="s">
        <v>8315</v>
      </c>
      <c r="R3736" t="s">
        <v>8316</v>
      </c>
      <c r="S3736" s="16">
        <f t="shared" si="288"/>
        <v>42089.901574074072</v>
      </c>
      <c r="T3736" s="16">
        <f t="shared" si="289"/>
        <v>42149.901574074072</v>
      </c>
      <c r="U3736">
        <f t="shared" si="290"/>
        <v>2015</v>
      </c>
    </row>
    <row r="3737" spans="1:21" ht="28.8" x14ac:dyDescent="0.3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2"/>
        <v>13</v>
      </c>
      <c r="P3737">
        <f t="shared" si="291"/>
        <v>10</v>
      </c>
      <c r="Q3737" s="9" t="s">
        <v>8315</v>
      </c>
      <c r="R3737" t="s">
        <v>8316</v>
      </c>
      <c r="S3737" s="16">
        <f t="shared" si="288"/>
        <v>42122.693159722221</v>
      </c>
      <c r="T3737" s="16">
        <f t="shared" si="289"/>
        <v>42152.693159722221</v>
      </c>
      <c r="U3737">
        <f t="shared" si="290"/>
        <v>2015</v>
      </c>
    </row>
    <row r="3738" spans="1:21" ht="43.2" x14ac:dyDescent="0.3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2"/>
        <v>1</v>
      </c>
      <c r="P3738">
        <f t="shared" si="291"/>
        <v>10</v>
      </c>
      <c r="Q3738" s="9" t="s">
        <v>8315</v>
      </c>
      <c r="R3738" t="s">
        <v>8316</v>
      </c>
      <c r="S3738" s="16">
        <f t="shared" si="288"/>
        <v>42048.711724537032</v>
      </c>
      <c r="T3738" s="16">
        <f t="shared" si="289"/>
        <v>42086.75</v>
      </c>
      <c r="U3738">
        <f t="shared" si="290"/>
        <v>2015</v>
      </c>
    </row>
    <row r="3739" spans="1:21" ht="43.2" x14ac:dyDescent="0.3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2"/>
        <v>21</v>
      </c>
      <c r="P3739">
        <f t="shared" si="291"/>
        <v>37.5</v>
      </c>
      <c r="Q3739" s="9" t="s">
        <v>8315</v>
      </c>
      <c r="R3739" t="s">
        <v>8316</v>
      </c>
      <c r="S3739" s="16">
        <f t="shared" si="288"/>
        <v>42297.691006944442</v>
      </c>
      <c r="T3739" s="16">
        <f t="shared" si="289"/>
        <v>42320.290972222225</v>
      </c>
      <c r="U3739">
        <f t="shared" si="290"/>
        <v>2015</v>
      </c>
    </row>
    <row r="3740" spans="1:21" ht="28.8" x14ac:dyDescent="0.3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2"/>
        <v>18</v>
      </c>
      <c r="P3740">
        <f t="shared" si="291"/>
        <v>45</v>
      </c>
      <c r="Q3740" s="9" t="s">
        <v>8315</v>
      </c>
      <c r="R3740" t="s">
        <v>8316</v>
      </c>
      <c r="S3740" s="16">
        <f t="shared" si="288"/>
        <v>41813.938715277778</v>
      </c>
      <c r="T3740" s="16">
        <f t="shared" si="289"/>
        <v>41835.916666666664</v>
      </c>
      <c r="U3740">
        <f t="shared" si="290"/>
        <v>2014</v>
      </c>
    </row>
    <row r="3741" spans="1:21" ht="43.2" x14ac:dyDescent="0.3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2"/>
        <v>20</v>
      </c>
      <c r="P3741">
        <f t="shared" si="291"/>
        <v>100.63</v>
      </c>
      <c r="Q3741" s="9" t="s">
        <v>8315</v>
      </c>
      <c r="R3741" t="s">
        <v>8316</v>
      </c>
      <c r="S3741" s="16">
        <f t="shared" si="288"/>
        <v>42548.449861111112</v>
      </c>
      <c r="T3741" s="16">
        <f t="shared" si="289"/>
        <v>42568.449861111112</v>
      </c>
      <c r="U3741">
        <f t="shared" si="290"/>
        <v>2016</v>
      </c>
    </row>
    <row r="3742" spans="1:21" ht="43.2" x14ac:dyDescent="0.3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2"/>
        <v>18</v>
      </c>
      <c r="P3742">
        <f t="shared" si="291"/>
        <v>25.57</v>
      </c>
      <c r="Q3742" s="9" t="s">
        <v>8315</v>
      </c>
      <c r="R3742" t="s">
        <v>8316</v>
      </c>
      <c r="S3742" s="16">
        <f t="shared" si="288"/>
        <v>41833.089756944442</v>
      </c>
      <c r="T3742" s="16">
        <f t="shared" si="289"/>
        <v>41863.079143518517</v>
      </c>
      <c r="U3742">
        <f t="shared" si="290"/>
        <v>2014</v>
      </c>
    </row>
    <row r="3743" spans="1:21" ht="43.2" x14ac:dyDescent="0.3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2"/>
        <v>0</v>
      </c>
      <c r="P3743" t="str">
        <f t="shared" si="291"/>
        <v>N/A</v>
      </c>
      <c r="Q3743" s="9" t="s">
        <v>8315</v>
      </c>
      <c r="R3743" t="s">
        <v>8316</v>
      </c>
      <c r="S3743" s="16">
        <f t="shared" si="288"/>
        <v>42325.920717592591</v>
      </c>
      <c r="T3743" s="16">
        <f t="shared" si="289"/>
        <v>42355.920717592591</v>
      </c>
      <c r="U3743">
        <f t="shared" si="290"/>
        <v>2015</v>
      </c>
    </row>
    <row r="3744" spans="1:21" ht="43.2" x14ac:dyDescent="0.3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2"/>
        <v>2</v>
      </c>
      <c r="P3744">
        <f t="shared" si="291"/>
        <v>25</v>
      </c>
      <c r="Q3744" s="9" t="s">
        <v>8315</v>
      </c>
      <c r="R3744" t="s">
        <v>8316</v>
      </c>
      <c r="S3744" s="16">
        <f t="shared" si="288"/>
        <v>41858.214629629627</v>
      </c>
      <c r="T3744" s="16">
        <f t="shared" si="289"/>
        <v>41888.214629629627</v>
      </c>
      <c r="U3744">
        <f t="shared" si="290"/>
        <v>2014</v>
      </c>
    </row>
    <row r="3745" spans="1:21" ht="28.8" x14ac:dyDescent="0.3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2"/>
        <v>0</v>
      </c>
      <c r="P3745" t="str">
        <f t="shared" si="291"/>
        <v>N/A</v>
      </c>
      <c r="Q3745" s="9" t="s">
        <v>8315</v>
      </c>
      <c r="R3745" t="s">
        <v>8316</v>
      </c>
      <c r="S3745" s="16">
        <f t="shared" si="288"/>
        <v>41793.710231481484</v>
      </c>
      <c r="T3745" s="16">
        <f t="shared" si="289"/>
        <v>41823.710231481484</v>
      </c>
      <c r="U3745">
        <f t="shared" si="290"/>
        <v>2014</v>
      </c>
    </row>
    <row r="3746" spans="1:21" ht="57.6" x14ac:dyDescent="0.3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2"/>
        <v>0</v>
      </c>
      <c r="P3746" t="str">
        <f t="shared" si="291"/>
        <v>N/A</v>
      </c>
      <c r="Q3746" s="9" t="s">
        <v>8315</v>
      </c>
      <c r="R3746" t="s">
        <v>8316</v>
      </c>
      <c r="S3746" s="16">
        <f t="shared" si="288"/>
        <v>41793.814259259263</v>
      </c>
      <c r="T3746" s="16">
        <f t="shared" si="289"/>
        <v>41825.165972222225</v>
      </c>
      <c r="U3746">
        <f t="shared" si="290"/>
        <v>2014</v>
      </c>
    </row>
    <row r="3747" spans="1:21" ht="43.2" x14ac:dyDescent="0.3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2"/>
        <v>10</v>
      </c>
      <c r="P3747">
        <f t="shared" si="291"/>
        <v>10</v>
      </c>
      <c r="Q3747" s="9" t="s">
        <v>8315</v>
      </c>
      <c r="R3747" t="s">
        <v>8316</v>
      </c>
      <c r="S3747" s="16">
        <f t="shared" si="288"/>
        <v>41831.697939814818</v>
      </c>
      <c r="T3747" s="16">
        <f t="shared" si="289"/>
        <v>41861.697939814818</v>
      </c>
      <c r="U3747">
        <f t="shared" si="290"/>
        <v>2014</v>
      </c>
    </row>
    <row r="3748" spans="1:21" x14ac:dyDescent="0.3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2"/>
        <v>2</v>
      </c>
      <c r="P3748">
        <f t="shared" si="291"/>
        <v>202</v>
      </c>
      <c r="Q3748" s="9" t="s">
        <v>8315</v>
      </c>
      <c r="R3748" t="s">
        <v>8316</v>
      </c>
      <c r="S3748" s="16">
        <f t="shared" si="288"/>
        <v>42621.389340277776</v>
      </c>
      <c r="T3748" s="16">
        <f t="shared" si="289"/>
        <v>42651.389340277776</v>
      </c>
      <c r="U3748">
        <f t="shared" si="290"/>
        <v>2016</v>
      </c>
    </row>
    <row r="3749" spans="1:21" ht="28.8" x14ac:dyDescent="0.3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2"/>
        <v>1</v>
      </c>
      <c r="P3749">
        <f t="shared" si="291"/>
        <v>25</v>
      </c>
      <c r="Q3749" s="9" t="s">
        <v>8315</v>
      </c>
      <c r="R3749" t="s">
        <v>8316</v>
      </c>
      <c r="S3749" s="16">
        <f t="shared" si="288"/>
        <v>42164.299722222218</v>
      </c>
      <c r="T3749" s="16">
        <f t="shared" si="289"/>
        <v>42190.957638888889</v>
      </c>
      <c r="U3749">
        <f t="shared" si="290"/>
        <v>2015</v>
      </c>
    </row>
    <row r="3750" spans="1:21" ht="43.2" hidden="1" x14ac:dyDescent="0.3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2"/>
        <v>104</v>
      </c>
      <c r="P3750">
        <f t="shared" si="291"/>
        <v>99.54</v>
      </c>
      <c r="Q3750" s="9" t="s">
        <v>8315</v>
      </c>
      <c r="R3750" t="s">
        <v>8357</v>
      </c>
      <c r="S3750" s="16">
        <f t="shared" si="288"/>
        <v>42395.706435185188</v>
      </c>
      <c r="T3750" s="16">
        <f t="shared" si="289"/>
        <v>42416.249305555553</v>
      </c>
      <c r="U3750">
        <f t="shared" si="290"/>
        <v>2016</v>
      </c>
    </row>
    <row r="3751" spans="1:21" ht="43.2" hidden="1" x14ac:dyDescent="0.3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2"/>
        <v>105</v>
      </c>
      <c r="P3751">
        <f t="shared" si="291"/>
        <v>75</v>
      </c>
      <c r="Q3751" s="9" t="s">
        <v>8315</v>
      </c>
      <c r="R3751" t="s">
        <v>8357</v>
      </c>
      <c r="S3751" s="16">
        <f t="shared" si="288"/>
        <v>42458.127175925925</v>
      </c>
      <c r="T3751" s="16">
        <f t="shared" si="289"/>
        <v>42489.165972222225</v>
      </c>
      <c r="U3751">
        <f t="shared" si="290"/>
        <v>2016</v>
      </c>
    </row>
    <row r="3752" spans="1:21" ht="86.4" hidden="1" x14ac:dyDescent="0.3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2"/>
        <v>100</v>
      </c>
      <c r="P3752">
        <f t="shared" si="291"/>
        <v>215.25</v>
      </c>
      <c r="Q3752" s="9" t="s">
        <v>8315</v>
      </c>
      <c r="R3752" t="s">
        <v>8357</v>
      </c>
      <c r="S3752" s="16">
        <f t="shared" si="288"/>
        <v>42016.981574074074</v>
      </c>
      <c r="T3752" s="16">
        <f t="shared" si="289"/>
        <v>42045.332638888889</v>
      </c>
      <c r="U3752">
        <f t="shared" si="290"/>
        <v>2015</v>
      </c>
    </row>
    <row r="3753" spans="1:21" ht="43.2" hidden="1" x14ac:dyDescent="0.3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2"/>
        <v>133</v>
      </c>
      <c r="P3753">
        <f t="shared" si="291"/>
        <v>120.55</v>
      </c>
      <c r="Q3753" s="9" t="s">
        <v>8315</v>
      </c>
      <c r="R3753" t="s">
        <v>8357</v>
      </c>
      <c r="S3753" s="16">
        <f t="shared" si="288"/>
        <v>42403.035567129627</v>
      </c>
      <c r="T3753" s="16">
        <f t="shared" si="289"/>
        <v>42462.993900462956</v>
      </c>
      <c r="U3753">
        <f t="shared" si="290"/>
        <v>2016</v>
      </c>
    </row>
    <row r="3754" spans="1:21" ht="57.6" hidden="1" x14ac:dyDescent="0.3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2"/>
        <v>113</v>
      </c>
      <c r="P3754">
        <f t="shared" si="291"/>
        <v>37.67</v>
      </c>
      <c r="Q3754" s="9" t="s">
        <v>8315</v>
      </c>
      <c r="R3754" t="s">
        <v>8357</v>
      </c>
      <c r="S3754" s="16">
        <f t="shared" si="288"/>
        <v>42619.802488425921</v>
      </c>
      <c r="T3754" s="16">
        <f t="shared" si="289"/>
        <v>42659.875</v>
      </c>
      <c r="U3754">
        <f t="shared" si="290"/>
        <v>2016</v>
      </c>
    </row>
    <row r="3755" spans="1:21" ht="43.2" hidden="1" x14ac:dyDescent="0.3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2"/>
        <v>103</v>
      </c>
      <c r="P3755">
        <f t="shared" si="291"/>
        <v>172.23</v>
      </c>
      <c r="Q3755" s="9" t="s">
        <v>8315</v>
      </c>
      <c r="R3755" t="s">
        <v>8357</v>
      </c>
      <c r="S3755" s="16">
        <f t="shared" si="288"/>
        <v>42128.824074074073</v>
      </c>
      <c r="T3755" s="16">
        <f t="shared" si="289"/>
        <v>42158</v>
      </c>
      <c r="U3755">
        <f t="shared" si="290"/>
        <v>2015</v>
      </c>
    </row>
    <row r="3756" spans="1:21" ht="43.2" hidden="1" x14ac:dyDescent="0.3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2"/>
        <v>120</v>
      </c>
      <c r="P3756">
        <f t="shared" si="291"/>
        <v>111.11</v>
      </c>
      <c r="Q3756" s="9" t="s">
        <v>8315</v>
      </c>
      <c r="R3756" t="s">
        <v>8357</v>
      </c>
      <c r="S3756" s="16">
        <f t="shared" si="288"/>
        <v>41808.881215277775</v>
      </c>
      <c r="T3756" s="16">
        <f t="shared" si="289"/>
        <v>41846.207638888889</v>
      </c>
      <c r="U3756">
        <f t="shared" si="290"/>
        <v>2014</v>
      </c>
    </row>
    <row r="3757" spans="1:21" ht="43.2" hidden="1" x14ac:dyDescent="0.3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2"/>
        <v>130</v>
      </c>
      <c r="P3757">
        <f t="shared" si="291"/>
        <v>25.46</v>
      </c>
      <c r="Q3757" s="9" t="s">
        <v>8315</v>
      </c>
      <c r="R3757" t="s">
        <v>8357</v>
      </c>
      <c r="S3757" s="16">
        <f t="shared" si="288"/>
        <v>42445.866979166662</v>
      </c>
      <c r="T3757" s="16">
        <f t="shared" si="289"/>
        <v>42475.866979166662</v>
      </c>
      <c r="U3757">
        <f t="shared" si="290"/>
        <v>2016</v>
      </c>
    </row>
    <row r="3758" spans="1:21" ht="43.2" hidden="1" x14ac:dyDescent="0.3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2"/>
        <v>101</v>
      </c>
      <c r="P3758">
        <f t="shared" si="291"/>
        <v>267.64999999999998</v>
      </c>
      <c r="Q3758" s="9" t="s">
        <v>8315</v>
      </c>
      <c r="R3758" t="s">
        <v>8357</v>
      </c>
      <c r="S3758" s="16">
        <f t="shared" si="288"/>
        <v>41771.814791666664</v>
      </c>
      <c r="T3758" s="16">
        <f t="shared" si="289"/>
        <v>41801.814791666664</v>
      </c>
      <c r="U3758">
        <f t="shared" si="290"/>
        <v>2014</v>
      </c>
    </row>
    <row r="3759" spans="1:21" ht="43.2" hidden="1" x14ac:dyDescent="0.3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2"/>
        <v>109</v>
      </c>
      <c r="P3759">
        <f t="shared" si="291"/>
        <v>75.959999999999994</v>
      </c>
      <c r="Q3759" s="9" t="s">
        <v>8315</v>
      </c>
      <c r="R3759" t="s">
        <v>8357</v>
      </c>
      <c r="S3759" s="16">
        <f t="shared" si="288"/>
        <v>41954.850868055553</v>
      </c>
      <c r="T3759" s="16">
        <f t="shared" si="289"/>
        <v>41974.850868055553</v>
      </c>
      <c r="U3759">
        <f t="shared" si="290"/>
        <v>2014</v>
      </c>
    </row>
    <row r="3760" spans="1:21" ht="28.8" hidden="1" x14ac:dyDescent="0.3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2"/>
        <v>102</v>
      </c>
      <c r="P3760">
        <f t="shared" si="291"/>
        <v>59.04</v>
      </c>
      <c r="Q3760" s="9" t="s">
        <v>8315</v>
      </c>
      <c r="R3760" t="s">
        <v>8357</v>
      </c>
      <c r="S3760" s="16">
        <f t="shared" si="288"/>
        <v>41747.471504629626</v>
      </c>
      <c r="T3760" s="16">
        <f t="shared" si="289"/>
        <v>41778.208333333336</v>
      </c>
      <c r="U3760">
        <f t="shared" si="290"/>
        <v>2014</v>
      </c>
    </row>
    <row r="3761" spans="1:21" ht="28.8" hidden="1" x14ac:dyDescent="0.3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2"/>
        <v>110</v>
      </c>
      <c r="P3761">
        <f t="shared" si="291"/>
        <v>50.11</v>
      </c>
      <c r="Q3761" s="9" t="s">
        <v>8315</v>
      </c>
      <c r="R3761" t="s">
        <v>8357</v>
      </c>
      <c r="S3761" s="16">
        <f t="shared" si="288"/>
        <v>42182.108252314814</v>
      </c>
      <c r="T3761" s="16">
        <f t="shared" si="289"/>
        <v>42242.108252314814</v>
      </c>
      <c r="U3761">
        <f t="shared" si="290"/>
        <v>2015</v>
      </c>
    </row>
    <row r="3762" spans="1:21" ht="43.2" hidden="1" x14ac:dyDescent="0.3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2"/>
        <v>101</v>
      </c>
      <c r="P3762">
        <f t="shared" si="291"/>
        <v>55.5</v>
      </c>
      <c r="Q3762" s="9" t="s">
        <v>8315</v>
      </c>
      <c r="R3762" t="s">
        <v>8357</v>
      </c>
      <c r="S3762" s="16">
        <f t="shared" si="288"/>
        <v>41739.525300925925</v>
      </c>
      <c r="T3762" s="16">
        <f t="shared" si="289"/>
        <v>41764.525300925925</v>
      </c>
      <c r="U3762">
        <f t="shared" si="290"/>
        <v>2014</v>
      </c>
    </row>
    <row r="3763" spans="1:21" ht="57.6" hidden="1" x14ac:dyDescent="0.3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2"/>
        <v>100</v>
      </c>
      <c r="P3763">
        <f t="shared" si="291"/>
        <v>166.67</v>
      </c>
      <c r="Q3763" s="9" t="s">
        <v>8315</v>
      </c>
      <c r="R3763" t="s">
        <v>8357</v>
      </c>
      <c r="S3763" s="16">
        <f t="shared" si="288"/>
        <v>42173.466863425929</v>
      </c>
      <c r="T3763" s="16">
        <f t="shared" si="289"/>
        <v>42226.958333333328</v>
      </c>
      <c r="U3763">
        <f t="shared" si="290"/>
        <v>2015</v>
      </c>
    </row>
    <row r="3764" spans="1:21" ht="43.2" hidden="1" x14ac:dyDescent="0.3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2"/>
        <v>106</v>
      </c>
      <c r="P3764">
        <f t="shared" si="291"/>
        <v>47.43</v>
      </c>
      <c r="Q3764" s="9" t="s">
        <v>8315</v>
      </c>
      <c r="R3764" t="s">
        <v>8357</v>
      </c>
      <c r="S3764" s="16">
        <f t="shared" si="288"/>
        <v>42193.813530092593</v>
      </c>
      <c r="T3764" s="16">
        <f t="shared" si="289"/>
        <v>42218.813530092593</v>
      </c>
      <c r="U3764">
        <f t="shared" si="290"/>
        <v>2015</v>
      </c>
    </row>
    <row r="3765" spans="1:21" ht="28.8" hidden="1" x14ac:dyDescent="0.3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2"/>
        <v>100</v>
      </c>
      <c r="P3765">
        <f t="shared" si="291"/>
        <v>64.94</v>
      </c>
      <c r="Q3765" s="9" t="s">
        <v>8315</v>
      </c>
      <c r="R3765" t="s">
        <v>8357</v>
      </c>
      <c r="S3765" s="16">
        <f t="shared" si="288"/>
        <v>42065.750300925924</v>
      </c>
      <c r="T3765" s="16">
        <f t="shared" si="289"/>
        <v>42095.708634259259</v>
      </c>
      <c r="U3765">
        <f t="shared" si="290"/>
        <v>2015</v>
      </c>
    </row>
    <row r="3766" spans="1:21" ht="43.2" hidden="1" x14ac:dyDescent="0.3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2"/>
        <v>100</v>
      </c>
      <c r="P3766">
        <f t="shared" si="291"/>
        <v>55.56</v>
      </c>
      <c r="Q3766" s="9" t="s">
        <v>8315</v>
      </c>
      <c r="R3766" t="s">
        <v>8357</v>
      </c>
      <c r="S3766" s="16">
        <f t="shared" si="288"/>
        <v>42499.842962962968</v>
      </c>
      <c r="T3766" s="16">
        <f t="shared" si="289"/>
        <v>42519.024999999994</v>
      </c>
      <c r="U3766">
        <f t="shared" si="290"/>
        <v>2016</v>
      </c>
    </row>
    <row r="3767" spans="1:21" ht="43.2" hidden="1" x14ac:dyDescent="0.3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2"/>
        <v>113</v>
      </c>
      <c r="P3767">
        <f t="shared" si="291"/>
        <v>74.22</v>
      </c>
      <c r="Q3767" s="9" t="s">
        <v>8315</v>
      </c>
      <c r="R3767" t="s">
        <v>8357</v>
      </c>
      <c r="S3767" s="16">
        <f t="shared" si="288"/>
        <v>41820.776412037041</v>
      </c>
      <c r="T3767" s="16">
        <f t="shared" si="289"/>
        <v>41850.776412037041</v>
      </c>
      <c r="U3767">
        <f t="shared" si="290"/>
        <v>2014</v>
      </c>
    </row>
    <row r="3768" spans="1:21" ht="43.2" hidden="1" x14ac:dyDescent="0.3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2"/>
        <v>103</v>
      </c>
      <c r="P3768">
        <f t="shared" si="291"/>
        <v>106.93</v>
      </c>
      <c r="Q3768" s="9" t="s">
        <v>8315</v>
      </c>
      <c r="R3768" t="s">
        <v>8357</v>
      </c>
      <c r="S3768" s="16">
        <f t="shared" si="288"/>
        <v>41788.167187500003</v>
      </c>
      <c r="T3768" s="16">
        <f t="shared" si="289"/>
        <v>41823.167187500003</v>
      </c>
      <c r="U3768">
        <f t="shared" si="290"/>
        <v>2014</v>
      </c>
    </row>
    <row r="3769" spans="1:21" ht="43.2" hidden="1" x14ac:dyDescent="0.3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2"/>
        <v>117</v>
      </c>
      <c r="P3769">
        <f t="shared" si="291"/>
        <v>41.7</v>
      </c>
      <c r="Q3769" s="9" t="s">
        <v>8315</v>
      </c>
      <c r="R3769" t="s">
        <v>8357</v>
      </c>
      <c r="S3769" s="16">
        <f t="shared" si="288"/>
        <v>42050.019641203704</v>
      </c>
      <c r="T3769" s="16">
        <f t="shared" si="289"/>
        <v>42064.207638888889</v>
      </c>
      <c r="U3769">
        <f t="shared" si="290"/>
        <v>2015</v>
      </c>
    </row>
    <row r="3770" spans="1:21" ht="43.2" hidden="1" x14ac:dyDescent="0.3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2"/>
        <v>108</v>
      </c>
      <c r="P3770">
        <f t="shared" si="291"/>
        <v>74.239999999999995</v>
      </c>
      <c r="Q3770" s="9" t="s">
        <v>8315</v>
      </c>
      <c r="R3770" t="s">
        <v>8357</v>
      </c>
      <c r="S3770" s="16">
        <f t="shared" si="288"/>
        <v>41772.727893518517</v>
      </c>
      <c r="T3770" s="16">
        <f t="shared" si="289"/>
        <v>41802.727893518517</v>
      </c>
      <c r="U3770">
        <f t="shared" si="290"/>
        <v>2014</v>
      </c>
    </row>
    <row r="3771" spans="1:21" ht="43.2" hidden="1" x14ac:dyDescent="0.3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2"/>
        <v>100</v>
      </c>
      <c r="P3771">
        <f t="shared" si="291"/>
        <v>73.33</v>
      </c>
      <c r="Q3771" s="9" t="s">
        <v>8315</v>
      </c>
      <c r="R3771" t="s">
        <v>8357</v>
      </c>
      <c r="S3771" s="16">
        <f t="shared" si="288"/>
        <v>42445.598136574074</v>
      </c>
      <c r="T3771" s="16">
        <f t="shared" si="289"/>
        <v>42475.598136574074</v>
      </c>
      <c r="U3771">
        <f t="shared" si="290"/>
        <v>2016</v>
      </c>
    </row>
    <row r="3772" spans="1:21" ht="43.2" hidden="1" x14ac:dyDescent="0.3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2"/>
        <v>100</v>
      </c>
      <c r="P3772">
        <f t="shared" si="291"/>
        <v>100</v>
      </c>
      <c r="Q3772" s="9" t="s">
        <v>8315</v>
      </c>
      <c r="R3772" t="s">
        <v>8357</v>
      </c>
      <c r="S3772" s="16">
        <f t="shared" si="288"/>
        <v>42138.930671296301</v>
      </c>
      <c r="T3772" s="16">
        <f t="shared" si="289"/>
        <v>42168.930671296301</v>
      </c>
      <c r="U3772">
        <f t="shared" si="290"/>
        <v>2015</v>
      </c>
    </row>
    <row r="3773" spans="1:21" ht="28.8" hidden="1" x14ac:dyDescent="0.3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2"/>
        <v>146</v>
      </c>
      <c r="P3773">
        <f t="shared" si="291"/>
        <v>38.42</v>
      </c>
      <c r="Q3773" s="9" t="s">
        <v>8315</v>
      </c>
      <c r="R3773" t="s">
        <v>8357</v>
      </c>
      <c r="S3773" s="16">
        <f t="shared" si="288"/>
        <v>42493.857083333336</v>
      </c>
      <c r="T3773" s="16">
        <f t="shared" si="289"/>
        <v>42508</v>
      </c>
      <c r="U3773">
        <f t="shared" si="290"/>
        <v>2016</v>
      </c>
    </row>
    <row r="3774" spans="1:21" ht="43.2" hidden="1" x14ac:dyDescent="0.3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2"/>
        <v>110</v>
      </c>
      <c r="P3774">
        <f t="shared" si="291"/>
        <v>166.97</v>
      </c>
      <c r="Q3774" s="9" t="s">
        <v>8315</v>
      </c>
      <c r="R3774" t="s">
        <v>8357</v>
      </c>
      <c r="S3774" s="16">
        <f t="shared" si="288"/>
        <v>42682.616967592592</v>
      </c>
      <c r="T3774" s="16">
        <f t="shared" si="289"/>
        <v>42703.25</v>
      </c>
      <c r="U3774">
        <f t="shared" si="290"/>
        <v>2016</v>
      </c>
    </row>
    <row r="3775" spans="1:21" ht="28.8" hidden="1" x14ac:dyDescent="0.3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2"/>
        <v>108</v>
      </c>
      <c r="P3775">
        <f t="shared" si="291"/>
        <v>94.91</v>
      </c>
      <c r="Q3775" s="9" t="s">
        <v>8315</v>
      </c>
      <c r="R3775" t="s">
        <v>8357</v>
      </c>
      <c r="S3775" s="16">
        <f t="shared" si="288"/>
        <v>42656.005173611105</v>
      </c>
      <c r="T3775" s="16">
        <f t="shared" si="289"/>
        <v>42689.088888888888</v>
      </c>
      <c r="U3775">
        <f t="shared" si="290"/>
        <v>2016</v>
      </c>
    </row>
    <row r="3776" spans="1:21" ht="57.6" hidden="1" x14ac:dyDescent="0.3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2"/>
        <v>100</v>
      </c>
      <c r="P3776">
        <f t="shared" si="291"/>
        <v>100</v>
      </c>
      <c r="Q3776" s="9" t="s">
        <v>8315</v>
      </c>
      <c r="R3776" t="s">
        <v>8357</v>
      </c>
      <c r="S3776" s="16">
        <f t="shared" si="288"/>
        <v>42087.792303240742</v>
      </c>
      <c r="T3776" s="16">
        <f t="shared" si="289"/>
        <v>42103.792303240742</v>
      </c>
      <c r="U3776">
        <f t="shared" si="290"/>
        <v>2015</v>
      </c>
    </row>
    <row r="3777" spans="1:21" ht="43.2" hidden="1" x14ac:dyDescent="0.3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2"/>
        <v>100</v>
      </c>
      <c r="P3777">
        <f t="shared" si="291"/>
        <v>143.21</v>
      </c>
      <c r="Q3777" s="9" t="s">
        <v>8315</v>
      </c>
      <c r="R3777" t="s">
        <v>8357</v>
      </c>
      <c r="S3777" s="16">
        <f t="shared" si="288"/>
        <v>42075.942627314813</v>
      </c>
      <c r="T3777" s="16">
        <f t="shared" si="289"/>
        <v>42103.166666666672</v>
      </c>
      <c r="U3777">
        <f t="shared" si="290"/>
        <v>2015</v>
      </c>
    </row>
    <row r="3778" spans="1:21" ht="57.6" hidden="1" x14ac:dyDescent="0.3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92"/>
        <v>107</v>
      </c>
      <c r="P3778">
        <f t="shared" si="291"/>
        <v>90.82</v>
      </c>
      <c r="Q3778" s="9" t="s">
        <v>8315</v>
      </c>
      <c r="R3778" t="s">
        <v>8357</v>
      </c>
      <c r="S3778" s="16">
        <f t="shared" si="288"/>
        <v>41814.367800925924</v>
      </c>
      <c r="T3778" s="16">
        <f t="shared" si="289"/>
        <v>41852.041666666664</v>
      </c>
      <c r="U3778">
        <f t="shared" si="290"/>
        <v>2014</v>
      </c>
    </row>
    <row r="3779" spans="1:21" ht="43.2" hidden="1" x14ac:dyDescent="0.3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92"/>
        <v>143</v>
      </c>
      <c r="P3779">
        <f t="shared" si="291"/>
        <v>48.54</v>
      </c>
      <c r="Q3779" s="9" t="s">
        <v>8315</v>
      </c>
      <c r="R3779" t="s">
        <v>8357</v>
      </c>
      <c r="S3779" s="16">
        <f t="shared" ref="S3779:S3842" si="293">(((J3779/60)/60)/24)+DATE(1970,1,1)</f>
        <v>41887.111354166671</v>
      </c>
      <c r="T3779" s="16">
        <f t="shared" ref="T3779:T3842" si="294">(((I3779/60)/60)/24)+DATE(1970,1,1)</f>
        <v>41909.166666666664</v>
      </c>
      <c r="U3779">
        <f t="shared" ref="U3779:U3842" si="295">YEAR(S:S)</f>
        <v>2014</v>
      </c>
    </row>
    <row r="3780" spans="1:21" ht="28.8" hidden="1" x14ac:dyDescent="0.3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2"/>
        <v>105</v>
      </c>
      <c r="P3780">
        <f t="shared" ref="P3780:P3843" si="296">IFERROR(ROUND(E3780/L3780,2), "N/A")</f>
        <v>70.03</v>
      </c>
      <c r="Q3780" s="9" t="s">
        <v>8315</v>
      </c>
      <c r="R3780" t="s">
        <v>8357</v>
      </c>
      <c r="S3780" s="16">
        <f t="shared" si="293"/>
        <v>41989.819212962961</v>
      </c>
      <c r="T3780" s="16">
        <f t="shared" si="294"/>
        <v>42049.819212962961</v>
      </c>
      <c r="U3780">
        <f t="shared" si="295"/>
        <v>2014</v>
      </c>
    </row>
    <row r="3781" spans="1:21" ht="28.8" hidden="1" x14ac:dyDescent="0.3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ref="O3781:O3844" si="297">ROUND(E3781/D3781*100,0)</f>
        <v>104</v>
      </c>
      <c r="P3781">
        <f t="shared" si="296"/>
        <v>135.63</v>
      </c>
      <c r="Q3781" s="9" t="s">
        <v>8315</v>
      </c>
      <c r="R3781" t="s">
        <v>8357</v>
      </c>
      <c r="S3781" s="16">
        <f t="shared" si="293"/>
        <v>42425.735416666663</v>
      </c>
      <c r="T3781" s="16">
        <f t="shared" si="294"/>
        <v>42455.693750000006</v>
      </c>
      <c r="U3781">
        <f t="shared" si="295"/>
        <v>2016</v>
      </c>
    </row>
    <row r="3782" spans="1:21" ht="43.2" hidden="1" x14ac:dyDescent="0.3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7"/>
        <v>120</v>
      </c>
      <c r="P3782">
        <f t="shared" si="296"/>
        <v>100</v>
      </c>
      <c r="Q3782" s="9" t="s">
        <v>8315</v>
      </c>
      <c r="R3782" t="s">
        <v>8357</v>
      </c>
      <c r="S3782" s="16">
        <f t="shared" si="293"/>
        <v>42166.219733796301</v>
      </c>
      <c r="T3782" s="16">
        <f t="shared" si="294"/>
        <v>42198.837499999994</v>
      </c>
      <c r="U3782">
        <f t="shared" si="295"/>
        <v>2015</v>
      </c>
    </row>
    <row r="3783" spans="1:21" ht="57.6" hidden="1" x14ac:dyDescent="0.3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7"/>
        <v>110</v>
      </c>
      <c r="P3783">
        <f t="shared" si="296"/>
        <v>94.9</v>
      </c>
      <c r="Q3783" s="9" t="s">
        <v>8315</v>
      </c>
      <c r="R3783" t="s">
        <v>8357</v>
      </c>
      <c r="S3783" s="16">
        <f t="shared" si="293"/>
        <v>41865.882928240739</v>
      </c>
      <c r="T3783" s="16">
        <f t="shared" si="294"/>
        <v>41890.882928240739</v>
      </c>
      <c r="U3783">
        <f t="shared" si="295"/>
        <v>2014</v>
      </c>
    </row>
    <row r="3784" spans="1:21" ht="43.2" hidden="1" x14ac:dyDescent="0.3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7"/>
        <v>102</v>
      </c>
      <c r="P3784">
        <f t="shared" si="296"/>
        <v>75.37</v>
      </c>
      <c r="Q3784" s="9" t="s">
        <v>8315</v>
      </c>
      <c r="R3784" t="s">
        <v>8357</v>
      </c>
      <c r="S3784" s="16">
        <f t="shared" si="293"/>
        <v>42546.862233796302</v>
      </c>
      <c r="T3784" s="16">
        <f t="shared" si="294"/>
        <v>42575.958333333328</v>
      </c>
      <c r="U3784">
        <f t="shared" si="295"/>
        <v>2016</v>
      </c>
    </row>
    <row r="3785" spans="1:21" ht="43.2" hidden="1" x14ac:dyDescent="0.3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7"/>
        <v>129</v>
      </c>
      <c r="P3785">
        <f t="shared" si="296"/>
        <v>64.459999999999994</v>
      </c>
      <c r="Q3785" s="9" t="s">
        <v>8315</v>
      </c>
      <c r="R3785" t="s">
        <v>8357</v>
      </c>
      <c r="S3785" s="16">
        <f t="shared" si="293"/>
        <v>42420.140277777777</v>
      </c>
      <c r="T3785" s="16">
        <f t="shared" si="294"/>
        <v>42444.666666666672</v>
      </c>
      <c r="U3785">
        <f t="shared" si="295"/>
        <v>2016</v>
      </c>
    </row>
    <row r="3786" spans="1:21" ht="43.2" hidden="1" x14ac:dyDescent="0.3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7"/>
        <v>115</v>
      </c>
      <c r="P3786">
        <f t="shared" si="296"/>
        <v>115</v>
      </c>
      <c r="Q3786" s="9" t="s">
        <v>8315</v>
      </c>
      <c r="R3786" t="s">
        <v>8357</v>
      </c>
      <c r="S3786" s="16">
        <f t="shared" si="293"/>
        <v>42531.980694444443</v>
      </c>
      <c r="T3786" s="16">
        <f t="shared" si="294"/>
        <v>42561.980694444443</v>
      </c>
      <c r="U3786">
        <f t="shared" si="295"/>
        <v>2016</v>
      </c>
    </row>
    <row r="3787" spans="1:21" ht="43.2" hidden="1" x14ac:dyDescent="0.3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7"/>
        <v>151</v>
      </c>
      <c r="P3787">
        <f t="shared" si="296"/>
        <v>100.5</v>
      </c>
      <c r="Q3787" s="9" t="s">
        <v>8315</v>
      </c>
      <c r="R3787" t="s">
        <v>8357</v>
      </c>
      <c r="S3787" s="16">
        <f t="shared" si="293"/>
        <v>42548.63853009259</v>
      </c>
      <c r="T3787" s="16">
        <f t="shared" si="294"/>
        <v>42584.418749999997</v>
      </c>
      <c r="U3787">
        <f t="shared" si="295"/>
        <v>2016</v>
      </c>
    </row>
    <row r="3788" spans="1:21" ht="43.2" hidden="1" x14ac:dyDescent="0.3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7"/>
        <v>111</v>
      </c>
      <c r="P3788">
        <f t="shared" si="296"/>
        <v>93.77</v>
      </c>
      <c r="Q3788" s="9" t="s">
        <v>8315</v>
      </c>
      <c r="R3788" t="s">
        <v>8357</v>
      </c>
      <c r="S3788" s="16">
        <f t="shared" si="293"/>
        <v>42487.037905092591</v>
      </c>
      <c r="T3788" s="16">
        <f t="shared" si="294"/>
        <v>42517.037905092591</v>
      </c>
      <c r="U3788">
        <f t="shared" si="295"/>
        <v>2016</v>
      </c>
    </row>
    <row r="3789" spans="1:21" ht="43.2" hidden="1" x14ac:dyDescent="0.3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7"/>
        <v>100</v>
      </c>
      <c r="P3789">
        <f t="shared" si="296"/>
        <v>35.1</v>
      </c>
      <c r="Q3789" s="9" t="s">
        <v>8315</v>
      </c>
      <c r="R3789" t="s">
        <v>8357</v>
      </c>
      <c r="S3789" s="16">
        <f t="shared" si="293"/>
        <v>42167.534791666665</v>
      </c>
      <c r="T3789" s="16">
        <f t="shared" si="294"/>
        <v>42196.165972222225</v>
      </c>
      <c r="U3789">
        <f t="shared" si="295"/>
        <v>2015</v>
      </c>
    </row>
    <row r="3790" spans="1:21" ht="72" hidden="1" x14ac:dyDescent="0.3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7"/>
        <v>1</v>
      </c>
      <c r="P3790">
        <f t="shared" si="296"/>
        <v>500</v>
      </c>
      <c r="Q3790" s="9" t="s">
        <v>8315</v>
      </c>
      <c r="R3790" t="s">
        <v>8357</v>
      </c>
      <c r="S3790" s="16">
        <f t="shared" si="293"/>
        <v>42333.695821759262</v>
      </c>
      <c r="T3790" s="16">
        <f t="shared" si="294"/>
        <v>42361.679166666669</v>
      </c>
      <c r="U3790">
        <f t="shared" si="295"/>
        <v>2015</v>
      </c>
    </row>
    <row r="3791" spans="1:21" ht="43.2" hidden="1" x14ac:dyDescent="0.3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7"/>
        <v>3</v>
      </c>
      <c r="P3791">
        <f t="shared" si="296"/>
        <v>29</v>
      </c>
      <c r="Q3791" s="9" t="s">
        <v>8315</v>
      </c>
      <c r="R3791" t="s">
        <v>8357</v>
      </c>
      <c r="S3791" s="16">
        <f t="shared" si="293"/>
        <v>42138.798819444448</v>
      </c>
      <c r="T3791" s="16">
        <f t="shared" si="294"/>
        <v>42170.798819444448</v>
      </c>
      <c r="U3791">
        <f t="shared" si="295"/>
        <v>2015</v>
      </c>
    </row>
    <row r="3792" spans="1:21" ht="43.2" hidden="1" x14ac:dyDescent="0.3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7"/>
        <v>0</v>
      </c>
      <c r="P3792" t="str">
        <f t="shared" si="296"/>
        <v>N/A</v>
      </c>
      <c r="Q3792" s="9" t="s">
        <v>8315</v>
      </c>
      <c r="R3792" t="s">
        <v>8357</v>
      </c>
      <c r="S3792" s="16">
        <f t="shared" si="293"/>
        <v>42666.666932870372</v>
      </c>
      <c r="T3792" s="16">
        <f t="shared" si="294"/>
        <v>42696.708599537036</v>
      </c>
      <c r="U3792">
        <f t="shared" si="295"/>
        <v>2016</v>
      </c>
    </row>
    <row r="3793" spans="1:21" ht="28.8" hidden="1" x14ac:dyDescent="0.3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7"/>
        <v>0</v>
      </c>
      <c r="P3793" t="str">
        <f t="shared" si="296"/>
        <v>N/A</v>
      </c>
      <c r="Q3793" s="9" t="s">
        <v>8315</v>
      </c>
      <c r="R3793" t="s">
        <v>8357</v>
      </c>
      <c r="S3793" s="16">
        <f t="shared" si="293"/>
        <v>41766.692037037035</v>
      </c>
      <c r="T3793" s="16">
        <f t="shared" si="294"/>
        <v>41826.692037037035</v>
      </c>
      <c r="U3793">
        <f t="shared" si="295"/>
        <v>2014</v>
      </c>
    </row>
    <row r="3794" spans="1:21" ht="28.8" hidden="1" x14ac:dyDescent="0.3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7"/>
        <v>0</v>
      </c>
      <c r="P3794">
        <f t="shared" si="296"/>
        <v>17.5</v>
      </c>
      <c r="Q3794" s="9" t="s">
        <v>8315</v>
      </c>
      <c r="R3794" t="s">
        <v>8357</v>
      </c>
      <c r="S3794" s="16">
        <f t="shared" si="293"/>
        <v>42170.447013888886</v>
      </c>
      <c r="T3794" s="16">
        <f t="shared" si="294"/>
        <v>42200.447013888886</v>
      </c>
      <c r="U3794">
        <f t="shared" si="295"/>
        <v>2015</v>
      </c>
    </row>
    <row r="3795" spans="1:21" ht="43.2" hidden="1" x14ac:dyDescent="0.3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7"/>
        <v>60</v>
      </c>
      <c r="P3795">
        <f t="shared" si="296"/>
        <v>174</v>
      </c>
      <c r="Q3795" s="9" t="s">
        <v>8315</v>
      </c>
      <c r="R3795" t="s">
        <v>8357</v>
      </c>
      <c r="S3795" s="16">
        <f t="shared" si="293"/>
        <v>41968.938993055555</v>
      </c>
      <c r="T3795" s="16">
        <f t="shared" si="294"/>
        <v>41989.938993055555</v>
      </c>
      <c r="U3795">
        <f t="shared" si="295"/>
        <v>2014</v>
      </c>
    </row>
    <row r="3796" spans="1:21" ht="43.2" hidden="1" x14ac:dyDescent="0.3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7"/>
        <v>1</v>
      </c>
      <c r="P3796">
        <f t="shared" si="296"/>
        <v>50</v>
      </c>
      <c r="Q3796" s="9" t="s">
        <v>8315</v>
      </c>
      <c r="R3796" t="s">
        <v>8357</v>
      </c>
      <c r="S3796" s="16">
        <f t="shared" si="293"/>
        <v>42132.58048611111</v>
      </c>
      <c r="T3796" s="16">
        <f t="shared" si="294"/>
        <v>42162.58048611111</v>
      </c>
      <c r="U3796">
        <f t="shared" si="295"/>
        <v>2015</v>
      </c>
    </row>
    <row r="3797" spans="1:21" ht="43.2" hidden="1" x14ac:dyDescent="0.3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7"/>
        <v>2</v>
      </c>
      <c r="P3797">
        <f t="shared" si="296"/>
        <v>5</v>
      </c>
      <c r="Q3797" s="9" t="s">
        <v>8315</v>
      </c>
      <c r="R3797" t="s">
        <v>8357</v>
      </c>
      <c r="S3797" s="16">
        <f t="shared" si="293"/>
        <v>42201.436226851853</v>
      </c>
      <c r="T3797" s="16">
        <f t="shared" si="294"/>
        <v>42244.9375</v>
      </c>
      <c r="U3797">
        <f t="shared" si="295"/>
        <v>2015</v>
      </c>
    </row>
    <row r="3798" spans="1:21" ht="43.2" hidden="1" x14ac:dyDescent="0.3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7"/>
        <v>0</v>
      </c>
      <c r="P3798">
        <f t="shared" si="296"/>
        <v>1</v>
      </c>
      <c r="Q3798" s="9" t="s">
        <v>8315</v>
      </c>
      <c r="R3798" t="s">
        <v>8357</v>
      </c>
      <c r="S3798" s="16">
        <f t="shared" si="293"/>
        <v>42689.029583333337</v>
      </c>
      <c r="T3798" s="16">
        <f t="shared" si="294"/>
        <v>42749.029583333337</v>
      </c>
      <c r="U3798">
        <f t="shared" si="295"/>
        <v>2016</v>
      </c>
    </row>
    <row r="3799" spans="1:21" ht="57.6" hidden="1" x14ac:dyDescent="0.3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7"/>
        <v>90</v>
      </c>
      <c r="P3799">
        <f t="shared" si="296"/>
        <v>145.41</v>
      </c>
      <c r="Q3799" s="9" t="s">
        <v>8315</v>
      </c>
      <c r="R3799" t="s">
        <v>8357</v>
      </c>
      <c r="S3799" s="16">
        <f t="shared" si="293"/>
        <v>42084.881539351853</v>
      </c>
      <c r="T3799" s="16">
        <f t="shared" si="294"/>
        <v>42114.881539351853</v>
      </c>
      <c r="U3799">
        <f t="shared" si="295"/>
        <v>2015</v>
      </c>
    </row>
    <row r="3800" spans="1:21" ht="43.2" hidden="1" x14ac:dyDescent="0.3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7"/>
        <v>1</v>
      </c>
      <c r="P3800">
        <f t="shared" si="296"/>
        <v>205</v>
      </c>
      <c r="Q3800" s="9" t="s">
        <v>8315</v>
      </c>
      <c r="R3800" t="s">
        <v>8357</v>
      </c>
      <c r="S3800" s="16">
        <f t="shared" si="293"/>
        <v>41831.722777777781</v>
      </c>
      <c r="T3800" s="16">
        <f t="shared" si="294"/>
        <v>41861.722777777781</v>
      </c>
      <c r="U3800">
        <f t="shared" si="295"/>
        <v>2014</v>
      </c>
    </row>
    <row r="3801" spans="1:21" ht="43.2" hidden="1" x14ac:dyDescent="0.3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7"/>
        <v>4</v>
      </c>
      <c r="P3801">
        <f t="shared" si="296"/>
        <v>100.5</v>
      </c>
      <c r="Q3801" s="9" t="s">
        <v>8315</v>
      </c>
      <c r="R3801" t="s">
        <v>8357</v>
      </c>
      <c r="S3801" s="16">
        <f t="shared" si="293"/>
        <v>42410.93105324074</v>
      </c>
      <c r="T3801" s="16">
        <f t="shared" si="294"/>
        <v>42440.93105324074</v>
      </c>
      <c r="U3801">
        <f t="shared" si="295"/>
        <v>2016</v>
      </c>
    </row>
    <row r="3802" spans="1:21" ht="43.2" hidden="1" x14ac:dyDescent="0.3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7"/>
        <v>4</v>
      </c>
      <c r="P3802">
        <f t="shared" si="296"/>
        <v>55.06</v>
      </c>
      <c r="Q3802" s="9" t="s">
        <v>8315</v>
      </c>
      <c r="R3802" t="s">
        <v>8357</v>
      </c>
      <c r="S3802" s="16">
        <f t="shared" si="293"/>
        <v>41982.737071759257</v>
      </c>
      <c r="T3802" s="16">
        <f t="shared" si="294"/>
        <v>42015.207638888889</v>
      </c>
      <c r="U3802">
        <f t="shared" si="295"/>
        <v>2014</v>
      </c>
    </row>
    <row r="3803" spans="1:21" ht="43.2" hidden="1" x14ac:dyDescent="0.3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7"/>
        <v>9</v>
      </c>
      <c r="P3803">
        <f t="shared" si="296"/>
        <v>47.33</v>
      </c>
      <c r="Q3803" s="9" t="s">
        <v>8315</v>
      </c>
      <c r="R3803" t="s">
        <v>8357</v>
      </c>
      <c r="S3803" s="16">
        <f t="shared" si="293"/>
        <v>41975.676111111112</v>
      </c>
      <c r="T3803" s="16">
        <f t="shared" si="294"/>
        <v>42006.676111111112</v>
      </c>
      <c r="U3803">
        <f t="shared" si="295"/>
        <v>2014</v>
      </c>
    </row>
    <row r="3804" spans="1:21" ht="43.2" hidden="1" x14ac:dyDescent="0.3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7"/>
        <v>0</v>
      </c>
      <c r="P3804" t="str">
        <f t="shared" si="296"/>
        <v>N/A</v>
      </c>
      <c r="Q3804" s="9" t="s">
        <v>8315</v>
      </c>
      <c r="R3804" t="s">
        <v>8357</v>
      </c>
      <c r="S3804" s="16">
        <f t="shared" si="293"/>
        <v>42269.126226851848</v>
      </c>
      <c r="T3804" s="16">
        <f t="shared" si="294"/>
        <v>42299.126226851848</v>
      </c>
      <c r="U3804">
        <f t="shared" si="295"/>
        <v>2015</v>
      </c>
    </row>
    <row r="3805" spans="1:21" ht="28.8" hidden="1" x14ac:dyDescent="0.3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7"/>
        <v>20</v>
      </c>
      <c r="P3805">
        <f t="shared" si="296"/>
        <v>58.95</v>
      </c>
      <c r="Q3805" s="9" t="s">
        <v>8315</v>
      </c>
      <c r="R3805" t="s">
        <v>8357</v>
      </c>
      <c r="S3805" s="16">
        <f t="shared" si="293"/>
        <v>42403.971851851849</v>
      </c>
      <c r="T3805" s="16">
        <f t="shared" si="294"/>
        <v>42433.971851851849</v>
      </c>
      <c r="U3805">
        <f t="shared" si="295"/>
        <v>2016</v>
      </c>
    </row>
    <row r="3806" spans="1:21" ht="43.2" hidden="1" x14ac:dyDescent="0.3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7"/>
        <v>0</v>
      </c>
      <c r="P3806" t="str">
        <f t="shared" si="296"/>
        <v>N/A</v>
      </c>
      <c r="Q3806" s="9" t="s">
        <v>8315</v>
      </c>
      <c r="R3806" t="s">
        <v>8357</v>
      </c>
      <c r="S3806" s="16">
        <f t="shared" si="293"/>
        <v>42527.00953703704</v>
      </c>
      <c r="T3806" s="16">
        <f t="shared" si="294"/>
        <v>42582.291666666672</v>
      </c>
      <c r="U3806">
        <f t="shared" si="295"/>
        <v>2016</v>
      </c>
    </row>
    <row r="3807" spans="1:21" ht="43.2" hidden="1" x14ac:dyDescent="0.3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7"/>
        <v>0</v>
      </c>
      <c r="P3807">
        <f t="shared" si="296"/>
        <v>1.5</v>
      </c>
      <c r="Q3807" s="9" t="s">
        <v>8315</v>
      </c>
      <c r="R3807" t="s">
        <v>8357</v>
      </c>
      <c r="S3807" s="16">
        <f t="shared" si="293"/>
        <v>41849.887037037035</v>
      </c>
      <c r="T3807" s="16">
        <f t="shared" si="294"/>
        <v>41909.887037037035</v>
      </c>
      <c r="U3807">
        <f t="shared" si="295"/>
        <v>2014</v>
      </c>
    </row>
    <row r="3808" spans="1:21" ht="57.6" hidden="1" x14ac:dyDescent="0.3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7"/>
        <v>0</v>
      </c>
      <c r="P3808">
        <f t="shared" si="296"/>
        <v>5</v>
      </c>
      <c r="Q3808" s="9" t="s">
        <v>8315</v>
      </c>
      <c r="R3808" t="s">
        <v>8357</v>
      </c>
      <c r="S3808" s="16">
        <f t="shared" si="293"/>
        <v>41799.259039351848</v>
      </c>
      <c r="T3808" s="16">
        <f t="shared" si="294"/>
        <v>41819.259039351848</v>
      </c>
      <c r="U3808">
        <f t="shared" si="295"/>
        <v>2014</v>
      </c>
    </row>
    <row r="3809" spans="1:21" ht="43.2" hidden="1" x14ac:dyDescent="0.3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7"/>
        <v>30</v>
      </c>
      <c r="P3809">
        <f t="shared" si="296"/>
        <v>50.56</v>
      </c>
      <c r="Q3809" s="9" t="s">
        <v>8315</v>
      </c>
      <c r="R3809" t="s">
        <v>8357</v>
      </c>
      <c r="S3809" s="16">
        <f t="shared" si="293"/>
        <v>42090.909016203703</v>
      </c>
      <c r="T3809" s="16">
        <f t="shared" si="294"/>
        <v>42097.909016203703</v>
      </c>
      <c r="U3809">
        <f t="shared" si="295"/>
        <v>2015</v>
      </c>
    </row>
    <row r="3810" spans="1:21" ht="43.2" x14ac:dyDescent="0.3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7"/>
        <v>100</v>
      </c>
      <c r="P3810">
        <f t="shared" si="296"/>
        <v>41.67</v>
      </c>
      <c r="Q3810" s="9" t="s">
        <v>8315</v>
      </c>
      <c r="R3810" t="s">
        <v>8316</v>
      </c>
      <c r="S3810" s="16">
        <f t="shared" si="293"/>
        <v>42059.453923611116</v>
      </c>
      <c r="T3810" s="16">
        <f t="shared" si="294"/>
        <v>42119.412256944444</v>
      </c>
      <c r="U3810">
        <f t="shared" si="295"/>
        <v>2015</v>
      </c>
    </row>
    <row r="3811" spans="1:21" ht="43.2" x14ac:dyDescent="0.3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7"/>
        <v>101</v>
      </c>
      <c r="P3811">
        <f t="shared" si="296"/>
        <v>53.29</v>
      </c>
      <c r="Q3811" s="9" t="s">
        <v>8315</v>
      </c>
      <c r="R3811" t="s">
        <v>8316</v>
      </c>
      <c r="S3811" s="16">
        <f t="shared" si="293"/>
        <v>41800.526701388888</v>
      </c>
      <c r="T3811" s="16">
        <f t="shared" si="294"/>
        <v>41850.958333333336</v>
      </c>
      <c r="U3811">
        <f t="shared" si="295"/>
        <v>2014</v>
      </c>
    </row>
    <row r="3812" spans="1:21" ht="43.2" x14ac:dyDescent="0.3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7"/>
        <v>122</v>
      </c>
      <c r="P3812">
        <f t="shared" si="296"/>
        <v>70.23</v>
      </c>
      <c r="Q3812" s="9" t="s">
        <v>8315</v>
      </c>
      <c r="R3812" t="s">
        <v>8316</v>
      </c>
      <c r="S3812" s="16">
        <f t="shared" si="293"/>
        <v>42054.849050925928</v>
      </c>
      <c r="T3812" s="16">
        <f t="shared" si="294"/>
        <v>42084.807384259257</v>
      </c>
      <c r="U3812">
        <f t="shared" si="295"/>
        <v>2015</v>
      </c>
    </row>
    <row r="3813" spans="1:21" ht="43.2" x14ac:dyDescent="0.3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7"/>
        <v>330</v>
      </c>
      <c r="P3813">
        <f t="shared" si="296"/>
        <v>43.42</v>
      </c>
      <c r="Q3813" s="9" t="s">
        <v>8315</v>
      </c>
      <c r="R3813" t="s">
        <v>8316</v>
      </c>
      <c r="S3813" s="16">
        <f t="shared" si="293"/>
        <v>42487.62700231481</v>
      </c>
      <c r="T3813" s="16">
        <f t="shared" si="294"/>
        <v>42521.458333333328</v>
      </c>
      <c r="U3813">
        <f t="shared" si="295"/>
        <v>2016</v>
      </c>
    </row>
    <row r="3814" spans="1:21" ht="43.2" x14ac:dyDescent="0.3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7"/>
        <v>110</v>
      </c>
      <c r="P3814">
        <f t="shared" si="296"/>
        <v>199.18</v>
      </c>
      <c r="Q3814" s="9" t="s">
        <v>8315</v>
      </c>
      <c r="R3814" t="s">
        <v>8316</v>
      </c>
      <c r="S3814" s="16">
        <f t="shared" si="293"/>
        <v>42109.751250000001</v>
      </c>
      <c r="T3814" s="16">
        <f t="shared" si="294"/>
        <v>42156.165972222225</v>
      </c>
      <c r="U3814">
        <f t="shared" si="295"/>
        <v>2015</v>
      </c>
    </row>
    <row r="3815" spans="1:21" ht="43.2" x14ac:dyDescent="0.3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7"/>
        <v>101</v>
      </c>
      <c r="P3815">
        <f t="shared" si="296"/>
        <v>78.52</v>
      </c>
      <c r="Q3815" s="9" t="s">
        <v>8315</v>
      </c>
      <c r="R3815" t="s">
        <v>8316</v>
      </c>
      <c r="S3815" s="16">
        <f t="shared" si="293"/>
        <v>42497.275706018518</v>
      </c>
      <c r="T3815" s="16">
        <f t="shared" si="294"/>
        <v>42535.904861111107</v>
      </c>
      <c r="U3815">
        <f t="shared" si="295"/>
        <v>2016</v>
      </c>
    </row>
    <row r="3816" spans="1:21" ht="43.2" x14ac:dyDescent="0.3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7"/>
        <v>140</v>
      </c>
      <c r="P3816">
        <f t="shared" si="296"/>
        <v>61.82</v>
      </c>
      <c r="Q3816" s="9" t="s">
        <v>8315</v>
      </c>
      <c r="R3816" t="s">
        <v>8316</v>
      </c>
      <c r="S3816" s="16">
        <f t="shared" si="293"/>
        <v>42058.904074074075</v>
      </c>
      <c r="T3816" s="16">
        <f t="shared" si="294"/>
        <v>42095.165972222225</v>
      </c>
      <c r="U3816">
        <f t="shared" si="295"/>
        <v>2015</v>
      </c>
    </row>
    <row r="3817" spans="1:21" ht="28.8" x14ac:dyDescent="0.3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7"/>
        <v>100</v>
      </c>
      <c r="P3817">
        <f t="shared" si="296"/>
        <v>50</v>
      </c>
      <c r="Q3817" s="9" t="s">
        <v>8315</v>
      </c>
      <c r="R3817" t="s">
        <v>8316</v>
      </c>
      <c r="S3817" s="16">
        <f t="shared" si="293"/>
        <v>42207.259918981479</v>
      </c>
      <c r="T3817" s="16">
        <f t="shared" si="294"/>
        <v>42236.958333333328</v>
      </c>
      <c r="U3817">
        <f t="shared" si="295"/>
        <v>2015</v>
      </c>
    </row>
    <row r="3818" spans="1:21" ht="57.6" x14ac:dyDescent="0.3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7"/>
        <v>119</v>
      </c>
      <c r="P3818">
        <f t="shared" si="296"/>
        <v>48.34</v>
      </c>
      <c r="Q3818" s="9" t="s">
        <v>8315</v>
      </c>
      <c r="R3818" t="s">
        <v>8316</v>
      </c>
      <c r="S3818" s="16">
        <f t="shared" si="293"/>
        <v>41807.690081018518</v>
      </c>
      <c r="T3818" s="16">
        <f t="shared" si="294"/>
        <v>41837.690081018518</v>
      </c>
      <c r="U3818">
        <f t="shared" si="295"/>
        <v>2014</v>
      </c>
    </row>
    <row r="3819" spans="1:21" ht="43.2" x14ac:dyDescent="0.3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7"/>
        <v>107</v>
      </c>
      <c r="P3819">
        <f t="shared" si="296"/>
        <v>107.25</v>
      </c>
      <c r="Q3819" s="9" t="s">
        <v>8315</v>
      </c>
      <c r="R3819" t="s">
        <v>8316</v>
      </c>
      <c r="S3819" s="16">
        <f t="shared" si="293"/>
        <v>42284.69694444444</v>
      </c>
      <c r="T3819" s="16">
        <f t="shared" si="294"/>
        <v>42301.165972222225</v>
      </c>
      <c r="U3819">
        <f t="shared" si="295"/>
        <v>2015</v>
      </c>
    </row>
    <row r="3820" spans="1:21" ht="43.2" x14ac:dyDescent="0.3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7"/>
        <v>228</v>
      </c>
      <c r="P3820">
        <f t="shared" si="296"/>
        <v>57</v>
      </c>
      <c r="Q3820" s="9" t="s">
        <v>8315</v>
      </c>
      <c r="R3820" t="s">
        <v>8316</v>
      </c>
      <c r="S3820" s="16">
        <f t="shared" si="293"/>
        <v>42045.84238425926</v>
      </c>
      <c r="T3820" s="16">
        <f t="shared" si="294"/>
        <v>42075.800717592589</v>
      </c>
      <c r="U3820">
        <f t="shared" si="295"/>
        <v>2015</v>
      </c>
    </row>
    <row r="3821" spans="1:21" ht="43.2" x14ac:dyDescent="0.3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7"/>
        <v>106</v>
      </c>
      <c r="P3821">
        <f t="shared" si="296"/>
        <v>40.92</v>
      </c>
      <c r="Q3821" s="9" t="s">
        <v>8315</v>
      </c>
      <c r="R3821" t="s">
        <v>8316</v>
      </c>
      <c r="S3821" s="16">
        <f t="shared" si="293"/>
        <v>42184.209537037037</v>
      </c>
      <c r="T3821" s="16">
        <f t="shared" si="294"/>
        <v>42202.876388888893</v>
      </c>
      <c r="U3821">
        <f t="shared" si="295"/>
        <v>2015</v>
      </c>
    </row>
    <row r="3822" spans="1:21" ht="43.2" x14ac:dyDescent="0.3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7"/>
        <v>143</v>
      </c>
      <c r="P3822">
        <f t="shared" si="296"/>
        <v>21.5</v>
      </c>
      <c r="Q3822" s="9" t="s">
        <v>8315</v>
      </c>
      <c r="R3822" t="s">
        <v>8316</v>
      </c>
      <c r="S3822" s="16">
        <f t="shared" si="293"/>
        <v>42160.651817129634</v>
      </c>
      <c r="T3822" s="16">
        <f t="shared" si="294"/>
        <v>42190.651817129634</v>
      </c>
      <c r="U3822">
        <f t="shared" si="295"/>
        <v>2015</v>
      </c>
    </row>
    <row r="3823" spans="1:21" ht="43.2" x14ac:dyDescent="0.3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7"/>
        <v>105</v>
      </c>
      <c r="P3823">
        <f t="shared" si="296"/>
        <v>79.540000000000006</v>
      </c>
      <c r="Q3823" s="9" t="s">
        <v>8315</v>
      </c>
      <c r="R3823" t="s">
        <v>8316</v>
      </c>
      <c r="S3823" s="16">
        <f t="shared" si="293"/>
        <v>42341.180636574078</v>
      </c>
      <c r="T3823" s="16">
        <f t="shared" si="294"/>
        <v>42373.180636574078</v>
      </c>
      <c r="U3823">
        <f t="shared" si="295"/>
        <v>2015</v>
      </c>
    </row>
    <row r="3824" spans="1:21" ht="57.6" x14ac:dyDescent="0.3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7"/>
        <v>110</v>
      </c>
      <c r="P3824">
        <f t="shared" si="296"/>
        <v>72.38</v>
      </c>
      <c r="Q3824" s="9" t="s">
        <v>8315</v>
      </c>
      <c r="R3824" t="s">
        <v>8316</v>
      </c>
      <c r="S3824" s="16">
        <f t="shared" si="293"/>
        <v>42329.838159722218</v>
      </c>
      <c r="T3824" s="16">
        <f t="shared" si="294"/>
        <v>42388.957638888889</v>
      </c>
      <c r="U3824">
        <f t="shared" si="295"/>
        <v>2015</v>
      </c>
    </row>
    <row r="3825" spans="1:21" ht="43.2" x14ac:dyDescent="0.3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7"/>
        <v>106</v>
      </c>
      <c r="P3825">
        <f t="shared" si="296"/>
        <v>64.63</v>
      </c>
      <c r="Q3825" s="9" t="s">
        <v>8315</v>
      </c>
      <c r="R3825" t="s">
        <v>8316</v>
      </c>
      <c r="S3825" s="16">
        <f t="shared" si="293"/>
        <v>42170.910231481481</v>
      </c>
      <c r="T3825" s="16">
        <f t="shared" si="294"/>
        <v>42205.165972222225</v>
      </c>
      <c r="U3825">
        <f t="shared" si="295"/>
        <v>2015</v>
      </c>
    </row>
    <row r="3826" spans="1:21" ht="43.2" x14ac:dyDescent="0.3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7"/>
        <v>108</v>
      </c>
      <c r="P3826">
        <f t="shared" si="296"/>
        <v>38.57</v>
      </c>
      <c r="Q3826" s="9" t="s">
        <v>8315</v>
      </c>
      <c r="R3826" t="s">
        <v>8316</v>
      </c>
      <c r="S3826" s="16">
        <f t="shared" si="293"/>
        <v>42571.626192129625</v>
      </c>
      <c r="T3826" s="16">
        <f t="shared" si="294"/>
        <v>42583.570138888885</v>
      </c>
      <c r="U3826">
        <f t="shared" si="295"/>
        <v>2016</v>
      </c>
    </row>
    <row r="3827" spans="1:21" ht="43.2" x14ac:dyDescent="0.3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7"/>
        <v>105</v>
      </c>
      <c r="P3827">
        <f t="shared" si="296"/>
        <v>107.57</v>
      </c>
      <c r="Q3827" s="9" t="s">
        <v>8315</v>
      </c>
      <c r="R3827" t="s">
        <v>8316</v>
      </c>
      <c r="S3827" s="16">
        <f t="shared" si="293"/>
        <v>42151.069606481484</v>
      </c>
      <c r="T3827" s="16">
        <f t="shared" si="294"/>
        <v>42172.069606481484</v>
      </c>
      <c r="U3827">
        <f t="shared" si="295"/>
        <v>2015</v>
      </c>
    </row>
    <row r="3828" spans="1:21" ht="28.8" x14ac:dyDescent="0.3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7"/>
        <v>119</v>
      </c>
      <c r="P3828">
        <f t="shared" si="296"/>
        <v>27.5</v>
      </c>
      <c r="Q3828" s="9" t="s">
        <v>8315</v>
      </c>
      <c r="R3828" t="s">
        <v>8316</v>
      </c>
      <c r="S3828" s="16">
        <f t="shared" si="293"/>
        <v>42101.423541666663</v>
      </c>
      <c r="T3828" s="16">
        <f t="shared" si="294"/>
        <v>42131.423541666663</v>
      </c>
      <c r="U3828">
        <f t="shared" si="295"/>
        <v>2015</v>
      </c>
    </row>
    <row r="3829" spans="1:21" ht="57.6" x14ac:dyDescent="0.3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7"/>
        <v>153</v>
      </c>
      <c r="P3829">
        <f t="shared" si="296"/>
        <v>70.459999999999994</v>
      </c>
      <c r="Q3829" s="9" t="s">
        <v>8315</v>
      </c>
      <c r="R3829" t="s">
        <v>8316</v>
      </c>
      <c r="S3829" s="16">
        <f t="shared" si="293"/>
        <v>42034.928252314814</v>
      </c>
      <c r="T3829" s="16">
        <f t="shared" si="294"/>
        <v>42090</v>
      </c>
      <c r="U3829">
        <f t="shared" si="295"/>
        <v>2015</v>
      </c>
    </row>
    <row r="3830" spans="1:21" ht="43.2" x14ac:dyDescent="0.3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7"/>
        <v>100</v>
      </c>
      <c r="P3830">
        <f t="shared" si="296"/>
        <v>178.57</v>
      </c>
      <c r="Q3830" s="9" t="s">
        <v>8315</v>
      </c>
      <c r="R3830" t="s">
        <v>8316</v>
      </c>
      <c r="S3830" s="16">
        <f t="shared" si="293"/>
        <v>41944.527627314819</v>
      </c>
      <c r="T3830" s="16">
        <f t="shared" si="294"/>
        <v>42004.569293981483</v>
      </c>
      <c r="U3830">
        <f t="shared" si="295"/>
        <v>2014</v>
      </c>
    </row>
    <row r="3831" spans="1:21" ht="43.2" x14ac:dyDescent="0.3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7"/>
        <v>100</v>
      </c>
      <c r="P3831">
        <f t="shared" si="296"/>
        <v>62.63</v>
      </c>
      <c r="Q3831" s="9" t="s">
        <v>8315</v>
      </c>
      <c r="R3831" t="s">
        <v>8316</v>
      </c>
      <c r="S3831" s="16">
        <f t="shared" si="293"/>
        <v>42593.865405092598</v>
      </c>
      <c r="T3831" s="16">
        <f t="shared" si="294"/>
        <v>42613.865405092598</v>
      </c>
      <c r="U3831">
        <f t="shared" si="295"/>
        <v>2016</v>
      </c>
    </row>
    <row r="3832" spans="1:21" ht="43.2" x14ac:dyDescent="0.3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7"/>
        <v>225</v>
      </c>
      <c r="P3832">
        <f t="shared" si="296"/>
        <v>75</v>
      </c>
      <c r="Q3832" s="9" t="s">
        <v>8315</v>
      </c>
      <c r="R3832" t="s">
        <v>8316</v>
      </c>
      <c r="S3832" s="16">
        <f t="shared" si="293"/>
        <v>42503.740868055553</v>
      </c>
      <c r="T3832" s="16">
        <f t="shared" si="294"/>
        <v>42517.740868055553</v>
      </c>
      <c r="U3832">
        <f t="shared" si="295"/>
        <v>2016</v>
      </c>
    </row>
    <row r="3833" spans="1:21" ht="57.6" x14ac:dyDescent="0.3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7"/>
        <v>106</v>
      </c>
      <c r="P3833">
        <f t="shared" si="296"/>
        <v>58.9</v>
      </c>
      <c r="Q3833" s="9" t="s">
        <v>8315</v>
      </c>
      <c r="R3833" t="s">
        <v>8316</v>
      </c>
      <c r="S3833" s="16">
        <f t="shared" si="293"/>
        <v>41927.848900462966</v>
      </c>
      <c r="T3833" s="16">
        <f t="shared" si="294"/>
        <v>41948.890567129631</v>
      </c>
      <c r="U3833">
        <f t="shared" si="295"/>
        <v>2014</v>
      </c>
    </row>
    <row r="3834" spans="1:21" ht="43.2" x14ac:dyDescent="0.3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7"/>
        <v>105</v>
      </c>
      <c r="P3834">
        <f t="shared" si="296"/>
        <v>139.56</v>
      </c>
      <c r="Q3834" s="9" t="s">
        <v>8315</v>
      </c>
      <c r="R3834" t="s">
        <v>8316</v>
      </c>
      <c r="S3834" s="16">
        <f t="shared" si="293"/>
        <v>42375.114988425921</v>
      </c>
      <c r="T3834" s="16">
        <f t="shared" si="294"/>
        <v>42420.114988425921</v>
      </c>
      <c r="U3834">
        <f t="shared" si="295"/>
        <v>2016</v>
      </c>
    </row>
    <row r="3835" spans="1:21" ht="57.6" x14ac:dyDescent="0.3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7"/>
        <v>117</v>
      </c>
      <c r="P3835">
        <f t="shared" si="296"/>
        <v>70</v>
      </c>
      <c r="Q3835" s="9" t="s">
        <v>8315</v>
      </c>
      <c r="R3835" t="s">
        <v>8316</v>
      </c>
      <c r="S3835" s="16">
        <f t="shared" si="293"/>
        <v>41963.872361111105</v>
      </c>
      <c r="T3835" s="16">
        <f t="shared" si="294"/>
        <v>41974.797916666663</v>
      </c>
      <c r="U3835">
        <f t="shared" si="295"/>
        <v>2014</v>
      </c>
    </row>
    <row r="3836" spans="1:21" ht="43.2" x14ac:dyDescent="0.3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7"/>
        <v>109</v>
      </c>
      <c r="P3836">
        <f t="shared" si="296"/>
        <v>57.39</v>
      </c>
      <c r="Q3836" s="9" t="s">
        <v>8315</v>
      </c>
      <c r="R3836" t="s">
        <v>8316</v>
      </c>
      <c r="S3836" s="16">
        <f t="shared" si="293"/>
        <v>42143.445219907408</v>
      </c>
      <c r="T3836" s="16">
        <f t="shared" si="294"/>
        <v>42173.445219907408</v>
      </c>
      <c r="U3836">
        <f t="shared" si="295"/>
        <v>2015</v>
      </c>
    </row>
    <row r="3837" spans="1:21" ht="43.2" x14ac:dyDescent="0.3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7"/>
        <v>160</v>
      </c>
      <c r="P3837">
        <f t="shared" si="296"/>
        <v>40</v>
      </c>
      <c r="Q3837" s="9" t="s">
        <v>8315</v>
      </c>
      <c r="R3837" t="s">
        <v>8316</v>
      </c>
      <c r="S3837" s="16">
        <f t="shared" si="293"/>
        <v>42460.94222222222</v>
      </c>
      <c r="T3837" s="16">
        <f t="shared" si="294"/>
        <v>42481.94222222222</v>
      </c>
      <c r="U3837">
        <f t="shared" si="295"/>
        <v>2016</v>
      </c>
    </row>
    <row r="3838" spans="1:21" ht="43.2" x14ac:dyDescent="0.3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7"/>
        <v>113</v>
      </c>
      <c r="P3838">
        <f t="shared" si="296"/>
        <v>64.290000000000006</v>
      </c>
      <c r="Q3838" s="9" t="s">
        <v>8315</v>
      </c>
      <c r="R3838" t="s">
        <v>8316</v>
      </c>
      <c r="S3838" s="16">
        <f t="shared" si="293"/>
        <v>42553.926527777774</v>
      </c>
      <c r="T3838" s="16">
        <f t="shared" si="294"/>
        <v>42585.172916666663</v>
      </c>
      <c r="U3838">
        <f t="shared" si="295"/>
        <v>2016</v>
      </c>
    </row>
    <row r="3839" spans="1:21" ht="28.8" x14ac:dyDescent="0.3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7"/>
        <v>102</v>
      </c>
      <c r="P3839">
        <f t="shared" si="296"/>
        <v>120.12</v>
      </c>
      <c r="Q3839" s="9" t="s">
        <v>8315</v>
      </c>
      <c r="R3839" t="s">
        <v>8316</v>
      </c>
      <c r="S3839" s="16">
        <f t="shared" si="293"/>
        <v>42152.765717592592</v>
      </c>
      <c r="T3839" s="16">
        <f t="shared" si="294"/>
        <v>42188.765717592592</v>
      </c>
      <c r="U3839">
        <f t="shared" si="295"/>
        <v>2015</v>
      </c>
    </row>
    <row r="3840" spans="1:21" ht="57.6" x14ac:dyDescent="0.3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7"/>
        <v>101</v>
      </c>
      <c r="P3840">
        <f t="shared" si="296"/>
        <v>1008.24</v>
      </c>
      <c r="Q3840" s="9" t="s">
        <v>8315</v>
      </c>
      <c r="R3840" t="s">
        <v>8316</v>
      </c>
      <c r="S3840" s="16">
        <f t="shared" si="293"/>
        <v>42116.710752314815</v>
      </c>
      <c r="T3840" s="16">
        <f t="shared" si="294"/>
        <v>42146.710752314815</v>
      </c>
      <c r="U3840">
        <f t="shared" si="295"/>
        <v>2015</v>
      </c>
    </row>
    <row r="3841" spans="1:21" ht="43.2" x14ac:dyDescent="0.3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7"/>
        <v>101</v>
      </c>
      <c r="P3841">
        <f t="shared" si="296"/>
        <v>63.28</v>
      </c>
      <c r="Q3841" s="9" t="s">
        <v>8315</v>
      </c>
      <c r="R3841" t="s">
        <v>8316</v>
      </c>
      <c r="S3841" s="16">
        <f t="shared" si="293"/>
        <v>42155.142638888887</v>
      </c>
      <c r="T3841" s="16">
        <f t="shared" si="294"/>
        <v>42215.142638888887</v>
      </c>
      <c r="U3841">
        <f t="shared" si="295"/>
        <v>2015</v>
      </c>
    </row>
    <row r="3842" spans="1:21" ht="43.2" x14ac:dyDescent="0.3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97"/>
        <v>6500</v>
      </c>
      <c r="P3842">
        <f t="shared" si="296"/>
        <v>21.67</v>
      </c>
      <c r="Q3842" s="9" t="s">
        <v>8315</v>
      </c>
      <c r="R3842" t="s">
        <v>8316</v>
      </c>
      <c r="S3842" s="16">
        <f t="shared" si="293"/>
        <v>42432.701724537037</v>
      </c>
      <c r="T3842" s="16">
        <f t="shared" si="294"/>
        <v>42457.660057870366</v>
      </c>
      <c r="U3842">
        <f t="shared" si="295"/>
        <v>2016</v>
      </c>
    </row>
    <row r="3843" spans="1:21" ht="43.2" x14ac:dyDescent="0.3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297"/>
        <v>9</v>
      </c>
      <c r="P3843">
        <f t="shared" si="296"/>
        <v>25.65</v>
      </c>
      <c r="Q3843" s="9" t="s">
        <v>8315</v>
      </c>
      <c r="R3843" t="s">
        <v>8316</v>
      </c>
      <c r="S3843" s="16">
        <f t="shared" ref="S3843:S3906" si="298">(((J3843/60)/60)/24)+DATE(1970,1,1)</f>
        <v>41780.785729166666</v>
      </c>
      <c r="T3843" s="16">
        <f t="shared" ref="T3843:T3906" si="299">(((I3843/60)/60)/24)+DATE(1970,1,1)</f>
        <v>41840.785729166666</v>
      </c>
      <c r="U3843">
        <f t="shared" ref="U3843:U3906" si="300">YEAR(S:S)</f>
        <v>2014</v>
      </c>
    </row>
    <row r="3844" spans="1:21" ht="43.2" x14ac:dyDescent="0.3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97"/>
        <v>22</v>
      </c>
      <c r="P3844">
        <f t="shared" ref="P3844:P3907" si="301">IFERROR(ROUND(E3844/L3844,2), "N/A")</f>
        <v>47.7</v>
      </c>
      <c r="Q3844" s="9" t="s">
        <v>8315</v>
      </c>
      <c r="R3844" t="s">
        <v>8316</v>
      </c>
      <c r="S3844" s="16">
        <f t="shared" si="298"/>
        <v>41740.493657407409</v>
      </c>
      <c r="T3844" s="16">
        <f t="shared" si="299"/>
        <v>41770.493657407409</v>
      </c>
      <c r="U3844">
        <f t="shared" si="300"/>
        <v>2014</v>
      </c>
    </row>
    <row r="3845" spans="1:21" ht="43.2" x14ac:dyDescent="0.3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ref="O3845:O3908" si="302">ROUND(E3845/D3845*100,0)</f>
        <v>21</v>
      </c>
      <c r="P3845">
        <f t="shared" si="301"/>
        <v>56.05</v>
      </c>
      <c r="Q3845" s="9" t="s">
        <v>8315</v>
      </c>
      <c r="R3845" t="s">
        <v>8316</v>
      </c>
      <c r="S3845" s="16">
        <f t="shared" si="298"/>
        <v>41766.072500000002</v>
      </c>
      <c r="T3845" s="16">
        <f t="shared" si="299"/>
        <v>41791.072500000002</v>
      </c>
      <c r="U3845">
        <f t="shared" si="300"/>
        <v>2014</v>
      </c>
    </row>
    <row r="3846" spans="1:21" ht="43.2" x14ac:dyDescent="0.3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2"/>
        <v>41</v>
      </c>
      <c r="P3846">
        <f t="shared" si="301"/>
        <v>81.319999999999993</v>
      </c>
      <c r="Q3846" s="9" t="s">
        <v>8315</v>
      </c>
      <c r="R3846" t="s">
        <v>8316</v>
      </c>
      <c r="S3846" s="16">
        <f t="shared" si="298"/>
        <v>41766.617291666669</v>
      </c>
      <c r="T3846" s="16">
        <f t="shared" si="299"/>
        <v>41793.290972222225</v>
      </c>
      <c r="U3846">
        <f t="shared" si="300"/>
        <v>2014</v>
      </c>
    </row>
    <row r="3847" spans="1:21" ht="57.6" x14ac:dyDescent="0.3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2"/>
        <v>2</v>
      </c>
      <c r="P3847">
        <f t="shared" si="301"/>
        <v>70.17</v>
      </c>
      <c r="Q3847" s="9" t="s">
        <v>8315</v>
      </c>
      <c r="R3847" t="s">
        <v>8316</v>
      </c>
      <c r="S3847" s="16">
        <f t="shared" si="298"/>
        <v>42248.627013888887</v>
      </c>
      <c r="T3847" s="16">
        <f t="shared" si="299"/>
        <v>42278.627013888887</v>
      </c>
      <c r="U3847">
        <f t="shared" si="300"/>
        <v>2015</v>
      </c>
    </row>
    <row r="3848" spans="1:21" ht="43.2" x14ac:dyDescent="0.3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2"/>
        <v>3</v>
      </c>
      <c r="P3848">
        <f t="shared" si="301"/>
        <v>23.63</v>
      </c>
      <c r="Q3848" s="9" t="s">
        <v>8315</v>
      </c>
      <c r="R3848" t="s">
        <v>8316</v>
      </c>
      <c r="S3848" s="16">
        <f t="shared" si="298"/>
        <v>41885.221550925926</v>
      </c>
      <c r="T3848" s="16">
        <f t="shared" si="299"/>
        <v>41916.290972222225</v>
      </c>
      <c r="U3848">
        <f t="shared" si="300"/>
        <v>2014</v>
      </c>
    </row>
    <row r="3849" spans="1:21" ht="43.2" x14ac:dyDescent="0.3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2"/>
        <v>16</v>
      </c>
      <c r="P3849">
        <f t="shared" si="301"/>
        <v>188.56</v>
      </c>
      <c r="Q3849" s="9" t="s">
        <v>8315</v>
      </c>
      <c r="R3849" t="s">
        <v>8316</v>
      </c>
      <c r="S3849" s="16">
        <f t="shared" si="298"/>
        <v>42159.224432870367</v>
      </c>
      <c r="T3849" s="16">
        <f t="shared" si="299"/>
        <v>42204.224432870367</v>
      </c>
      <c r="U3849">
        <f t="shared" si="300"/>
        <v>2015</v>
      </c>
    </row>
    <row r="3850" spans="1:21" ht="43.2" x14ac:dyDescent="0.3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2"/>
        <v>16</v>
      </c>
      <c r="P3850">
        <f t="shared" si="301"/>
        <v>49.51</v>
      </c>
      <c r="Q3850" s="9" t="s">
        <v>8315</v>
      </c>
      <c r="R3850" t="s">
        <v>8316</v>
      </c>
      <c r="S3850" s="16">
        <f t="shared" si="298"/>
        <v>42265.817002314812</v>
      </c>
      <c r="T3850" s="16">
        <f t="shared" si="299"/>
        <v>42295.817002314812</v>
      </c>
      <c r="U3850">
        <f t="shared" si="300"/>
        <v>2015</v>
      </c>
    </row>
    <row r="3851" spans="1:21" ht="57.6" x14ac:dyDescent="0.3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2"/>
        <v>7</v>
      </c>
      <c r="P3851">
        <f t="shared" si="301"/>
        <v>75.459999999999994</v>
      </c>
      <c r="Q3851" s="9" t="s">
        <v>8315</v>
      </c>
      <c r="R3851" t="s">
        <v>8316</v>
      </c>
      <c r="S3851" s="16">
        <f t="shared" si="298"/>
        <v>42136.767175925925</v>
      </c>
      <c r="T3851" s="16">
        <f t="shared" si="299"/>
        <v>42166.767175925925</v>
      </c>
      <c r="U3851">
        <f t="shared" si="300"/>
        <v>2015</v>
      </c>
    </row>
    <row r="3852" spans="1:21" ht="28.8" x14ac:dyDescent="0.3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2"/>
        <v>4</v>
      </c>
      <c r="P3852">
        <f t="shared" si="301"/>
        <v>9.5</v>
      </c>
      <c r="Q3852" s="9" t="s">
        <v>8315</v>
      </c>
      <c r="R3852" t="s">
        <v>8316</v>
      </c>
      <c r="S3852" s="16">
        <f t="shared" si="298"/>
        <v>41975.124340277776</v>
      </c>
      <c r="T3852" s="16">
        <f t="shared" si="299"/>
        <v>42005.124340277776</v>
      </c>
      <c r="U3852">
        <f t="shared" si="300"/>
        <v>2014</v>
      </c>
    </row>
    <row r="3853" spans="1:21" ht="43.2" x14ac:dyDescent="0.3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2"/>
        <v>34</v>
      </c>
      <c r="P3853">
        <f t="shared" si="301"/>
        <v>35.5</v>
      </c>
      <c r="Q3853" s="9" t="s">
        <v>8315</v>
      </c>
      <c r="R3853" t="s">
        <v>8316</v>
      </c>
      <c r="S3853" s="16">
        <f t="shared" si="298"/>
        <v>42172.439571759256</v>
      </c>
      <c r="T3853" s="16">
        <f t="shared" si="299"/>
        <v>42202.439571759256</v>
      </c>
      <c r="U3853">
        <f t="shared" si="300"/>
        <v>2015</v>
      </c>
    </row>
    <row r="3854" spans="1:21" ht="43.2" x14ac:dyDescent="0.3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2"/>
        <v>0</v>
      </c>
      <c r="P3854">
        <f t="shared" si="301"/>
        <v>10</v>
      </c>
      <c r="Q3854" s="9" t="s">
        <v>8315</v>
      </c>
      <c r="R3854" t="s">
        <v>8316</v>
      </c>
      <c r="S3854" s="16">
        <f t="shared" si="298"/>
        <v>42065.190694444449</v>
      </c>
      <c r="T3854" s="16">
        <f t="shared" si="299"/>
        <v>42090.149027777778</v>
      </c>
      <c r="U3854">
        <f t="shared" si="300"/>
        <v>2015</v>
      </c>
    </row>
    <row r="3855" spans="1:21" ht="43.2" x14ac:dyDescent="0.3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2"/>
        <v>0</v>
      </c>
      <c r="P3855">
        <f t="shared" si="301"/>
        <v>13</v>
      </c>
      <c r="Q3855" s="9" t="s">
        <v>8315</v>
      </c>
      <c r="R3855" t="s">
        <v>8316</v>
      </c>
      <c r="S3855" s="16">
        <f t="shared" si="298"/>
        <v>41848.84002314815</v>
      </c>
      <c r="T3855" s="16">
        <f t="shared" si="299"/>
        <v>41883.84002314815</v>
      </c>
      <c r="U3855">
        <f t="shared" si="300"/>
        <v>2014</v>
      </c>
    </row>
    <row r="3856" spans="1:21" ht="28.8" x14ac:dyDescent="0.3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2"/>
        <v>16</v>
      </c>
      <c r="P3856">
        <f t="shared" si="301"/>
        <v>89.4</v>
      </c>
      <c r="Q3856" s="9" t="s">
        <v>8315</v>
      </c>
      <c r="R3856" t="s">
        <v>8316</v>
      </c>
      <c r="S3856" s="16">
        <f t="shared" si="298"/>
        <v>42103.884930555556</v>
      </c>
      <c r="T3856" s="16">
        <f t="shared" si="299"/>
        <v>42133.884930555556</v>
      </c>
      <c r="U3856">
        <f t="shared" si="300"/>
        <v>2015</v>
      </c>
    </row>
    <row r="3857" spans="1:21" ht="57.6" x14ac:dyDescent="0.3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2"/>
        <v>3</v>
      </c>
      <c r="P3857">
        <f t="shared" si="301"/>
        <v>25</v>
      </c>
      <c r="Q3857" s="9" t="s">
        <v>8315</v>
      </c>
      <c r="R3857" t="s">
        <v>8316</v>
      </c>
      <c r="S3857" s="16">
        <f t="shared" si="298"/>
        <v>42059.970729166671</v>
      </c>
      <c r="T3857" s="16">
        <f t="shared" si="299"/>
        <v>42089.929062499999</v>
      </c>
      <c r="U3857">
        <f t="shared" si="300"/>
        <v>2015</v>
      </c>
    </row>
    <row r="3858" spans="1:21" ht="57.6" x14ac:dyDescent="0.3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2"/>
        <v>0</v>
      </c>
      <c r="P3858">
        <f t="shared" si="301"/>
        <v>1</v>
      </c>
      <c r="Q3858" s="9" t="s">
        <v>8315</v>
      </c>
      <c r="R3858" t="s">
        <v>8316</v>
      </c>
      <c r="S3858" s="16">
        <f t="shared" si="298"/>
        <v>42041.743090277778</v>
      </c>
      <c r="T3858" s="16">
        <f t="shared" si="299"/>
        <v>42071.701423611114</v>
      </c>
      <c r="U3858">
        <f t="shared" si="300"/>
        <v>2015</v>
      </c>
    </row>
    <row r="3859" spans="1:21" ht="43.2" x14ac:dyDescent="0.3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2"/>
        <v>5</v>
      </c>
      <c r="P3859">
        <f t="shared" si="301"/>
        <v>65</v>
      </c>
      <c r="Q3859" s="9" t="s">
        <v>8315</v>
      </c>
      <c r="R3859" t="s">
        <v>8316</v>
      </c>
      <c r="S3859" s="16">
        <f t="shared" si="298"/>
        <v>41829.73715277778</v>
      </c>
      <c r="T3859" s="16">
        <f t="shared" si="299"/>
        <v>41852.716666666667</v>
      </c>
      <c r="U3859">
        <f t="shared" si="300"/>
        <v>2014</v>
      </c>
    </row>
    <row r="3860" spans="1:21" ht="57.6" x14ac:dyDescent="0.3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2"/>
        <v>2</v>
      </c>
      <c r="P3860">
        <f t="shared" si="301"/>
        <v>10</v>
      </c>
      <c r="Q3860" s="9" t="s">
        <v>8315</v>
      </c>
      <c r="R3860" t="s">
        <v>8316</v>
      </c>
      <c r="S3860" s="16">
        <f t="shared" si="298"/>
        <v>42128.431064814817</v>
      </c>
      <c r="T3860" s="16">
        <f t="shared" si="299"/>
        <v>42146.875</v>
      </c>
      <c r="U3860">
        <f t="shared" si="300"/>
        <v>2015</v>
      </c>
    </row>
    <row r="3861" spans="1:21" ht="43.2" x14ac:dyDescent="0.3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2"/>
        <v>0</v>
      </c>
      <c r="P3861">
        <f t="shared" si="301"/>
        <v>1</v>
      </c>
      <c r="Q3861" s="9" t="s">
        <v>8315</v>
      </c>
      <c r="R3861" t="s">
        <v>8316</v>
      </c>
      <c r="S3861" s="16">
        <f t="shared" si="298"/>
        <v>41789.893599537041</v>
      </c>
      <c r="T3861" s="16">
        <f t="shared" si="299"/>
        <v>41815.875</v>
      </c>
      <c r="U3861">
        <f t="shared" si="300"/>
        <v>2014</v>
      </c>
    </row>
    <row r="3862" spans="1:21" ht="43.2" x14ac:dyDescent="0.3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2"/>
        <v>18</v>
      </c>
      <c r="P3862">
        <f t="shared" si="301"/>
        <v>81.540000000000006</v>
      </c>
      <c r="Q3862" s="9" t="s">
        <v>8315</v>
      </c>
      <c r="R3862" t="s">
        <v>8316</v>
      </c>
      <c r="S3862" s="16">
        <f t="shared" si="298"/>
        <v>41833.660995370366</v>
      </c>
      <c r="T3862" s="16">
        <f t="shared" si="299"/>
        <v>41863.660995370366</v>
      </c>
      <c r="U3862">
        <f t="shared" si="300"/>
        <v>2014</v>
      </c>
    </row>
    <row r="3863" spans="1:21" x14ac:dyDescent="0.3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2"/>
        <v>5</v>
      </c>
      <c r="P3863">
        <f t="shared" si="301"/>
        <v>100</v>
      </c>
      <c r="Q3863" s="9" t="s">
        <v>8315</v>
      </c>
      <c r="R3863" t="s">
        <v>8316</v>
      </c>
      <c r="S3863" s="16">
        <f t="shared" si="298"/>
        <v>41914.590011574073</v>
      </c>
      <c r="T3863" s="16">
        <f t="shared" si="299"/>
        <v>41955.907638888893</v>
      </c>
      <c r="U3863">
        <f t="shared" si="300"/>
        <v>2014</v>
      </c>
    </row>
    <row r="3864" spans="1:21" ht="28.8" x14ac:dyDescent="0.3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2"/>
        <v>0</v>
      </c>
      <c r="P3864">
        <f t="shared" si="301"/>
        <v>1</v>
      </c>
      <c r="Q3864" s="9" t="s">
        <v>8315</v>
      </c>
      <c r="R3864" t="s">
        <v>8316</v>
      </c>
      <c r="S3864" s="16">
        <f t="shared" si="298"/>
        <v>42611.261064814811</v>
      </c>
      <c r="T3864" s="16">
        <f t="shared" si="299"/>
        <v>42625.707638888889</v>
      </c>
      <c r="U3864">
        <f t="shared" si="300"/>
        <v>2016</v>
      </c>
    </row>
    <row r="3865" spans="1:21" ht="43.2" x14ac:dyDescent="0.3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2"/>
        <v>0</v>
      </c>
      <c r="P3865" t="str">
        <f t="shared" si="301"/>
        <v>N/A</v>
      </c>
      <c r="Q3865" s="9" t="s">
        <v>8315</v>
      </c>
      <c r="R3865" t="s">
        <v>8316</v>
      </c>
      <c r="S3865" s="16">
        <f t="shared" si="298"/>
        <v>42253.633159722223</v>
      </c>
      <c r="T3865" s="16">
        <f t="shared" si="299"/>
        <v>42313.674826388888</v>
      </c>
      <c r="U3865">
        <f t="shared" si="300"/>
        <v>2015</v>
      </c>
    </row>
    <row r="3866" spans="1:21" ht="43.2" x14ac:dyDescent="0.3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2"/>
        <v>1</v>
      </c>
      <c r="P3866">
        <f t="shared" si="301"/>
        <v>20</v>
      </c>
      <c r="Q3866" s="9" t="s">
        <v>8315</v>
      </c>
      <c r="R3866" t="s">
        <v>8316</v>
      </c>
      <c r="S3866" s="16">
        <f t="shared" si="298"/>
        <v>42295.891828703709</v>
      </c>
      <c r="T3866" s="16">
        <f t="shared" si="299"/>
        <v>42325.933495370366</v>
      </c>
      <c r="U3866">
        <f t="shared" si="300"/>
        <v>2015</v>
      </c>
    </row>
    <row r="3867" spans="1:21" ht="43.2" x14ac:dyDescent="0.3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2"/>
        <v>27</v>
      </c>
      <c r="P3867">
        <f t="shared" si="301"/>
        <v>46.43</v>
      </c>
      <c r="Q3867" s="9" t="s">
        <v>8315</v>
      </c>
      <c r="R3867" t="s">
        <v>8316</v>
      </c>
      <c r="S3867" s="16">
        <f t="shared" si="298"/>
        <v>41841.651597222226</v>
      </c>
      <c r="T3867" s="16">
        <f t="shared" si="299"/>
        <v>41881.229166666664</v>
      </c>
      <c r="U3867">
        <f t="shared" si="300"/>
        <v>2014</v>
      </c>
    </row>
    <row r="3868" spans="1:21" ht="28.8" x14ac:dyDescent="0.3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2"/>
        <v>1</v>
      </c>
      <c r="P3868">
        <f t="shared" si="301"/>
        <v>5.5</v>
      </c>
      <c r="Q3868" s="9" t="s">
        <v>8315</v>
      </c>
      <c r="R3868" t="s">
        <v>8316</v>
      </c>
      <c r="S3868" s="16">
        <f t="shared" si="298"/>
        <v>42402.947002314817</v>
      </c>
      <c r="T3868" s="16">
        <f t="shared" si="299"/>
        <v>42452.145138888889</v>
      </c>
      <c r="U3868">
        <f t="shared" si="300"/>
        <v>2016</v>
      </c>
    </row>
    <row r="3869" spans="1:21" ht="43.2" x14ac:dyDescent="0.3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2"/>
        <v>13</v>
      </c>
      <c r="P3869">
        <f t="shared" si="301"/>
        <v>50.2</v>
      </c>
      <c r="Q3869" s="9" t="s">
        <v>8315</v>
      </c>
      <c r="R3869" t="s">
        <v>8316</v>
      </c>
      <c r="S3869" s="16">
        <f t="shared" si="298"/>
        <v>42509.814108796301</v>
      </c>
      <c r="T3869" s="16">
        <f t="shared" si="299"/>
        <v>42539.814108796301</v>
      </c>
      <c r="U3869">
        <f t="shared" si="300"/>
        <v>2016</v>
      </c>
    </row>
    <row r="3870" spans="1:21" hidden="1" x14ac:dyDescent="0.3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2"/>
        <v>0</v>
      </c>
      <c r="P3870">
        <f t="shared" si="301"/>
        <v>10</v>
      </c>
      <c r="Q3870" s="9" t="s">
        <v>8315</v>
      </c>
      <c r="R3870" t="s">
        <v>8357</v>
      </c>
      <c r="S3870" s="16">
        <f t="shared" si="298"/>
        <v>41865.659780092588</v>
      </c>
      <c r="T3870" s="16">
        <f t="shared" si="299"/>
        <v>41890.659780092588</v>
      </c>
      <c r="U3870">
        <f t="shared" si="300"/>
        <v>2014</v>
      </c>
    </row>
    <row r="3871" spans="1:21" ht="28.8" hidden="1" x14ac:dyDescent="0.3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2"/>
        <v>3</v>
      </c>
      <c r="P3871">
        <f t="shared" si="301"/>
        <v>30.13</v>
      </c>
      <c r="Q3871" s="9" t="s">
        <v>8315</v>
      </c>
      <c r="R3871" t="s">
        <v>8357</v>
      </c>
      <c r="S3871" s="16">
        <f t="shared" si="298"/>
        <v>42047.724444444444</v>
      </c>
      <c r="T3871" s="16">
        <f t="shared" si="299"/>
        <v>42077.132638888885</v>
      </c>
      <c r="U3871">
        <f t="shared" si="300"/>
        <v>2015</v>
      </c>
    </row>
    <row r="3872" spans="1:21" ht="57.6" hidden="1" x14ac:dyDescent="0.3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2"/>
        <v>15</v>
      </c>
      <c r="P3872">
        <f t="shared" si="301"/>
        <v>150</v>
      </c>
      <c r="Q3872" s="9" t="s">
        <v>8315</v>
      </c>
      <c r="R3872" t="s">
        <v>8357</v>
      </c>
      <c r="S3872" s="16">
        <f t="shared" si="298"/>
        <v>41793.17219907407</v>
      </c>
      <c r="T3872" s="16">
        <f t="shared" si="299"/>
        <v>41823.17219907407</v>
      </c>
      <c r="U3872">
        <f t="shared" si="300"/>
        <v>2014</v>
      </c>
    </row>
    <row r="3873" spans="1:21" ht="28.8" hidden="1" x14ac:dyDescent="0.3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2"/>
        <v>3</v>
      </c>
      <c r="P3873">
        <f t="shared" si="301"/>
        <v>13.33</v>
      </c>
      <c r="Q3873" s="9" t="s">
        <v>8315</v>
      </c>
      <c r="R3873" t="s">
        <v>8357</v>
      </c>
      <c r="S3873" s="16">
        <f t="shared" si="298"/>
        <v>42763.780671296292</v>
      </c>
      <c r="T3873" s="16">
        <f t="shared" si="299"/>
        <v>42823.739004629635</v>
      </c>
      <c r="U3873">
        <f t="shared" si="300"/>
        <v>2017</v>
      </c>
    </row>
    <row r="3874" spans="1:21" ht="43.2" hidden="1" x14ac:dyDescent="0.3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2"/>
        <v>0</v>
      </c>
      <c r="P3874" t="str">
        <f t="shared" si="301"/>
        <v>N/A</v>
      </c>
      <c r="Q3874" s="9" t="s">
        <v>8315</v>
      </c>
      <c r="R3874" t="s">
        <v>8357</v>
      </c>
      <c r="S3874" s="16">
        <f t="shared" si="298"/>
        <v>42180.145787037036</v>
      </c>
      <c r="T3874" s="16">
        <f t="shared" si="299"/>
        <v>42230.145787037036</v>
      </c>
      <c r="U3874">
        <f t="shared" si="300"/>
        <v>2015</v>
      </c>
    </row>
    <row r="3875" spans="1:21" ht="43.2" hidden="1" x14ac:dyDescent="0.3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2"/>
        <v>0</v>
      </c>
      <c r="P3875" t="str">
        <f t="shared" si="301"/>
        <v>N/A</v>
      </c>
      <c r="Q3875" s="9" t="s">
        <v>8315</v>
      </c>
      <c r="R3875" t="s">
        <v>8357</v>
      </c>
      <c r="S3875" s="16">
        <f t="shared" si="298"/>
        <v>42255.696006944447</v>
      </c>
      <c r="T3875" s="16">
        <f t="shared" si="299"/>
        <v>42285.696006944447</v>
      </c>
      <c r="U3875">
        <f t="shared" si="300"/>
        <v>2015</v>
      </c>
    </row>
    <row r="3876" spans="1:21" ht="57.6" hidden="1" x14ac:dyDescent="0.3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2"/>
        <v>0</v>
      </c>
      <c r="P3876" t="str">
        <f t="shared" si="301"/>
        <v>N/A</v>
      </c>
      <c r="Q3876" s="9" t="s">
        <v>8315</v>
      </c>
      <c r="R3876" t="s">
        <v>8357</v>
      </c>
      <c r="S3876" s="16">
        <f t="shared" si="298"/>
        <v>42007.016458333332</v>
      </c>
      <c r="T3876" s="16">
        <f t="shared" si="299"/>
        <v>42028.041666666672</v>
      </c>
      <c r="U3876">
        <f t="shared" si="300"/>
        <v>2015</v>
      </c>
    </row>
    <row r="3877" spans="1:21" ht="43.2" hidden="1" x14ac:dyDescent="0.3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2"/>
        <v>0</v>
      </c>
      <c r="P3877" t="str">
        <f t="shared" si="301"/>
        <v>N/A</v>
      </c>
      <c r="Q3877" s="9" t="s">
        <v>8315</v>
      </c>
      <c r="R3877" t="s">
        <v>8357</v>
      </c>
      <c r="S3877" s="16">
        <f t="shared" si="298"/>
        <v>42615.346817129626</v>
      </c>
      <c r="T3877" s="16">
        <f t="shared" si="299"/>
        <v>42616.416666666672</v>
      </c>
      <c r="U3877">
        <f t="shared" si="300"/>
        <v>2016</v>
      </c>
    </row>
    <row r="3878" spans="1:21" ht="57.6" hidden="1" x14ac:dyDescent="0.3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2"/>
        <v>53</v>
      </c>
      <c r="P3878">
        <f t="shared" si="301"/>
        <v>44.76</v>
      </c>
      <c r="Q3878" s="9" t="s">
        <v>8315</v>
      </c>
      <c r="R3878" t="s">
        <v>8357</v>
      </c>
      <c r="S3878" s="16">
        <f t="shared" si="298"/>
        <v>42372.624166666668</v>
      </c>
      <c r="T3878" s="16">
        <f t="shared" si="299"/>
        <v>42402.624166666668</v>
      </c>
      <c r="U3878">
        <f t="shared" si="300"/>
        <v>2016</v>
      </c>
    </row>
    <row r="3879" spans="1:21" ht="43.2" hidden="1" x14ac:dyDescent="0.3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2"/>
        <v>5</v>
      </c>
      <c r="P3879">
        <f t="shared" si="301"/>
        <v>88.64</v>
      </c>
      <c r="Q3879" s="9" t="s">
        <v>8315</v>
      </c>
      <c r="R3879" t="s">
        <v>8357</v>
      </c>
      <c r="S3879" s="16">
        <f t="shared" si="298"/>
        <v>42682.67768518519</v>
      </c>
      <c r="T3879" s="16">
        <f t="shared" si="299"/>
        <v>42712.67768518519</v>
      </c>
      <c r="U3879">
        <f t="shared" si="300"/>
        <v>2016</v>
      </c>
    </row>
    <row r="3880" spans="1:21" ht="43.2" hidden="1" x14ac:dyDescent="0.3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2"/>
        <v>0</v>
      </c>
      <c r="P3880">
        <f t="shared" si="301"/>
        <v>10</v>
      </c>
      <c r="Q3880" s="9" t="s">
        <v>8315</v>
      </c>
      <c r="R3880" t="s">
        <v>8357</v>
      </c>
      <c r="S3880" s="16">
        <f t="shared" si="298"/>
        <v>42154.818819444445</v>
      </c>
      <c r="T3880" s="16">
        <f t="shared" si="299"/>
        <v>42185.165972222225</v>
      </c>
      <c r="U3880">
        <f t="shared" si="300"/>
        <v>2015</v>
      </c>
    </row>
    <row r="3881" spans="1:21" ht="43.2" hidden="1" x14ac:dyDescent="0.3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2"/>
        <v>0</v>
      </c>
      <c r="P3881" t="str">
        <f t="shared" si="301"/>
        <v>N/A</v>
      </c>
      <c r="Q3881" s="9" t="s">
        <v>8315</v>
      </c>
      <c r="R3881" t="s">
        <v>8357</v>
      </c>
      <c r="S3881" s="16">
        <f t="shared" si="298"/>
        <v>41999.861064814817</v>
      </c>
      <c r="T3881" s="16">
        <f t="shared" si="299"/>
        <v>42029.861064814817</v>
      </c>
      <c r="U3881">
        <f t="shared" si="300"/>
        <v>2014</v>
      </c>
    </row>
    <row r="3882" spans="1:21" ht="43.2" hidden="1" x14ac:dyDescent="0.3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2"/>
        <v>13</v>
      </c>
      <c r="P3882">
        <f t="shared" si="301"/>
        <v>57.65</v>
      </c>
      <c r="Q3882" s="9" t="s">
        <v>8315</v>
      </c>
      <c r="R3882" t="s">
        <v>8357</v>
      </c>
      <c r="S3882" s="16">
        <f t="shared" si="298"/>
        <v>41815.815046296295</v>
      </c>
      <c r="T3882" s="16">
        <f t="shared" si="299"/>
        <v>41850.958333333336</v>
      </c>
      <c r="U3882">
        <f t="shared" si="300"/>
        <v>2014</v>
      </c>
    </row>
    <row r="3883" spans="1:21" ht="28.8" hidden="1" x14ac:dyDescent="0.3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2"/>
        <v>5</v>
      </c>
      <c r="P3883">
        <f t="shared" si="301"/>
        <v>25</v>
      </c>
      <c r="Q3883" s="9" t="s">
        <v>8315</v>
      </c>
      <c r="R3883" t="s">
        <v>8357</v>
      </c>
      <c r="S3883" s="16">
        <f t="shared" si="298"/>
        <v>42756.018506944441</v>
      </c>
      <c r="T3883" s="16">
        <f t="shared" si="299"/>
        <v>42786.018506944441</v>
      </c>
      <c r="U3883">
        <f t="shared" si="300"/>
        <v>2017</v>
      </c>
    </row>
    <row r="3884" spans="1:21" ht="43.2" hidden="1" x14ac:dyDescent="0.3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2"/>
        <v>0</v>
      </c>
      <c r="P3884" t="str">
        <f t="shared" si="301"/>
        <v>N/A</v>
      </c>
      <c r="Q3884" s="9" t="s">
        <v>8315</v>
      </c>
      <c r="R3884" t="s">
        <v>8357</v>
      </c>
      <c r="S3884" s="16">
        <f t="shared" si="298"/>
        <v>42373.983449074076</v>
      </c>
      <c r="T3884" s="16">
        <f t="shared" si="299"/>
        <v>42400.960416666669</v>
      </c>
      <c r="U3884">
        <f t="shared" si="300"/>
        <v>2016</v>
      </c>
    </row>
    <row r="3885" spans="1:21" ht="57.6" hidden="1" x14ac:dyDescent="0.3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2"/>
        <v>0</v>
      </c>
      <c r="P3885" t="str">
        <f t="shared" si="301"/>
        <v>N/A</v>
      </c>
      <c r="Q3885" s="9" t="s">
        <v>8315</v>
      </c>
      <c r="R3885" t="s">
        <v>8357</v>
      </c>
      <c r="S3885" s="16">
        <f t="shared" si="298"/>
        <v>41854.602650462963</v>
      </c>
      <c r="T3885" s="16">
        <f t="shared" si="299"/>
        <v>41884.602650462963</v>
      </c>
      <c r="U3885">
        <f t="shared" si="300"/>
        <v>2014</v>
      </c>
    </row>
    <row r="3886" spans="1:21" ht="43.2" hidden="1" x14ac:dyDescent="0.3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2"/>
        <v>0</v>
      </c>
      <c r="P3886" t="str">
        <f t="shared" si="301"/>
        <v>N/A</v>
      </c>
      <c r="Q3886" s="9" t="s">
        <v>8315</v>
      </c>
      <c r="R3886" t="s">
        <v>8357</v>
      </c>
      <c r="S3886" s="16">
        <f t="shared" si="298"/>
        <v>42065.791574074072</v>
      </c>
      <c r="T3886" s="16">
        <f t="shared" si="299"/>
        <v>42090.749907407408</v>
      </c>
      <c r="U3886">
        <f t="shared" si="300"/>
        <v>2015</v>
      </c>
    </row>
    <row r="3887" spans="1:21" ht="43.2" hidden="1" x14ac:dyDescent="0.3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2"/>
        <v>0</v>
      </c>
      <c r="P3887" t="str">
        <f t="shared" si="301"/>
        <v>N/A</v>
      </c>
      <c r="Q3887" s="9" t="s">
        <v>8315</v>
      </c>
      <c r="R3887" t="s">
        <v>8357</v>
      </c>
      <c r="S3887" s="16">
        <f t="shared" si="298"/>
        <v>42469.951284722221</v>
      </c>
      <c r="T3887" s="16">
        <f t="shared" si="299"/>
        <v>42499.951284722221</v>
      </c>
      <c r="U3887">
        <f t="shared" si="300"/>
        <v>2016</v>
      </c>
    </row>
    <row r="3888" spans="1:21" hidden="1" x14ac:dyDescent="0.3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2"/>
        <v>0</v>
      </c>
      <c r="P3888" t="str">
        <f t="shared" si="301"/>
        <v>N/A</v>
      </c>
      <c r="Q3888" s="9" t="s">
        <v>8315</v>
      </c>
      <c r="R3888" t="s">
        <v>8357</v>
      </c>
      <c r="S3888" s="16">
        <f t="shared" si="298"/>
        <v>41954.228032407409</v>
      </c>
      <c r="T3888" s="16">
        <f t="shared" si="299"/>
        <v>41984.228032407409</v>
      </c>
      <c r="U3888">
        <f t="shared" si="300"/>
        <v>2014</v>
      </c>
    </row>
    <row r="3889" spans="1:21" ht="43.2" hidden="1" x14ac:dyDescent="0.3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2"/>
        <v>2</v>
      </c>
      <c r="P3889">
        <f t="shared" si="301"/>
        <v>17.5</v>
      </c>
      <c r="Q3889" s="9" t="s">
        <v>8315</v>
      </c>
      <c r="R3889" t="s">
        <v>8357</v>
      </c>
      <c r="S3889" s="16">
        <f t="shared" si="298"/>
        <v>42079.857974537037</v>
      </c>
      <c r="T3889" s="16">
        <f t="shared" si="299"/>
        <v>42125.916666666672</v>
      </c>
      <c r="U3889">
        <f t="shared" si="300"/>
        <v>2015</v>
      </c>
    </row>
    <row r="3890" spans="1:21" ht="43.2" x14ac:dyDescent="0.3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2"/>
        <v>27</v>
      </c>
      <c r="P3890">
        <f t="shared" si="301"/>
        <v>38.71</v>
      </c>
      <c r="Q3890" s="9" t="s">
        <v>8315</v>
      </c>
      <c r="R3890" t="s">
        <v>8316</v>
      </c>
      <c r="S3890" s="16">
        <f t="shared" si="298"/>
        <v>42762.545810185184</v>
      </c>
      <c r="T3890" s="16">
        <f t="shared" si="299"/>
        <v>42792.545810185184</v>
      </c>
      <c r="U3890">
        <f t="shared" si="300"/>
        <v>2017</v>
      </c>
    </row>
    <row r="3891" spans="1:21" ht="43.2" x14ac:dyDescent="0.3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2"/>
        <v>1</v>
      </c>
      <c r="P3891">
        <f t="shared" si="301"/>
        <v>13.11</v>
      </c>
      <c r="Q3891" s="9" t="s">
        <v>8315</v>
      </c>
      <c r="R3891" t="s">
        <v>8316</v>
      </c>
      <c r="S3891" s="16">
        <f t="shared" si="298"/>
        <v>41977.004976851851</v>
      </c>
      <c r="T3891" s="16">
        <f t="shared" si="299"/>
        <v>42008.976388888885</v>
      </c>
      <c r="U3891">
        <f t="shared" si="300"/>
        <v>2014</v>
      </c>
    </row>
    <row r="3892" spans="1:21" ht="43.2" x14ac:dyDescent="0.3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2"/>
        <v>17</v>
      </c>
      <c r="P3892">
        <f t="shared" si="301"/>
        <v>315.5</v>
      </c>
      <c r="Q3892" s="9" t="s">
        <v>8315</v>
      </c>
      <c r="R3892" t="s">
        <v>8316</v>
      </c>
      <c r="S3892" s="16">
        <f t="shared" si="298"/>
        <v>42171.758611111116</v>
      </c>
      <c r="T3892" s="16">
        <f t="shared" si="299"/>
        <v>42231.758611111116</v>
      </c>
      <c r="U3892">
        <f t="shared" si="300"/>
        <v>2015</v>
      </c>
    </row>
    <row r="3893" spans="1:21" ht="28.8" x14ac:dyDescent="0.3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2"/>
        <v>33</v>
      </c>
      <c r="P3893">
        <f t="shared" si="301"/>
        <v>37.14</v>
      </c>
      <c r="Q3893" s="9" t="s">
        <v>8315</v>
      </c>
      <c r="R3893" t="s">
        <v>8316</v>
      </c>
      <c r="S3893" s="16">
        <f t="shared" si="298"/>
        <v>42056.1324537037</v>
      </c>
      <c r="T3893" s="16">
        <f t="shared" si="299"/>
        <v>42086.207638888889</v>
      </c>
      <c r="U3893">
        <f t="shared" si="300"/>
        <v>2015</v>
      </c>
    </row>
    <row r="3894" spans="1:21" ht="57.6" x14ac:dyDescent="0.3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2"/>
        <v>0</v>
      </c>
      <c r="P3894" t="str">
        <f t="shared" si="301"/>
        <v>N/A</v>
      </c>
      <c r="Q3894" s="9" t="s">
        <v>8315</v>
      </c>
      <c r="R3894" t="s">
        <v>8316</v>
      </c>
      <c r="S3894" s="16">
        <f t="shared" si="298"/>
        <v>41867.652280092596</v>
      </c>
      <c r="T3894" s="16">
        <f t="shared" si="299"/>
        <v>41875.291666666664</v>
      </c>
      <c r="U3894">
        <f t="shared" si="300"/>
        <v>2014</v>
      </c>
    </row>
    <row r="3895" spans="1:21" ht="57.6" x14ac:dyDescent="0.3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2"/>
        <v>22</v>
      </c>
      <c r="P3895">
        <f t="shared" si="301"/>
        <v>128.27000000000001</v>
      </c>
      <c r="Q3895" s="9" t="s">
        <v>8315</v>
      </c>
      <c r="R3895" t="s">
        <v>8316</v>
      </c>
      <c r="S3895" s="16">
        <f t="shared" si="298"/>
        <v>41779.657870370371</v>
      </c>
      <c r="T3895" s="16">
        <f t="shared" si="299"/>
        <v>41821.25</v>
      </c>
      <c r="U3895">
        <f t="shared" si="300"/>
        <v>2014</v>
      </c>
    </row>
    <row r="3896" spans="1:21" ht="43.2" x14ac:dyDescent="0.3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2"/>
        <v>3</v>
      </c>
      <c r="P3896">
        <f t="shared" si="301"/>
        <v>47.27</v>
      </c>
      <c r="Q3896" s="9" t="s">
        <v>8315</v>
      </c>
      <c r="R3896" t="s">
        <v>8316</v>
      </c>
      <c r="S3896" s="16">
        <f t="shared" si="298"/>
        <v>42679.958472222221</v>
      </c>
      <c r="T3896" s="16">
        <f t="shared" si="299"/>
        <v>42710.207638888889</v>
      </c>
      <c r="U3896">
        <f t="shared" si="300"/>
        <v>2016</v>
      </c>
    </row>
    <row r="3897" spans="1:21" ht="43.2" x14ac:dyDescent="0.3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2"/>
        <v>5</v>
      </c>
      <c r="P3897">
        <f t="shared" si="301"/>
        <v>50</v>
      </c>
      <c r="Q3897" s="9" t="s">
        <v>8315</v>
      </c>
      <c r="R3897" t="s">
        <v>8316</v>
      </c>
      <c r="S3897" s="16">
        <f t="shared" si="298"/>
        <v>42032.250208333338</v>
      </c>
      <c r="T3897" s="16">
        <f t="shared" si="299"/>
        <v>42063.250208333338</v>
      </c>
      <c r="U3897">
        <f t="shared" si="300"/>
        <v>2015</v>
      </c>
    </row>
    <row r="3898" spans="1:21" ht="43.2" x14ac:dyDescent="0.3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2"/>
        <v>11</v>
      </c>
      <c r="P3898">
        <f t="shared" si="301"/>
        <v>42.5</v>
      </c>
      <c r="Q3898" s="9" t="s">
        <v>8315</v>
      </c>
      <c r="R3898" t="s">
        <v>8316</v>
      </c>
      <c r="S3898" s="16">
        <f t="shared" si="298"/>
        <v>41793.191875000004</v>
      </c>
      <c r="T3898" s="16">
        <f t="shared" si="299"/>
        <v>41807.191875000004</v>
      </c>
      <c r="U3898">
        <f t="shared" si="300"/>
        <v>2014</v>
      </c>
    </row>
    <row r="3899" spans="1:21" ht="43.2" x14ac:dyDescent="0.3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2"/>
        <v>18</v>
      </c>
      <c r="P3899">
        <f t="shared" si="301"/>
        <v>44</v>
      </c>
      <c r="Q3899" s="9" t="s">
        <v>8315</v>
      </c>
      <c r="R3899" t="s">
        <v>8316</v>
      </c>
      <c r="S3899" s="16">
        <f t="shared" si="298"/>
        <v>41982.87364583333</v>
      </c>
      <c r="T3899" s="16">
        <f t="shared" si="299"/>
        <v>42012.87364583333</v>
      </c>
      <c r="U3899">
        <f t="shared" si="300"/>
        <v>2014</v>
      </c>
    </row>
    <row r="3900" spans="1:21" ht="57.6" x14ac:dyDescent="0.3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2"/>
        <v>33</v>
      </c>
      <c r="P3900">
        <f t="shared" si="301"/>
        <v>50.88</v>
      </c>
      <c r="Q3900" s="9" t="s">
        <v>8315</v>
      </c>
      <c r="R3900" t="s">
        <v>8316</v>
      </c>
      <c r="S3900" s="16">
        <f t="shared" si="298"/>
        <v>42193.482291666667</v>
      </c>
      <c r="T3900" s="16">
        <f t="shared" si="299"/>
        <v>42233.666666666672</v>
      </c>
      <c r="U3900">
        <f t="shared" si="300"/>
        <v>2015</v>
      </c>
    </row>
    <row r="3901" spans="1:21" ht="43.2" x14ac:dyDescent="0.3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2"/>
        <v>1</v>
      </c>
      <c r="P3901">
        <f t="shared" si="301"/>
        <v>62.5</v>
      </c>
      <c r="Q3901" s="9" t="s">
        <v>8315</v>
      </c>
      <c r="R3901" t="s">
        <v>8316</v>
      </c>
      <c r="S3901" s="16">
        <f t="shared" si="298"/>
        <v>41843.775011574071</v>
      </c>
      <c r="T3901" s="16">
        <f t="shared" si="299"/>
        <v>41863.775011574071</v>
      </c>
      <c r="U3901">
        <f t="shared" si="300"/>
        <v>2014</v>
      </c>
    </row>
    <row r="3902" spans="1:21" ht="43.2" x14ac:dyDescent="0.3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2"/>
        <v>5</v>
      </c>
      <c r="P3902">
        <f t="shared" si="301"/>
        <v>27</v>
      </c>
      <c r="Q3902" s="9" t="s">
        <v>8315</v>
      </c>
      <c r="R3902" t="s">
        <v>8316</v>
      </c>
      <c r="S3902" s="16">
        <f t="shared" si="298"/>
        <v>42136.092488425929</v>
      </c>
      <c r="T3902" s="16">
        <f t="shared" si="299"/>
        <v>42166.092488425929</v>
      </c>
      <c r="U3902">
        <f t="shared" si="300"/>
        <v>2015</v>
      </c>
    </row>
    <row r="3903" spans="1:21" ht="43.2" x14ac:dyDescent="0.3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2"/>
        <v>1</v>
      </c>
      <c r="P3903">
        <f t="shared" si="301"/>
        <v>25</v>
      </c>
      <c r="Q3903" s="9" t="s">
        <v>8315</v>
      </c>
      <c r="R3903" t="s">
        <v>8316</v>
      </c>
      <c r="S3903" s="16">
        <f t="shared" si="298"/>
        <v>42317.826377314821</v>
      </c>
      <c r="T3903" s="16">
        <f t="shared" si="299"/>
        <v>42357.826377314821</v>
      </c>
      <c r="U3903">
        <f t="shared" si="300"/>
        <v>2015</v>
      </c>
    </row>
    <row r="3904" spans="1:21" ht="43.2" x14ac:dyDescent="0.3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2"/>
        <v>49</v>
      </c>
      <c r="P3904">
        <f t="shared" si="301"/>
        <v>47.26</v>
      </c>
      <c r="Q3904" s="9" t="s">
        <v>8315</v>
      </c>
      <c r="R3904" t="s">
        <v>8316</v>
      </c>
      <c r="S3904" s="16">
        <f t="shared" si="298"/>
        <v>42663.468078703707</v>
      </c>
      <c r="T3904" s="16">
        <f t="shared" si="299"/>
        <v>42688.509745370371</v>
      </c>
      <c r="U3904">
        <f t="shared" si="300"/>
        <v>2016</v>
      </c>
    </row>
    <row r="3905" spans="1:21" ht="57.6" x14ac:dyDescent="0.3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2"/>
        <v>0</v>
      </c>
      <c r="P3905" t="str">
        <f t="shared" si="301"/>
        <v>N/A</v>
      </c>
      <c r="Q3905" s="9" t="s">
        <v>8315</v>
      </c>
      <c r="R3905" t="s">
        <v>8316</v>
      </c>
      <c r="S3905" s="16">
        <f t="shared" si="298"/>
        <v>42186.01116898148</v>
      </c>
      <c r="T3905" s="16">
        <f t="shared" si="299"/>
        <v>42230.818055555559</v>
      </c>
      <c r="U3905">
        <f t="shared" si="300"/>
        <v>2015</v>
      </c>
    </row>
    <row r="3906" spans="1:21" ht="28.8" x14ac:dyDescent="0.3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302"/>
        <v>0</v>
      </c>
      <c r="P3906">
        <f t="shared" si="301"/>
        <v>1.5</v>
      </c>
      <c r="Q3906" s="9" t="s">
        <v>8315</v>
      </c>
      <c r="R3906" t="s">
        <v>8316</v>
      </c>
      <c r="S3906" s="16">
        <f t="shared" si="298"/>
        <v>42095.229166666672</v>
      </c>
      <c r="T3906" s="16">
        <f t="shared" si="299"/>
        <v>42109.211111111115</v>
      </c>
      <c r="U3906">
        <f t="shared" si="300"/>
        <v>2015</v>
      </c>
    </row>
    <row r="3907" spans="1:21" ht="43.2" x14ac:dyDescent="0.3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302"/>
        <v>12</v>
      </c>
      <c r="P3907">
        <f t="shared" si="301"/>
        <v>24.71</v>
      </c>
      <c r="Q3907" s="9" t="s">
        <v>8315</v>
      </c>
      <c r="R3907" t="s">
        <v>8316</v>
      </c>
      <c r="S3907" s="16">
        <f t="shared" ref="S3907:S3970" si="303">(((J3907/60)/60)/24)+DATE(1970,1,1)</f>
        <v>42124.623877314814</v>
      </c>
      <c r="T3907" s="16">
        <f t="shared" ref="T3907:T3970" si="304">(((I3907/60)/60)/24)+DATE(1970,1,1)</f>
        <v>42166.958333333328</v>
      </c>
      <c r="U3907">
        <f t="shared" ref="U3907:U3970" si="305">YEAR(S:S)</f>
        <v>2015</v>
      </c>
    </row>
    <row r="3908" spans="1:21" ht="43.2" x14ac:dyDescent="0.3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2"/>
        <v>67</v>
      </c>
      <c r="P3908">
        <f t="shared" ref="P3908:P3971" si="306">IFERROR(ROUND(E3908/L3908,2), "N/A")</f>
        <v>63.13</v>
      </c>
      <c r="Q3908" s="9" t="s">
        <v>8315</v>
      </c>
      <c r="R3908" t="s">
        <v>8316</v>
      </c>
      <c r="S3908" s="16">
        <f t="shared" si="303"/>
        <v>42143.917743055557</v>
      </c>
      <c r="T3908" s="16">
        <f t="shared" si="304"/>
        <v>42181.559027777781</v>
      </c>
      <c r="U3908">
        <f t="shared" si="305"/>
        <v>2015</v>
      </c>
    </row>
    <row r="3909" spans="1:21" ht="43.2" x14ac:dyDescent="0.3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ref="O3909:O3972" si="307">ROUND(E3909/D3909*100,0)</f>
        <v>15</v>
      </c>
      <c r="P3909">
        <f t="shared" si="306"/>
        <v>38.25</v>
      </c>
      <c r="Q3909" s="9" t="s">
        <v>8315</v>
      </c>
      <c r="R3909" t="s">
        <v>8316</v>
      </c>
      <c r="S3909" s="16">
        <f t="shared" si="303"/>
        <v>41906.819513888891</v>
      </c>
      <c r="T3909" s="16">
        <f t="shared" si="304"/>
        <v>41938.838888888888</v>
      </c>
      <c r="U3909">
        <f t="shared" si="305"/>
        <v>2014</v>
      </c>
    </row>
    <row r="3910" spans="1:21" ht="43.2" x14ac:dyDescent="0.3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7"/>
        <v>9</v>
      </c>
      <c r="P3910">
        <f t="shared" si="306"/>
        <v>16.25</v>
      </c>
      <c r="Q3910" s="9" t="s">
        <v>8315</v>
      </c>
      <c r="R3910" t="s">
        <v>8316</v>
      </c>
      <c r="S3910" s="16">
        <f t="shared" si="303"/>
        <v>41834.135370370372</v>
      </c>
      <c r="T3910" s="16">
        <f t="shared" si="304"/>
        <v>41849.135370370372</v>
      </c>
      <c r="U3910">
        <f t="shared" si="305"/>
        <v>2014</v>
      </c>
    </row>
    <row r="3911" spans="1:21" ht="43.2" x14ac:dyDescent="0.3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7"/>
        <v>0</v>
      </c>
      <c r="P3911">
        <f t="shared" si="306"/>
        <v>33.75</v>
      </c>
      <c r="Q3911" s="9" t="s">
        <v>8315</v>
      </c>
      <c r="R3911" t="s">
        <v>8316</v>
      </c>
      <c r="S3911" s="16">
        <f t="shared" si="303"/>
        <v>41863.359282407408</v>
      </c>
      <c r="T3911" s="16">
        <f t="shared" si="304"/>
        <v>41893.359282407408</v>
      </c>
      <c r="U3911">
        <f t="shared" si="305"/>
        <v>2014</v>
      </c>
    </row>
    <row r="3912" spans="1:21" ht="43.2" x14ac:dyDescent="0.3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7"/>
        <v>3</v>
      </c>
      <c r="P3912">
        <f t="shared" si="306"/>
        <v>61.67</v>
      </c>
      <c r="Q3912" s="9" t="s">
        <v>8315</v>
      </c>
      <c r="R3912" t="s">
        <v>8316</v>
      </c>
      <c r="S3912" s="16">
        <f t="shared" si="303"/>
        <v>42224.756909722222</v>
      </c>
      <c r="T3912" s="16">
        <f t="shared" si="304"/>
        <v>42254.756909722222</v>
      </c>
      <c r="U3912">
        <f t="shared" si="305"/>
        <v>2015</v>
      </c>
    </row>
    <row r="3913" spans="1:21" ht="43.2" x14ac:dyDescent="0.3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7"/>
        <v>37</v>
      </c>
      <c r="P3913">
        <f t="shared" si="306"/>
        <v>83.14</v>
      </c>
      <c r="Q3913" s="9" t="s">
        <v>8315</v>
      </c>
      <c r="R3913" t="s">
        <v>8316</v>
      </c>
      <c r="S3913" s="16">
        <f t="shared" si="303"/>
        <v>41939.8122337963</v>
      </c>
      <c r="T3913" s="16">
        <f t="shared" si="304"/>
        <v>41969.853900462964</v>
      </c>
      <c r="U3913">
        <f t="shared" si="305"/>
        <v>2014</v>
      </c>
    </row>
    <row r="3914" spans="1:21" ht="43.2" x14ac:dyDescent="0.3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7"/>
        <v>0</v>
      </c>
      <c r="P3914">
        <f t="shared" si="306"/>
        <v>1</v>
      </c>
      <c r="Q3914" s="9" t="s">
        <v>8315</v>
      </c>
      <c r="R3914" t="s">
        <v>8316</v>
      </c>
      <c r="S3914" s="16">
        <f t="shared" si="303"/>
        <v>42059.270023148143</v>
      </c>
      <c r="T3914" s="16">
        <f t="shared" si="304"/>
        <v>42119.190972222219</v>
      </c>
      <c r="U3914">
        <f t="shared" si="305"/>
        <v>2015</v>
      </c>
    </row>
    <row r="3915" spans="1:21" ht="43.2" x14ac:dyDescent="0.3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7"/>
        <v>10</v>
      </c>
      <c r="P3915">
        <f t="shared" si="306"/>
        <v>142.86000000000001</v>
      </c>
      <c r="Q3915" s="9" t="s">
        <v>8315</v>
      </c>
      <c r="R3915" t="s">
        <v>8316</v>
      </c>
      <c r="S3915" s="16">
        <f t="shared" si="303"/>
        <v>42308.211215277777</v>
      </c>
      <c r="T3915" s="16">
        <f t="shared" si="304"/>
        <v>42338.252881944441</v>
      </c>
      <c r="U3915">
        <f t="shared" si="305"/>
        <v>2015</v>
      </c>
    </row>
    <row r="3916" spans="1:21" ht="43.2" x14ac:dyDescent="0.3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7"/>
        <v>36</v>
      </c>
      <c r="P3916">
        <f t="shared" si="306"/>
        <v>33.67</v>
      </c>
      <c r="Q3916" s="9" t="s">
        <v>8315</v>
      </c>
      <c r="R3916" t="s">
        <v>8316</v>
      </c>
      <c r="S3916" s="16">
        <f t="shared" si="303"/>
        <v>42114.818935185183</v>
      </c>
      <c r="T3916" s="16">
        <f t="shared" si="304"/>
        <v>42134.957638888889</v>
      </c>
      <c r="U3916">
        <f t="shared" si="305"/>
        <v>2015</v>
      </c>
    </row>
    <row r="3917" spans="1:21" ht="43.2" x14ac:dyDescent="0.3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7"/>
        <v>0</v>
      </c>
      <c r="P3917">
        <f t="shared" si="306"/>
        <v>5</v>
      </c>
      <c r="Q3917" s="9" t="s">
        <v>8315</v>
      </c>
      <c r="R3917" t="s">
        <v>8316</v>
      </c>
      <c r="S3917" s="16">
        <f t="shared" si="303"/>
        <v>42492.98505787037</v>
      </c>
      <c r="T3917" s="16">
        <f t="shared" si="304"/>
        <v>42522.98505787037</v>
      </c>
      <c r="U3917">
        <f t="shared" si="305"/>
        <v>2016</v>
      </c>
    </row>
    <row r="3918" spans="1:21" ht="43.2" x14ac:dyDescent="0.3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7"/>
        <v>0</v>
      </c>
      <c r="P3918" t="str">
        <f t="shared" si="306"/>
        <v>N/A</v>
      </c>
      <c r="Q3918" s="9" t="s">
        <v>8315</v>
      </c>
      <c r="R3918" t="s">
        <v>8316</v>
      </c>
      <c r="S3918" s="16">
        <f t="shared" si="303"/>
        <v>42494.471666666665</v>
      </c>
      <c r="T3918" s="16">
        <f t="shared" si="304"/>
        <v>42524.471666666665</v>
      </c>
      <c r="U3918">
        <f t="shared" si="305"/>
        <v>2016</v>
      </c>
    </row>
    <row r="3919" spans="1:21" ht="43.2" x14ac:dyDescent="0.3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7"/>
        <v>0</v>
      </c>
      <c r="P3919">
        <f t="shared" si="306"/>
        <v>10</v>
      </c>
      <c r="Q3919" s="9" t="s">
        <v>8315</v>
      </c>
      <c r="R3919" t="s">
        <v>8316</v>
      </c>
      <c r="S3919" s="16">
        <f t="shared" si="303"/>
        <v>41863.527326388888</v>
      </c>
      <c r="T3919" s="16">
        <f t="shared" si="304"/>
        <v>41893.527326388888</v>
      </c>
      <c r="U3919">
        <f t="shared" si="305"/>
        <v>2014</v>
      </c>
    </row>
    <row r="3920" spans="1:21" ht="57.6" x14ac:dyDescent="0.3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7"/>
        <v>0</v>
      </c>
      <c r="P3920">
        <f t="shared" si="306"/>
        <v>40</v>
      </c>
      <c r="Q3920" s="9" t="s">
        <v>8315</v>
      </c>
      <c r="R3920" t="s">
        <v>8316</v>
      </c>
      <c r="S3920" s="16">
        <f t="shared" si="303"/>
        <v>41843.664618055554</v>
      </c>
      <c r="T3920" s="16">
        <f t="shared" si="304"/>
        <v>41855.666666666664</v>
      </c>
      <c r="U3920">
        <f t="shared" si="305"/>
        <v>2014</v>
      </c>
    </row>
    <row r="3921" spans="1:21" ht="43.2" x14ac:dyDescent="0.3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7"/>
        <v>2</v>
      </c>
      <c r="P3921">
        <f t="shared" si="306"/>
        <v>30</v>
      </c>
      <c r="Q3921" s="9" t="s">
        <v>8315</v>
      </c>
      <c r="R3921" t="s">
        <v>8316</v>
      </c>
      <c r="S3921" s="16">
        <f t="shared" si="303"/>
        <v>42358.684872685189</v>
      </c>
      <c r="T3921" s="16">
        <f t="shared" si="304"/>
        <v>42387</v>
      </c>
      <c r="U3921">
        <f t="shared" si="305"/>
        <v>2015</v>
      </c>
    </row>
    <row r="3922" spans="1:21" ht="43.2" x14ac:dyDescent="0.3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7"/>
        <v>5</v>
      </c>
      <c r="P3922">
        <f t="shared" si="306"/>
        <v>45</v>
      </c>
      <c r="Q3922" s="9" t="s">
        <v>8315</v>
      </c>
      <c r="R3922" t="s">
        <v>8316</v>
      </c>
      <c r="S3922" s="16">
        <f t="shared" si="303"/>
        <v>42657.38726851852</v>
      </c>
      <c r="T3922" s="16">
        <f t="shared" si="304"/>
        <v>42687.428935185191</v>
      </c>
      <c r="U3922">
        <f t="shared" si="305"/>
        <v>2016</v>
      </c>
    </row>
    <row r="3923" spans="1:21" ht="43.2" x14ac:dyDescent="0.3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7"/>
        <v>0</v>
      </c>
      <c r="P3923" t="str">
        <f t="shared" si="306"/>
        <v>N/A</v>
      </c>
      <c r="Q3923" s="9" t="s">
        <v>8315</v>
      </c>
      <c r="R3923" t="s">
        <v>8316</v>
      </c>
      <c r="S3923" s="16">
        <f t="shared" si="303"/>
        <v>41926.542303240742</v>
      </c>
      <c r="T3923" s="16">
        <f t="shared" si="304"/>
        <v>41938.75</v>
      </c>
      <c r="U3923">
        <f t="shared" si="305"/>
        <v>2014</v>
      </c>
    </row>
    <row r="3924" spans="1:21" ht="43.2" x14ac:dyDescent="0.3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7"/>
        <v>8</v>
      </c>
      <c r="P3924">
        <f t="shared" si="306"/>
        <v>10.17</v>
      </c>
      <c r="Q3924" s="9" t="s">
        <v>8315</v>
      </c>
      <c r="R3924" t="s">
        <v>8316</v>
      </c>
      <c r="S3924" s="16">
        <f t="shared" si="303"/>
        <v>42020.768634259264</v>
      </c>
      <c r="T3924" s="16">
        <f t="shared" si="304"/>
        <v>42065.958333333328</v>
      </c>
      <c r="U3924">
        <f t="shared" si="305"/>
        <v>2015</v>
      </c>
    </row>
    <row r="3925" spans="1:21" ht="43.2" x14ac:dyDescent="0.3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7"/>
        <v>12</v>
      </c>
      <c r="P3925">
        <f t="shared" si="306"/>
        <v>81.41</v>
      </c>
      <c r="Q3925" s="9" t="s">
        <v>8315</v>
      </c>
      <c r="R3925" t="s">
        <v>8316</v>
      </c>
      <c r="S3925" s="16">
        <f t="shared" si="303"/>
        <v>42075.979988425926</v>
      </c>
      <c r="T3925" s="16">
        <f t="shared" si="304"/>
        <v>42103.979988425926</v>
      </c>
      <c r="U3925">
        <f t="shared" si="305"/>
        <v>2015</v>
      </c>
    </row>
    <row r="3926" spans="1:21" ht="43.2" x14ac:dyDescent="0.3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7"/>
        <v>15</v>
      </c>
      <c r="P3926">
        <f t="shared" si="306"/>
        <v>57.25</v>
      </c>
      <c r="Q3926" s="9" t="s">
        <v>8315</v>
      </c>
      <c r="R3926" t="s">
        <v>8316</v>
      </c>
      <c r="S3926" s="16">
        <f t="shared" si="303"/>
        <v>41786.959745370368</v>
      </c>
      <c r="T3926" s="16">
        <f t="shared" si="304"/>
        <v>41816.959745370368</v>
      </c>
      <c r="U3926">
        <f t="shared" si="305"/>
        <v>2014</v>
      </c>
    </row>
    <row r="3927" spans="1:21" ht="43.2" x14ac:dyDescent="0.3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7"/>
        <v>10</v>
      </c>
      <c r="P3927">
        <f t="shared" si="306"/>
        <v>5</v>
      </c>
      <c r="Q3927" s="9" t="s">
        <v>8315</v>
      </c>
      <c r="R3927" t="s">
        <v>8316</v>
      </c>
      <c r="S3927" s="16">
        <f t="shared" si="303"/>
        <v>41820.870821759258</v>
      </c>
      <c r="T3927" s="16">
        <f t="shared" si="304"/>
        <v>41850.870821759258</v>
      </c>
      <c r="U3927">
        <f t="shared" si="305"/>
        <v>2014</v>
      </c>
    </row>
    <row r="3928" spans="1:21" ht="28.8" x14ac:dyDescent="0.3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7"/>
        <v>0</v>
      </c>
      <c r="P3928">
        <f t="shared" si="306"/>
        <v>15</v>
      </c>
      <c r="Q3928" s="9" t="s">
        <v>8315</v>
      </c>
      <c r="R3928" t="s">
        <v>8316</v>
      </c>
      <c r="S3928" s="16">
        <f t="shared" si="303"/>
        <v>41970.085046296299</v>
      </c>
      <c r="T3928" s="16">
        <f t="shared" si="304"/>
        <v>42000.085046296299</v>
      </c>
      <c r="U3928">
        <f t="shared" si="305"/>
        <v>2014</v>
      </c>
    </row>
    <row r="3929" spans="1:21" ht="43.2" x14ac:dyDescent="0.3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7"/>
        <v>1</v>
      </c>
      <c r="P3929">
        <f t="shared" si="306"/>
        <v>12.5</v>
      </c>
      <c r="Q3929" s="9" t="s">
        <v>8315</v>
      </c>
      <c r="R3929" t="s">
        <v>8316</v>
      </c>
      <c r="S3929" s="16">
        <f t="shared" si="303"/>
        <v>41830.267407407409</v>
      </c>
      <c r="T3929" s="16">
        <f t="shared" si="304"/>
        <v>41860.267407407409</v>
      </c>
      <c r="U3929">
        <f t="shared" si="305"/>
        <v>2014</v>
      </c>
    </row>
    <row r="3930" spans="1:21" ht="43.2" x14ac:dyDescent="0.3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7"/>
        <v>13</v>
      </c>
      <c r="P3930">
        <f t="shared" si="306"/>
        <v>93</v>
      </c>
      <c r="Q3930" s="9" t="s">
        <v>8315</v>
      </c>
      <c r="R3930" t="s">
        <v>8316</v>
      </c>
      <c r="S3930" s="16">
        <f t="shared" si="303"/>
        <v>42265.683182870373</v>
      </c>
      <c r="T3930" s="16">
        <f t="shared" si="304"/>
        <v>42293.207638888889</v>
      </c>
      <c r="U3930">
        <f t="shared" si="305"/>
        <v>2015</v>
      </c>
    </row>
    <row r="3931" spans="1:21" ht="43.2" x14ac:dyDescent="0.3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7"/>
        <v>2</v>
      </c>
      <c r="P3931">
        <f t="shared" si="306"/>
        <v>32.36</v>
      </c>
      <c r="Q3931" s="9" t="s">
        <v>8315</v>
      </c>
      <c r="R3931" t="s">
        <v>8316</v>
      </c>
      <c r="S3931" s="16">
        <f t="shared" si="303"/>
        <v>42601.827141203699</v>
      </c>
      <c r="T3931" s="16">
        <f t="shared" si="304"/>
        <v>42631.827141203699</v>
      </c>
      <c r="U3931">
        <f t="shared" si="305"/>
        <v>2016</v>
      </c>
    </row>
    <row r="3932" spans="1:21" ht="43.2" x14ac:dyDescent="0.3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7"/>
        <v>0</v>
      </c>
      <c r="P3932" t="str">
        <f t="shared" si="306"/>
        <v>N/A</v>
      </c>
      <c r="Q3932" s="9" t="s">
        <v>8315</v>
      </c>
      <c r="R3932" t="s">
        <v>8316</v>
      </c>
      <c r="S3932" s="16">
        <f t="shared" si="303"/>
        <v>42433.338749999995</v>
      </c>
      <c r="T3932" s="16">
        <f t="shared" si="304"/>
        <v>42461.25</v>
      </c>
      <c r="U3932">
        <f t="shared" si="305"/>
        <v>2016</v>
      </c>
    </row>
    <row r="3933" spans="1:21" ht="43.2" x14ac:dyDescent="0.3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7"/>
        <v>0</v>
      </c>
      <c r="P3933" t="str">
        <f t="shared" si="306"/>
        <v>N/A</v>
      </c>
      <c r="Q3933" s="9" t="s">
        <v>8315</v>
      </c>
      <c r="R3933" t="s">
        <v>8316</v>
      </c>
      <c r="S3933" s="16">
        <f t="shared" si="303"/>
        <v>42228.151701388888</v>
      </c>
      <c r="T3933" s="16">
        <f t="shared" si="304"/>
        <v>42253.151701388888</v>
      </c>
      <c r="U3933">
        <f t="shared" si="305"/>
        <v>2015</v>
      </c>
    </row>
    <row r="3934" spans="1:21" ht="43.2" x14ac:dyDescent="0.3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7"/>
        <v>0</v>
      </c>
      <c r="P3934">
        <f t="shared" si="306"/>
        <v>1</v>
      </c>
      <c r="Q3934" s="9" t="s">
        <v>8315</v>
      </c>
      <c r="R3934" t="s">
        <v>8316</v>
      </c>
      <c r="S3934" s="16">
        <f t="shared" si="303"/>
        <v>42415.168564814812</v>
      </c>
      <c r="T3934" s="16">
        <f t="shared" si="304"/>
        <v>42445.126898148148</v>
      </c>
      <c r="U3934">
        <f t="shared" si="305"/>
        <v>2016</v>
      </c>
    </row>
    <row r="3935" spans="1:21" ht="43.2" x14ac:dyDescent="0.3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7"/>
        <v>16</v>
      </c>
      <c r="P3935">
        <f t="shared" si="306"/>
        <v>91.83</v>
      </c>
      <c r="Q3935" s="9" t="s">
        <v>8315</v>
      </c>
      <c r="R3935" t="s">
        <v>8316</v>
      </c>
      <c r="S3935" s="16">
        <f t="shared" si="303"/>
        <v>42538.968310185184</v>
      </c>
      <c r="T3935" s="16">
        <f t="shared" si="304"/>
        <v>42568.029861111107</v>
      </c>
      <c r="U3935">
        <f t="shared" si="305"/>
        <v>2016</v>
      </c>
    </row>
    <row r="3936" spans="1:21" ht="43.2" x14ac:dyDescent="0.3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7"/>
        <v>11</v>
      </c>
      <c r="P3936">
        <f t="shared" si="306"/>
        <v>45.83</v>
      </c>
      <c r="Q3936" s="9" t="s">
        <v>8315</v>
      </c>
      <c r="R3936" t="s">
        <v>8316</v>
      </c>
      <c r="S3936" s="16">
        <f t="shared" si="303"/>
        <v>42233.671747685185</v>
      </c>
      <c r="T3936" s="16">
        <f t="shared" si="304"/>
        <v>42278.541666666672</v>
      </c>
      <c r="U3936">
        <f t="shared" si="305"/>
        <v>2015</v>
      </c>
    </row>
    <row r="3937" spans="1:21" ht="57.6" x14ac:dyDescent="0.3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7"/>
        <v>44</v>
      </c>
      <c r="P3937">
        <f t="shared" si="306"/>
        <v>57.17</v>
      </c>
      <c r="Q3937" s="9" t="s">
        <v>8315</v>
      </c>
      <c r="R3937" t="s">
        <v>8316</v>
      </c>
      <c r="S3937" s="16">
        <f t="shared" si="303"/>
        <v>42221.656782407401</v>
      </c>
      <c r="T3937" s="16">
        <f t="shared" si="304"/>
        <v>42281.656782407401</v>
      </c>
      <c r="U3937">
        <f t="shared" si="305"/>
        <v>2015</v>
      </c>
    </row>
    <row r="3938" spans="1:21" ht="43.2" x14ac:dyDescent="0.3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7"/>
        <v>0</v>
      </c>
      <c r="P3938" t="str">
        <f t="shared" si="306"/>
        <v>N/A</v>
      </c>
      <c r="Q3938" s="9" t="s">
        <v>8315</v>
      </c>
      <c r="R3938" t="s">
        <v>8316</v>
      </c>
      <c r="S3938" s="16">
        <f t="shared" si="303"/>
        <v>42675.262962962966</v>
      </c>
      <c r="T3938" s="16">
        <f t="shared" si="304"/>
        <v>42705.304629629631</v>
      </c>
      <c r="U3938">
        <f t="shared" si="305"/>
        <v>2016</v>
      </c>
    </row>
    <row r="3939" spans="1:21" ht="43.2" x14ac:dyDescent="0.3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7"/>
        <v>86</v>
      </c>
      <c r="P3939">
        <f t="shared" si="306"/>
        <v>248.5</v>
      </c>
      <c r="Q3939" s="9" t="s">
        <v>8315</v>
      </c>
      <c r="R3939" t="s">
        <v>8316</v>
      </c>
      <c r="S3939" s="16">
        <f t="shared" si="303"/>
        <v>42534.631481481483</v>
      </c>
      <c r="T3939" s="16">
        <f t="shared" si="304"/>
        <v>42562.631481481483</v>
      </c>
      <c r="U3939">
        <f t="shared" si="305"/>
        <v>2016</v>
      </c>
    </row>
    <row r="3940" spans="1:21" ht="43.2" x14ac:dyDescent="0.3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7"/>
        <v>12</v>
      </c>
      <c r="P3940">
        <f t="shared" si="306"/>
        <v>79.400000000000006</v>
      </c>
      <c r="Q3940" s="9" t="s">
        <v>8315</v>
      </c>
      <c r="R3940" t="s">
        <v>8316</v>
      </c>
      <c r="S3940" s="16">
        <f t="shared" si="303"/>
        <v>42151.905717592599</v>
      </c>
      <c r="T3940" s="16">
        <f t="shared" si="304"/>
        <v>42182.905717592599</v>
      </c>
      <c r="U3940">
        <f t="shared" si="305"/>
        <v>2015</v>
      </c>
    </row>
    <row r="3941" spans="1:21" ht="43.2" x14ac:dyDescent="0.3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7"/>
        <v>0</v>
      </c>
      <c r="P3941">
        <f t="shared" si="306"/>
        <v>5</v>
      </c>
      <c r="Q3941" s="9" t="s">
        <v>8315</v>
      </c>
      <c r="R3941" t="s">
        <v>8316</v>
      </c>
      <c r="S3941" s="16">
        <f t="shared" si="303"/>
        <v>41915.400219907409</v>
      </c>
      <c r="T3941" s="16">
        <f t="shared" si="304"/>
        <v>41919.1875</v>
      </c>
      <c r="U3941">
        <f t="shared" si="305"/>
        <v>2014</v>
      </c>
    </row>
    <row r="3942" spans="1:21" ht="43.2" x14ac:dyDescent="0.3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7"/>
        <v>0</v>
      </c>
      <c r="P3942">
        <f t="shared" si="306"/>
        <v>5.5</v>
      </c>
      <c r="Q3942" s="9" t="s">
        <v>8315</v>
      </c>
      <c r="R3942" t="s">
        <v>8316</v>
      </c>
      <c r="S3942" s="16">
        <f t="shared" si="303"/>
        <v>41961.492488425924</v>
      </c>
      <c r="T3942" s="16">
        <f t="shared" si="304"/>
        <v>42006.492488425924</v>
      </c>
      <c r="U3942">
        <f t="shared" si="305"/>
        <v>2014</v>
      </c>
    </row>
    <row r="3943" spans="1:21" ht="72" x14ac:dyDescent="0.3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7"/>
        <v>1</v>
      </c>
      <c r="P3943">
        <f t="shared" si="306"/>
        <v>25</v>
      </c>
      <c r="Q3943" s="9" t="s">
        <v>8315</v>
      </c>
      <c r="R3943" t="s">
        <v>8316</v>
      </c>
      <c r="S3943" s="16">
        <f t="shared" si="303"/>
        <v>41940.587233796294</v>
      </c>
      <c r="T3943" s="16">
        <f t="shared" si="304"/>
        <v>41968.041666666672</v>
      </c>
      <c r="U3943">
        <f t="shared" si="305"/>
        <v>2014</v>
      </c>
    </row>
    <row r="3944" spans="1:21" ht="43.2" x14ac:dyDescent="0.3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7"/>
        <v>0</v>
      </c>
      <c r="P3944" t="str">
        <f t="shared" si="306"/>
        <v>N/A</v>
      </c>
      <c r="Q3944" s="9" t="s">
        <v>8315</v>
      </c>
      <c r="R3944" t="s">
        <v>8316</v>
      </c>
      <c r="S3944" s="16">
        <f t="shared" si="303"/>
        <v>42111.904097222221</v>
      </c>
      <c r="T3944" s="16">
        <f t="shared" si="304"/>
        <v>42171.904097222221</v>
      </c>
      <c r="U3944">
        <f t="shared" si="305"/>
        <v>2015</v>
      </c>
    </row>
    <row r="3945" spans="1:21" ht="43.2" x14ac:dyDescent="0.3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7"/>
        <v>36</v>
      </c>
      <c r="P3945">
        <f t="shared" si="306"/>
        <v>137.08000000000001</v>
      </c>
      <c r="Q3945" s="9" t="s">
        <v>8315</v>
      </c>
      <c r="R3945" t="s">
        <v>8316</v>
      </c>
      <c r="S3945" s="16">
        <f t="shared" si="303"/>
        <v>42279.778564814813</v>
      </c>
      <c r="T3945" s="16">
        <f t="shared" si="304"/>
        <v>42310.701388888891</v>
      </c>
      <c r="U3945">
        <f t="shared" si="305"/>
        <v>2015</v>
      </c>
    </row>
    <row r="3946" spans="1:21" ht="57.6" x14ac:dyDescent="0.3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7"/>
        <v>0</v>
      </c>
      <c r="P3946" t="str">
        <f t="shared" si="306"/>
        <v>N/A</v>
      </c>
      <c r="Q3946" s="9" t="s">
        <v>8315</v>
      </c>
      <c r="R3946" t="s">
        <v>8316</v>
      </c>
      <c r="S3946" s="16">
        <f t="shared" si="303"/>
        <v>42213.662905092591</v>
      </c>
      <c r="T3946" s="16">
        <f t="shared" si="304"/>
        <v>42243.662905092591</v>
      </c>
      <c r="U3946">
        <f t="shared" si="305"/>
        <v>2015</v>
      </c>
    </row>
    <row r="3947" spans="1:21" ht="43.2" x14ac:dyDescent="0.3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7"/>
        <v>0</v>
      </c>
      <c r="P3947">
        <f t="shared" si="306"/>
        <v>5</v>
      </c>
      <c r="Q3947" s="9" t="s">
        <v>8315</v>
      </c>
      <c r="R3947" t="s">
        <v>8316</v>
      </c>
      <c r="S3947" s="16">
        <f t="shared" si="303"/>
        <v>42109.801712962959</v>
      </c>
      <c r="T3947" s="16">
        <f t="shared" si="304"/>
        <v>42139.801712962959</v>
      </c>
      <c r="U3947">
        <f t="shared" si="305"/>
        <v>2015</v>
      </c>
    </row>
    <row r="3948" spans="1:21" ht="28.8" x14ac:dyDescent="0.3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7"/>
        <v>3</v>
      </c>
      <c r="P3948">
        <f t="shared" si="306"/>
        <v>39</v>
      </c>
      <c r="Q3948" s="9" t="s">
        <v>8315</v>
      </c>
      <c r="R3948" t="s">
        <v>8316</v>
      </c>
      <c r="S3948" s="16">
        <f t="shared" si="303"/>
        <v>42031.833587962959</v>
      </c>
      <c r="T3948" s="16">
        <f t="shared" si="304"/>
        <v>42063.333333333328</v>
      </c>
      <c r="U3948">
        <f t="shared" si="305"/>
        <v>2015</v>
      </c>
    </row>
    <row r="3949" spans="1:21" ht="43.2" x14ac:dyDescent="0.3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7"/>
        <v>3</v>
      </c>
      <c r="P3949">
        <f t="shared" si="306"/>
        <v>50.5</v>
      </c>
      <c r="Q3949" s="9" t="s">
        <v>8315</v>
      </c>
      <c r="R3949" t="s">
        <v>8316</v>
      </c>
      <c r="S3949" s="16">
        <f t="shared" si="303"/>
        <v>42615.142870370371</v>
      </c>
      <c r="T3949" s="16">
        <f t="shared" si="304"/>
        <v>42645.142870370371</v>
      </c>
      <c r="U3949">
        <f t="shared" si="305"/>
        <v>2016</v>
      </c>
    </row>
    <row r="3950" spans="1:21" ht="43.2" x14ac:dyDescent="0.3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7"/>
        <v>0</v>
      </c>
      <c r="P3950" t="str">
        <f t="shared" si="306"/>
        <v>N/A</v>
      </c>
      <c r="Q3950" s="9" t="s">
        <v>8315</v>
      </c>
      <c r="R3950" t="s">
        <v>8316</v>
      </c>
      <c r="S3950" s="16">
        <f t="shared" si="303"/>
        <v>41829.325497685182</v>
      </c>
      <c r="T3950" s="16">
        <f t="shared" si="304"/>
        <v>41889.325497685182</v>
      </c>
      <c r="U3950">
        <f t="shared" si="305"/>
        <v>2014</v>
      </c>
    </row>
    <row r="3951" spans="1:21" ht="43.2" x14ac:dyDescent="0.3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7"/>
        <v>16</v>
      </c>
      <c r="P3951">
        <f t="shared" si="306"/>
        <v>49.28</v>
      </c>
      <c r="Q3951" s="9" t="s">
        <v>8315</v>
      </c>
      <c r="R3951" t="s">
        <v>8316</v>
      </c>
      <c r="S3951" s="16">
        <f t="shared" si="303"/>
        <v>42016.120613425926</v>
      </c>
      <c r="T3951" s="16">
        <f t="shared" si="304"/>
        <v>42046.120613425926</v>
      </c>
      <c r="U3951">
        <f t="shared" si="305"/>
        <v>2015</v>
      </c>
    </row>
    <row r="3952" spans="1:21" ht="57.6" x14ac:dyDescent="0.3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7"/>
        <v>1</v>
      </c>
      <c r="P3952">
        <f t="shared" si="306"/>
        <v>25</v>
      </c>
      <c r="Q3952" s="9" t="s">
        <v>8315</v>
      </c>
      <c r="R3952" t="s">
        <v>8316</v>
      </c>
      <c r="S3952" s="16">
        <f t="shared" si="303"/>
        <v>42439.702314814815</v>
      </c>
      <c r="T3952" s="16">
        <f t="shared" si="304"/>
        <v>42468.774305555555</v>
      </c>
      <c r="U3952">
        <f t="shared" si="305"/>
        <v>2016</v>
      </c>
    </row>
    <row r="3953" spans="1:21" ht="43.2" x14ac:dyDescent="0.3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7"/>
        <v>0</v>
      </c>
      <c r="P3953">
        <f t="shared" si="306"/>
        <v>1</v>
      </c>
      <c r="Q3953" s="9" t="s">
        <v>8315</v>
      </c>
      <c r="R3953" t="s">
        <v>8316</v>
      </c>
      <c r="S3953" s="16">
        <f t="shared" si="303"/>
        <v>42433.825717592597</v>
      </c>
      <c r="T3953" s="16">
        <f t="shared" si="304"/>
        <v>42493.784050925926</v>
      </c>
      <c r="U3953">
        <f t="shared" si="305"/>
        <v>2016</v>
      </c>
    </row>
    <row r="3954" spans="1:21" ht="43.2" x14ac:dyDescent="0.3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7"/>
        <v>0</v>
      </c>
      <c r="P3954">
        <f t="shared" si="306"/>
        <v>25</v>
      </c>
      <c r="Q3954" s="9" t="s">
        <v>8315</v>
      </c>
      <c r="R3954" t="s">
        <v>8316</v>
      </c>
      <c r="S3954" s="16">
        <f t="shared" si="303"/>
        <v>42243.790393518517</v>
      </c>
      <c r="T3954" s="16">
        <f t="shared" si="304"/>
        <v>42303.790393518517</v>
      </c>
      <c r="U3954">
        <f t="shared" si="305"/>
        <v>2015</v>
      </c>
    </row>
    <row r="3955" spans="1:21" ht="43.2" x14ac:dyDescent="0.3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7"/>
        <v>0</v>
      </c>
      <c r="P3955" t="str">
        <f t="shared" si="306"/>
        <v>N/A</v>
      </c>
      <c r="Q3955" s="9" t="s">
        <v>8315</v>
      </c>
      <c r="R3955" t="s">
        <v>8316</v>
      </c>
      <c r="S3955" s="16">
        <f t="shared" si="303"/>
        <v>42550.048449074078</v>
      </c>
      <c r="T3955" s="16">
        <f t="shared" si="304"/>
        <v>42580.978472222225</v>
      </c>
      <c r="U3955">
        <f t="shared" si="305"/>
        <v>2016</v>
      </c>
    </row>
    <row r="3956" spans="1:21" ht="57.6" x14ac:dyDescent="0.3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7"/>
        <v>0</v>
      </c>
      <c r="P3956" t="str">
        <f t="shared" si="306"/>
        <v>N/A</v>
      </c>
      <c r="Q3956" s="9" t="s">
        <v>8315</v>
      </c>
      <c r="R3956" t="s">
        <v>8316</v>
      </c>
      <c r="S3956" s="16">
        <f t="shared" si="303"/>
        <v>41774.651203703703</v>
      </c>
      <c r="T3956" s="16">
        <f t="shared" si="304"/>
        <v>41834.651203703703</v>
      </c>
      <c r="U3956">
        <f t="shared" si="305"/>
        <v>2014</v>
      </c>
    </row>
    <row r="3957" spans="1:21" ht="43.2" x14ac:dyDescent="0.3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7"/>
        <v>24</v>
      </c>
      <c r="P3957">
        <f t="shared" si="306"/>
        <v>53.13</v>
      </c>
      <c r="Q3957" s="9" t="s">
        <v>8315</v>
      </c>
      <c r="R3957" t="s">
        <v>8316</v>
      </c>
      <c r="S3957" s="16">
        <f t="shared" si="303"/>
        <v>42306.848854166667</v>
      </c>
      <c r="T3957" s="16">
        <f t="shared" si="304"/>
        <v>42336.890520833331</v>
      </c>
      <c r="U3957">
        <f t="shared" si="305"/>
        <v>2015</v>
      </c>
    </row>
    <row r="3958" spans="1:21" ht="43.2" x14ac:dyDescent="0.3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7"/>
        <v>0</v>
      </c>
      <c r="P3958" t="str">
        <f t="shared" si="306"/>
        <v>N/A</v>
      </c>
      <c r="Q3958" s="9" t="s">
        <v>8315</v>
      </c>
      <c r="R3958" t="s">
        <v>8316</v>
      </c>
      <c r="S3958" s="16">
        <f t="shared" si="303"/>
        <v>42457.932025462964</v>
      </c>
      <c r="T3958" s="16">
        <f t="shared" si="304"/>
        <v>42485.013888888891</v>
      </c>
      <c r="U3958">
        <f t="shared" si="305"/>
        <v>2016</v>
      </c>
    </row>
    <row r="3959" spans="1:21" ht="43.2" x14ac:dyDescent="0.3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7"/>
        <v>0</v>
      </c>
      <c r="P3959">
        <f t="shared" si="306"/>
        <v>7</v>
      </c>
      <c r="Q3959" s="9" t="s">
        <v>8315</v>
      </c>
      <c r="R3959" t="s">
        <v>8316</v>
      </c>
      <c r="S3959" s="16">
        <f t="shared" si="303"/>
        <v>42513.976319444439</v>
      </c>
      <c r="T3959" s="16">
        <f t="shared" si="304"/>
        <v>42559.976319444439</v>
      </c>
      <c r="U3959">
        <f t="shared" si="305"/>
        <v>2016</v>
      </c>
    </row>
    <row r="3960" spans="1:21" ht="43.2" x14ac:dyDescent="0.3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7"/>
        <v>32</v>
      </c>
      <c r="P3960">
        <f t="shared" si="306"/>
        <v>40.06</v>
      </c>
      <c r="Q3960" s="9" t="s">
        <v>8315</v>
      </c>
      <c r="R3960" t="s">
        <v>8316</v>
      </c>
      <c r="S3960" s="16">
        <f t="shared" si="303"/>
        <v>41816.950370370374</v>
      </c>
      <c r="T3960" s="16">
        <f t="shared" si="304"/>
        <v>41853.583333333336</v>
      </c>
      <c r="U3960">
        <f t="shared" si="305"/>
        <v>2014</v>
      </c>
    </row>
    <row r="3961" spans="1:21" ht="43.2" x14ac:dyDescent="0.3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7"/>
        <v>24</v>
      </c>
      <c r="P3961">
        <f t="shared" si="306"/>
        <v>24.33</v>
      </c>
      <c r="Q3961" s="9" t="s">
        <v>8315</v>
      </c>
      <c r="R3961" t="s">
        <v>8316</v>
      </c>
      <c r="S3961" s="16">
        <f t="shared" si="303"/>
        <v>41880.788842592592</v>
      </c>
      <c r="T3961" s="16">
        <f t="shared" si="304"/>
        <v>41910.788842592592</v>
      </c>
      <c r="U3961">
        <f t="shared" si="305"/>
        <v>2014</v>
      </c>
    </row>
    <row r="3962" spans="1:21" ht="43.2" x14ac:dyDescent="0.3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7"/>
        <v>2</v>
      </c>
      <c r="P3962">
        <f t="shared" si="306"/>
        <v>11.25</v>
      </c>
      <c r="Q3962" s="9" t="s">
        <v>8315</v>
      </c>
      <c r="R3962" t="s">
        <v>8316</v>
      </c>
      <c r="S3962" s="16">
        <f t="shared" si="303"/>
        <v>42342.845555555556</v>
      </c>
      <c r="T3962" s="16">
        <f t="shared" si="304"/>
        <v>42372.845555555556</v>
      </c>
      <c r="U3962">
        <f t="shared" si="305"/>
        <v>2015</v>
      </c>
    </row>
    <row r="3963" spans="1:21" ht="57.6" x14ac:dyDescent="0.3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7"/>
        <v>0</v>
      </c>
      <c r="P3963">
        <f t="shared" si="306"/>
        <v>10.5</v>
      </c>
      <c r="Q3963" s="9" t="s">
        <v>8315</v>
      </c>
      <c r="R3963" t="s">
        <v>8316</v>
      </c>
      <c r="S3963" s="16">
        <f t="shared" si="303"/>
        <v>41745.891319444447</v>
      </c>
      <c r="T3963" s="16">
        <f t="shared" si="304"/>
        <v>41767.891319444447</v>
      </c>
      <c r="U3963">
        <f t="shared" si="305"/>
        <v>2014</v>
      </c>
    </row>
    <row r="3964" spans="1:21" ht="57.6" x14ac:dyDescent="0.3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7"/>
        <v>3</v>
      </c>
      <c r="P3964">
        <f t="shared" si="306"/>
        <v>15</v>
      </c>
      <c r="Q3964" s="9" t="s">
        <v>8315</v>
      </c>
      <c r="R3964" t="s">
        <v>8316</v>
      </c>
      <c r="S3964" s="16">
        <f t="shared" si="303"/>
        <v>42311.621458333335</v>
      </c>
      <c r="T3964" s="16">
        <f t="shared" si="304"/>
        <v>42336.621458333335</v>
      </c>
      <c r="U3964">
        <f t="shared" si="305"/>
        <v>2015</v>
      </c>
    </row>
    <row r="3965" spans="1:21" ht="43.2" x14ac:dyDescent="0.3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7"/>
        <v>0</v>
      </c>
      <c r="P3965" t="str">
        <f t="shared" si="306"/>
        <v>N/A</v>
      </c>
      <c r="Q3965" s="9" t="s">
        <v>8315</v>
      </c>
      <c r="R3965" t="s">
        <v>8316</v>
      </c>
      <c r="S3965" s="16">
        <f t="shared" si="303"/>
        <v>42296.154131944444</v>
      </c>
      <c r="T3965" s="16">
        <f t="shared" si="304"/>
        <v>42326.195798611108</v>
      </c>
      <c r="U3965">
        <f t="shared" si="305"/>
        <v>2015</v>
      </c>
    </row>
    <row r="3966" spans="1:21" ht="43.2" x14ac:dyDescent="0.3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7"/>
        <v>6</v>
      </c>
      <c r="P3966">
        <f t="shared" si="306"/>
        <v>42</v>
      </c>
      <c r="Q3966" s="9" t="s">
        <v>8315</v>
      </c>
      <c r="R3966" t="s">
        <v>8316</v>
      </c>
      <c r="S3966" s="16">
        <f t="shared" si="303"/>
        <v>42053.722060185188</v>
      </c>
      <c r="T3966" s="16">
        <f t="shared" si="304"/>
        <v>42113.680393518516</v>
      </c>
      <c r="U3966">
        <f t="shared" si="305"/>
        <v>2015</v>
      </c>
    </row>
    <row r="3967" spans="1:21" ht="43.2" x14ac:dyDescent="0.3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7"/>
        <v>14</v>
      </c>
      <c r="P3967">
        <f t="shared" si="306"/>
        <v>71.25</v>
      </c>
      <c r="Q3967" s="9" t="s">
        <v>8315</v>
      </c>
      <c r="R3967" t="s">
        <v>8316</v>
      </c>
      <c r="S3967" s="16">
        <f t="shared" si="303"/>
        <v>42414.235879629632</v>
      </c>
      <c r="T3967" s="16">
        <f t="shared" si="304"/>
        <v>42474.194212962961</v>
      </c>
      <c r="U3967">
        <f t="shared" si="305"/>
        <v>2016</v>
      </c>
    </row>
    <row r="3968" spans="1:21" ht="57.6" x14ac:dyDescent="0.3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7"/>
        <v>1</v>
      </c>
      <c r="P3968">
        <f t="shared" si="306"/>
        <v>22.5</v>
      </c>
      <c r="Q3968" s="9" t="s">
        <v>8315</v>
      </c>
      <c r="R3968" t="s">
        <v>8316</v>
      </c>
      <c r="S3968" s="16">
        <f t="shared" si="303"/>
        <v>41801.711550925924</v>
      </c>
      <c r="T3968" s="16">
        <f t="shared" si="304"/>
        <v>41844.124305555553</v>
      </c>
      <c r="U3968">
        <f t="shared" si="305"/>
        <v>2014</v>
      </c>
    </row>
    <row r="3969" spans="1:21" ht="43.2" x14ac:dyDescent="0.3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7"/>
        <v>24</v>
      </c>
      <c r="P3969">
        <f t="shared" si="306"/>
        <v>41</v>
      </c>
      <c r="Q3969" s="9" t="s">
        <v>8315</v>
      </c>
      <c r="R3969" t="s">
        <v>8316</v>
      </c>
      <c r="S3969" s="16">
        <f t="shared" si="303"/>
        <v>42770.290590277778</v>
      </c>
      <c r="T3969" s="16">
        <f t="shared" si="304"/>
        <v>42800.290590277778</v>
      </c>
      <c r="U3969">
        <f t="shared" si="305"/>
        <v>2017</v>
      </c>
    </row>
    <row r="3970" spans="1:21" ht="43.2" x14ac:dyDescent="0.3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307"/>
        <v>11</v>
      </c>
      <c r="P3970">
        <f t="shared" si="306"/>
        <v>47.91</v>
      </c>
      <c r="Q3970" s="9" t="s">
        <v>8315</v>
      </c>
      <c r="R3970" t="s">
        <v>8316</v>
      </c>
      <c r="S3970" s="16">
        <f t="shared" si="303"/>
        <v>42452.815659722226</v>
      </c>
      <c r="T3970" s="16">
        <f t="shared" si="304"/>
        <v>42512.815659722226</v>
      </c>
      <c r="U3970">
        <f t="shared" si="305"/>
        <v>2016</v>
      </c>
    </row>
    <row r="3971" spans="1:21" ht="57.6" x14ac:dyDescent="0.3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07"/>
        <v>7</v>
      </c>
      <c r="P3971">
        <f t="shared" si="306"/>
        <v>35.17</v>
      </c>
      <c r="Q3971" s="9" t="s">
        <v>8315</v>
      </c>
      <c r="R3971" t="s">
        <v>8316</v>
      </c>
      <c r="S3971" s="16">
        <f t="shared" ref="S3971:S4034" si="308">(((J3971/60)/60)/24)+DATE(1970,1,1)</f>
        <v>42601.854699074072</v>
      </c>
      <c r="T3971" s="16">
        <f t="shared" ref="T3971:T4034" si="309">(((I3971/60)/60)/24)+DATE(1970,1,1)</f>
        <v>42611.163194444445</v>
      </c>
      <c r="U3971">
        <f t="shared" ref="U3971:U4034" si="310">YEAR(S:S)</f>
        <v>2016</v>
      </c>
    </row>
    <row r="3972" spans="1:21" ht="57.6" x14ac:dyDescent="0.3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07"/>
        <v>0</v>
      </c>
      <c r="P3972">
        <f t="shared" ref="P3972:P4035" si="311">IFERROR(ROUND(E3972/L3972,2), "N/A")</f>
        <v>5.5</v>
      </c>
      <c r="Q3972" s="9" t="s">
        <v>8315</v>
      </c>
      <c r="R3972" t="s">
        <v>8316</v>
      </c>
      <c r="S3972" s="16">
        <f t="shared" si="308"/>
        <v>42447.863553240735</v>
      </c>
      <c r="T3972" s="16">
        <f t="shared" si="309"/>
        <v>42477.863553240735</v>
      </c>
      <c r="U3972">
        <f t="shared" si="310"/>
        <v>2016</v>
      </c>
    </row>
    <row r="3973" spans="1:21" ht="43.2" x14ac:dyDescent="0.3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ref="O3973:O4036" si="312">ROUND(E3973/D3973*100,0)</f>
        <v>1</v>
      </c>
      <c r="P3973">
        <f t="shared" si="311"/>
        <v>22.67</v>
      </c>
      <c r="Q3973" s="9" t="s">
        <v>8315</v>
      </c>
      <c r="R3973" t="s">
        <v>8316</v>
      </c>
      <c r="S3973" s="16">
        <f t="shared" si="308"/>
        <v>41811.536180555559</v>
      </c>
      <c r="T3973" s="16">
        <f t="shared" si="309"/>
        <v>41841.536180555559</v>
      </c>
      <c r="U3973">
        <f t="shared" si="310"/>
        <v>2014</v>
      </c>
    </row>
    <row r="3974" spans="1:21" ht="43.2" x14ac:dyDescent="0.3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2"/>
        <v>21</v>
      </c>
      <c r="P3974">
        <f t="shared" si="311"/>
        <v>26.38</v>
      </c>
      <c r="Q3974" s="9" t="s">
        <v>8315</v>
      </c>
      <c r="R3974" t="s">
        <v>8316</v>
      </c>
      <c r="S3974" s="16">
        <f t="shared" si="308"/>
        <v>41981.067523148144</v>
      </c>
      <c r="T3974" s="16">
        <f t="shared" si="309"/>
        <v>42041.067523148144</v>
      </c>
      <c r="U3974">
        <f t="shared" si="310"/>
        <v>2014</v>
      </c>
    </row>
    <row r="3975" spans="1:21" ht="43.2" x14ac:dyDescent="0.3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2"/>
        <v>78</v>
      </c>
      <c r="P3975">
        <f t="shared" si="311"/>
        <v>105.54</v>
      </c>
      <c r="Q3975" s="9" t="s">
        <v>8315</v>
      </c>
      <c r="R3975" t="s">
        <v>8316</v>
      </c>
      <c r="S3975" s="16">
        <f t="shared" si="308"/>
        <v>42469.68414351852</v>
      </c>
      <c r="T3975" s="16">
        <f t="shared" si="309"/>
        <v>42499.166666666672</v>
      </c>
      <c r="U3975">
        <f t="shared" si="310"/>
        <v>2016</v>
      </c>
    </row>
    <row r="3976" spans="1:21" ht="43.2" x14ac:dyDescent="0.3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2"/>
        <v>32</v>
      </c>
      <c r="P3976">
        <f t="shared" si="311"/>
        <v>29.09</v>
      </c>
      <c r="Q3976" s="9" t="s">
        <v>8315</v>
      </c>
      <c r="R3976" t="s">
        <v>8316</v>
      </c>
      <c r="S3976" s="16">
        <f t="shared" si="308"/>
        <v>42493.546851851846</v>
      </c>
      <c r="T3976" s="16">
        <f t="shared" si="309"/>
        <v>42523.546851851846</v>
      </c>
      <c r="U3976">
        <f t="shared" si="310"/>
        <v>2016</v>
      </c>
    </row>
    <row r="3977" spans="1:21" ht="43.2" x14ac:dyDescent="0.3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2"/>
        <v>0</v>
      </c>
      <c r="P3977" t="str">
        <f t="shared" si="311"/>
        <v>N/A</v>
      </c>
      <c r="Q3977" s="9" t="s">
        <v>8315</v>
      </c>
      <c r="R3977" t="s">
        <v>8316</v>
      </c>
      <c r="S3977" s="16">
        <f t="shared" si="308"/>
        <v>42534.866875</v>
      </c>
      <c r="T3977" s="16">
        <f t="shared" si="309"/>
        <v>42564.866875</v>
      </c>
      <c r="U3977">
        <f t="shared" si="310"/>
        <v>2016</v>
      </c>
    </row>
    <row r="3978" spans="1:21" ht="43.2" x14ac:dyDescent="0.3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2"/>
        <v>48</v>
      </c>
      <c r="P3978">
        <f t="shared" si="311"/>
        <v>62</v>
      </c>
      <c r="Q3978" s="9" t="s">
        <v>8315</v>
      </c>
      <c r="R3978" t="s">
        <v>8316</v>
      </c>
      <c r="S3978" s="16">
        <f t="shared" si="308"/>
        <v>41830.858344907407</v>
      </c>
      <c r="T3978" s="16">
        <f t="shared" si="309"/>
        <v>41852.291666666664</v>
      </c>
      <c r="U3978">
        <f t="shared" si="310"/>
        <v>2014</v>
      </c>
    </row>
    <row r="3979" spans="1:21" ht="43.2" x14ac:dyDescent="0.3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2"/>
        <v>1</v>
      </c>
      <c r="P3979">
        <f t="shared" si="311"/>
        <v>217.5</v>
      </c>
      <c r="Q3979" s="9" t="s">
        <v>8315</v>
      </c>
      <c r="R3979" t="s">
        <v>8316</v>
      </c>
      <c r="S3979" s="16">
        <f t="shared" si="308"/>
        <v>42543.788564814815</v>
      </c>
      <c r="T3979" s="16">
        <f t="shared" si="309"/>
        <v>42573.788564814815</v>
      </c>
      <c r="U3979">
        <f t="shared" si="310"/>
        <v>2016</v>
      </c>
    </row>
    <row r="3980" spans="1:21" ht="43.2" x14ac:dyDescent="0.3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2"/>
        <v>11</v>
      </c>
      <c r="P3980">
        <f t="shared" si="311"/>
        <v>26.75</v>
      </c>
      <c r="Q3980" s="9" t="s">
        <v>8315</v>
      </c>
      <c r="R3980" t="s">
        <v>8316</v>
      </c>
      <c r="S3980" s="16">
        <f t="shared" si="308"/>
        <v>41975.642974537041</v>
      </c>
      <c r="T3980" s="16">
        <f t="shared" si="309"/>
        <v>42035.642974537041</v>
      </c>
      <c r="U3980">
        <f t="shared" si="310"/>
        <v>2014</v>
      </c>
    </row>
    <row r="3981" spans="1:21" ht="43.2" x14ac:dyDescent="0.3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2"/>
        <v>2</v>
      </c>
      <c r="P3981">
        <f t="shared" si="311"/>
        <v>18.329999999999998</v>
      </c>
      <c r="Q3981" s="9" t="s">
        <v>8315</v>
      </c>
      <c r="R3981" t="s">
        <v>8316</v>
      </c>
      <c r="S3981" s="16">
        <f t="shared" si="308"/>
        <v>42069.903437500005</v>
      </c>
      <c r="T3981" s="16">
        <f t="shared" si="309"/>
        <v>42092.833333333328</v>
      </c>
      <c r="U3981">
        <f t="shared" si="310"/>
        <v>2015</v>
      </c>
    </row>
    <row r="3982" spans="1:21" ht="57.6" x14ac:dyDescent="0.3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2"/>
        <v>18</v>
      </c>
      <c r="P3982">
        <f t="shared" si="311"/>
        <v>64.290000000000006</v>
      </c>
      <c r="Q3982" s="9" t="s">
        <v>8315</v>
      </c>
      <c r="R3982" t="s">
        <v>8316</v>
      </c>
      <c r="S3982" s="16">
        <f t="shared" si="308"/>
        <v>41795.598923611113</v>
      </c>
      <c r="T3982" s="16">
        <f t="shared" si="309"/>
        <v>41825.598923611113</v>
      </c>
      <c r="U3982">
        <f t="shared" si="310"/>
        <v>2014</v>
      </c>
    </row>
    <row r="3983" spans="1:21" ht="43.2" x14ac:dyDescent="0.3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2"/>
        <v>4</v>
      </c>
      <c r="P3983">
        <f t="shared" si="311"/>
        <v>175</v>
      </c>
      <c r="Q3983" s="9" t="s">
        <v>8315</v>
      </c>
      <c r="R3983" t="s">
        <v>8316</v>
      </c>
      <c r="S3983" s="16">
        <f t="shared" si="308"/>
        <v>42508.179965277777</v>
      </c>
      <c r="T3983" s="16">
        <f t="shared" si="309"/>
        <v>42568.179965277777</v>
      </c>
      <c r="U3983">
        <f t="shared" si="310"/>
        <v>2016</v>
      </c>
    </row>
    <row r="3984" spans="1:21" ht="57.6" x14ac:dyDescent="0.3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2"/>
        <v>20</v>
      </c>
      <c r="P3984">
        <f t="shared" si="311"/>
        <v>34</v>
      </c>
      <c r="Q3984" s="9" t="s">
        <v>8315</v>
      </c>
      <c r="R3984" t="s">
        <v>8316</v>
      </c>
      <c r="S3984" s="16">
        <f t="shared" si="308"/>
        <v>42132.809953703705</v>
      </c>
      <c r="T3984" s="16">
        <f t="shared" si="309"/>
        <v>42192.809953703705</v>
      </c>
      <c r="U3984">
        <f t="shared" si="310"/>
        <v>2015</v>
      </c>
    </row>
    <row r="3985" spans="1:21" ht="43.2" x14ac:dyDescent="0.3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2"/>
        <v>35</v>
      </c>
      <c r="P3985">
        <f t="shared" si="311"/>
        <v>84.28</v>
      </c>
      <c r="Q3985" s="9" t="s">
        <v>8315</v>
      </c>
      <c r="R3985" t="s">
        <v>8316</v>
      </c>
      <c r="S3985" s="16">
        <f t="shared" si="308"/>
        <v>41747.86986111111</v>
      </c>
      <c r="T3985" s="16">
        <f t="shared" si="309"/>
        <v>41779.290972222225</v>
      </c>
      <c r="U3985">
        <f t="shared" si="310"/>
        <v>2014</v>
      </c>
    </row>
    <row r="3986" spans="1:21" ht="43.2" x14ac:dyDescent="0.3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2"/>
        <v>6</v>
      </c>
      <c r="P3986">
        <f t="shared" si="311"/>
        <v>9.5</v>
      </c>
      <c r="Q3986" s="9" t="s">
        <v>8315</v>
      </c>
      <c r="R3986" t="s">
        <v>8316</v>
      </c>
      <c r="S3986" s="16">
        <f t="shared" si="308"/>
        <v>41920.963472222218</v>
      </c>
      <c r="T3986" s="16">
        <f t="shared" si="309"/>
        <v>41951</v>
      </c>
      <c r="U3986">
        <f t="shared" si="310"/>
        <v>2014</v>
      </c>
    </row>
    <row r="3987" spans="1:21" ht="57.6" x14ac:dyDescent="0.3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2"/>
        <v>32</v>
      </c>
      <c r="P3987">
        <f t="shared" si="311"/>
        <v>33.74</v>
      </c>
      <c r="Q3987" s="9" t="s">
        <v>8315</v>
      </c>
      <c r="R3987" t="s">
        <v>8316</v>
      </c>
      <c r="S3987" s="16">
        <f t="shared" si="308"/>
        <v>42399.707407407404</v>
      </c>
      <c r="T3987" s="16">
        <f t="shared" si="309"/>
        <v>42420.878472222219</v>
      </c>
      <c r="U3987">
        <f t="shared" si="310"/>
        <v>2016</v>
      </c>
    </row>
    <row r="3988" spans="1:21" ht="57.6" x14ac:dyDescent="0.3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2"/>
        <v>10</v>
      </c>
      <c r="P3988">
        <f t="shared" si="311"/>
        <v>37.54</v>
      </c>
      <c r="Q3988" s="9" t="s">
        <v>8315</v>
      </c>
      <c r="R3988" t="s">
        <v>8316</v>
      </c>
      <c r="S3988" s="16">
        <f t="shared" si="308"/>
        <v>42467.548541666663</v>
      </c>
      <c r="T3988" s="16">
        <f t="shared" si="309"/>
        <v>42496.544444444444</v>
      </c>
      <c r="U3988">
        <f t="shared" si="310"/>
        <v>2016</v>
      </c>
    </row>
    <row r="3989" spans="1:21" ht="43.2" x14ac:dyDescent="0.3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2"/>
        <v>38</v>
      </c>
      <c r="P3989">
        <f t="shared" si="311"/>
        <v>11.62</v>
      </c>
      <c r="Q3989" s="9" t="s">
        <v>8315</v>
      </c>
      <c r="R3989" t="s">
        <v>8316</v>
      </c>
      <c r="S3989" s="16">
        <f t="shared" si="308"/>
        <v>41765.92465277778</v>
      </c>
      <c r="T3989" s="16">
        <f t="shared" si="309"/>
        <v>41775.92465277778</v>
      </c>
      <c r="U3989">
        <f t="shared" si="310"/>
        <v>2014</v>
      </c>
    </row>
    <row r="3990" spans="1:21" ht="28.8" x14ac:dyDescent="0.3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2"/>
        <v>2</v>
      </c>
      <c r="P3990">
        <f t="shared" si="311"/>
        <v>8</v>
      </c>
      <c r="Q3990" s="9" t="s">
        <v>8315</v>
      </c>
      <c r="R3990" t="s">
        <v>8316</v>
      </c>
      <c r="S3990" s="16">
        <f t="shared" si="308"/>
        <v>42230.08116898148</v>
      </c>
      <c r="T3990" s="16">
        <f t="shared" si="309"/>
        <v>42245.08116898148</v>
      </c>
      <c r="U3990">
        <f t="shared" si="310"/>
        <v>2015</v>
      </c>
    </row>
    <row r="3991" spans="1:21" ht="43.2" x14ac:dyDescent="0.3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2"/>
        <v>0</v>
      </c>
      <c r="P3991" t="str">
        <f t="shared" si="311"/>
        <v>N/A</v>
      </c>
      <c r="Q3991" s="9" t="s">
        <v>8315</v>
      </c>
      <c r="R3991" t="s">
        <v>8316</v>
      </c>
      <c r="S3991" s="16">
        <f t="shared" si="308"/>
        <v>42286.749780092592</v>
      </c>
      <c r="T3991" s="16">
        <f t="shared" si="309"/>
        <v>42316.791446759264</v>
      </c>
      <c r="U3991">
        <f t="shared" si="310"/>
        <v>2015</v>
      </c>
    </row>
    <row r="3992" spans="1:21" ht="43.2" x14ac:dyDescent="0.3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2"/>
        <v>4</v>
      </c>
      <c r="P3992">
        <f t="shared" si="311"/>
        <v>23</v>
      </c>
      <c r="Q3992" s="9" t="s">
        <v>8315</v>
      </c>
      <c r="R3992" t="s">
        <v>8316</v>
      </c>
      <c r="S3992" s="16">
        <f t="shared" si="308"/>
        <v>42401.672372685185</v>
      </c>
      <c r="T3992" s="16">
        <f t="shared" si="309"/>
        <v>42431.672372685185</v>
      </c>
      <c r="U3992">
        <f t="shared" si="310"/>
        <v>2016</v>
      </c>
    </row>
    <row r="3993" spans="1:21" ht="28.8" x14ac:dyDescent="0.3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2"/>
        <v>20</v>
      </c>
      <c r="P3993">
        <f t="shared" si="311"/>
        <v>100</v>
      </c>
      <c r="Q3993" s="9" t="s">
        <v>8315</v>
      </c>
      <c r="R3993" t="s">
        <v>8316</v>
      </c>
      <c r="S3993" s="16">
        <f t="shared" si="308"/>
        <v>42125.644467592589</v>
      </c>
      <c r="T3993" s="16">
        <f t="shared" si="309"/>
        <v>42155.644467592589</v>
      </c>
      <c r="U3993">
        <f t="shared" si="310"/>
        <v>2015</v>
      </c>
    </row>
    <row r="3994" spans="1:21" ht="43.2" x14ac:dyDescent="0.3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2"/>
        <v>5</v>
      </c>
      <c r="P3994">
        <f t="shared" si="311"/>
        <v>60.11</v>
      </c>
      <c r="Q3994" s="9" t="s">
        <v>8315</v>
      </c>
      <c r="R3994" t="s">
        <v>8316</v>
      </c>
      <c r="S3994" s="16">
        <f t="shared" si="308"/>
        <v>42289.94049768518</v>
      </c>
      <c r="T3994" s="16">
        <f t="shared" si="309"/>
        <v>42349.982164351852</v>
      </c>
      <c r="U3994">
        <f t="shared" si="310"/>
        <v>2015</v>
      </c>
    </row>
    <row r="3995" spans="1:21" ht="43.2" x14ac:dyDescent="0.3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2"/>
        <v>0</v>
      </c>
      <c r="P3995">
        <f t="shared" si="311"/>
        <v>3</v>
      </c>
      <c r="Q3995" s="9" t="s">
        <v>8315</v>
      </c>
      <c r="R3995" t="s">
        <v>8316</v>
      </c>
      <c r="S3995" s="16">
        <f t="shared" si="308"/>
        <v>42107.864722222221</v>
      </c>
      <c r="T3995" s="16">
        <f t="shared" si="309"/>
        <v>42137.864722222221</v>
      </c>
      <c r="U3995">
        <f t="shared" si="310"/>
        <v>2015</v>
      </c>
    </row>
    <row r="3996" spans="1:21" ht="43.2" x14ac:dyDescent="0.3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2"/>
        <v>0</v>
      </c>
      <c r="P3996">
        <f t="shared" si="311"/>
        <v>5</v>
      </c>
      <c r="Q3996" s="9" t="s">
        <v>8315</v>
      </c>
      <c r="R3996" t="s">
        <v>8316</v>
      </c>
      <c r="S3996" s="16">
        <f t="shared" si="308"/>
        <v>41809.389930555553</v>
      </c>
      <c r="T3996" s="16">
        <f t="shared" si="309"/>
        <v>41839.389930555553</v>
      </c>
      <c r="U3996">
        <f t="shared" si="310"/>
        <v>2014</v>
      </c>
    </row>
    <row r="3997" spans="1:21" ht="43.2" x14ac:dyDescent="0.3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2"/>
        <v>35</v>
      </c>
      <c r="P3997">
        <f t="shared" si="311"/>
        <v>17.5</v>
      </c>
      <c r="Q3997" s="9" t="s">
        <v>8315</v>
      </c>
      <c r="R3997" t="s">
        <v>8316</v>
      </c>
      <c r="S3997" s="16">
        <f t="shared" si="308"/>
        <v>42019.683761574073</v>
      </c>
      <c r="T3997" s="16">
        <f t="shared" si="309"/>
        <v>42049.477083333331</v>
      </c>
      <c r="U3997">
        <f t="shared" si="310"/>
        <v>2015</v>
      </c>
    </row>
    <row r="3998" spans="1:21" ht="43.2" x14ac:dyDescent="0.3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2"/>
        <v>17</v>
      </c>
      <c r="P3998">
        <f t="shared" si="311"/>
        <v>29.24</v>
      </c>
      <c r="Q3998" s="9" t="s">
        <v>8315</v>
      </c>
      <c r="R3998" t="s">
        <v>8316</v>
      </c>
      <c r="S3998" s="16">
        <f t="shared" si="308"/>
        <v>41950.26694444444</v>
      </c>
      <c r="T3998" s="16">
        <f t="shared" si="309"/>
        <v>41963.669444444444</v>
      </c>
      <c r="U3998">
        <f t="shared" si="310"/>
        <v>2014</v>
      </c>
    </row>
    <row r="3999" spans="1:21" ht="43.2" x14ac:dyDescent="0.3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2"/>
        <v>0</v>
      </c>
      <c r="P3999" t="str">
        <f t="shared" si="311"/>
        <v>N/A</v>
      </c>
      <c r="Q3999" s="9" t="s">
        <v>8315</v>
      </c>
      <c r="R3999" t="s">
        <v>8316</v>
      </c>
      <c r="S3999" s="16">
        <f t="shared" si="308"/>
        <v>42069.391446759255</v>
      </c>
      <c r="T3999" s="16">
        <f t="shared" si="309"/>
        <v>42099.349780092598</v>
      </c>
      <c r="U3999">
        <f t="shared" si="310"/>
        <v>2015</v>
      </c>
    </row>
    <row r="4000" spans="1:21" ht="43.2" x14ac:dyDescent="0.3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2"/>
        <v>57</v>
      </c>
      <c r="P4000">
        <f t="shared" si="311"/>
        <v>59.58</v>
      </c>
      <c r="Q4000" s="9" t="s">
        <v>8315</v>
      </c>
      <c r="R4000" t="s">
        <v>8316</v>
      </c>
      <c r="S4000" s="16">
        <f t="shared" si="308"/>
        <v>42061.963263888887</v>
      </c>
      <c r="T4000" s="16">
        <f t="shared" si="309"/>
        <v>42091.921597222223</v>
      </c>
      <c r="U4000">
        <f t="shared" si="310"/>
        <v>2015</v>
      </c>
    </row>
    <row r="4001" spans="1:21" ht="43.2" x14ac:dyDescent="0.3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2"/>
        <v>17</v>
      </c>
      <c r="P4001">
        <f t="shared" si="311"/>
        <v>82.57</v>
      </c>
      <c r="Q4001" s="9" t="s">
        <v>8315</v>
      </c>
      <c r="R4001" t="s">
        <v>8316</v>
      </c>
      <c r="S4001" s="16">
        <f t="shared" si="308"/>
        <v>41842.828680555554</v>
      </c>
      <c r="T4001" s="16">
        <f t="shared" si="309"/>
        <v>41882.827650462961</v>
      </c>
      <c r="U4001">
        <f t="shared" si="310"/>
        <v>2014</v>
      </c>
    </row>
    <row r="4002" spans="1:21" ht="28.8" x14ac:dyDescent="0.3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2"/>
        <v>0</v>
      </c>
      <c r="P4002">
        <f t="shared" si="311"/>
        <v>10</v>
      </c>
      <c r="Q4002" s="9" t="s">
        <v>8315</v>
      </c>
      <c r="R4002" t="s">
        <v>8316</v>
      </c>
      <c r="S4002" s="16">
        <f t="shared" si="308"/>
        <v>42437.64534722222</v>
      </c>
      <c r="T4002" s="16">
        <f t="shared" si="309"/>
        <v>42497.603680555556</v>
      </c>
      <c r="U4002">
        <f t="shared" si="310"/>
        <v>2016</v>
      </c>
    </row>
    <row r="4003" spans="1:21" ht="57.6" x14ac:dyDescent="0.3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2"/>
        <v>38</v>
      </c>
      <c r="P4003">
        <f t="shared" si="311"/>
        <v>32.36</v>
      </c>
      <c r="Q4003" s="9" t="s">
        <v>8315</v>
      </c>
      <c r="R4003" t="s">
        <v>8316</v>
      </c>
      <c r="S4003" s="16">
        <f t="shared" si="308"/>
        <v>42775.964212962965</v>
      </c>
      <c r="T4003" s="16">
        <f t="shared" si="309"/>
        <v>42795.791666666672</v>
      </c>
      <c r="U4003">
        <f t="shared" si="310"/>
        <v>2017</v>
      </c>
    </row>
    <row r="4004" spans="1:21" ht="43.2" x14ac:dyDescent="0.3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2"/>
        <v>2</v>
      </c>
      <c r="P4004">
        <f t="shared" si="311"/>
        <v>5.75</v>
      </c>
      <c r="Q4004" s="9" t="s">
        <v>8315</v>
      </c>
      <c r="R4004" t="s">
        <v>8316</v>
      </c>
      <c r="S4004" s="16">
        <f t="shared" si="308"/>
        <v>41879.043530092589</v>
      </c>
      <c r="T4004" s="16">
        <f t="shared" si="309"/>
        <v>41909.043530092589</v>
      </c>
      <c r="U4004">
        <f t="shared" si="310"/>
        <v>2014</v>
      </c>
    </row>
    <row r="4005" spans="1:21" ht="43.2" x14ac:dyDescent="0.3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2"/>
        <v>10</v>
      </c>
      <c r="P4005">
        <f t="shared" si="311"/>
        <v>100.5</v>
      </c>
      <c r="Q4005" s="9" t="s">
        <v>8315</v>
      </c>
      <c r="R4005" t="s">
        <v>8316</v>
      </c>
      <c r="S4005" s="16">
        <f t="shared" si="308"/>
        <v>42020.587349537032</v>
      </c>
      <c r="T4005" s="16">
        <f t="shared" si="309"/>
        <v>42050.587349537032</v>
      </c>
      <c r="U4005">
        <f t="shared" si="310"/>
        <v>2015</v>
      </c>
    </row>
    <row r="4006" spans="1:21" x14ac:dyDescent="0.3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2"/>
        <v>0</v>
      </c>
      <c r="P4006">
        <f t="shared" si="311"/>
        <v>1</v>
      </c>
      <c r="Q4006" s="9" t="s">
        <v>8315</v>
      </c>
      <c r="R4006" t="s">
        <v>8316</v>
      </c>
      <c r="S4006" s="16">
        <f t="shared" si="308"/>
        <v>41890.16269675926</v>
      </c>
      <c r="T4006" s="16">
        <f t="shared" si="309"/>
        <v>41920.16269675926</v>
      </c>
      <c r="U4006">
        <f t="shared" si="310"/>
        <v>2014</v>
      </c>
    </row>
    <row r="4007" spans="1:21" ht="43.2" x14ac:dyDescent="0.3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2"/>
        <v>1</v>
      </c>
      <c r="P4007">
        <f t="shared" si="311"/>
        <v>20</v>
      </c>
      <c r="Q4007" s="9" t="s">
        <v>8315</v>
      </c>
      <c r="R4007" t="s">
        <v>8316</v>
      </c>
      <c r="S4007" s="16">
        <f t="shared" si="308"/>
        <v>41872.807696759257</v>
      </c>
      <c r="T4007" s="16">
        <f t="shared" si="309"/>
        <v>41932.807696759257</v>
      </c>
      <c r="U4007">
        <f t="shared" si="310"/>
        <v>2014</v>
      </c>
    </row>
    <row r="4008" spans="1:21" ht="43.2" x14ac:dyDescent="0.3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2"/>
        <v>0</v>
      </c>
      <c r="P4008">
        <f t="shared" si="311"/>
        <v>2</v>
      </c>
      <c r="Q4008" s="9" t="s">
        <v>8315</v>
      </c>
      <c r="R4008" t="s">
        <v>8316</v>
      </c>
      <c r="S4008" s="16">
        <f t="shared" si="308"/>
        <v>42391.772997685184</v>
      </c>
      <c r="T4008" s="16">
        <f t="shared" si="309"/>
        <v>42416.772997685184</v>
      </c>
      <c r="U4008">
        <f t="shared" si="310"/>
        <v>2016</v>
      </c>
    </row>
    <row r="4009" spans="1:21" ht="43.2" x14ac:dyDescent="0.3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2"/>
        <v>0</v>
      </c>
      <c r="P4009">
        <f t="shared" si="311"/>
        <v>5</v>
      </c>
      <c r="Q4009" s="9" t="s">
        <v>8315</v>
      </c>
      <c r="R4009" t="s">
        <v>8316</v>
      </c>
      <c r="S4009" s="16">
        <f t="shared" si="308"/>
        <v>41848.772928240738</v>
      </c>
      <c r="T4009" s="16">
        <f t="shared" si="309"/>
        <v>41877.686111111114</v>
      </c>
      <c r="U4009">
        <f t="shared" si="310"/>
        <v>2014</v>
      </c>
    </row>
    <row r="4010" spans="1:21" ht="43.2" x14ac:dyDescent="0.3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2"/>
        <v>6</v>
      </c>
      <c r="P4010">
        <f t="shared" si="311"/>
        <v>15</v>
      </c>
      <c r="Q4010" s="9" t="s">
        <v>8315</v>
      </c>
      <c r="R4010" t="s">
        <v>8316</v>
      </c>
      <c r="S4010" s="16">
        <f t="shared" si="308"/>
        <v>42177.964201388888</v>
      </c>
      <c r="T4010" s="16">
        <f t="shared" si="309"/>
        <v>42207.964201388888</v>
      </c>
      <c r="U4010">
        <f t="shared" si="310"/>
        <v>2015</v>
      </c>
    </row>
    <row r="4011" spans="1:21" ht="43.2" x14ac:dyDescent="0.3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2"/>
        <v>4</v>
      </c>
      <c r="P4011">
        <f t="shared" si="311"/>
        <v>25</v>
      </c>
      <c r="Q4011" s="9" t="s">
        <v>8315</v>
      </c>
      <c r="R4011" t="s">
        <v>8316</v>
      </c>
      <c r="S4011" s="16">
        <f t="shared" si="308"/>
        <v>41851.700925925928</v>
      </c>
      <c r="T4011" s="16">
        <f t="shared" si="309"/>
        <v>41891.700925925928</v>
      </c>
      <c r="U4011">
        <f t="shared" si="310"/>
        <v>2014</v>
      </c>
    </row>
    <row r="4012" spans="1:21" ht="43.2" x14ac:dyDescent="0.3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2"/>
        <v>24</v>
      </c>
      <c r="P4012">
        <f t="shared" si="311"/>
        <v>45.84</v>
      </c>
      <c r="Q4012" s="9" t="s">
        <v>8315</v>
      </c>
      <c r="R4012" t="s">
        <v>8316</v>
      </c>
      <c r="S4012" s="16">
        <f t="shared" si="308"/>
        <v>41921.770439814813</v>
      </c>
      <c r="T4012" s="16">
        <f t="shared" si="309"/>
        <v>41938.770439814813</v>
      </c>
      <c r="U4012">
        <f t="shared" si="310"/>
        <v>2014</v>
      </c>
    </row>
    <row r="4013" spans="1:21" ht="43.2" x14ac:dyDescent="0.3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2"/>
        <v>8</v>
      </c>
      <c r="P4013">
        <f t="shared" si="311"/>
        <v>4.75</v>
      </c>
      <c r="Q4013" s="9" t="s">
        <v>8315</v>
      </c>
      <c r="R4013" t="s">
        <v>8316</v>
      </c>
      <c r="S4013" s="16">
        <f t="shared" si="308"/>
        <v>42002.54488425926</v>
      </c>
      <c r="T4013" s="16">
        <f t="shared" si="309"/>
        <v>42032.54488425926</v>
      </c>
      <c r="U4013">
        <f t="shared" si="310"/>
        <v>2014</v>
      </c>
    </row>
    <row r="4014" spans="1:21" ht="57.6" x14ac:dyDescent="0.3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2"/>
        <v>0</v>
      </c>
      <c r="P4014" t="str">
        <f t="shared" si="311"/>
        <v>N/A</v>
      </c>
      <c r="Q4014" s="9" t="s">
        <v>8315</v>
      </c>
      <c r="R4014" t="s">
        <v>8316</v>
      </c>
      <c r="S4014" s="16">
        <f t="shared" si="308"/>
        <v>42096.544548611113</v>
      </c>
      <c r="T4014" s="16">
        <f t="shared" si="309"/>
        <v>42126.544548611113</v>
      </c>
      <c r="U4014">
        <f t="shared" si="310"/>
        <v>2015</v>
      </c>
    </row>
    <row r="4015" spans="1:21" ht="57.6" x14ac:dyDescent="0.3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2"/>
        <v>1</v>
      </c>
      <c r="P4015">
        <f t="shared" si="311"/>
        <v>13</v>
      </c>
      <c r="Q4015" s="9" t="s">
        <v>8315</v>
      </c>
      <c r="R4015" t="s">
        <v>8316</v>
      </c>
      <c r="S4015" s="16">
        <f t="shared" si="308"/>
        <v>42021.301192129627</v>
      </c>
      <c r="T4015" s="16">
        <f t="shared" si="309"/>
        <v>42051.301192129627</v>
      </c>
      <c r="U4015">
        <f t="shared" si="310"/>
        <v>2015</v>
      </c>
    </row>
    <row r="4016" spans="1:21" ht="43.2" x14ac:dyDescent="0.3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2"/>
        <v>0</v>
      </c>
      <c r="P4016" t="str">
        <f t="shared" si="311"/>
        <v>N/A</v>
      </c>
      <c r="Q4016" s="9" t="s">
        <v>8315</v>
      </c>
      <c r="R4016" t="s">
        <v>8316</v>
      </c>
      <c r="S4016" s="16">
        <f t="shared" si="308"/>
        <v>42419.246168981481</v>
      </c>
      <c r="T4016" s="16">
        <f t="shared" si="309"/>
        <v>42434.246168981481</v>
      </c>
      <c r="U4016">
        <f t="shared" si="310"/>
        <v>2016</v>
      </c>
    </row>
    <row r="4017" spans="1:21" ht="43.2" x14ac:dyDescent="0.3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2"/>
        <v>0</v>
      </c>
      <c r="P4017">
        <f t="shared" si="311"/>
        <v>1</v>
      </c>
      <c r="Q4017" s="9" t="s">
        <v>8315</v>
      </c>
      <c r="R4017" t="s">
        <v>8316</v>
      </c>
      <c r="S4017" s="16">
        <f t="shared" si="308"/>
        <v>42174.780821759254</v>
      </c>
      <c r="T4017" s="16">
        <f t="shared" si="309"/>
        <v>42204.780821759254</v>
      </c>
      <c r="U4017">
        <f t="shared" si="310"/>
        <v>2015</v>
      </c>
    </row>
    <row r="4018" spans="1:21" ht="43.2" x14ac:dyDescent="0.3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2"/>
        <v>14</v>
      </c>
      <c r="P4018">
        <f t="shared" si="311"/>
        <v>10</v>
      </c>
      <c r="Q4018" s="9" t="s">
        <v>8315</v>
      </c>
      <c r="R4018" t="s">
        <v>8316</v>
      </c>
      <c r="S4018" s="16">
        <f t="shared" si="308"/>
        <v>41869.872685185182</v>
      </c>
      <c r="T4018" s="16">
        <f t="shared" si="309"/>
        <v>41899.872685185182</v>
      </c>
      <c r="U4018">
        <f t="shared" si="310"/>
        <v>2014</v>
      </c>
    </row>
    <row r="4019" spans="1:21" ht="43.2" x14ac:dyDescent="0.3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2"/>
        <v>1</v>
      </c>
      <c r="P4019">
        <f t="shared" si="311"/>
        <v>52.5</v>
      </c>
      <c r="Q4019" s="9" t="s">
        <v>8315</v>
      </c>
      <c r="R4019" t="s">
        <v>8316</v>
      </c>
      <c r="S4019" s="16">
        <f t="shared" si="308"/>
        <v>41856.672152777777</v>
      </c>
      <c r="T4019" s="16">
        <f t="shared" si="309"/>
        <v>41886.672152777777</v>
      </c>
      <c r="U4019">
        <f t="shared" si="310"/>
        <v>2014</v>
      </c>
    </row>
    <row r="4020" spans="1:21" ht="28.8" x14ac:dyDescent="0.3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2"/>
        <v>9</v>
      </c>
      <c r="P4020">
        <f t="shared" si="311"/>
        <v>32.5</v>
      </c>
      <c r="Q4020" s="9" t="s">
        <v>8315</v>
      </c>
      <c r="R4020" t="s">
        <v>8316</v>
      </c>
      <c r="S4020" s="16">
        <f t="shared" si="308"/>
        <v>42620.91097222222</v>
      </c>
      <c r="T4020" s="16">
        <f t="shared" si="309"/>
        <v>42650.91097222222</v>
      </c>
      <c r="U4020">
        <f t="shared" si="310"/>
        <v>2016</v>
      </c>
    </row>
    <row r="4021" spans="1:21" ht="43.2" x14ac:dyDescent="0.3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2"/>
        <v>1</v>
      </c>
      <c r="P4021">
        <f t="shared" si="311"/>
        <v>7.25</v>
      </c>
      <c r="Q4021" s="9" t="s">
        <v>8315</v>
      </c>
      <c r="R4021" t="s">
        <v>8316</v>
      </c>
      <c r="S4021" s="16">
        <f t="shared" si="308"/>
        <v>42417.675879629634</v>
      </c>
      <c r="T4021" s="16">
        <f t="shared" si="309"/>
        <v>42475.686111111107</v>
      </c>
      <c r="U4021">
        <f t="shared" si="310"/>
        <v>2016</v>
      </c>
    </row>
    <row r="4022" spans="1:21" ht="43.2" x14ac:dyDescent="0.3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2"/>
        <v>17</v>
      </c>
      <c r="P4022">
        <f t="shared" si="311"/>
        <v>33.33</v>
      </c>
      <c r="Q4022" s="9" t="s">
        <v>8315</v>
      </c>
      <c r="R4022" t="s">
        <v>8316</v>
      </c>
      <c r="S4022" s="16">
        <f t="shared" si="308"/>
        <v>42057.190960648149</v>
      </c>
      <c r="T4022" s="16">
        <f t="shared" si="309"/>
        <v>42087.149293981478</v>
      </c>
      <c r="U4022">
        <f t="shared" si="310"/>
        <v>2015</v>
      </c>
    </row>
    <row r="4023" spans="1:21" ht="43.2" x14ac:dyDescent="0.3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2"/>
        <v>1</v>
      </c>
      <c r="P4023">
        <f t="shared" si="311"/>
        <v>62.5</v>
      </c>
      <c r="Q4023" s="9" t="s">
        <v>8315</v>
      </c>
      <c r="R4023" t="s">
        <v>8316</v>
      </c>
      <c r="S4023" s="16">
        <f t="shared" si="308"/>
        <v>41878.911550925928</v>
      </c>
      <c r="T4023" s="16">
        <f t="shared" si="309"/>
        <v>41938.911550925928</v>
      </c>
      <c r="U4023">
        <f t="shared" si="310"/>
        <v>2014</v>
      </c>
    </row>
    <row r="4024" spans="1:21" ht="28.8" x14ac:dyDescent="0.3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2"/>
        <v>70</v>
      </c>
      <c r="P4024">
        <f t="shared" si="311"/>
        <v>63.56</v>
      </c>
      <c r="Q4024" s="9" t="s">
        <v>8315</v>
      </c>
      <c r="R4024" t="s">
        <v>8316</v>
      </c>
      <c r="S4024" s="16">
        <f t="shared" si="308"/>
        <v>41990.584108796291</v>
      </c>
      <c r="T4024" s="16">
        <f t="shared" si="309"/>
        <v>42036.120833333334</v>
      </c>
      <c r="U4024">
        <f t="shared" si="310"/>
        <v>2014</v>
      </c>
    </row>
    <row r="4025" spans="1:21" ht="43.2" x14ac:dyDescent="0.3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2"/>
        <v>0</v>
      </c>
      <c r="P4025" t="str">
        <f t="shared" si="311"/>
        <v>N/A</v>
      </c>
      <c r="Q4025" s="9" t="s">
        <v>8315</v>
      </c>
      <c r="R4025" t="s">
        <v>8316</v>
      </c>
      <c r="S4025" s="16">
        <f t="shared" si="308"/>
        <v>42408.999571759254</v>
      </c>
      <c r="T4025" s="16">
        <f t="shared" si="309"/>
        <v>42453.957905092597</v>
      </c>
      <c r="U4025">
        <f t="shared" si="310"/>
        <v>2016</v>
      </c>
    </row>
    <row r="4026" spans="1:21" ht="43.2" x14ac:dyDescent="0.3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2"/>
        <v>1</v>
      </c>
      <c r="P4026">
        <f t="shared" si="311"/>
        <v>10</v>
      </c>
      <c r="Q4026" s="9" t="s">
        <v>8315</v>
      </c>
      <c r="R4026" t="s">
        <v>8316</v>
      </c>
      <c r="S4026" s="16">
        <f t="shared" si="308"/>
        <v>42217.670104166667</v>
      </c>
      <c r="T4026" s="16">
        <f t="shared" si="309"/>
        <v>42247.670104166667</v>
      </c>
      <c r="U4026">
        <f t="shared" si="310"/>
        <v>2015</v>
      </c>
    </row>
    <row r="4027" spans="1:21" ht="57.6" x14ac:dyDescent="0.3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2"/>
        <v>5</v>
      </c>
      <c r="P4027">
        <f t="shared" si="311"/>
        <v>62.5</v>
      </c>
      <c r="Q4027" s="9" t="s">
        <v>8315</v>
      </c>
      <c r="R4027" t="s">
        <v>8316</v>
      </c>
      <c r="S4027" s="16">
        <f t="shared" si="308"/>
        <v>42151.237685185188</v>
      </c>
      <c r="T4027" s="16">
        <f t="shared" si="309"/>
        <v>42211.237685185188</v>
      </c>
      <c r="U4027">
        <f t="shared" si="310"/>
        <v>2015</v>
      </c>
    </row>
    <row r="4028" spans="1:21" ht="43.2" x14ac:dyDescent="0.3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2"/>
        <v>0</v>
      </c>
      <c r="P4028" t="str">
        <f t="shared" si="311"/>
        <v>N/A</v>
      </c>
      <c r="Q4028" s="9" t="s">
        <v>8315</v>
      </c>
      <c r="R4028" t="s">
        <v>8316</v>
      </c>
      <c r="S4028" s="16">
        <f t="shared" si="308"/>
        <v>42282.655543981484</v>
      </c>
      <c r="T4028" s="16">
        <f t="shared" si="309"/>
        <v>42342.697210648148</v>
      </c>
      <c r="U4028">
        <f t="shared" si="310"/>
        <v>2015</v>
      </c>
    </row>
    <row r="4029" spans="1:21" ht="43.2" x14ac:dyDescent="0.3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2"/>
        <v>7</v>
      </c>
      <c r="P4029">
        <f t="shared" si="311"/>
        <v>30.71</v>
      </c>
      <c r="Q4029" s="9" t="s">
        <v>8315</v>
      </c>
      <c r="R4029" t="s">
        <v>8316</v>
      </c>
      <c r="S4029" s="16">
        <f t="shared" si="308"/>
        <v>42768.97084490741</v>
      </c>
      <c r="T4029" s="16">
        <f t="shared" si="309"/>
        <v>42789.041666666672</v>
      </c>
      <c r="U4029">
        <f t="shared" si="310"/>
        <v>2017</v>
      </c>
    </row>
    <row r="4030" spans="1:21" ht="43.2" x14ac:dyDescent="0.3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2"/>
        <v>28</v>
      </c>
      <c r="P4030">
        <f t="shared" si="311"/>
        <v>51</v>
      </c>
      <c r="Q4030" s="9" t="s">
        <v>8315</v>
      </c>
      <c r="R4030" t="s">
        <v>8316</v>
      </c>
      <c r="S4030" s="16">
        <f t="shared" si="308"/>
        <v>41765.938657407409</v>
      </c>
      <c r="T4030" s="16">
        <f t="shared" si="309"/>
        <v>41795.938657407409</v>
      </c>
      <c r="U4030">
        <f t="shared" si="310"/>
        <v>2014</v>
      </c>
    </row>
    <row r="4031" spans="1:21" ht="43.2" x14ac:dyDescent="0.3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2"/>
        <v>0</v>
      </c>
      <c r="P4031" t="str">
        <f t="shared" si="311"/>
        <v>N/A</v>
      </c>
      <c r="Q4031" s="9" t="s">
        <v>8315</v>
      </c>
      <c r="R4031" t="s">
        <v>8316</v>
      </c>
      <c r="S4031" s="16">
        <f t="shared" si="308"/>
        <v>42322.025115740747</v>
      </c>
      <c r="T4031" s="16">
        <f t="shared" si="309"/>
        <v>42352.025115740747</v>
      </c>
      <c r="U4031">
        <f t="shared" si="310"/>
        <v>2015</v>
      </c>
    </row>
    <row r="4032" spans="1:21" ht="57.6" x14ac:dyDescent="0.3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2"/>
        <v>16</v>
      </c>
      <c r="P4032">
        <f t="shared" si="311"/>
        <v>66.67</v>
      </c>
      <c r="Q4032" s="9" t="s">
        <v>8315</v>
      </c>
      <c r="R4032" t="s">
        <v>8316</v>
      </c>
      <c r="S4032" s="16">
        <f t="shared" si="308"/>
        <v>42374.655081018514</v>
      </c>
      <c r="T4032" s="16">
        <f t="shared" si="309"/>
        <v>42403.784027777772</v>
      </c>
      <c r="U4032">
        <f t="shared" si="310"/>
        <v>2016</v>
      </c>
    </row>
    <row r="4033" spans="1:21" ht="43.2" x14ac:dyDescent="0.3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2"/>
        <v>0</v>
      </c>
      <c r="P4033" t="str">
        <f t="shared" si="311"/>
        <v>N/A</v>
      </c>
      <c r="Q4033" s="9" t="s">
        <v>8315</v>
      </c>
      <c r="R4033" t="s">
        <v>8316</v>
      </c>
      <c r="S4033" s="16">
        <f t="shared" si="308"/>
        <v>41941.585231481484</v>
      </c>
      <c r="T4033" s="16">
        <f t="shared" si="309"/>
        <v>41991.626898148148</v>
      </c>
      <c r="U4033">
        <f t="shared" si="310"/>
        <v>2014</v>
      </c>
    </row>
    <row r="4034" spans="1:21" ht="43.2" x14ac:dyDescent="0.3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312"/>
        <v>7</v>
      </c>
      <c r="P4034">
        <f t="shared" si="311"/>
        <v>59</v>
      </c>
      <c r="Q4034" s="9" t="s">
        <v>8315</v>
      </c>
      <c r="R4034" t="s">
        <v>8316</v>
      </c>
      <c r="S4034" s="16">
        <f t="shared" si="308"/>
        <v>42293.809212962966</v>
      </c>
      <c r="T4034" s="16">
        <f t="shared" si="309"/>
        <v>42353.85087962963</v>
      </c>
      <c r="U4034">
        <f t="shared" si="310"/>
        <v>2015</v>
      </c>
    </row>
    <row r="4035" spans="1:21" ht="43.2" x14ac:dyDescent="0.3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12"/>
        <v>26</v>
      </c>
      <c r="P4035">
        <f t="shared" si="311"/>
        <v>65.34</v>
      </c>
      <c r="Q4035" s="9" t="s">
        <v>8315</v>
      </c>
      <c r="R4035" t="s">
        <v>8316</v>
      </c>
      <c r="S4035" s="16">
        <f t="shared" ref="S4035:S4098" si="313">(((J4035/60)/60)/24)+DATE(1970,1,1)</f>
        <v>42614.268796296295</v>
      </c>
      <c r="T4035" s="16">
        <f t="shared" ref="T4035:T4098" si="314">(((I4035/60)/60)/24)+DATE(1970,1,1)</f>
        <v>42645.375</v>
      </c>
      <c r="U4035">
        <f t="shared" ref="U4035:U4098" si="315">YEAR(S:S)</f>
        <v>2016</v>
      </c>
    </row>
    <row r="4036" spans="1:21" ht="43.2" x14ac:dyDescent="0.3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2"/>
        <v>1</v>
      </c>
      <c r="P4036">
        <f t="shared" ref="P4036:P4099" si="316">IFERROR(ROUND(E4036/L4036,2), "N/A")</f>
        <v>100</v>
      </c>
      <c r="Q4036" s="9" t="s">
        <v>8315</v>
      </c>
      <c r="R4036" t="s">
        <v>8316</v>
      </c>
      <c r="S4036" s="16">
        <f t="shared" si="313"/>
        <v>42067.947337962964</v>
      </c>
      <c r="T4036" s="16">
        <f t="shared" si="314"/>
        <v>42097.905671296292</v>
      </c>
      <c r="U4036">
        <f t="shared" si="315"/>
        <v>2015</v>
      </c>
    </row>
    <row r="4037" spans="1:21" ht="28.8" x14ac:dyDescent="0.3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ref="O4037:O4100" si="317">ROUND(E4037/D4037*100,0)</f>
        <v>37</v>
      </c>
      <c r="P4037">
        <f t="shared" si="316"/>
        <v>147.4</v>
      </c>
      <c r="Q4037" s="9" t="s">
        <v>8315</v>
      </c>
      <c r="R4037" t="s">
        <v>8316</v>
      </c>
      <c r="S4037" s="16">
        <f t="shared" si="313"/>
        <v>41903.882951388885</v>
      </c>
      <c r="T4037" s="16">
        <f t="shared" si="314"/>
        <v>41933.882951388885</v>
      </c>
      <c r="U4037">
        <f t="shared" si="315"/>
        <v>2014</v>
      </c>
    </row>
    <row r="4038" spans="1:21" ht="43.2" x14ac:dyDescent="0.3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7"/>
        <v>47</v>
      </c>
      <c r="P4038">
        <f t="shared" si="316"/>
        <v>166.06</v>
      </c>
      <c r="Q4038" s="9" t="s">
        <v>8315</v>
      </c>
      <c r="R4038" t="s">
        <v>8316</v>
      </c>
      <c r="S4038" s="16">
        <f t="shared" si="313"/>
        <v>41804.937083333331</v>
      </c>
      <c r="T4038" s="16">
        <f t="shared" si="314"/>
        <v>41821.9375</v>
      </c>
      <c r="U4038">
        <f t="shared" si="315"/>
        <v>2014</v>
      </c>
    </row>
    <row r="4039" spans="1:21" ht="57.6" x14ac:dyDescent="0.3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7"/>
        <v>11</v>
      </c>
      <c r="P4039">
        <f t="shared" si="316"/>
        <v>40</v>
      </c>
      <c r="Q4039" s="9" t="s">
        <v>8315</v>
      </c>
      <c r="R4039" t="s">
        <v>8316</v>
      </c>
      <c r="S4039" s="16">
        <f t="shared" si="313"/>
        <v>42497.070775462969</v>
      </c>
      <c r="T4039" s="16">
        <f t="shared" si="314"/>
        <v>42514.600694444445</v>
      </c>
      <c r="U4039">
        <f t="shared" si="315"/>
        <v>2016</v>
      </c>
    </row>
    <row r="4040" spans="1:21" ht="43.2" x14ac:dyDescent="0.3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7"/>
        <v>12</v>
      </c>
      <c r="P4040">
        <f t="shared" si="316"/>
        <v>75.25</v>
      </c>
      <c r="Q4040" s="9" t="s">
        <v>8315</v>
      </c>
      <c r="R4040" t="s">
        <v>8316</v>
      </c>
      <c r="S4040" s="16">
        <f t="shared" si="313"/>
        <v>41869.798726851855</v>
      </c>
      <c r="T4040" s="16">
        <f t="shared" si="314"/>
        <v>41929.798726851855</v>
      </c>
      <c r="U4040">
        <f t="shared" si="315"/>
        <v>2014</v>
      </c>
    </row>
    <row r="4041" spans="1:21" ht="43.2" x14ac:dyDescent="0.3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7"/>
        <v>60</v>
      </c>
      <c r="P4041">
        <f t="shared" si="316"/>
        <v>60</v>
      </c>
      <c r="Q4041" s="9" t="s">
        <v>8315</v>
      </c>
      <c r="R4041" t="s">
        <v>8316</v>
      </c>
      <c r="S4041" s="16">
        <f t="shared" si="313"/>
        <v>42305.670914351853</v>
      </c>
      <c r="T4041" s="16">
        <f t="shared" si="314"/>
        <v>42339.249305555553</v>
      </c>
      <c r="U4041">
        <f t="shared" si="315"/>
        <v>2015</v>
      </c>
    </row>
    <row r="4042" spans="1:21" ht="43.2" x14ac:dyDescent="0.3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7"/>
        <v>31</v>
      </c>
      <c r="P4042">
        <f t="shared" si="316"/>
        <v>1250</v>
      </c>
      <c r="Q4042" s="9" t="s">
        <v>8315</v>
      </c>
      <c r="R4042" t="s">
        <v>8316</v>
      </c>
      <c r="S4042" s="16">
        <f t="shared" si="313"/>
        <v>42144.231527777782</v>
      </c>
      <c r="T4042" s="16">
        <f t="shared" si="314"/>
        <v>42203.125</v>
      </c>
      <c r="U4042">
        <f t="shared" si="315"/>
        <v>2015</v>
      </c>
    </row>
    <row r="4043" spans="1:21" ht="28.8" x14ac:dyDescent="0.3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7"/>
        <v>0</v>
      </c>
      <c r="P4043">
        <f t="shared" si="316"/>
        <v>10.5</v>
      </c>
      <c r="Q4043" s="9" t="s">
        <v>8315</v>
      </c>
      <c r="R4043" t="s">
        <v>8316</v>
      </c>
      <c r="S4043" s="16">
        <f t="shared" si="313"/>
        <v>42559.474004629628</v>
      </c>
      <c r="T4043" s="16">
        <f t="shared" si="314"/>
        <v>42619.474004629628</v>
      </c>
      <c r="U4043">
        <f t="shared" si="315"/>
        <v>2016</v>
      </c>
    </row>
    <row r="4044" spans="1:21" ht="43.2" x14ac:dyDescent="0.3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7"/>
        <v>0</v>
      </c>
      <c r="P4044">
        <f t="shared" si="316"/>
        <v>7</v>
      </c>
      <c r="Q4044" s="9" t="s">
        <v>8315</v>
      </c>
      <c r="R4044" t="s">
        <v>8316</v>
      </c>
      <c r="S4044" s="16">
        <f t="shared" si="313"/>
        <v>41995.084074074075</v>
      </c>
      <c r="T4044" s="16">
        <f t="shared" si="314"/>
        <v>42024.802777777775</v>
      </c>
      <c r="U4044">
        <f t="shared" si="315"/>
        <v>2014</v>
      </c>
    </row>
    <row r="4045" spans="1:21" ht="43.2" x14ac:dyDescent="0.3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7"/>
        <v>0</v>
      </c>
      <c r="P4045" t="str">
        <f t="shared" si="316"/>
        <v>N/A</v>
      </c>
      <c r="Q4045" s="9" t="s">
        <v>8315</v>
      </c>
      <c r="R4045" t="s">
        <v>8316</v>
      </c>
      <c r="S4045" s="16">
        <f t="shared" si="313"/>
        <v>41948.957465277781</v>
      </c>
      <c r="T4045" s="16">
        <f t="shared" si="314"/>
        <v>41963.957465277781</v>
      </c>
      <c r="U4045">
        <f t="shared" si="315"/>
        <v>2014</v>
      </c>
    </row>
    <row r="4046" spans="1:21" ht="43.2" x14ac:dyDescent="0.3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7"/>
        <v>38</v>
      </c>
      <c r="P4046">
        <f t="shared" si="316"/>
        <v>56.25</v>
      </c>
      <c r="Q4046" s="9" t="s">
        <v>8315</v>
      </c>
      <c r="R4046" t="s">
        <v>8316</v>
      </c>
      <c r="S4046" s="16">
        <f t="shared" si="313"/>
        <v>42074.219699074078</v>
      </c>
      <c r="T4046" s="16">
        <f t="shared" si="314"/>
        <v>42104.208333333328</v>
      </c>
      <c r="U4046">
        <f t="shared" si="315"/>
        <v>2015</v>
      </c>
    </row>
    <row r="4047" spans="1:21" ht="57.6" x14ac:dyDescent="0.3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7"/>
        <v>0</v>
      </c>
      <c r="P4047">
        <f t="shared" si="316"/>
        <v>1</v>
      </c>
      <c r="Q4047" s="9" t="s">
        <v>8315</v>
      </c>
      <c r="R4047" t="s">
        <v>8316</v>
      </c>
      <c r="S4047" s="16">
        <f t="shared" si="313"/>
        <v>41842.201261574075</v>
      </c>
      <c r="T4047" s="16">
        <f t="shared" si="314"/>
        <v>41872.201261574075</v>
      </c>
      <c r="U4047">
        <f t="shared" si="315"/>
        <v>2014</v>
      </c>
    </row>
    <row r="4048" spans="1:21" ht="57.6" x14ac:dyDescent="0.3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7"/>
        <v>8</v>
      </c>
      <c r="P4048">
        <f t="shared" si="316"/>
        <v>38.33</v>
      </c>
      <c r="Q4048" s="9" t="s">
        <v>8315</v>
      </c>
      <c r="R4048" t="s">
        <v>8316</v>
      </c>
      <c r="S4048" s="16">
        <f t="shared" si="313"/>
        <v>41904.650578703702</v>
      </c>
      <c r="T4048" s="16">
        <f t="shared" si="314"/>
        <v>41934.650578703702</v>
      </c>
      <c r="U4048">
        <f t="shared" si="315"/>
        <v>2014</v>
      </c>
    </row>
    <row r="4049" spans="1:21" ht="43.2" x14ac:dyDescent="0.3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7"/>
        <v>2</v>
      </c>
      <c r="P4049">
        <f t="shared" si="316"/>
        <v>27.5</v>
      </c>
      <c r="Q4049" s="9" t="s">
        <v>8315</v>
      </c>
      <c r="R4049" t="s">
        <v>8316</v>
      </c>
      <c r="S4049" s="16">
        <f t="shared" si="313"/>
        <v>41991.022488425922</v>
      </c>
      <c r="T4049" s="16">
        <f t="shared" si="314"/>
        <v>42015.041666666672</v>
      </c>
      <c r="U4049">
        <f t="shared" si="315"/>
        <v>2014</v>
      </c>
    </row>
    <row r="4050" spans="1:21" ht="43.2" x14ac:dyDescent="0.3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7"/>
        <v>18</v>
      </c>
      <c r="P4050">
        <f t="shared" si="316"/>
        <v>32.979999999999997</v>
      </c>
      <c r="Q4050" s="9" t="s">
        <v>8315</v>
      </c>
      <c r="R4050" t="s">
        <v>8316</v>
      </c>
      <c r="S4050" s="16">
        <f t="shared" si="313"/>
        <v>42436.509108796294</v>
      </c>
      <c r="T4050" s="16">
        <f t="shared" si="314"/>
        <v>42471.467442129629</v>
      </c>
      <c r="U4050">
        <f t="shared" si="315"/>
        <v>2016</v>
      </c>
    </row>
    <row r="4051" spans="1:21" ht="43.2" x14ac:dyDescent="0.3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7"/>
        <v>0</v>
      </c>
      <c r="P4051">
        <f t="shared" si="316"/>
        <v>16</v>
      </c>
      <c r="Q4051" s="9" t="s">
        <v>8315</v>
      </c>
      <c r="R4051" t="s">
        <v>8316</v>
      </c>
      <c r="S4051" s="16">
        <f t="shared" si="313"/>
        <v>42169.958506944444</v>
      </c>
      <c r="T4051" s="16">
        <f t="shared" si="314"/>
        <v>42199.958506944444</v>
      </c>
      <c r="U4051">
        <f t="shared" si="315"/>
        <v>2015</v>
      </c>
    </row>
    <row r="4052" spans="1:21" ht="43.2" x14ac:dyDescent="0.3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7"/>
        <v>0</v>
      </c>
      <c r="P4052">
        <f t="shared" si="316"/>
        <v>1</v>
      </c>
      <c r="Q4052" s="9" t="s">
        <v>8315</v>
      </c>
      <c r="R4052" t="s">
        <v>8316</v>
      </c>
      <c r="S4052" s="16">
        <f t="shared" si="313"/>
        <v>41905.636469907404</v>
      </c>
      <c r="T4052" s="16">
        <f t="shared" si="314"/>
        <v>41935.636469907404</v>
      </c>
      <c r="U4052">
        <f t="shared" si="315"/>
        <v>2014</v>
      </c>
    </row>
    <row r="4053" spans="1:21" ht="43.2" x14ac:dyDescent="0.3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7"/>
        <v>0</v>
      </c>
      <c r="P4053" t="str">
        <f t="shared" si="316"/>
        <v>N/A</v>
      </c>
      <c r="Q4053" s="9" t="s">
        <v>8315</v>
      </c>
      <c r="R4053" t="s">
        <v>8316</v>
      </c>
      <c r="S4053" s="16">
        <f t="shared" si="313"/>
        <v>41761.810150462967</v>
      </c>
      <c r="T4053" s="16">
        <f t="shared" si="314"/>
        <v>41768.286805555559</v>
      </c>
      <c r="U4053">
        <f t="shared" si="315"/>
        <v>2014</v>
      </c>
    </row>
    <row r="4054" spans="1:21" ht="57.6" x14ac:dyDescent="0.3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7"/>
        <v>38</v>
      </c>
      <c r="P4054">
        <f t="shared" si="316"/>
        <v>86.62</v>
      </c>
      <c r="Q4054" s="9" t="s">
        <v>8315</v>
      </c>
      <c r="R4054" t="s">
        <v>8316</v>
      </c>
      <c r="S4054" s="16">
        <f t="shared" si="313"/>
        <v>41865.878657407404</v>
      </c>
      <c r="T4054" s="16">
        <f t="shared" si="314"/>
        <v>41925.878657407404</v>
      </c>
      <c r="U4054">
        <f t="shared" si="315"/>
        <v>2014</v>
      </c>
    </row>
    <row r="4055" spans="1:21" ht="43.2" x14ac:dyDescent="0.3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7"/>
        <v>22</v>
      </c>
      <c r="P4055">
        <f t="shared" si="316"/>
        <v>55</v>
      </c>
      <c r="Q4055" s="9" t="s">
        <v>8315</v>
      </c>
      <c r="R4055" t="s">
        <v>8316</v>
      </c>
      <c r="S4055" s="16">
        <f t="shared" si="313"/>
        <v>41928.690138888887</v>
      </c>
      <c r="T4055" s="16">
        <f t="shared" si="314"/>
        <v>41958.833333333328</v>
      </c>
      <c r="U4055">
        <f t="shared" si="315"/>
        <v>2014</v>
      </c>
    </row>
    <row r="4056" spans="1:21" ht="43.2" x14ac:dyDescent="0.3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7"/>
        <v>0</v>
      </c>
      <c r="P4056" t="str">
        <f t="shared" si="316"/>
        <v>N/A</v>
      </c>
      <c r="Q4056" s="9" t="s">
        <v>8315</v>
      </c>
      <c r="R4056" t="s">
        <v>8316</v>
      </c>
      <c r="S4056" s="16">
        <f t="shared" si="313"/>
        <v>42613.841261574074</v>
      </c>
      <c r="T4056" s="16">
        <f t="shared" si="314"/>
        <v>42644.166666666672</v>
      </c>
      <c r="U4056">
        <f t="shared" si="315"/>
        <v>2016</v>
      </c>
    </row>
    <row r="4057" spans="1:21" ht="43.2" x14ac:dyDescent="0.3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7"/>
        <v>18</v>
      </c>
      <c r="P4057">
        <f t="shared" si="316"/>
        <v>41.95</v>
      </c>
      <c r="Q4057" s="9" t="s">
        <v>8315</v>
      </c>
      <c r="R4057" t="s">
        <v>8316</v>
      </c>
      <c r="S4057" s="16">
        <f t="shared" si="313"/>
        <v>41779.648506944446</v>
      </c>
      <c r="T4057" s="16">
        <f t="shared" si="314"/>
        <v>41809.648506944446</v>
      </c>
      <c r="U4057">
        <f t="shared" si="315"/>
        <v>2014</v>
      </c>
    </row>
    <row r="4058" spans="1:21" ht="43.2" x14ac:dyDescent="0.3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7"/>
        <v>53</v>
      </c>
      <c r="P4058">
        <f t="shared" si="316"/>
        <v>88.33</v>
      </c>
      <c r="Q4058" s="9" t="s">
        <v>8315</v>
      </c>
      <c r="R4058" t="s">
        <v>8316</v>
      </c>
      <c r="S4058" s="16">
        <f t="shared" si="313"/>
        <v>42534.933321759265</v>
      </c>
      <c r="T4058" s="16">
        <f t="shared" si="314"/>
        <v>42554.832638888889</v>
      </c>
      <c r="U4058">
        <f t="shared" si="315"/>
        <v>2016</v>
      </c>
    </row>
    <row r="4059" spans="1:21" ht="57.6" x14ac:dyDescent="0.3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7"/>
        <v>22</v>
      </c>
      <c r="P4059">
        <f t="shared" si="316"/>
        <v>129.16999999999999</v>
      </c>
      <c r="Q4059" s="9" t="s">
        <v>8315</v>
      </c>
      <c r="R4059" t="s">
        <v>8316</v>
      </c>
      <c r="S4059" s="16">
        <f t="shared" si="313"/>
        <v>42310.968518518523</v>
      </c>
      <c r="T4059" s="16">
        <f t="shared" si="314"/>
        <v>42333.958333333328</v>
      </c>
      <c r="U4059">
        <f t="shared" si="315"/>
        <v>2015</v>
      </c>
    </row>
    <row r="4060" spans="1:21" ht="43.2" x14ac:dyDescent="0.3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7"/>
        <v>3</v>
      </c>
      <c r="P4060">
        <f t="shared" si="316"/>
        <v>23.75</v>
      </c>
      <c r="Q4060" s="9" t="s">
        <v>8315</v>
      </c>
      <c r="R4060" t="s">
        <v>8316</v>
      </c>
      <c r="S4060" s="16">
        <f t="shared" si="313"/>
        <v>42446.060694444444</v>
      </c>
      <c r="T4060" s="16">
        <f t="shared" si="314"/>
        <v>42461.165972222225</v>
      </c>
      <c r="U4060">
        <f t="shared" si="315"/>
        <v>2016</v>
      </c>
    </row>
    <row r="4061" spans="1:21" ht="43.2" x14ac:dyDescent="0.3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7"/>
        <v>3</v>
      </c>
      <c r="P4061">
        <f t="shared" si="316"/>
        <v>35.71</v>
      </c>
      <c r="Q4061" s="9" t="s">
        <v>8315</v>
      </c>
      <c r="R4061" t="s">
        <v>8316</v>
      </c>
      <c r="S4061" s="16">
        <f t="shared" si="313"/>
        <v>41866.640648148146</v>
      </c>
      <c r="T4061" s="16">
        <f t="shared" si="314"/>
        <v>41898.125</v>
      </c>
      <c r="U4061">
        <f t="shared" si="315"/>
        <v>2014</v>
      </c>
    </row>
    <row r="4062" spans="1:21" ht="57.6" x14ac:dyDescent="0.3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7"/>
        <v>3</v>
      </c>
      <c r="P4062">
        <f t="shared" si="316"/>
        <v>57</v>
      </c>
      <c r="Q4062" s="9" t="s">
        <v>8315</v>
      </c>
      <c r="R4062" t="s">
        <v>8316</v>
      </c>
      <c r="S4062" s="16">
        <f t="shared" si="313"/>
        <v>41779.695092592592</v>
      </c>
      <c r="T4062" s="16">
        <f t="shared" si="314"/>
        <v>41813.666666666664</v>
      </c>
      <c r="U4062">
        <f t="shared" si="315"/>
        <v>2014</v>
      </c>
    </row>
    <row r="4063" spans="1:21" ht="43.2" x14ac:dyDescent="0.3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7"/>
        <v>0</v>
      </c>
      <c r="P4063" t="str">
        <f t="shared" si="316"/>
        <v>N/A</v>
      </c>
      <c r="Q4063" s="9" t="s">
        <v>8315</v>
      </c>
      <c r="R4063" t="s">
        <v>8316</v>
      </c>
      <c r="S4063" s="16">
        <f t="shared" si="313"/>
        <v>42421.141469907408</v>
      </c>
      <c r="T4063" s="16">
        <f t="shared" si="314"/>
        <v>42481.099803240737</v>
      </c>
      <c r="U4063">
        <f t="shared" si="315"/>
        <v>2016</v>
      </c>
    </row>
    <row r="4064" spans="1:21" ht="43.2" x14ac:dyDescent="0.3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7"/>
        <v>2</v>
      </c>
      <c r="P4064">
        <f t="shared" si="316"/>
        <v>163.33000000000001</v>
      </c>
      <c r="Q4064" s="9" t="s">
        <v>8315</v>
      </c>
      <c r="R4064" t="s">
        <v>8316</v>
      </c>
      <c r="S4064" s="16">
        <f t="shared" si="313"/>
        <v>42523.739212962959</v>
      </c>
      <c r="T4064" s="16">
        <f t="shared" si="314"/>
        <v>42553.739212962959</v>
      </c>
      <c r="U4064">
        <f t="shared" si="315"/>
        <v>2016</v>
      </c>
    </row>
    <row r="4065" spans="1:21" ht="43.2" x14ac:dyDescent="0.3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7"/>
        <v>1</v>
      </c>
      <c r="P4065">
        <f t="shared" si="316"/>
        <v>15</v>
      </c>
      <c r="Q4065" s="9" t="s">
        <v>8315</v>
      </c>
      <c r="R4065" t="s">
        <v>8316</v>
      </c>
      <c r="S4065" s="16">
        <f t="shared" si="313"/>
        <v>41787.681527777779</v>
      </c>
      <c r="T4065" s="16">
        <f t="shared" si="314"/>
        <v>41817.681527777779</v>
      </c>
      <c r="U4065">
        <f t="shared" si="315"/>
        <v>2014</v>
      </c>
    </row>
    <row r="4066" spans="1:21" ht="43.2" x14ac:dyDescent="0.3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7"/>
        <v>19</v>
      </c>
      <c r="P4066">
        <f t="shared" si="316"/>
        <v>64.17</v>
      </c>
      <c r="Q4066" s="9" t="s">
        <v>8315</v>
      </c>
      <c r="R4066" t="s">
        <v>8316</v>
      </c>
      <c r="S4066" s="16">
        <f t="shared" si="313"/>
        <v>42093.588263888887</v>
      </c>
      <c r="T4066" s="16">
        <f t="shared" si="314"/>
        <v>42123.588263888887</v>
      </c>
      <c r="U4066">
        <f t="shared" si="315"/>
        <v>2015</v>
      </c>
    </row>
    <row r="4067" spans="1:21" ht="28.8" x14ac:dyDescent="0.3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7"/>
        <v>1</v>
      </c>
      <c r="P4067">
        <f t="shared" si="316"/>
        <v>6.75</v>
      </c>
      <c r="Q4067" s="9" t="s">
        <v>8315</v>
      </c>
      <c r="R4067" t="s">
        <v>8316</v>
      </c>
      <c r="S4067" s="16">
        <f t="shared" si="313"/>
        <v>41833.951516203706</v>
      </c>
      <c r="T4067" s="16">
        <f t="shared" si="314"/>
        <v>41863.951516203706</v>
      </c>
      <c r="U4067">
        <f t="shared" si="315"/>
        <v>2014</v>
      </c>
    </row>
    <row r="4068" spans="1:21" ht="57.6" x14ac:dyDescent="0.3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7"/>
        <v>0</v>
      </c>
      <c r="P4068">
        <f t="shared" si="316"/>
        <v>25</v>
      </c>
      <c r="Q4068" s="9" t="s">
        <v>8315</v>
      </c>
      <c r="R4068" t="s">
        <v>8316</v>
      </c>
      <c r="S4068" s="16">
        <f t="shared" si="313"/>
        <v>42479.039212962962</v>
      </c>
      <c r="T4068" s="16">
        <f t="shared" si="314"/>
        <v>42509.039212962962</v>
      </c>
      <c r="U4068">
        <f t="shared" si="315"/>
        <v>2016</v>
      </c>
    </row>
    <row r="4069" spans="1:21" ht="43.2" x14ac:dyDescent="0.3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7"/>
        <v>61</v>
      </c>
      <c r="P4069">
        <f t="shared" si="316"/>
        <v>179.12</v>
      </c>
      <c r="Q4069" s="9" t="s">
        <v>8315</v>
      </c>
      <c r="R4069" t="s">
        <v>8316</v>
      </c>
      <c r="S4069" s="16">
        <f t="shared" si="313"/>
        <v>42235.117476851854</v>
      </c>
      <c r="T4069" s="16">
        <f t="shared" si="314"/>
        <v>42275.117476851854</v>
      </c>
      <c r="U4069">
        <f t="shared" si="315"/>
        <v>2015</v>
      </c>
    </row>
    <row r="4070" spans="1:21" ht="43.2" x14ac:dyDescent="0.3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7"/>
        <v>1</v>
      </c>
      <c r="P4070">
        <f t="shared" si="316"/>
        <v>34.950000000000003</v>
      </c>
      <c r="Q4070" s="9" t="s">
        <v>8315</v>
      </c>
      <c r="R4070" t="s">
        <v>8316</v>
      </c>
      <c r="S4070" s="16">
        <f t="shared" si="313"/>
        <v>42718.963599537034</v>
      </c>
      <c r="T4070" s="16">
        <f t="shared" si="314"/>
        <v>42748.961805555555</v>
      </c>
      <c r="U4070">
        <f t="shared" si="315"/>
        <v>2016</v>
      </c>
    </row>
    <row r="4071" spans="1:21" ht="43.2" x14ac:dyDescent="0.3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7"/>
        <v>34</v>
      </c>
      <c r="P4071">
        <f t="shared" si="316"/>
        <v>33.08</v>
      </c>
      <c r="Q4071" s="9" t="s">
        <v>8315</v>
      </c>
      <c r="R4071" t="s">
        <v>8316</v>
      </c>
      <c r="S4071" s="16">
        <f t="shared" si="313"/>
        <v>42022.661527777775</v>
      </c>
      <c r="T4071" s="16">
        <f t="shared" si="314"/>
        <v>42063.5</v>
      </c>
      <c r="U4071">
        <f t="shared" si="315"/>
        <v>2015</v>
      </c>
    </row>
    <row r="4072" spans="1:21" ht="43.2" x14ac:dyDescent="0.3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7"/>
        <v>17</v>
      </c>
      <c r="P4072">
        <f t="shared" si="316"/>
        <v>27.5</v>
      </c>
      <c r="Q4072" s="9" t="s">
        <v>8315</v>
      </c>
      <c r="R4072" t="s">
        <v>8316</v>
      </c>
      <c r="S4072" s="16">
        <f t="shared" si="313"/>
        <v>42031.666898148149</v>
      </c>
      <c r="T4072" s="16">
        <f t="shared" si="314"/>
        <v>42064.125</v>
      </c>
      <c r="U4072">
        <f t="shared" si="315"/>
        <v>2015</v>
      </c>
    </row>
    <row r="4073" spans="1:21" ht="57.6" x14ac:dyDescent="0.3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7"/>
        <v>0</v>
      </c>
      <c r="P4073" t="str">
        <f t="shared" si="316"/>
        <v>N/A</v>
      </c>
      <c r="Q4073" s="9" t="s">
        <v>8315</v>
      </c>
      <c r="R4073" t="s">
        <v>8316</v>
      </c>
      <c r="S4073" s="16">
        <f t="shared" si="313"/>
        <v>42700.804756944446</v>
      </c>
      <c r="T4073" s="16">
        <f t="shared" si="314"/>
        <v>42730.804756944446</v>
      </c>
      <c r="U4073">
        <f t="shared" si="315"/>
        <v>2016</v>
      </c>
    </row>
    <row r="4074" spans="1:21" ht="57.6" x14ac:dyDescent="0.3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7"/>
        <v>0</v>
      </c>
      <c r="P4074">
        <f t="shared" si="316"/>
        <v>2</v>
      </c>
      <c r="Q4074" s="9" t="s">
        <v>8315</v>
      </c>
      <c r="R4074" t="s">
        <v>8316</v>
      </c>
      <c r="S4074" s="16">
        <f t="shared" si="313"/>
        <v>41812.77443287037</v>
      </c>
      <c r="T4074" s="16">
        <f t="shared" si="314"/>
        <v>41872.77443287037</v>
      </c>
      <c r="U4074">
        <f t="shared" si="315"/>
        <v>2014</v>
      </c>
    </row>
    <row r="4075" spans="1:21" ht="43.2" x14ac:dyDescent="0.3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7"/>
        <v>1</v>
      </c>
      <c r="P4075">
        <f t="shared" si="316"/>
        <v>18.5</v>
      </c>
      <c r="Q4075" s="9" t="s">
        <v>8315</v>
      </c>
      <c r="R4075" t="s">
        <v>8316</v>
      </c>
      <c r="S4075" s="16">
        <f t="shared" si="313"/>
        <v>42078.34520833334</v>
      </c>
      <c r="T4075" s="16">
        <f t="shared" si="314"/>
        <v>42133.166666666672</v>
      </c>
      <c r="U4075">
        <f t="shared" si="315"/>
        <v>2015</v>
      </c>
    </row>
    <row r="4076" spans="1:21" ht="43.2" x14ac:dyDescent="0.3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7"/>
        <v>27</v>
      </c>
      <c r="P4076">
        <f t="shared" si="316"/>
        <v>35</v>
      </c>
      <c r="Q4076" s="9" t="s">
        <v>8315</v>
      </c>
      <c r="R4076" t="s">
        <v>8316</v>
      </c>
      <c r="S4076" s="16">
        <f t="shared" si="313"/>
        <v>42283.552951388891</v>
      </c>
      <c r="T4076" s="16">
        <f t="shared" si="314"/>
        <v>42313.594618055555</v>
      </c>
      <c r="U4076">
        <f t="shared" si="315"/>
        <v>2015</v>
      </c>
    </row>
    <row r="4077" spans="1:21" ht="43.2" x14ac:dyDescent="0.3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7"/>
        <v>29</v>
      </c>
      <c r="P4077">
        <f t="shared" si="316"/>
        <v>44.31</v>
      </c>
      <c r="Q4077" s="9" t="s">
        <v>8315</v>
      </c>
      <c r="R4077" t="s">
        <v>8316</v>
      </c>
      <c r="S4077" s="16">
        <f t="shared" si="313"/>
        <v>41779.045937499999</v>
      </c>
      <c r="T4077" s="16">
        <f t="shared" si="314"/>
        <v>41820.727777777778</v>
      </c>
      <c r="U4077">
        <f t="shared" si="315"/>
        <v>2014</v>
      </c>
    </row>
    <row r="4078" spans="1:21" ht="43.2" x14ac:dyDescent="0.3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7"/>
        <v>0</v>
      </c>
      <c r="P4078" t="str">
        <f t="shared" si="316"/>
        <v>N/A</v>
      </c>
      <c r="Q4078" s="9" t="s">
        <v>8315</v>
      </c>
      <c r="R4078" t="s">
        <v>8316</v>
      </c>
      <c r="S4078" s="16">
        <f t="shared" si="313"/>
        <v>41905.795706018522</v>
      </c>
      <c r="T4078" s="16">
        <f t="shared" si="314"/>
        <v>41933.82708333333</v>
      </c>
      <c r="U4078">
        <f t="shared" si="315"/>
        <v>2014</v>
      </c>
    </row>
    <row r="4079" spans="1:21" ht="43.2" x14ac:dyDescent="0.3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7"/>
        <v>9</v>
      </c>
      <c r="P4079">
        <f t="shared" si="316"/>
        <v>222.5</v>
      </c>
      <c r="Q4079" s="9" t="s">
        <v>8315</v>
      </c>
      <c r="R4079" t="s">
        <v>8316</v>
      </c>
      <c r="S4079" s="16">
        <f t="shared" si="313"/>
        <v>42695.7105787037</v>
      </c>
      <c r="T4079" s="16">
        <f t="shared" si="314"/>
        <v>42725.7105787037</v>
      </c>
      <c r="U4079">
        <f t="shared" si="315"/>
        <v>2016</v>
      </c>
    </row>
    <row r="4080" spans="1:21" ht="43.2" x14ac:dyDescent="0.3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7"/>
        <v>0</v>
      </c>
      <c r="P4080" t="str">
        <f t="shared" si="316"/>
        <v>N/A</v>
      </c>
      <c r="Q4080" s="9" t="s">
        <v>8315</v>
      </c>
      <c r="R4080" t="s">
        <v>8316</v>
      </c>
      <c r="S4080" s="16">
        <f t="shared" si="313"/>
        <v>42732.787523148145</v>
      </c>
      <c r="T4080" s="16">
        <f t="shared" si="314"/>
        <v>42762.787523148145</v>
      </c>
      <c r="U4080">
        <f t="shared" si="315"/>
        <v>2016</v>
      </c>
    </row>
    <row r="4081" spans="1:21" ht="43.2" x14ac:dyDescent="0.3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7"/>
        <v>0</v>
      </c>
      <c r="P4081">
        <f t="shared" si="316"/>
        <v>5</v>
      </c>
      <c r="Q4081" s="9" t="s">
        <v>8315</v>
      </c>
      <c r="R4081" t="s">
        <v>8316</v>
      </c>
      <c r="S4081" s="16">
        <f t="shared" si="313"/>
        <v>42510.938900462963</v>
      </c>
      <c r="T4081" s="16">
        <f t="shared" si="314"/>
        <v>42540.938900462963</v>
      </c>
      <c r="U4081">
        <f t="shared" si="315"/>
        <v>2016</v>
      </c>
    </row>
    <row r="4082" spans="1:21" ht="43.2" x14ac:dyDescent="0.3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7"/>
        <v>0</v>
      </c>
      <c r="P4082" t="str">
        <f t="shared" si="316"/>
        <v>N/A</v>
      </c>
      <c r="Q4082" s="9" t="s">
        <v>8315</v>
      </c>
      <c r="R4082" t="s">
        <v>8316</v>
      </c>
      <c r="S4082" s="16">
        <f t="shared" si="313"/>
        <v>42511.698101851856</v>
      </c>
      <c r="T4082" s="16">
        <f t="shared" si="314"/>
        <v>42535.787500000006</v>
      </c>
      <c r="U4082">
        <f t="shared" si="315"/>
        <v>2016</v>
      </c>
    </row>
    <row r="4083" spans="1:21" ht="43.2" x14ac:dyDescent="0.3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7"/>
        <v>16</v>
      </c>
      <c r="P4083">
        <f t="shared" si="316"/>
        <v>29.17</v>
      </c>
      <c r="Q4083" s="9" t="s">
        <v>8315</v>
      </c>
      <c r="R4083" t="s">
        <v>8316</v>
      </c>
      <c r="S4083" s="16">
        <f t="shared" si="313"/>
        <v>42041.581307870365</v>
      </c>
      <c r="T4083" s="16">
        <f t="shared" si="314"/>
        <v>42071.539641203708</v>
      </c>
      <c r="U4083">
        <f t="shared" si="315"/>
        <v>2015</v>
      </c>
    </row>
    <row r="4084" spans="1:21" ht="43.2" x14ac:dyDescent="0.3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7"/>
        <v>2</v>
      </c>
      <c r="P4084">
        <f t="shared" si="316"/>
        <v>1.5</v>
      </c>
      <c r="Q4084" s="9" t="s">
        <v>8315</v>
      </c>
      <c r="R4084" t="s">
        <v>8316</v>
      </c>
      <c r="S4084" s="16">
        <f t="shared" si="313"/>
        <v>42307.189270833333</v>
      </c>
      <c r="T4084" s="16">
        <f t="shared" si="314"/>
        <v>42322.958333333328</v>
      </c>
      <c r="U4084">
        <f t="shared" si="315"/>
        <v>2015</v>
      </c>
    </row>
    <row r="4085" spans="1:21" ht="43.2" x14ac:dyDescent="0.3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7"/>
        <v>22</v>
      </c>
      <c r="P4085">
        <f t="shared" si="316"/>
        <v>126.5</v>
      </c>
      <c r="Q4085" s="9" t="s">
        <v>8315</v>
      </c>
      <c r="R4085" t="s">
        <v>8316</v>
      </c>
      <c r="S4085" s="16">
        <f t="shared" si="313"/>
        <v>42353.761759259258</v>
      </c>
      <c r="T4085" s="16">
        <f t="shared" si="314"/>
        <v>42383.761759259258</v>
      </c>
      <c r="U4085">
        <f t="shared" si="315"/>
        <v>2015</v>
      </c>
    </row>
    <row r="4086" spans="1:21" ht="57.6" x14ac:dyDescent="0.3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7"/>
        <v>0</v>
      </c>
      <c r="P4086">
        <f t="shared" si="316"/>
        <v>10</v>
      </c>
      <c r="Q4086" s="9" t="s">
        <v>8315</v>
      </c>
      <c r="R4086" t="s">
        <v>8316</v>
      </c>
      <c r="S4086" s="16">
        <f t="shared" si="313"/>
        <v>42622.436412037037</v>
      </c>
      <c r="T4086" s="16">
        <f t="shared" si="314"/>
        <v>42652.436412037037</v>
      </c>
      <c r="U4086">
        <f t="shared" si="315"/>
        <v>2016</v>
      </c>
    </row>
    <row r="4087" spans="1:21" ht="43.2" x14ac:dyDescent="0.3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7"/>
        <v>0</v>
      </c>
      <c r="P4087">
        <f t="shared" si="316"/>
        <v>10</v>
      </c>
      <c r="Q4087" s="9" t="s">
        <v>8315</v>
      </c>
      <c r="R4087" t="s">
        <v>8316</v>
      </c>
      <c r="S4087" s="16">
        <f t="shared" si="313"/>
        <v>42058.603877314818</v>
      </c>
      <c r="T4087" s="16">
        <f t="shared" si="314"/>
        <v>42087.165972222225</v>
      </c>
      <c r="U4087">
        <f t="shared" si="315"/>
        <v>2015</v>
      </c>
    </row>
    <row r="4088" spans="1:21" ht="43.2" x14ac:dyDescent="0.3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7"/>
        <v>5</v>
      </c>
      <c r="P4088">
        <f t="shared" si="316"/>
        <v>9.4</v>
      </c>
      <c r="Q4088" s="9" t="s">
        <v>8315</v>
      </c>
      <c r="R4088" t="s">
        <v>8316</v>
      </c>
      <c r="S4088" s="16">
        <f t="shared" si="313"/>
        <v>42304.940960648149</v>
      </c>
      <c r="T4088" s="16">
        <f t="shared" si="314"/>
        <v>42329.166666666672</v>
      </c>
      <c r="U4088">
        <f t="shared" si="315"/>
        <v>2015</v>
      </c>
    </row>
    <row r="4089" spans="1:21" x14ac:dyDescent="0.3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7"/>
        <v>0</v>
      </c>
      <c r="P4089" t="str">
        <f t="shared" si="316"/>
        <v>N/A</v>
      </c>
      <c r="Q4089" s="9" t="s">
        <v>8315</v>
      </c>
      <c r="R4089" t="s">
        <v>8316</v>
      </c>
      <c r="S4089" s="16">
        <f t="shared" si="313"/>
        <v>42538.742893518516</v>
      </c>
      <c r="T4089" s="16">
        <f t="shared" si="314"/>
        <v>42568.742893518516</v>
      </c>
      <c r="U4089">
        <f t="shared" si="315"/>
        <v>2016</v>
      </c>
    </row>
    <row r="4090" spans="1:21" ht="43.2" x14ac:dyDescent="0.3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7"/>
        <v>11</v>
      </c>
      <c r="P4090">
        <f t="shared" si="316"/>
        <v>72</v>
      </c>
      <c r="Q4090" s="9" t="s">
        <v>8315</v>
      </c>
      <c r="R4090" t="s">
        <v>8316</v>
      </c>
      <c r="S4090" s="16">
        <f t="shared" si="313"/>
        <v>41990.612546296295</v>
      </c>
      <c r="T4090" s="16">
        <f t="shared" si="314"/>
        <v>42020.434722222228</v>
      </c>
      <c r="U4090">
        <f t="shared" si="315"/>
        <v>2014</v>
      </c>
    </row>
    <row r="4091" spans="1:21" ht="57.6" x14ac:dyDescent="0.3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7"/>
        <v>5</v>
      </c>
      <c r="P4091">
        <f t="shared" si="316"/>
        <v>30</v>
      </c>
      <c r="Q4091" s="9" t="s">
        <v>8315</v>
      </c>
      <c r="R4091" t="s">
        <v>8316</v>
      </c>
      <c r="S4091" s="16">
        <f t="shared" si="313"/>
        <v>42122.732499999998</v>
      </c>
      <c r="T4091" s="16">
        <f t="shared" si="314"/>
        <v>42155.732638888891</v>
      </c>
      <c r="U4091">
        <f t="shared" si="315"/>
        <v>2015</v>
      </c>
    </row>
    <row r="4092" spans="1:21" ht="43.2" x14ac:dyDescent="0.3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7"/>
        <v>3</v>
      </c>
      <c r="P4092">
        <f t="shared" si="316"/>
        <v>10.67</v>
      </c>
      <c r="Q4092" s="9" t="s">
        <v>8315</v>
      </c>
      <c r="R4092" t="s">
        <v>8316</v>
      </c>
      <c r="S4092" s="16">
        <f t="shared" si="313"/>
        <v>42209.67288194444</v>
      </c>
      <c r="T4092" s="16">
        <f t="shared" si="314"/>
        <v>42223.625</v>
      </c>
      <c r="U4092">
        <f t="shared" si="315"/>
        <v>2015</v>
      </c>
    </row>
    <row r="4093" spans="1:21" ht="43.2" x14ac:dyDescent="0.3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7"/>
        <v>13</v>
      </c>
      <c r="P4093">
        <f t="shared" si="316"/>
        <v>25.5</v>
      </c>
      <c r="Q4093" s="9" t="s">
        <v>8315</v>
      </c>
      <c r="R4093" t="s">
        <v>8316</v>
      </c>
      <c r="S4093" s="16">
        <f t="shared" si="313"/>
        <v>41990.506377314814</v>
      </c>
      <c r="T4093" s="16">
        <f t="shared" si="314"/>
        <v>42020.506377314814</v>
      </c>
      <c r="U4093">
        <f t="shared" si="315"/>
        <v>2014</v>
      </c>
    </row>
    <row r="4094" spans="1:21" ht="43.2" x14ac:dyDescent="0.3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7"/>
        <v>0</v>
      </c>
      <c r="P4094">
        <f t="shared" si="316"/>
        <v>20</v>
      </c>
      <c r="Q4094" s="9" t="s">
        <v>8315</v>
      </c>
      <c r="R4094" t="s">
        <v>8316</v>
      </c>
      <c r="S4094" s="16">
        <f t="shared" si="313"/>
        <v>42039.194988425923</v>
      </c>
      <c r="T4094" s="16">
        <f t="shared" si="314"/>
        <v>42099.153321759266</v>
      </c>
      <c r="U4094">
        <f t="shared" si="315"/>
        <v>2015</v>
      </c>
    </row>
    <row r="4095" spans="1:21" ht="43.2" x14ac:dyDescent="0.3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7"/>
        <v>2</v>
      </c>
      <c r="P4095">
        <f t="shared" si="316"/>
        <v>15</v>
      </c>
      <c r="Q4095" s="9" t="s">
        <v>8315</v>
      </c>
      <c r="R4095" t="s">
        <v>8316</v>
      </c>
      <c r="S4095" s="16">
        <f t="shared" si="313"/>
        <v>42178.815891203703</v>
      </c>
      <c r="T4095" s="16">
        <f t="shared" si="314"/>
        <v>42238.815891203703</v>
      </c>
      <c r="U4095">
        <f t="shared" si="315"/>
        <v>2015</v>
      </c>
    </row>
    <row r="4096" spans="1:21" ht="43.2" x14ac:dyDescent="0.3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7"/>
        <v>37</v>
      </c>
      <c r="P4096">
        <f t="shared" si="316"/>
        <v>91.25</v>
      </c>
      <c r="Q4096" s="9" t="s">
        <v>8315</v>
      </c>
      <c r="R4096" t="s">
        <v>8316</v>
      </c>
      <c r="S4096" s="16">
        <f t="shared" si="313"/>
        <v>41890.086805555555</v>
      </c>
      <c r="T4096" s="16">
        <f t="shared" si="314"/>
        <v>41934.207638888889</v>
      </c>
      <c r="U4096">
        <f t="shared" si="315"/>
        <v>2014</v>
      </c>
    </row>
    <row r="4097" spans="1:21" ht="43.2" x14ac:dyDescent="0.3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7"/>
        <v>3</v>
      </c>
      <c r="P4097">
        <f t="shared" si="316"/>
        <v>800</v>
      </c>
      <c r="Q4097" s="9" t="s">
        <v>8315</v>
      </c>
      <c r="R4097" t="s">
        <v>8316</v>
      </c>
      <c r="S4097" s="16">
        <f t="shared" si="313"/>
        <v>42693.031828703708</v>
      </c>
      <c r="T4097" s="16">
        <f t="shared" si="314"/>
        <v>42723.031828703708</v>
      </c>
      <c r="U4097">
        <f t="shared" si="315"/>
        <v>2016</v>
      </c>
    </row>
    <row r="4098" spans="1:21" ht="43.2" x14ac:dyDescent="0.3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317"/>
        <v>11</v>
      </c>
      <c r="P4098">
        <f t="shared" si="316"/>
        <v>80</v>
      </c>
      <c r="Q4098" s="9" t="s">
        <v>8315</v>
      </c>
      <c r="R4098" t="s">
        <v>8316</v>
      </c>
      <c r="S4098" s="16">
        <f t="shared" si="313"/>
        <v>42750.530312499999</v>
      </c>
      <c r="T4098" s="16">
        <f t="shared" si="314"/>
        <v>42794.368749999994</v>
      </c>
      <c r="U4098">
        <f t="shared" si="315"/>
        <v>2017</v>
      </c>
    </row>
    <row r="4099" spans="1:21" ht="43.2" x14ac:dyDescent="0.3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17"/>
        <v>0</v>
      </c>
      <c r="P4099" t="str">
        <f t="shared" si="316"/>
        <v>N/A</v>
      </c>
      <c r="Q4099" s="9" t="s">
        <v>8315</v>
      </c>
      <c r="R4099" t="s">
        <v>8316</v>
      </c>
      <c r="S4099" s="16">
        <f t="shared" ref="S4099:S4115" si="318">(((J4099/60)/60)/24)+DATE(1970,1,1)</f>
        <v>42344.824502314819</v>
      </c>
      <c r="T4099" s="16">
        <f t="shared" ref="T4099:T4115" si="319">(((I4099/60)/60)/24)+DATE(1970,1,1)</f>
        <v>42400.996527777781</v>
      </c>
      <c r="U4099">
        <f t="shared" ref="U4099:U4115" si="320">YEAR(S:S)</f>
        <v>2015</v>
      </c>
    </row>
    <row r="4100" spans="1:21" ht="43.2" x14ac:dyDescent="0.3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17"/>
        <v>0</v>
      </c>
      <c r="P4100" t="str">
        <f t="shared" ref="P4100:P4115" si="321">IFERROR(ROUND(E4100/L4100,2), "N/A")</f>
        <v>N/A</v>
      </c>
      <c r="Q4100" s="9" t="s">
        <v>8315</v>
      </c>
      <c r="R4100" t="s">
        <v>8316</v>
      </c>
      <c r="S4100" s="16">
        <f t="shared" si="318"/>
        <v>42495.722187499996</v>
      </c>
      <c r="T4100" s="16">
        <f t="shared" si="319"/>
        <v>42525.722187499996</v>
      </c>
      <c r="U4100">
        <f t="shared" si="320"/>
        <v>2016</v>
      </c>
    </row>
    <row r="4101" spans="1:21" ht="57.6" x14ac:dyDescent="0.3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ref="O4101:O4115" si="322">ROUND(E4101/D4101*100,0)</f>
        <v>1</v>
      </c>
      <c r="P4101">
        <f t="shared" si="321"/>
        <v>50</v>
      </c>
      <c r="Q4101" s="9" t="s">
        <v>8315</v>
      </c>
      <c r="R4101" t="s">
        <v>8316</v>
      </c>
      <c r="S4101" s="16">
        <f t="shared" si="318"/>
        <v>42570.850381944445</v>
      </c>
      <c r="T4101" s="16">
        <f t="shared" si="319"/>
        <v>42615.850381944445</v>
      </c>
      <c r="U4101">
        <f t="shared" si="320"/>
        <v>2016</v>
      </c>
    </row>
    <row r="4102" spans="1:21" ht="43.2" x14ac:dyDescent="0.3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2"/>
        <v>0</v>
      </c>
      <c r="P4102" t="str">
        <f t="shared" si="321"/>
        <v>N/A</v>
      </c>
      <c r="Q4102" s="9" t="s">
        <v>8315</v>
      </c>
      <c r="R4102" t="s">
        <v>8316</v>
      </c>
      <c r="S4102" s="16">
        <f t="shared" si="318"/>
        <v>41927.124884259261</v>
      </c>
      <c r="T4102" s="16">
        <f t="shared" si="319"/>
        <v>41937.124884259261</v>
      </c>
      <c r="U4102">
        <f t="shared" si="320"/>
        <v>2014</v>
      </c>
    </row>
    <row r="4103" spans="1:21" ht="43.2" x14ac:dyDescent="0.3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2"/>
        <v>0</v>
      </c>
      <c r="P4103" t="str">
        <f t="shared" si="321"/>
        <v>N/A</v>
      </c>
      <c r="Q4103" s="9" t="s">
        <v>8315</v>
      </c>
      <c r="R4103" t="s">
        <v>8316</v>
      </c>
      <c r="S4103" s="16">
        <f t="shared" si="318"/>
        <v>42730.903726851851</v>
      </c>
      <c r="T4103" s="16">
        <f t="shared" si="319"/>
        <v>42760.903726851851</v>
      </c>
      <c r="U4103">
        <f t="shared" si="320"/>
        <v>2016</v>
      </c>
    </row>
    <row r="4104" spans="1:21" ht="43.2" x14ac:dyDescent="0.3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2"/>
        <v>27</v>
      </c>
      <c r="P4104">
        <f t="shared" si="321"/>
        <v>22.83</v>
      </c>
      <c r="Q4104" s="9" t="s">
        <v>8315</v>
      </c>
      <c r="R4104" t="s">
        <v>8316</v>
      </c>
      <c r="S4104" s="16">
        <f t="shared" si="318"/>
        <v>42475.848067129627</v>
      </c>
      <c r="T4104" s="16">
        <f t="shared" si="319"/>
        <v>42505.848067129627</v>
      </c>
      <c r="U4104">
        <f t="shared" si="320"/>
        <v>2016</v>
      </c>
    </row>
    <row r="4105" spans="1:21" ht="43.2" x14ac:dyDescent="0.3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2"/>
        <v>10</v>
      </c>
      <c r="P4105">
        <f t="shared" si="321"/>
        <v>16.670000000000002</v>
      </c>
      <c r="Q4105" s="9" t="s">
        <v>8315</v>
      </c>
      <c r="R4105" t="s">
        <v>8316</v>
      </c>
      <c r="S4105" s="16">
        <f t="shared" si="318"/>
        <v>42188.83293981482</v>
      </c>
      <c r="T4105" s="16">
        <f t="shared" si="319"/>
        <v>42242.772222222222</v>
      </c>
      <c r="U4105">
        <f t="shared" si="320"/>
        <v>2015</v>
      </c>
    </row>
    <row r="4106" spans="1:21" ht="43.2" x14ac:dyDescent="0.3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2"/>
        <v>21</v>
      </c>
      <c r="P4106">
        <f t="shared" si="321"/>
        <v>45.79</v>
      </c>
      <c r="Q4106" s="9" t="s">
        <v>8315</v>
      </c>
      <c r="R4106" t="s">
        <v>8316</v>
      </c>
      <c r="S4106" s="16">
        <f t="shared" si="318"/>
        <v>42640.278171296297</v>
      </c>
      <c r="T4106" s="16">
        <f t="shared" si="319"/>
        <v>42670.278171296297</v>
      </c>
      <c r="U4106">
        <f t="shared" si="320"/>
        <v>2016</v>
      </c>
    </row>
    <row r="4107" spans="1:21" ht="57.6" x14ac:dyDescent="0.3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2"/>
        <v>7</v>
      </c>
      <c r="P4107">
        <f t="shared" si="321"/>
        <v>383.33</v>
      </c>
      <c r="Q4107" s="9" t="s">
        <v>8315</v>
      </c>
      <c r="R4107" t="s">
        <v>8316</v>
      </c>
      <c r="S4107" s="16">
        <f t="shared" si="318"/>
        <v>42697.010520833333</v>
      </c>
      <c r="T4107" s="16">
        <f t="shared" si="319"/>
        <v>42730.010520833333</v>
      </c>
      <c r="U4107">
        <f t="shared" si="320"/>
        <v>2016</v>
      </c>
    </row>
    <row r="4108" spans="1:21" ht="43.2" x14ac:dyDescent="0.3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2"/>
        <v>71</v>
      </c>
      <c r="P4108">
        <f t="shared" si="321"/>
        <v>106.97</v>
      </c>
      <c r="Q4108" s="9" t="s">
        <v>8315</v>
      </c>
      <c r="R4108" t="s">
        <v>8316</v>
      </c>
      <c r="S4108" s="16">
        <f t="shared" si="318"/>
        <v>42053.049375000002</v>
      </c>
      <c r="T4108" s="16">
        <f t="shared" si="319"/>
        <v>42096.041666666672</v>
      </c>
      <c r="U4108">
        <f t="shared" si="320"/>
        <v>2015</v>
      </c>
    </row>
    <row r="4109" spans="1:21" ht="43.2" x14ac:dyDescent="0.3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2"/>
        <v>2</v>
      </c>
      <c r="P4109">
        <f t="shared" si="321"/>
        <v>10.25</v>
      </c>
      <c r="Q4109" s="9" t="s">
        <v>8315</v>
      </c>
      <c r="R4109" t="s">
        <v>8316</v>
      </c>
      <c r="S4109" s="16">
        <f t="shared" si="318"/>
        <v>41883.916678240741</v>
      </c>
      <c r="T4109" s="16">
        <f t="shared" si="319"/>
        <v>41906.916678240741</v>
      </c>
      <c r="U4109">
        <f t="shared" si="320"/>
        <v>2014</v>
      </c>
    </row>
    <row r="4110" spans="1:21" ht="43.2" x14ac:dyDescent="0.3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2"/>
        <v>2</v>
      </c>
      <c r="P4110">
        <f t="shared" si="321"/>
        <v>59</v>
      </c>
      <c r="Q4110" s="9" t="s">
        <v>8315</v>
      </c>
      <c r="R4110" t="s">
        <v>8316</v>
      </c>
      <c r="S4110" s="16">
        <f t="shared" si="318"/>
        <v>42767.031678240746</v>
      </c>
      <c r="T4110" s="16">
        <f t="shared" si="319"/>
        <v>42797.208333333328</v>
      </c>
      <c r="U4110">
        <f t="shared" si="320"/>
        <v>2017</v>
      </c>
    </row>
    <row r="4111" spans="1:21" ht="43.2" x14ac:dyDescent="0.3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2"/>
        <v>0</v>
      </c>
      <c r="P4111" t="str">
        <f t="shared" si="321"/>
        <v>N/A</v>
      </c>
      <c r="Q4111" s="9" t="s">
        <v>8315</v>
      </c>
      <c r="R4111" t="s">
        <v>8316</v>
      </c>
      <c r="S4111" s="16">
        <f t="shared" si="318"/>
        <v>42307.539398148147</v>
      </c>
      <c r="T4111" s="16">
        <f t="shared" si="319"/>
        <v>42337.581064814818</v>
      </c>
      <c r="U4111">
        <f t="shared" si="320"/>
        <v>2015</v>
      </c>
    </row>
    <row r="4112" spans="1:21" ht="43.2" x14ac:dyDescent="0.3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2"/>
        <v>29</v>
      </c>
      <c r="P4112">
        <f t="shared" si="321"/>
        <v>14.33</v>
      </c>
      <c r="Q4112" s="9" t="s">
        <v>8315</v>
      </c>
      <c r="R4112" t="s">
        <v>8316</v>
      </c>
      <c r="S4112" s="16">
        <f t="shared" si="318"/>
        <v>42512.626747685179</v>
      </c>
      <c r="T4112" s="16">
        <f t="shared" si="319"/>
        <v>42572.626747685179</v>
      </c>
      <c r="U4112">
        <f t="shared" si="320"/>
        <v>2016</v>
      </c>
    </row>
    <row r="4113" spans="1:21" ht="43.2" x14ac:dyDescent="0.3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2"/>
        <v>3</v>
      </c>
      <c r="P4113">
        <f t="shared" si="321"/>
        <v>15.67</v>
      </c>
      <c r="Q4113" s="9" t="s">
        <v>8315</v>
      </c>
      <c r="R4113" t="s">
        <v>8316</v>
      </c>
      <c r="S4113" s="16">
        <f t="shared" si="318"/>
        <v>42029.135879629626</v>
      </c>
      <c r="T4113" s="16">
        <f t="shared" si="319"/>
        <v>42059.135879629626</v>
      </c>
      <c r="U4113">
        <f t="shared" si="320"/>
        <v>2015</v>
      </c>
    </row>
    <row r="4114" spans="1:21" ht="43.2" x14ac:dyDescent="0.3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2"/>
        <v>0</v>
      </c>
      <c r="P4114">
        <f t="shared" si="321"/>
        <v>1</v>
      </c>
      <c r="Q4114" s="9" t="s">
        <v>8315</v>
      </c>
      <c r="R4114" t="s">
        <v>8316</v>
      </c>
      <c r="S4114" s="16">
        <f t="shared" si="318"/>
        <v>42400.946597222224</v>
      </c>
      <c r="T4114" s="16">
        <f t="shared" si="319"/>
        <v>42428</v>
      </c>
      <c r="U4114">
        <f t="shared" si="320"/>
        <v>2016</v>
      </c>
    </row>
    <row r="4115" spans="1:21" ht="43.2" x14ac:dyDescent="0.3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2"/>
        <v>0</v>
      </c>
      <c r="P4115">
        <f t="shared" si="321"/>
        <v>1</v>
      </c>
      <c r="Q4115" s="9" t="s">
        <v>8315</v>
      </c>
      <c r="R4115" t="s">
        <v>8316</v>
      </c>
      <c r="S4115" s="16">
        <f t="shared" si="318"/>
        <v>42358.573182870372</v>
      </c>
      <c r="T4115" s="16">
        <f t="shared" si="319"/>
        <v>42377.273611111115</v>
      </c>
      <c r="U4115">
        <f t="shared" si="320"/>
        <v>2015</v>
      </c>
    </row>
  </sheetData>
  <autoFilter ref="A1:U4115" xr:uid="{00000000-0001-0000-0000-000000000000}">
    <filterColumn colId="17">
      <filters>
        <filter val="plays"/>
      </filters>
    </filterColumn>
  </autoFilter>
  <conditionalFormatting sqref="F1:F1048576">
    <cfRule type="cellIs" dxfId="3" priority="6" operator="equal">
      <formula>"canceled"</formula>
    </cfRule>
    <cfRule type="cellIs" dxfId="0" priority="7" operator="equal">
      <formula>"failed"</formula>
    </cfRule>
    <cfRule type="cellIs" dxfId="2" priority="8" operator="equal">
      <formula>"successful"</formula>
    </cfRule>
    <cfRule type="cellIs" dxfId="1" priority="9" operator="equal">
      <formula>"live"</formula>
    </cfRule>
  </conditionalFormatting>
  <conditionalFormatting sqref="O1:O1048576 P1">
    <cfRule type="colorScale" priority="5">
      <colorScale>
        <cfvo type="min"/>
        <cfvo type="percent" val="90"/>
        <color rgb="FFFF0000"/>
        <color theme="8" tint="-0.249977111117893"/>
      </colorScale>
    </cfRule>
  </conditionalFormatting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0D6645-BA5C-412F-AD38-202E6B301253}">
  <dimension ref="A1:E18"/>
  <sheetViews>
    <sheetView workbookViewId="0">
      <selection activeCell="A6" sqref="A6:A17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6" bestFit="1" customWidth="1"/>
    <col min="4" max="4" width="8.5546875" bestFit="1" customWidth="1"/>
    <col min="5" max="5" width="11" bestFit="1" customWidth="1"/>
    <col min="6" max="6" width="15.109375" bestFit="1" customWidth="1"/>
    <col min="7" max="7" width="18.21875" bestFit="1" customWidth="1"/>
    <col min="8" max="8" width="20" bestFit="1" customWidth="1"/>
    <col min="9" max="9" width="23" bestFit="1" customWidth="1"/>
    <col min="10" max="10" width="20" bestFit="1" customWidth="1"/>
    <col min="11" max="11" width="23" bestFit="1" customWidth="1"/>
  </cols>
  <sheetData>
    <row r="1" spans="1:5" x14ac:dyDescent="0.3">
      <c r="A1" s="10" t="s">
        <v>8386</v>
      </c>
      <c r="B1" t="s">
        <v>8363</v>
      </c>
    </row>
    <row r="2" spans="1:5" x14ac:dyDescent="0.3">
      <c r="A2" s="10" t="s">
        <v>8358</v>
      </c>
      <c r="B2" t="s">
        <v>8315</v>
      </c>
    </row>
    <row r="4" spans="1:5" x14ac:dyDescent="0.3">
      <c r="A4" s="10" t="s">
        <v>8364</v>
      </c>
      <c r="B4" s="10" t="s">
        <v>8362</v>
      </c>
    </row>
    <row r="5" spans="1:5" x14ac:dyDescent="0.3">
      <c r="A5" s="10" t="s">
        <v>8360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3">
      <c r="A6" s="21" t="s">
        <v>8398</v>
      </c>
      <c r="B6" s="12">
        <v>56</v>
      </c>
      <c r="C6" s="12">
        <v>33</v>
      </c>
      <c r="D6" s="12">
        <v>7</v>
      </c>
      <c r="E6" s="12">
        <v>96</v>
      </c>
    </row>
    <row r="7" spans="1:5" x14ac:dyDescent="0.3">
      <c r="A7" s="21" t="s">
        <v>8389</v>
      </c>
      <c r="B7" s="12">
        <v>71</v>
      </c>
      <c r="C7" s="12">
        <v>39</v>
      </c>
      <c r="D7" s="12">
        <v>3</v>
      </c>
      <c r="E7" s="12">
        <v>113</v>
      </c>
    </row>
    <row r="8" spans="1:5" x14ac:dyDescent="0.3">
      <c r="A8" s="21" t="s">
        <v>8393</v>
      </c>
      <c r="B8" s="12">
        <v>56</v>
      </c>
      <c r="C8" s="12">
        <v>33</v>
      </c>
      <c r="D8" s="12">
        <v>3</v>
      </c>
      <c r="E8" s="12">
        <v>92</v>
      </c>
    </row>
    <row r="9" spans="1:5" x14ac:dyDescent="0.3">
      <c r="A9" s="21" t="s">
        <v>8395</v>
      </c>
      <c r="B9" s="12">
        <v>71</v>
      </c>
      <c r="C9" s="12">
        <v>40</v>
      </c>
      <c r="D9" s="12">
        <v>2</v>
      </c>
      <c r="E9" s="12">
        <v>113</v>
      </c>
    </row>
    <row r="10" spans="1:5" x14ac:dyDescent="0.3">
      <c r="A10" s="21" t="s">
        <v>8391</v>
      </c>
      <c r="B10" s="12">
        <v>111</v>
      </c>
      <c r="C10" s="12">
        <v>52</v>
      </c>
      <c r="D10" s="12">
        <v>3</v>
      </c>
      <c r="E10" s="12">
        <v>166</v>
      </c>
    </row>
    <row r="11" spans="1:5" x14ac:dyDescent="0.3">
      <c r="A11" s="21" t="s">
        <v>8390</v>
      </c>
      <c r="B11" s="12">
        <v>100</v>
      </c>
      <c r="C11" s="12">
        <v>49</v>
      </c>
      <c r="D11" s="12">
        <v>4</v>
      </c>
      <c r="E11" s="12">
        <v>153</v>
      </c>
    </row>
    <row r="12" spans="1:5" x14ac:dyDescent="0.3">
      <c r="A12" s="21" t="s">
        <v>8388</v>
      </c>
      <c r="B12" s="12">
        <v>87</v>
      </c>
      <c r="C12" s="12">
        <v>50</v>
      </c>
      <c r="D12" s="12">
        <v>1</v>
      </c>
      <c r="E12" s="12">
        <v>138</v>
      </c>
    </row>
    <row r="13" spans="1:5" x14ac:dyDescent="0.3">
      <c r="A13" s="21" t="s">
        <v>8387</v>
      </c>
      <c r="B13" s="12">
        <v>72</v>
      </c>
      <c r="C13" s="12">
        <v>47</v>
      </c>
      <c r="D13" s="12">
        <v>4</v>
      </c>
      <c r="E13" s="12">
        <v>123</v>
      </c>
    </row>
    <row r="14" spans="1:5" x14ac:dyDescent="0.3">
      <c r="A14" s="21" t="s">
        <v>8396</v>
      </c>
      <c r="B14" s="12">
        <v>59</v>
      </c>
      <c r="C14" s="12">
        <v>34</v>
      </c>
      <c r="D14" s="12">
        <v>4</v>
      </c>
      <c r="E14" s="12">
        <v>97</v>
      </c>
    </row>
    <row r="15" spans="1:5" x14ac:dyDescent="0.3">
      <c r="A15" s="21" t="s">
        <v>8392</v>
      </c>
      <c r="B15" s="12">
        <v>65</v>
      </c>
      <c r="C15" s="12">
        <v>50</v>
      </c>
      <c r="D15" s="12"/>
      <c r="E15" s="12">
        <v>115</v>
      </c>
    </row>
    <row r="16" spans="1:5" x14ac:dyDescent="0.3">
      <c r="A16" s="21" t="s">
        <v>8394</v>
      </c>
      <c r="B16" s="12">
        <v>54</v>
      </c>
      <c r="C16" s="12">
        <v>31</v>
      </c>
      <c r="D16" s="12">
        <v>3</v>
      </c>
      <c r="E16" s="12">
        <v>88</v>
      </c>
    </row>
    <row r="17" spans="1:5" x14ac:dyDescent="0.3">
      <c r="A17" s="21" t="s">
        <v>8397</v>
      </c>
      <c r="B17" s="12">
        <v>37</v>
      </c>
      <c r="C17" s="12">
        <v>35</v>
      </c>
      <c r="D17" s="12">
        <v>3</v>
      </c>
      <c r="E17" s="12">
        <v>75</v>
      </c>
    </row>
    <row r="18" spans="1:5" x14ac:dyDescent="0.3">
      <c r="A18" s="21" t="s">
        <v>8361</v>
      </c>
      <c r="B18" s="12">
        <v>839</v>
      </c>
      <c r="C18" s="12">
        <v>493</v>
      </c>
      <c r="D18" s="12">
        <v>37</v>
      </c>
      <c r="E18" s="12">
        <v>1369</v>
      </c>
    </row>
  </sheetData>
  <phoneticPr fontId="4" type="noConversion"/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CA6C2-78C0-4353-9E53-1A03D4F02685}">
  <dimension ref="A1:H13"/>
  <sheetViews>
    <sheetView workbookViewId="0">
      <selection activeCell="H24" sqref="H24:I24"/>
    </sheetView>
  </sheetViews>
  <sheetFormatPr defaultRowHeight="14.4" x14ac:dyDescent="0.3"/>
  <cols>
    <col min="1" max="1" width="13.77734375" bestFit="1" customWidth="1"/>
    <col min="2" max="2" width="17.6640625" bestFit="1" customWidth="1"/>
    <col min="3" max="3" width="13.88671875" bestFit="1" customWidth="1"/>
    <col min="4" max="4" width="16.5546875" bestFit="1" customWidth="1"/>
    <col min="5" max="5" width="12.77734375" bestFit="1" customWidth="1"/>
    <col min="6" max="6" width="20.77734375" bestFit="1" customWidth="1"/>
    <col min="7" max="7" width="16.5546875" bestFit="1" customWidth="1"/>
    <col min="8" max="8" width="19.33203125" bestFit="1" customWidth="1"/>
  </cols>
  <sheetData>
    <row r="1" spans="1:8" x14ac:dyDescent="0.3">
      <c r="A1" t="s">
        <v>8399</v>
      </c>
      <c r="B1" t="s">
        <v>8400</v>
      </c>
      <c r="C1" t="s">
        <v>8401</v>
      </c>
      <c r="D1" t="s">
        <v>8402</v>
      </c>
      <c r="E1" t="s">
        <v>8403</v>
      </c>
      <c r="F1" t="s">
        <v>8404</v>
      </c>
      <c r="G1" t="s">
        <v>8405</v>
      </c>
      <c r="H1" t="s">
        <v>8406</v>
      </c>
    </row>
    <row r="2" spans="1:8" x14ac:dyDescent="0.3">
      <c r="A2" t="s">
        <v>8407</v>
      </c>
      <c r="B2">
        <f>COUNTIFS(KickStarter!$F:$F,"=successful",KickStarter!$D:$D,"&lt;1000",KickStarter!$R:$R, "=plays")</f>
        <v>141</v>
      </c>
      <c r="C2">
        <f>COUNTIFS(KickStarter!$F:$F,"=failed",KickStarter!$D:$D,"&lt;1000",KickStarter!$R:$R, "=plays")</f>
        <v>45</v>
      </c>
      <c r="D2">
        <f>COUNTIFS(KickStarter!$F:$F,"=canceled",KickStarter!$D:$D,"&lt;1000",KickStarter!$R:$R, "=plays")</f>
        <v>0</v>
      </c>
      <c r="E2">
        <f>SUM(B2:D2)</f>
        <v>186</v>
      </c>
      <c r="F2" s="22">
        <f>(B2/E2)</f>
        <v>0.75806451612903225</v>
      </c>
      <c r="G2" s="22">
        <f>(C2/E2)</f>
        <v>0.24193548387096775</v>
      </c>
      <c r="H2" s="22">
        <f>D2/E2</f>
        <v>0</v>
      </c>
    </row>
    <row r="3" spans="1:8" x14ac:dyDescent="0.3">
      <c r="A3" t="s">
        <v>8408</v>
      </c>
      <c r="B3">
        <f>COUNTIFS(KickStarter!$F:$F,"=successful",KickStarter!$D:$D,"&gt;=1000",KickStarter!$D:$D,"&lt;=4999",KickStarter!$R:$R, "=plays")</f>
        <v>388</v>
      </c>
      <c r="C3">
        <f>COUNTIFS(KickStarter!$F:$F,"=failed",KickStarter!$D:$D,"&gt;=1000",KickStarter!$D:$D,"&lt;=4999",KickStarter!$R:$R, "=plays")</f>
        <v>146</v>
      </c>
      <c r="D3">
        <f>COUNTIFS(KickStarter!$F:$F,"=canceled",KickStarter!$D:$D,"&gt;=1000",KickStarter!$D:$D,"&lt;=4999",KickStarter!$R:$R, "=plays")</f>
        <v>0</v>
      </c>
      <c r="E3">
        <f t="shared" ref="E3:E13" si="0">SUM(B3:D3)</f>
        <v>534</v>
      </c>
      <c r="F3" s="22">
        <f t="shared" ref="F3:F13" si="1">(B3/E3)</f>
        <v>0.72659176029962547</v>
      </c>
      <c r="G3" s="22">
        <f t="shared" ref="G3:G13" si="2">(C3/E3)</f>
        <v>0.27340823970037453</v>
      </c>
      <c r="H3" s="22">
        <f t="shared" ref="H3:H13" si="3">D3/E3</f>
        <v>0</v>
      </c>
    </row>
    <row r="4" spans="1:8" x14ac:dyDescent="0.3">
      <c r="A4" t="s">
        <v>8409</v>
      </c>
      <c r="B4">
        <f>COUNTIFS(KickStarter!$F:$F,"=successful",KickStarter!$D:$D,"&gt;=5000",KickStarter!$D:$D,"&lt;=9999",KickStarter!$R:$R, "=plays")</f>
        <v>93</v>
      </c>
      <c r="C4">
        <f>COUNTIFS(KickStarter!$F:$F,"=failed",KickStarter!$D:$D,"&gt;=5000",KickStarter!$D:$D,"&lt;=9999",KickStarter!$R:$R, "=plays")</f>
        <v>76</v>
      </c>
      <c r="D4">
        <f>COUNTIFS(KickStarter!$F:$F,"=canceled",KickStarter!$D:$D,"&gt;=5000",KickStarter!$D:$D,"&lt;=9999",KickStarter!$R:$R, "=plays")</f>
        <v>0</v>
      </c>
      <c r="E4">
        <f t="shared" si="0"/>
        <v>169</v>
      </c>
      <c r="F4" s="22">
        <f t="shared" si="1"/>
        <v>0.55029585798816572</v>
      </c>
      <c r="G4" s="22">
        <f t="shared" si="2"/>
        <v>0.44970414201183434</v>
      </c>
      <c r="H4" s="22">
        <f t="shared" si="3"/>
        <v>0</v>
      </c>
    </row>
    <row r="5" spans="1:8" x14ac:dyDescent="0.3">
      <c r="A5" t="s">
        <v>8410</v>
      </c>
      <c r="B5">
        <f>COUNTIFS(KickStarter!$F:$F,"=successful",KickStarter!$D:$D,"&gt;=10000",KickStarter!$D:$D,"&lt;=14999",KickStarter!$R:$R, "=plays")</f>
        <v>39</v>
      </c>
      <c r="C5">
        <f>COUNTIFS(KickStarter!$F:$F,"=successful",KickStarter!$D:$D,"&gt;=10000",KickStarter!$D:$D,"&lt;=14999",KickStarter!$R:$R, "=plays")</f>
        <v>39</v>
      </c>
      <c r="D5">
        <f>COUNTIFS(KickStarter!$F:$F,"=canceled",KickStarter!$D:$D,"&gt;=10000",KickStarter!$D:$D,"&lt;=14999",KickStarter!$R:$R, "=plays")</f>
        <v>0</v>
      </c>
      <c r="E5">
        <f t="shared" si="0"/>
        <v>78</v>
      </c>
      <c r="F5" s="22">
        <f t="shared" si="1"/>
        <v>0.5</v>
      </c>
      <c r="G5" s="22">
        <f t="shared" si="2"/>
        <v>0.5</v>
      </c>
      <c r="H5" s="22">
        <f t="shared" si="3"/>
        <v>0</v>
      </c>
    </row>
    <row r="6" spans="1:8" x14ac:dyDescent="0.3">
      <c r="A6" t="s">
        <v>8411</v>
      </c>
      <c r="B6">
        <f>COUNTIFS(KickStarter!$F:$F,"=successful",KickStarter!$D:$D,"&gt;=15000",KickStarter!$D:$D,"&lt;=19999",KickStarter!$R:$R, "=plays")</f>
        <v>12</v>
      </c>
      <c r="C6">
        <f>COUNTIFS(KickStarter!$F:$F,"=failed",KickStarter!$D:$D,"&gt;=15000",KickStarter!$D:$D,"&lt;=19999",KickStarter!$R:$R, "=plays")</f>
        <v>12</v>
      </c>
      <c r="D6">
        <f>COUNTIFS(KickStarter!$F:$F,"=canceled",KickStarter!$D:$D,"&gt;=15000",KickStarter!$D:$D,"&lt;=19999",KickStarter!$R:$R, "=plays")</f>
        <v>0</v>
      </c>
      <c r="E6">
        <f t="shared" si="0"/>
        <v>24</v>
      </c>
      <c r="F6" s="22">
        <f t="shared" si="1"/>
        <v>0.5</v>
      </c>
      <c r="G6" s="22">
        <f t="shared" si="2"/>
        <v>0.5</v>
      </c>
      <c r="H6" s="22">
        <f t="shared" si="3"/>
        <v>0</v>
      </c>
    </row>
    <row r="7" spans="1:8" x14ac:dyDescent="0.3">
      <c r="A7" t="s">
        <v>8412</v>
      </c>
      <c r="B7">
        <f>COUNTIFS(KickStarter!$F:$F,"=successful",KickStarter!$D:$D,"&gt;=20000",KickStarter!$D:$D,"&lt;=24999",KickStarter!$R:$R, "=plays")</f>
        <v>9</v>
      </c>
      <c r="C7">
        <f>COUNTIFS(KickStarter!$F:$F,"=failed",KickStarter!$D:$D,"&gt;=20000",KickStarter!$D:$D,"&lt;=24999",KickStarter!$R:$R, "=plays")</f>
        <v>11</v>
      </c>
      <c r="D7">
        <f>COUNTIFS(KickStarter!$F:$F,"=canceled",KickStarter!$D:$D,"&gt;=20000",KickStarter!$D:$D,"&lt;=24999",KickStarter!$R:$R, "=plays")</f>
        <v>0</v>
      </c>
      <c r="E7">
        <f t="shared" si="0"/>
        <v>20</v>
      </c>
      <c r="F7" s="22">
        <f t="shared" si="1"/>
        <v>0.45</v>
      </c>
      <c r="G7" s="22">
        <f t="shared" si="2"/>
        <v>0.55000000000000004</v>
      </c>
      <c r="H7" s="22">
        <f t="shared" si="3"/>
        <v>0</v>
      </c>
    </row>
    <row r="8" spans="1:8" x14ac:dyDescent="0.3">
      <c r="A8" t="s">
        <v>8413</v>
      </c>
      <c r="B8">
        <f>COUNTIFS(KickStarter!$F:$F,"=successful",KickStarter!$D:$D,"&gt;=25000",KickStarter!$D:$D,"&lt;=29999",KickStarter!$R:$R, "=plays")</f>
        <v>1</v>
      </c>
      <c r="C8">
        <f>COUNTIFS(KickStarter!$F:$F,"=failed",KickStarter!$D:$D,"&gt;=25000",KickStarter!$D:$D,"&lt;=29999",KickStarter!$R:$R, "=plays")</f>
        <v>4</v>
      </c>
      <c r="D8">
        <f>COUNTIFS(KickStarter!$F:$F,"=canceled",KickStarter!$D:$D,"&gt;=25000",KickStarter!$D:$D,"&lt;=29999",KickStarter!$R:$R, "=plays")</f>
        <v>0</v>
      </c>
      <c r="E8">
        <f t="shared" si="0"/>
        <v>5</v>
      </c>
      <c r="F8" s="22">
        <f t="shared" si="1"/>
        <v>0.2</v>
      </c>
      <c r="G8" s="22">
        <f t="shared" si="2"/>
        <v>0.8</v>
      </c>
      <c r="H8" s="22">
        <f t="shared" si="3"/>
        <v>0</v>
      </c>
    </row>
    <row r="9" spans="1:8" x14ac:dyDescent="0.3">
      <c r="A9" t="s">
        <v>8414</v>
      </c>
      <c r="B9">
        <f>COUNTIFS(KickStarter!$F:$F,"=successful",KickStarter!$D:$D,"&gt;=30000",KickStarter!$D:$D,"&lt;=34999",KickStarter!$R:$R, "=plays")</f>
        <v>3</v>
      </c>
      <c r="C9">
        <f>COUNTIFS(KickStarter!$F:$F,"=failed",KickStarter!$D:$D,"&gt;=30000",KickStarter!$D:$D,"&lt;=34999",KickStarter!$R:$R, "=plays")</f>
        <v>8</v>
      </c>
      <c r="D9">
        <f>COUNTIFS(KickStarter!$F:$F,"=canceled",KickStarter!$D:$D,"&gt;=30000",KickStarter!$D:$D,"&lt;=34999",KickStarter!$R:$R, "=plays")</f>
        <v>0</v>
      </c>
      <c r="E9">
        <f t="shared" si="0"/>
        <v>11</v>
      </c>
      <c r="F9" s="22">
        <f t="shared" si="1"/>
        <v>0.27272727272727271</v>
      </c>
      <c r="G9" s="22">
        <f t="shared" si="2"/>
        <v>0.72727272727272729</v>
      </c>
      <c r="H9" s="22">
        <f t="shared" si="3"/>
        <v>0</v>
      </c>
    </row>
    <row r="10" spans="1:8" x14ac:dyDescent="0.3">
      <c r="A10" t="s">
        <v>8415</v>
      </c>
      <c r="B10">
        <f>COUNTIFS(KickStarter!$F:$F,"=successful",KickStarter!$D:$D,"&gt;=35000",KickStarter!$D:$D,"&lt;=39999",KickStarter!$R:$R, "=plays")</f>
        <v>4</v>
      </c>
      <c r="C10">
        <f>COUNTIFS(KickStarter!$F:$F,"=failed",KickStarter!$D:$D,"&gt;=35000",KickStarter!$D:$D,"&lt;=39999",KickStarter!$R:$R, "=plays")</f>
        <v>2</v>
      </c>
      <c r="D10">
        <f>COUNTIFS(KickStarter!$F:$F,"=canceled",KickStarter!$D:$D,"&gt;=35000",KickStarter!$D:$D,"&lt;=39999",KickStarter!$R:$R, "=plays")</f>
        <v>0</v>
      </c>
      <c r="E10">
        <f t="shared" si="0"/>
        <v>6</v>
      </c>
      <c r="F10" s="22">
        <f t="shared" si="1"/>
        <v>0.66666666666666663</v>
      </c>
      <c r="G10" s="22">
        <f t="shared" si="2"/>
        <v>0.33333333333333331</v>
      </c>
      <c r="H10" s="22">
        <f t="shared" si="3"/>
        <v>0</v>
      </c>
    </row>
    <row r="11" spans="1:8" x14ac:dyDescent="0.3">
      <c r="A11" t="s">
        <v>8416</v>
      </c>
      <c r="B11">
        <f>COUNTIFS(KickStarter!$F:$F,"=successful",KickStarter!$D:$D,"&gt;=40000",KickStarter!$D:$D,"&lt;=44999",KickStarter!$R:$R, "=plays")</f>
        <v>2</v>
      </c>
      <c r="C11">
        <f>COUNTIFS(KickStarter!$F:$F,"=failed",KickStarter!$D:$D,"&gt;=40000",KickStarter!$D:$D,"&lt;=44999",KickStarter!$R:$R, "=plays")</f>
        <v>1</v>
      </c>
      <c r="D11">
        <f>COUNTIFS(KickStarter!$F:$F,"=canceled",KickStarter!$D:$D,"&gt;=40000",KickStarter!$D:$D,"&lt;=44999",KickStarter!$R:$R, "=plays")</f>
        <v>0</v>
      </c>
      <c r="E11">
        <f t="shared" si="0"/>
        <v>3</v>
      </c>
      <c r="F11" s="22">
        <f t="shared" si="1"/>
        <v>0.66666666666666663</v>
      </c>
      <c r="G11" s="22">
        <f t="shared" si="2"/>
        <v>0.33333333333333331</v>
      </c>
      <c r="H11" s="22">
        <f t="shared" si="3"/>
        <v>0</v>
      </c>
    </row>
    <row r="12" spans="1:8" x14ac:dyDescent="0.3">
      <c r="A12" t="s">
        <v>8417</v>
      </c>
      <c r="B12">
        <f>COUNTIFS(KickStarter!$F:$F,"=successful",KickStarter!$D:$D,"&gt;=45000",KickStarter!$D:$D,"&lt;=49999",KickStarter!$R:$R, "=plays")</f>
        <v>0</v>
      </c>
      <c r="C12">
        <f>COUNTIFS(KickStarter!$F:$F,"=failed",KickStarter!$D:$D,"&gt;=45000",KickStarter!$D:$D,"&lt;=49999",KickStarter!$R:$R, "=plays")</f>
        <v>1</v>
      </c>
      <c r="D12">
        <f>COUNTIFS(KickStarter!$F:$F,"=canceled",KickStarter!$D:$D,"&gt;=45000",KickStarter!$D:$D,"&lt;=49999",KickStarter!$R:$R, "=plays")</f>
        <v>0</v>
      </c>
      <c r="E12">
        <f t="shared" si="0"/>
        <v>1</v>
      </c>
      <c r="F12" s="22">
        <f t="shared" si="1"/>
        <v>0</v>
      </c>
      <c r="G12" s="22">
        <f t="shared" si="2"/>
        <v>1</v>
      </c>
      <c r="H12" s="22">
        <f t="shared" si="3"/>
        <v>0</v>
      </c>
    </row>
    <row r="13" spans="1:8" x14ac:dyDescent="0.3">
      <c r="A13" t="s">
        <v>8418</v>
      </c>
      <c r="B13">
        <f>COUNTIFS(KickStarter!$F:$F,"=successful",KickStarter!$D:$D,"&gt;=50000",KickStarter!$R:$R, "=plays")</f>
        <v>2</v>
      </c>
      <c r="C13">
        <f>COUNTIFS(KickStarter!$F:$F,"=failed",KickStarter!$D:$D,"&gt;=50000",KickStarter!$R:$R, "=plays")</f>
        <v>14</v>
      </c>
      <c r="D13">
        <f>COUNTIFS(KickStarter!$F:$F,"=canceled",KickStarter!$D:$D,"&gt;=50000",KickStarter!$R:$R, "=plays")</f>
        <v>0</v>
      </c>
      <c r="E13">
        <f t="shared" si="0"/>
        <v>16</v>
      </c>
      <c r="F13" s="22">
        <f t="shared" si="1"/>
        <v>0.125</v>
      </c>
      <c r="G13" s="22">
        <f t="shared" si="2"/>
        <v>0.875</v>
      </c>
      <c r="H13" s="22">
        <f t="shared" si="3"/>
        <v>0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D4D0E7-31A8-4578-920A-D1684F0C6AD2}">
  <sheetPr codeName="Sheet10"/>
  <dimension ref="A1:T251"/>
  <sheetViews>
    <sheetView workbookViewId="0">
      <selection activeCell="B2" sqref="B2"/>
    </sheetView>
  </sheetViews>
  <sheetFormatPr defaultRowHeight="14.4" x14ac:dyDescent="0.3"/>
  <sheetData>
    <row r="1" spans="1:20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3" t="s">
        <v>8358</v>
      </c>
      <c r="R1" s="14" t="s">
        <v>8359</v>
      </c>
      <c r="S1" s="15" t="s">
        <v>8365</v>
      </c>
      <c r="T1" s="16" t="s">
        <v>8366</v>
      </c>
    </row>
    <row r="2" spans="1:20" ht="244.8" x14ac:dyDescent="0.3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 t="s">
        <v>7235</v>
      </c>
      <c r="Q2" s="9" t="s">
        <v>8315</v>
      </c>
      <c r="R2" t="s">
        <v>8316</v>
      </c>
      <c r="S2" s="16">
        <v>42492.737847222219</v>
      </c>
      <c r="T2" s="16">
        <v>42534.166666666672</v>
      </c>
    </row>
    <row r="3" spans="1:20" ht="201.6" x14ac:dyDescent="0.3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9" t="s">
        <v>8315</v>
      </c>
      <c r="R3" t="s">
        <v>8316</v>
      </c>
      <c r="S3" s="16">
        <v>42103.016585648147</v>
      </c>
      <c r="T3" s="16">
        <v>42163.016585648147</v>
      </c>
    </row>
    <row r="4" spans="1:20" ht="259.2" x14ac:dyDescent="0.3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 t="s">
        <v>7235</v>
      </c>
      <c r="Q4" s="9" t="s">
        <v>8315</v>
      </c>
      <c r="R4" t="s">
        <v>8316</v>
      </c>
      <c r="S4" s="16">
        <v>42108.692060185189</v>
      </c>
      <c r="T4" s="16">
        <v>42153.692060185189</v>
      </c>
    </row>
    <row r="5" spans="1:20" ht="244.8" x14ac:dyDescent="0.3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 t="s">
        <v>7235</v>
      </c>
      <c r="Q5" s="9" t="s">
        <v>8315</v>
      </c>
      <c r="R5" t="s">
        <v>8316</v>
      </c>
      <c r="S5" s="16">
        <v>42453.806307870371</v>
      </c>
      <c r="T5" s="16">
        <v>42513.806307870371</v>
      </c>
    </row>
    <row r="6" spans="1:20" ht="230.4" x14ac:dyDescent="0.3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9" t="s">
        <v>8315</v>
      </c>
      <c r="R6" t="s">
        <v>8316</v>
      </c>
      <c r="S6" s="16">
        <v>42123.648831018523</v>
      </c>
      <c r="T6" s="16">
        <v>42153.648831018523</v>
      </c>
    </row>
    <row r="7" spans="1:20" ht="273.60000000000002" x14ac:dyDescent="0.3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9" t="s">
        <v>8315</v>
      </c>
      <c r="R7" t="s">
        <v>8316</v>
      </c>
      <c r="S7" s="16">
        <v>41858.007071759261</v>
      </c>
      <c r="T7" s="16">
        <v>41888.007071759261</v>
      </c>
    </row>
    <row r="8" spans="1:20" ht="216" x14ac:dyDescent="0.3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9" t="s">
        <v>8315</v>
      </c>
      <c r="R8" t="s">
        <v>8316</v>
      </c>
      <c r="S8" s="16">
        <v>41781.045173611114</v>
      </c>
      <c r="T8" s="16">
        <v>41811.045173611114</v>
      </c>
    </row>
    <row r="9" spans="1:20" ht="273.60000000000002" x14ac:dyDescent="0.3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9" t="s">
        <v>8315</v>
      </c>
      <c r="R9" t="s">
        <v>8316</v>
      </c>
      <c r="S9" s="16">
        <v>42370.007766203707</v>
      </c>
      <c r="T9" s="16">
        <v>42398.981944444444</v>
      </c>
    </row>
    <row r="10" spans="1:20" ht="216" x14ac:dyDescent="0.3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9" t="s">
        <v>8315</v>
      </c>
      <c r="R10" t="s">
        <v>8316</v>
      </c>
      <c r="S10" s="16">
        <v>42165.037581018521</v>
      </c>
      <c r="T10" s="16">
        <v>42224.898611111115</v>
      </c>
    </row>
    <row r="11" spans="1:20" ht="259.2" x14ac:dyDescent="0.3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9" t="s">
        <v>8315</v>
      </c>
      <c r="R11" t="s">
        <v>8316</v>
      </c>
      <c r="S11" s="16">
        <v>42480.800648148142</v>
      </c>
      <c r="T11" s="16">
        <v>42540.800648148142</v>
      </c>
    </row>
    <row r="12" spans="1:20" ht="216" x14ac:dyDescent="0.3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9" t="s">
        <v>8315</v>
      </c>
      <c r="R12" t="s">
        <v>8316</v>
      </c>
      <c r="S12" s="16">
        <v>41784.789687500001</v>
      </c>
      <c r="T12" s="16">
        <v>41814.789687500001</v>
      </c>
    </row>
    <row r="13" spans="1:20" ht="273.60000000000002" x14ac:dyDescent="0.3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9" t="s">
        <v>8315</v>
      </c>
      <c r="R13" t="s">
        <v>8316</v>
      </c>
      <c r="S13" s="16">
        <v>41831.675034722226</v>
      </c>
      <c r="T13" s="16">
        <v>41891.675034722226</v>
      </c>
    </row>
    <row r="14" spans="1:20" ht="273.60000000000002" x14ac:dyDescent="0.3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 t="s">
        <v>7235</v>
      </c>
      <c r="Q14" s="9" t="s">
        <v>8315</v>
      </c>
      <c r="R14" t="s">
        <v>8316</v>
      </c>
      <c r="S14" s="16">
        <v>41950.114108796297</v>
      </c>
      <c r="T14" s="16">
        <v>42010.114108796297</v>
      </c>
    </row>
    <row r="15" spans="1:20" ht="259.2" x14ac:dyDescent="0.3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9" t="s">
        <v>8315</v>
      </c>
      <c r="R15" t="s">
        <v>8316</v>
      </c>
      <c r="S15" s="16">
        <v>42627.955104166671</v>
      </c>
      <c r="T15" s="16">
        <v>42657.916666666672</v>
      </c>
    </row>
    <row r="16" spans="1:20" ht="273.60000000000002" x14ac:dyDescent="0.3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9" t="s">
        <v>8315</v>
      </c>
      <c r="R16" t="s">
        <v>8316</v>
      </c>
      <c r="S16" s="16">
        <v>42531.195277777777</v>
      </c>
      <c r="T16" s="16">
        <v>42555.166666666672</v>
      </c>
    </row>
    <row r="17" spans="1:20" ht="259.2" x14ac:dyDescent="0.3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9" t="s">
        <v>8315</v>
      </c>
      <c r="R17" t="s">
        <v>8316</v>
      </c>
      <c r="S17" s="16">
        <v>42618.827013888891</v>
      </c>
      <c r="T17" s="16">
        <v>42648.827013888891</v>
      </c>
    </row>
    <row r="18" spans="1:20" ht="273.60000000000002" x14ac:dyDescent="0.3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9" t="s">
        <v>8315</v>
      </c>
      <c r="R18" t="s">
        <v>8316</v>
      </c>
      <c r="S18" s="16">
        <v>42540.593530092592</v>
      </c>
      <c r="T18" s="16">
        <v>42570.593530092592</v>
      </c>
    </row>
    <row r="19" spans="1:20" ht="273.60000000000002" x14ac:dyDescent="0.3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9" t="s">
        <v>8315</v>
      </c>
      <c r="R19" t="s">
        <v>8316</v>
      </c>
      <c r="S19" s="16">
        <v>41746.189409722225</v>
      </c>
      <c r="T19" s="16">
        <v>41776.189409722225</v>
      </c>
    </row>
    <row r="20" spans="1:20" ht="216" x14ac:dyDescent="0.3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9" t="s">
        <v>8315</v>
      </c>
      <c r="R20" t="s">
        <v>8316</v>
      </c>
      <c r="S20" s="16">
        <v>41974.738576388889</v>
      </c>
      <c r="T20" s="16">
        <v>41994.738576388889</v>
      </c>
    </row>
    <row r="21" spans="1:20" ht="158.4" x14ac:dyDescent="0.3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 t="s">
        <v>7235</v>
      </c>
      <c r="Q21" s="9" t="s">
        <v>8315</v>
      </c>
      <c r="R21" t="s">
        <v>8316</v>
      </c>
      <c r="S21" s="16">
        <v>42115.11618055556</v>
      </c>
      <c r="T21" s="16">
        <v>42175.11618055556</v>
      </c>
    </row>
    <row r="22" spans="1:20" ht="259.2" x14ac:dyDescent="0.3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9" t="s">
        <v>8315</v>
      </c>
      <c r="R22" t="s">
        <v>8316</v>
      </c>
      <c r="S22" s="16">
        <v>42002.817488425921</v>
      </c>
      <c r="T22" s="16">
        <v>42032.817488425921</v>
      </c>
    </row>
    <row r="23" spans="1:20" ht="259.2" x14ac:dyDescent="0.3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9" t="s">
        <v>8315</v>
      </c>
      <c r="R23" t="s">
        <v>8316</v>
      </c>
      <c r="S23" s="16">
        <v>42722.84474537037</v>
      </c>
      <c r="T23" s="16">
        <v>42752.84474537037</v>
      </c>
    </row>
    <row r="24" spans="1:20" ht="244.8" x14ac:dyDescent="0.3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9" t="s">
        <v>8315</v>
      </c>
      <c r="R24" t="s">
        <v>8316</v>
      </c>
      <c r="S24" s="16">
        <v>42465.128391203703</v>
      </c>
      <c r="T24" s="16">
        <v>42495.128391203703</v>
      </c>
    </row>
    <row r="25" spans="1:20" ht="230.4" x14ac:dyDescent="0.3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 t="s">
        <v>7235</v>
      </c>
      <c r="Q25" s="9" t="s">
        <v>8315</v>
      </c>
      <c r="R25" t="s">
        <v>8316</v>
      </c>
      <c r="S25" s="16">
        <v>42171.743969907402</v>
      </c>
      <c r="T25" s="16">
        <v>42201.743969907402</v>
      </c>
    </row>
    <row r="26" spans="1:20" ht="230.4" x14ac:dyDescent="0.3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9" t="s">
        <v>8315</v>
      </c>
      <c r="R26" t="s">
        <v>8316</v>
      </c>
      <c r="S26" s="16">
        <v>42672.955138888887</v>
      </c>
      <c r="T26" s="16">
        <v>42704.708333333328</v>
      </c>
    </row>
    <row r="27" spans="1:20" ht="201.6" x14ac:dyDescent="0.3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9" t="s">
        <v>8315</v>
      </c>
      <c r="R27" t="s">
        <v>8316</v>
      </c>
      <c r="S27" s="16">
        <v>42359.725243055553</v>
      </c>
      <c r="T27" s="16">
        <v>42389.725243055553</v>
      </c>
    </row>
    <row r="28" spans="1:20" ht="273.60000000000002" x14ac:dyDescent="0.3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9" t="s">
        <v>8315</v>
      </c>
      <c r="R28" t="s">
        <v>8316</v>
      </c>
      <c r="S28" s="16">
        <v>42192.905694444446</v>
      </c>
      <c r="T28" s="16">
        <v>42236.711805555555</v>
      </c>
    </row>
    <row r="29" spans="1:20" ht="273.60000000000002" x14ac:dyDescent="0.3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 t="s">
        <v>7235</v>
      </c>
      <c r="Q29" s="9" t="s">
        <v>8315</v>
      </c>
      <c r="R29" t="s">
        <v>8316</v>
      </c>
      <c r="S29" s="16">
        <v>41916.597638888888</v>
      </c>
      <c r="T29" s="16">
        <v>41976.639305555553</v>
      </c>
    </row>
    <row r="30" spans="1:20" ht="244.8" x14ac:dyDescent="0.3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9" t="s">
        <v>8315</v>
      </c>
      <c r="R30" t="s">
        <v>8316</v>
      </c>
      <c r="S30" s="16">
        <v>42461.596273148149</v>
      </c>
      <c r="T30" s="16">
        <v>42491.596273148149</v>
      </c>
    </row>
    <row r="31" spans="1:20" ht="259.2" x14ac:dyDescent="0.3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9" t="s">
        <v>8315</v>
      </c>
      <c r="R31" t="s">
        <v>8316</v>
      </c>
      <c r="S31" s="16">
        <v>42370.90320601852</v>
      </c>
      <c r="T31" s="16">
        <v>42406.207638888889</v>
      </c>
    </row>
    <row r="32" spans="1:20" ht="172.8" x14ac:dyDescent="0.3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9" t="s">
        <v>8315</v>
      </c>
      <c r="R32" t="s">
        <v>8316</v>
      </c>
      <c r="S32" s="16">
        <v>41948.727256944447</v>
      </c>
      <c r="T32" s="16">
        <v>41978.727256944447</v>
      </c>
    </row>
    <row r="33" spans="1:20" ht="172.8" x14ac:dyDescent="0.3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9" t="s">
        <v>8315</v>
      </c>
      <c r="R33" t="s">
        <v>8316</v>
      </c>
      <c r="S33" s="16">
        <v>42047.07640046296</v>
      </c>
      <c r="T33" s="16">
        <v>42077.034733796296</v>
      </c>
    </row>
    <row r="34" spans="1:20" ht="244.8" x14ac:dyDescent="0.3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9" t="s">
        <v>8315</v>
      </c>
      <c r="R34" t="s">
        <v>8316</v>
      </c>
      <c r="S34" s="16">
        <v>42261.632916666669</v>
      </c>
      <c r="T34" s="16">
        <v>42266.165972222225</v>
      </c>
    </row>
    <row r="35" spans="1:20" ht="230.4" x14ac:dyDescent="0.3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9" t="s">
        <v>8315</v>
      </c>
      <c r="R35" t="s">
        <v>8316</v>
      </c>
      <c r="S35" s="16">
        <v>41985.427361111113</v>
      </c>
      <c r="T35" s="16">
        <v>42015.427361111113</v>
      </c>
    </row>
    <row r="36" spans="1:20" ht="259.2" x14ac:dyDescent="0.3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 t="s">
        <v>7235</v>
      </c>
      <c r="Q36" s="9" t="s">
        <v>8315</v>
      </c>
      <c r="R36" t="s">
        <v>8316</v>
      </c>
      <c r="S36" s="16">
        <v>41922.535185185188</v>
      </c>
      <c r="T36" s="16">
        <v>41930.207638888889</v>
      </c>
    </row>
    <row r="37" spans="1:20" ht="201.6" x14ac:dyDescent="0.3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9" t="s">
        <v>8315</v>
      </c>
      <c r="R37" t="s">
        <v>8316</v>
      </c>
      <c r="S37" s="16">
        <v>41850.863252314812</v>
      </c>
      <c r="T37" s="16">
        <v>41880.863252314812</v>
      </c>
    </row>
    <row r="38" spans="1:20" ht="273.60000000000002" x14ac:dyDescent="0.3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9" t="s">
        <v>8315</v>
      </c>
      <c r="R38" t="s">
        <v>8316</v>
      </c>
      <c r="S38" s="16">
        <v>41831.742962962962</v>
      </c>
      <c r="T38" s="16">
        <v>41860.125</v>
      </c>
    </row>
    <row r="39" spans="1:20" ht="273.60000000000002" x14ac:dyDescent="0.3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9" t="s">
        <v>8315</v>
      </c>
      <c r="R39" t="s">
        <v>8316</v>
      </c>
      <c r="S39" s="16">
        <v>42415.883425925931</v>
      </c>
      <c r="T39" s="16">
        <v>42475.84175925926</v>
      </c>
    </row>
    <row r="40" spans="1:20" ht="230.4" x14ac:dyDescent="0.3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9" t="s">
        <v>8315</v>
      </c>
      <c r="R40" t="s">
        <v>8316</v>
      </c>
      <c r="S40" s="16">
        <v>41869.714166666665</v>
      </c>
      <c r="T40" s="16">
        <v>41876.875</v>
      </c>
    </row>
    <row r="41" spans="1:20" ht="86.4" x14ac:dyDescent="0.3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9" t="s">
        <v>8315</v>
      </c>
      <c r="R41" t="s">
        <v>8316</v>
      </c>
      <c r="S41" s="16">
        <v>41953.773090277777</v>
      </c>
      <c r="T41" s="16">
        <v>42013.083333333328</v>
      </c>
    </row>
    <row r="42" spans="1:20" ht="100.8" x14ac:dyDescent="0.3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 t="s">
        <v>7235</v>
      </c>
      <c r="Q42" s="9" t="s">
        <v>8315</v>
      </c>
      <c r="R42" t="s">
        <v>8316</v>
      </c>
      <c r="S42" s="16">
        <v>42037.986284722225</v>
      </c>
      <c r="T42" s="16">
        <v>42097.944618055553</v>
      </c>
    </row>
    <row r="43" spans="1:20" ht="259.2" x14ac:dyDescent="0.3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9" t="s">
        <v>8315</v>
      </c>
      <c r="R43" t="s">
        <v>8316</v>
      </c>
      <c r="S43" s="16">
        <v>41811.555462962962</v>
      </c>
      <c r="T43" s="16">
        <v>41812.875</v>
      </c>
    </row>
    <row r="44" spans="1:20" ht="144" x14ac:dyDescent="0.3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9" t="s">
        <v>8315</v>
      </c>
      <c r="R44" t="s">
        <v>8316</v>
      </c>
      <c r="S44" s="16">
        <v>42701.908807870372</v>
      </c>
      <c r="T44" s="16">
        <v>42716.25</v>
      </c>
    </row>
    <row r="45" spans="1:20" ht="259.2" x14ac:dyDescent="0.3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9" t="s">
        <v>8315</v>
      </c>
      <c r="R45" t="s">
        <v>8316</v>
      </c>
      <c r="S45" s="16">
        <v>42258.646504629629</v>
      </c>
      <c r="T45" s="16">
        <v>42288.645196759258</v>
      </c>
    </row>
    <row r="46" spans="1:20" ht="259.2" x14ac:dyDescent="0.3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9" t="s">
        <v>8315</v>
      </c>
      <c r="R46" t="s">
        <v>8316</v>
      </c>
      <c r="S46" s="16">
        <v>42278.664965277778</v>
      </c>
      <c r="T46" s="16">
        <v>42308.664965277778</v>
      </c>
    </row>
    <row r="47" spans="1:20" ht="244.8" x14ac:dyDescent="0.3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 t="s">
        <v>7235</v>
      </c>
      <c r="Q47" s="9" t="s">
        <v>8315</v>
      </c>
      <c r="R47" t="s">
        <v>8316</v>
      </c>
      <c r="S47" s="16">
        <v>42515.078217592592</v>
      </c>
      <c r="T47" s="16">
        <v>42575.078217592592</v>
      </c>
    </row>
    <row r="48" spans="1:20" ht="288" x14ac:dyDescent="0.3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9" t="s">
        <v>8315</v>
      </c>
      <c r="R48" t="s">
        <v>8316</v>
      </c>
      <c r="S48" s="16">
        <v>41830.234166666669</v>
      </c>
      <c r="T48" s="16">
        <v>41860.234166666669</v>
      </c>
    </row>
    <row r="49" spans="1:20" ht="244.8" x14ac:dyDescent="0.3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9" t="s">
        <v>8315</v>
      </c>
      <c r="R49" t="s">
        <v>8316</v>
      </c>
      <c r="S49" s="16">
        <v>41982.904386574075</v>
      </c>
      <c r="T49" s="16">
        <v>42042.904386574075</v>
      </c>
    </row>
    <row r="50" spans="1:20" ht="172.8" x14ac:dyDescent="0.3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9" t="s">
        <v>8315</v>
      </c>
      <c r="R50" t="s">
        <v>8316</v>
      </c>
      <c r="S50" s="16">
        <v>42210.439768518518</v>
      </c>
      <c r="T50" s="16">
        <v>42240.439768518518</v>
      </c>
    </row>
    <row r="51" spans="1:20" ht="259.2" x14ac:dyDescent="0.3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9" t="s">
        <v>8315</v>
      </c>
      <c r="R51" t="s">
        <v>8316</v>
      </c>
      <c r="S51" s="16">
        <v>42196.166874999995</v>
      </c>
      <c r="T51" s="16">
        <v>42256.166874999995</v>
      </c>
    </row>
    <row r="52" spans="1:20" ht="187.2" x14ac:dyDescent="0.3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9" t="s">
        <v>8315</v>
      </c>
      <c r="R52" t="s">
        <v>8316</v>
      </c>
      <c r="S52" s="16">
        <v>42606.056863425925</v>
      </c>
      <c r="T52" s="16">
        <v>42620.056863425925</v>
      </c>
    </row>
    <row r="53" spans="1:20" ht="288" x14ac:dyDescent="0.3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9" t="s">
        <v>8315</v>
      </c>
      <c r="R53" t="s">
        <v>8316</v>
      </c>
      <c r="S53" s="16">
        <v>42199.648912037039</v>
      </c>
      <c r="T53" s="16">
        <v>42217.041666666672</v>
      </c>
    </row>
    <row r="54" spans="1:20" ht="273.60000000000002" x14ac:dyDescent="0.3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9" t="s">
        <v>8315</v>
      </c>
      <c r="R54" t="s">
        <v>8316</v>
      </c>
      <c r="S54" s="16">
        <v>42444.877743055549</v>
      </c>
      <c r="T54" s="16">
        <v>42504.877743055549</v>
      </c>
    </row>
    <row r="55" spans="1:20" ht="244.8" x14ac:dyDescent="0.3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9" t="s">
        <v>8315</v>
      </c>
      <c r="R55" t="s">
        <v>8316</v>
      </c>
      <c r="S55" s="16">
        <v>42499.731701388882</v>
      </c>
      <c r="T55" s="16">
        <v>42529.731701388882</v>
      </c>
    </row>
    <row r="56" spans="1:20" ht="259.2" x14ac:dyDescent="0.3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9" t="s">
        <v>8315</v>
      </c>
      <c r="R56" t="s">
        <v>8316</v>
      </c>
      <c r="S56" s="16">
        <v>41929.266215277778</v>
      </c>
      <c r="T56" s="16">
        <v>41968.823611111111</v>
      </c>
    </row>
    <row r="57" spans="1:20" ht="244.8" x14ac:dyDescent="0.3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9" t="s">
        <v>8315</v>
      </c>
      <c r="R57" t="s">
        <v>8316</v>
      </c>
      <c r="S57" s="16">
        <v>42142.768819444449</v>
      </c>
      <c r="T57" s="16">
        <v>42182.768819444449</v>
      </c>
    </row>
    <row r="58" spans="1:20" ht="244.8" x14ac:dyDescent="0.3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9" t="s">
        <v>8315</v>
      </c>
      <c r="R58" t="s">
        <v>8316</v>
      </c>
      <c r="S58" s="16">
        <v>42354.131643518514</v>
      </c>
      <c r="T58" s="16">
        <v>42384.131643518514</v>
      </c>
    </row>
    <row r="59" spans="1:20" ht="230.4" x14ac:dyDescent="0.3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9" t="s">
        <v>8315</v>
      </c>
      <c r="R59" t="s">
        <v>8316</v>
      </c>
      <c r="S59" s="16">
        <v>41828.922905092593</v>
      </c>
      <c r="T59" s="16">
        <v>41888.922905092593</v>
      </c>
    </row>
    <row r="60" spans="1:20" ht="244.8" x14ac:dyDescent="0.3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9" t="s">
        <v>8315</v>
      </c>
      <c r="R60" t="s">
        <v>8316</v>
      </c>
      <c r="S60" s="16">
        <v>42245.234340277777</v>
      </c>
      <c r="T60" s="16">
        <v>42263.234340277777</v>
      </c>
    </row>
    <row r="61" spans="1:20" ht="216" x14ac:dyDescent="0.3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9" t="s">
        <v>8315</v>
      </c>
      <c r="R61" t="s">
        <v>8316</v>
      </c>
      <c r="S61" s="16">
        <v>42278.629710648151</v>
      </c>
      <c r="T61" s="16">
        <v>42306.629710648151</v>
      </c>
    </row>
    <row r="62" spans="1:20" ht="216" x14ac:dyDescent="0.3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9" t="s">
        <v>8315</v>
      </c>
      <c r="R62" t="s">
        <v>8316</v>
      </c>
      <c r="S62" s="16">
        <v>41826.61954861111</v>
      </c>
      <c r="T62" s="16">
        <v>41856.61954861111</v>
      </c>
    </row>
    <row r="63" spans="1:20" ht="201.6" x14ac:dyDescent="0.3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9" t="s">
        <v>8315</v>
      </c>
      <c r="R63" t="s">
        <v>8316</v>
      </c>
      <c r="S63" s="16">
        <v>42205.171018518522</v>
      </c>
      <c r="T63" s="16">
        <v>42235.171018518522</v>
      </c>
    </row>
    <row r="64" spans="1:20" ht="288" x14ac:dyDescent="0.3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9" t="s">
        <v>8315</v>
      </c>
      <c r="R64" t="s">
        <v>8316</v>
      </c>
      <c r="S64" s="16">
        <v>42041.205000000002</v>
      </c>
      <c r="T64" s="16">
        <v>42086.16333333333</v>
      </c>
    </row>
    <row r="65" spans="1:20" ht="230.4" x14ac:dyDescent="0.3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9" t="s">
        <v>8315</v>
      </c>
      <c r="R65" t="s">
        <v>8316</v>
      </c>
      <c r="S65" s="16">
        <v>42203.677766203706</v>
      </c>
      <c r="T65" s="16">
        <v>42233.677766203706</v>
      </c>
    </row>
    <row r="66" spans="1:20" ht="259.2" x14ac:dyDescent="0.3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9" t="s">
        <v>8315</v>
      </c>
      <c r="R66" t="s">
        <v>8316</v>
      </c>
      <c r="S66" s="16">
        <v>41983.752847222218</v>
      </c>
      <c r="T66" s="16">
        <v>42014.140972222223</v>
      </c>
    </row>
    <row r="67" spans="1:20" ht="187.2" x14ac:dyDescent="0.3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 t="s">
        <v>7235</v>
      </c>
      <c r="Q67" s="9" t="s">
        <v>8315</v>
      </c>
      <c r="R67" t="s">
        <v>8316</v>
      </c>
      <c r="S67" s="16">
        <v>42103.024398148147</v>
      </c>
      <c r="T67" s="16">
        <v>42112.9375</v>
      </c>
    </row>
    <row r="68" spans="1:20" ht="273.60000000000002" x14ac:dyDescent="0.3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9" t="s">
        <v>8315</v>
      </c>
      <c r="R68" t="s">
        <v>8316</v>
      </c>
      <c r="S68" s="16">
        <v>42089.901574074072</v>
      </c>
      <c r="T68" s="16">
        <v>42149.901574074072</v>
      </c>
    </row>
    <row r="69" spans="1:20" ht="172.8" x14ac:dyDescent="0.3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9" t="s">
        <v>8315</v>
      </c>
      <c r="R69" t="s">
        <v>8316</v>
      </c>
      <c r="S69" s="16">
        <v>42297.691006944442</v>
      </c>
      <c r="T69" s="16">
        <v>42320.290972222225</v>
      </c>
    </row>
    <row r="70" spans="1:20" ht="259.2" x14ac:dyDescent="0.3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9" t="s">
        <v>8315</v>
      </c>
      <c r="R70" t="s">
        <v>8316</v>
      </c>
      <c r="S70" s="16">
        <v>41833.089756944442</v>
      </c>
      <c r="T70" s="16">
        <v>41863.079143518517</v>
      </c>
    </row>
    <row r="71" spans="1:20" ht="201.6" x14ac:dyDescent="0.3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 t="s">
        <v>7235</v>
      </c>
      <c r="Q71" s="9" t="s">
        <v>8315</v>
      </c>
      <c r="R71" t="s">
        <v>8316</v>
      </c>
      <c r="S71" s="16">
        <v>42325.920717592591</v>
      </c>
      <c r="T71" s="16">
        <v>42355.920717592591</v>
      </c>
    </row>
    <row r="72" spans="1:20" ht="259.2" x14ac:dyDescent="0.3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9" t="s">
        <v>8315</v>
      </c>
      <c r="R72" t="s">
        <v>8316</v>
      </c>
      <c r="S72" s="16">
        <v>41858.214629629627</v>
      </c>
      <c r="T72" s="16">
        <v>41888.214629629627</v>
      </c>
    </row>
    <row r="73" spans="1:20" ht="158.4" x14ac:dyDescent="0.3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 t="s">
        <v>7235</v>
      </c>
      <c r="Q73" s="9" t="s">
        <v>8315</v>
      </c>
      <c r="R73" t="s">
        <v>8316</v>
      </c>
      <c r="S73" s="16">
        <v>41793.710231481484</v>
      </c>
      <c r="T73" s="16">
        <v>41823.710231481484</v>
      </c>
    </row>
    <row r="74" spans="1:20" ht="259.2" x14ac:dyDescent="0.3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 t="s">
        <v>7235</v>
      </c>
      <c r="Q74" s="9" t="s">
        <v>8315</v>
      </c>
      <c r="R74" t="s">
        <v>8316</v>
      </c>
      <c r="S74" s="16">
        <v>41793.814259259263</v>
      </c>
      <c r="T74" s="16">
        <v>41825.165972222225</v>
      </c>
    </row>
    <row r="75" spans="1:20" ht="216" x14ac:dyDescent="0.3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9" t="s">
        <v>8315</v>
      </c>
      <c r="R75" t="s">
        <v>8316</v>
      </c>
      <c r="S75" s="16">
        <v>41831.697939814818</v>
      </c>
      <c r="T75" s="16">
        <v>41861.697939814818</v>
      </c>
    </row>
    <row r="76" spans="1:20" ht="86.4" x14ac:dyDescent="0.3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9" t="s">
        <v>8315</v>
      </c>
      <c r="R76" t="s">
        <v>8316</v>
      </c>
      <c r="S76" s="16">
        <v>42621.389340277776</v>
      </c>
      <c r="T76" s="16">
        <v>42651.389340277776</v>
      </c>
    </row>
    <row r="77" spans="1:20" ht="273.60000000000002" x14ac:dyDescent="0.3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9" t="s">
        <v>8315</v>
      </c>
      <c r="R77" t="s">
        <v>8316</v>
      </c>
      <c r="S77" s="16">
        <v>41780.785729166666</v>
      </c>
      <c r="T77" s="16">
        <v>41840.785729166666</v>
      </c>
    </row>
    <row r="78" spans="1:20" ht="244.8" x14ac:dyDescent="0.3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9" t="s">
        <v>8315</v>
      </c>
      <c r="R78" t="s">
        <v>8316</v>
      </c>
      <c r="S78" s="16">
        <v>41766.072500000002</v>
      </c>
      <c r="T78" s="16">
        <v>41791.072500000002</v>
      </c>
    </row>
    <row r="79" spans="1:20" ht="288" x14ac:dyDescent="0.3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9" t="s">
        <v>8315</v>
      </c>
      <c r="R79" t="s">
        <v>8316</v>
      </c>
      <c r="S79" s="16">
        <v>41766.617291666669</v>
      </c>
      <c r="T79" s="16">
        <v>41793.290972222225</v>
      </c>
    </row>
    <row r="80" spans="1:20" ht="244.8" x14ac:dyDescent="0.3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9" t="s">
        <v>8315</v>
      </c>
      <c r="R80" t="s">
        <v>8316</v>
      </c>
      <c r="S80" s="16">
        <v>42248.627013888887</v>
      </c>
      <c r="T80" s="16">
        <v>42278.627013888887</v>
      </c>
    </row>
    <row r="81" spans="1:20" ht="230.4" x14ac:dyDescent="0.3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9" t="s">
        <v>8315</v>
      </c>
      <c r="R81" t="s">
        <v>8316</v>
      </c>
      <c r="S81" s="16">
        <v>41885.221550925926</v>
      </c>
      <c r="T81" s="16">
        <v>41916.290972222225</v>
      </c>
    </row>
    <row r="82" spans="1:20" ht="216" x14ac:dyDescent="0.3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9" t="s">
        <v>8315</v>
      </c>
      <c r="R82" t="s">
        <v>8316</v>
      </c>
      <c r="S82" s="16">
        <v>42159.224432870367</v>
      </c>
      <c r="T82" s="16">
        <v>42204.224432870367</v>
      </c>
    </row>
    <row r="83" spans="1:20" ht="288" x14ac:dyDescent="0.3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9" t="s">
        <v>8315</v>
      </c>
      <c r="R83" t="s">
        <v>8316</v>
      </c>
      <c r="S83" s="16">
        <v>42265.817002314812</v>
      </c>
      <c r="T83" s="16">
        <v>42295.817002314812</v>
      </c>
    </row>
    <row r="84" spans="1:20" ht="129.6" x14ac:dyDescent="0.3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9" t="s">
        <v>8315</v>
      </c>
      <c r="R84" t="s">
        <v>8316</v>
      </c>
      <c r="S84" s="16">
        <v>41975.124340277776</v>
      </c>
      <c r="T84" s="16">
        <v>42005.124340277776</v>
      </c>
    </row>
    <row r="85" spans="1:20" ht="216" x14ac:dyDescent="0.3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9" t="s">
        <v>8315</v>
      </c>
      <c r="R85" t="s">
        <v>8316</v>
      </c>
      <c r="S85" s="16">
        <v>42065.190694444449</v>
      </c>
      <c r="T85" s="16">
        <v>42090.149027777778</v>
      </c>
    </row>
    <row r="86" spans="1:20" ht="172.8" x14ac:dyDescent="0.3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9" t="s">
        <v>8315</v>
      </c>
      <c r="R86" t="s">
        <v>8316</v>
      </c>
      <c r="S86" s="16">
        <v>41848.84002314815</v>
      </c>
      <c r="T86" s="16">
        <v>41883.84002314815</v>
      </c>
    </row>
    <row r="87" spans="1:20" ht="129.6" x14ac:dyDescent="0.3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9" t="s">
        <v>8315</v>
      </c>
      <c r="R87" t="s">
        <v>8316</v>
      </c>
      <c r="S87" s="16">
        <v>42103.884930555556</v>
      </c>
      <c r="T87" s="16">
        <v>42133.884930555556</v>
      </c>
    </row>
    <row r="88" spans="1:20" ht="288" x14ac:dyDescent="0.3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9" t="s">
        <v>8315</v>
      </c>
      <c r="R88" t="s">
        <v>8316</v>
      </c>
      <c r="S88" s="16">
        <v>42059.970729166671</v>
      </c>
      <c r="T88" s="16">
        <v>42089.929062499999</v>
      </c>
    </row>
    <row r="89" spans="1:20" ht="259.2" x14ac:dyDescent="0.3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9" t="s">
        <v>8315</v>
      </c>
      <c r="R89" t="s">
        <v>8316</v>
      </c>
      <c r="S89" s="16">
        <v>42041.743090277778</v>
      </c>
      <c r="T89" s="16">
        <v>42071.701423611114</v>
      </c>
    </row>
    <row r="90" spans="1:20" ht="259.2" x14ac:dyDescent="0.3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9" t="s">
        <v>8315</v>
      </c>
      <c r="R90" t="s">
        <v>8316</v>
      </c>
      <c r="S90" s="16">
        <v>41829.73715277778</v>
      </c>
      <c r="T90" s="16">
        <v>41852.716666666667</v>
      </c>
    </row>
    <row r="91" spans="1:20" ht="187.2" x14ac:dyDescent="0.3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9" t="s">
        <v>8315</v>
      </c>
      <c r="R91" t="s">
        <v>8316</v>
      </c>
      <c r="S91" s="16">
        <v>41789.893599537041</v>
      </c>
      <c r="T91" s="16">
        <v>41815.875</v>
      </c>
    </row>
    <row r="92" spans="1:20" ht="273.60000000000002" x14ac:dyDescent="0.3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9" t="s">
        <v>8315</v>
      </c>
      <c r="R92" t="s">
        <v>8316</v>
      </c>
      <c r="S92" s="16">
        <v>41833.660995370366</v>
      </c>
      <c r="T92" s="16">
        <v>41863.660995370366</v>
      </c>
    </row>
    <row r="93" spans="1:20" ht="57.6" x14ac:dyDescent="0.3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9" t="s">
        <v>8315</v>
      </c>
      <c r="R93" t="s">
        <v>8316</v>
      </c>
      <c r="S93" s="16">
        <v>41914.590011574073</v>
      </c>
      <c r="T93" s="16">
        <v>41955.907638888893</v>
      </c>
    </row>
    <row r="94" spans="1:20" ht="129.6" x14ac:dyDescent="0.3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9" t="s">
        <v>8315</v>
      </c>
      <c r="R94" t="s">
        <v>8316</v>
      </c>
      <c r="S94" s="16">
        <v>42611.261064814811</v>
      </c>
      <c r="T94" s="16">
        <v>42625.707638888889</v>
      </c>
    </row>
    <row r="95" spans="1:20" ht="244.8" x14ac:dyDescent="0.3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 t="s">
        <v>7235</v>
      </c>
      <c r="Q95" s="9" t="s">
        <v>8315</v>
      </c>
      <c r="R95" t="s">
        <v>8316</v>
      </c>
      <c r="S95" s="16">
        <v>42253.633159722223</v>
      </c>
      <c r="T95" s="16">
        <v>42313.674826388888</v>
      </c>
    </row>
    <row r="96" spans="1:20" ht="230.4" x14ac:dyDescent="0.3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9" t="s">
        <v>8315</v>
      </c>
      <c r="R96" t="s">
        <v>8316</v>
      </c>
      <c r="S96" s="16">
        <v>42295.891828703709</v>
      </c>
      <c r="T96" s="16">
        <v>42325.933495370366</v>
      </c>
    </row>
    <row r="97" spans="1:20" ht="129.6" x14ac:dyDescent="0.3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9" t="s">
        <v>8315</v>
      </c>
      <c r="R97" t="s">
        <v>8316</v>
      </c>
      <c r="S97" s="16">
        <v>42402.947002314817</v>
      </c>
      <c r="T97" s="16">
        <v>42452.145138888889</v>
      </c>
    </row>
    <row r="98" spans="1:20" ht="230.4" x14ac:dyDescent="0.3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9" t="s">
        <v>8315</v>
      </c>
      <c r="R98" t="s">
        <v>8316</v>
      </c>
      <c r="S98" s="16">
        <v>42509.814108796301</v>
      </c>
      <c r="T98" s="16">
        <v>42539.814108796301</v>
      </c>
    </row>
    <row r="99" spans="1:20" ht="201.6" x14ac:dyDescent="0.3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9" t="s">
        <v>8315</v>
      </c>
      <c r="R99" t="s">
        <v>8316</v>
      </c>
      <c r="S99" s="16">
        <v>41977.004976851851</v>
      </c>
      <c r="T99" s="16">
        <v>42008.976388888885</v>
      </c>
    </row>
    <row r="100" spans="1:20" ht="244.8" x14ac:dyDescent="0.3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9" t="s">
        <v>8315</v>
      </c>
      <c r="R100" t="s">
        <v>8316</v>
      </c>
      <c r="S100" s="16">
        <v>42171.758611111116</v>
      </c>
      <c r="T100" s="16">
        <v>42231.758611111116</v>
      </c>
    </row>
    <row r="101" spans="1:20" ht="172.8" x14ac:dyDescent="0.3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9" t="s">
        <v>8315</v>
      </c>
      <c r="R101" t="s">
        <v>8316</v>
      </c>
      <c r="S101" s="16">
        <v>42056.1324537037</v>
      </c>
      <c r="T101" s="16">
        <v>42086.207638888889</v>
      </c>
    </row>
    <row r="102" spans="1:20" ht="259.2" x14ac:dyDescent="0.3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 t="s">
        <v>7235</v>
      </c>
      <c r="Q102" s="9" t="s">
        <v>8315</v>
      </c>
      <c r="R102" t="s">
        <v>8316</v>
      </c>
      <c r="S102" s="16">
        <v>41867.652280092596</v>
      </c>
      <c r="T102" s="16">
        <v>41875.291666666664</v>
      </c>
    </row>
    <row r="103" spans="1:20" ht="288" x14ac:dyDescent="0.3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9" t="s">
        <v>8315</v>
      </c>
      <c r="R103" t="s">
        <v>8316</v>
      </c>
      <c r="S103" s="16">
        <v>41779.657870370371</v>
      </c>
      <c r="T103" s="16">
        <v>41821.25</v>
      </c>
    </row>
    <row r="104" spans="1:20" ht="244.8" x14ac:dyDescent="0.3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9" t="s">
        <v>8315</v>
      </c>
      <c r="R104" t="s">
        <v>8316</v>
      </c>
      <c r="S104" s="16">
        <v>42679.958472222221</v>
      </c>
      <c r="T104" s="16">
        <v>42710.207638888889</v>
      </c>
    </row>
    <row r="105" spans="1:20" ht="259.2" x14ac:dyDescent="0.3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9" t="s">
        <v>8315</v>
      </c>
      <c r="R105" t="s">
        <v>8316</v>
      </c>
      <c r="S105" s="16">
        <v>42032.250208333338</v>
      </c>
      <c r="T105" s="16">
        <v>42063.250208333338</v>
      </c>
    </row>
    <row r="106" spans="1:20" ht="216" x14ac:dyDescent="0.3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9" t="s">
        <v>8315</v>
      </c>
      <c r="R106" t="s">
        <v>8316</v>
      </c>
      <c r="S106" s="16">
        <v>41793.191875000004</v>
      </c>
      <c r="T106" s="16">
        <v>41807.191875000004</v>
      </c>
    </row>
    <row r="107" spans="1:20" ht="201.6" x14ac:dyDescent="0.3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9" t="s">
        <v>8315</v>
      </c>
      <c r="R107" t="s">
        <v>8316</v>
      </c>
      <c r="S107" s="16">
        <v>41843.775011574071</v>
      </c>
      <c r="T107" s="16">
        <v>41863.775011574071</v>
      </c>
    </row>
    <row r="108" spans="1:20" ht="201.6" x14ac:dyDescent="0.3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9" t="s">
        <v>8315</v>
      </c>
      <c r="R108" t="s">
        <v>8316</v>
      </c>
      <c r="S108" s="16">
        <v>42136.092488425929</v>
      </c>
      <c r="T108" s="16">
        <v>42166.092488425929</v>
      </c>
    </row>
    <row r="109" spans="1:20" ht="259.2" x14ac:dyDescent="0.3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9" t="s">
        <v>8315</v>
      </c>
      <c r="R109" t="s">
        <v>8316</v>
      </c>
      <c r="S109" s="16">
        <v>42317.826377314821</v>
      </c>
      <c r="T109" s="16">
        <v>42357.826377314821</v>
      </c>
    </row>
    <row r="110" spans="1:20" ht="273.60000000000002" x14ac:dyDescent="0.3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 t="s">
        <v>7235</v>
      </c>
      <c r="Q110" s="9" t="s">
        <v>8315</v>
      </c>
      <c r="R110" t="s">
        <v>8316</v>
      </c>
      <c r="S110" s="16">
        <v>42186.01116898148</v>
      </c>
      <c r="T110" s="16">
        <v>42230.818055555559</v>
      </c>
    </row>
    <row r="111" spans="1:20" ht="100.8" x14ac:dyDescent="0.3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9" t="s">
        <v>8315</v>
      </c>
      <c r="R111" t="s">
        <v>8316</v>
      </c>
      <c r="S111" s="16">
        <v>42095.229166666672</v>
      </c>
      <c r="T111" s="16">
        <v>42109.211111111115</v>
      </c>
    </row>
    <row r="112" spans="1:20" ht="201.6" x14ac:dyDescent="0.3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9" t="s">
        <v>8315</v>
      </c>
      <c r="R112" t="s">
        <v>8316</v>
      </c>
      <c r="S112" s="16">
        <v>41906.819513888891</v>
      </c>
      <c r="T112" s="16">
        <v>41938.838888888888</v>
      </c>
    </row>
    <row r="113" spans="1:20" ht="288" x14ac:dyDescent="0.3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9" t="s">
        <v>8315</v>
      </c>
      <c r="R113" t="s">
        <v>8316</v>
      </c>
      <c r="S113" s="16">
        <v>41834.135370370372</v>
      </c>
      <c r="T113" s="16">
        <v>41849.135370370372</v>
      </c>
    </row>
    <row r="114" spans="1:20" ht="230.4" x14ac:dyDescent="0.3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9" t="s">
        <v>8315</v>
      </c>
      <c r="R114" t="s">
        <v>8316</v>
      </c>
      <c r="S114" s="16">
        <v>41863.359282407408</v>
      </c>
      <c r="T114" s="16">
        <v>41893.359282407408</v>
      </c>
    </row>
    <row r="115" spans="1:20" ht="230.4" x14ac:dyDescent="0.3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9" t="s">
        <v>8315</v>
      </c>
      <c r="R115" t="s">
        <v>8316</v>
      </c>
      <c r="S115" s="16">
        <v>42224.756909722222</v>
      </c>
      <c r="T115" s="16">
        <v>42254.756909722222</v>
      </c>
    </row>
    <row r="116" spans="1:20" ht="230.4" x14ac:dyDescent="0.3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9" t="s">
        <v>8315</v>
      </c>
      <c r="R116" t="s">
        <v>8316</v>
      </c>
      <c r="S116" s="16">
        <v>41939.8122337963</v>
      </c>
      <c r="T116" s="16">
        <v>41969.853900462964</v>
      </c>
    </row>
    <row r="117" spans="1:20" ht="216" x14ac:dyDescent="0.3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9" t="s">
        <v>8315</v>
      </c>
      <c r="R117" t="s">
        <v>8316</v>
      </c>
      <c r="S117" s="16">
        <v>42059.270023148143</v>
      </c>
      <c r="T117" s="16">
        <v>42119.190972222219</v>
      </c>
    </row>
    <row r="118" spans="1:20" ht="216" x14ac:dyDescent="0.3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9" t="s">
        <v>8315</v>
      </c>
      <c r="R118" t="s">
        <v>8316</v>
      </c>
      <c r="S118" s="16">
        <v>42308.211215277777</v>
      </c>
      <c r="T118" s="16">
        <v>42338.252881944441</v>
      </c>
    </row>
    <row r="119" spans="1:20" ht="259.2" x14ac:dyDescent="0.3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9" t="s">
        <v>8315</v>
      </c>
      <c r="R119" t="s">
        <v>8316</v>
      </c>
      <c r="S119" s="16">
        <v>42020.768634259264</v>
      </c>
      <c r="T119" s="16">
        <v>42065.958333333328</v>
      </c>
    </row>
    <row r="120" spans="1:20" ht="244.8" x14ac:dyDescent="0.3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9" t="s">
        <v>8315</v>
      </c>
      <c r="R120" t="s">
        <v>8316</v>
      </c>
      <c r="S120" s="16">
        <v>41786.959745370368</v>
      </c>
      <c r="T120" s="16">
        <v>41816.959745370368</v>
      </c>
    </row>
    <row r="121" spans="1:20" ht="216" x14ac:dyDescent="0.3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9" t="s">
        <v>8315</v>
      </c>
      <c r="R121" t="s">
        <v>8316</v>
      </c>
      <c r="S121" s="16">
        <v>41820.870821759258</v>
      </c>
      <c r="T121" s="16">
        <v>41850.870821759258</v>
      </c>
    </row>
    <row r="122" spans="1:20" ht="244.8" x14ac:dyDescent="0.3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9" t="s">
        <v>8315</v>
      </c>
      <c r="R122" t="s">
        <v>8316</v>
      </c>
      <c r="S122" s="16">
        <v>42265.683182870373</v>
      </c>
      <c r="T122" s="16">
        <v>42293.207638888889</v>
      </c>
    </row>
    <row r="123" spans="1:20" ht="216" x14ac:dyDescent="0.3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9" t="s">
        <v>8315</v>
      </c>
      <c r="R123" t="s">
        <v>8316</v>
      </c>
      <c r="S123" s="16">
        <v>42601.827141203699</v>
      </c>
      <c r="T123" s="16">
        <v>42631.827141203699</v>
      </c>
    </row>
    <row r="124" spans="1:20" ht="259.2" x14ac:dyDescent="0.3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 t="s">
        <v>7235</v>
      </c>
      <c r="Q124" s="9" t="s">
        <v>8315</v>
      </c>
      <c r="R124" t="s">
        <v>8316</v>
      </c>
      <c r="S124" s="16">
        <v>42228.151701388888</v>
      </c>
      <c r="T124" s="16">
        <v>42253.151701388888</v>
      </c>
    </row>
    <row r="125" spans="1:20" ht="244.8" x14ac:dyDescent="0.3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9" t="s">
        <v>8315</v>
      </c>
      <c r="R125" t="s">
        <v>8316</v>
      </c>
      <c r="S125" s="16">
        <v>42415.168564814812</v>
      </c>
      <c r="T125" s="16">
        <v>42445.126898148148</v>
      </c>
    </row>
    <row r="126" spans="1:20" ht="244.8" x14ac:dyDescent="0.3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9" t="s">
        <v>8315</v>
      </c>
      <c r="R126" t="s">
        <v>8316</v>
      </c>
      <c r="S126" s="16">
        <v>42538.968310185184</v>
      </c>
      <c r="T126" s="16">
        <v>42568.029861111107</v>
      </c>
    </row>
    <row r="127" spans="1:20" ht="259.2" x14ac:dyDescent="0.3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9" t="s">
        <v>8315</v>
      </c>
      <c r="R127" t="s">
        <v>8316</v>
      </c>
      <c r="S127" s="16">
        <v>42233.671747685185</v>
      </c>
      <c r="T127" s="16">
        <v>42278.541666666672</v>
      </c>
    </row>
    <row r="128" spans="1:20" ht="244.8" x14ac:dyDescent="0.3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 t="s">
        <v>7235</v>
      </c>
      <c r="Q128" s="9" t="s">
        <v>8315</v>
      </c>
      <c r="R128" t="s">
        <v>8316</v>
      </c>
      <c r="S128" s="16">
        <v>42675.262962962966</v>
      </c>
      <c r="T128" s="16">
        <v>42705.304629629631</v>
      </c>
    </row>
    <row r="129" spans="1:20" ht="244.8" x14ac:dyDescent="0.3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9" t="s">
        <v>8315</v>
      </c>
      <c r="R129" t="s">
        <v>8316</v>
      </c>
      <c r="S129" s="16">
        <v>42534.631481481483</v>
      </c>
      <c r="T129" s="16">
        <v>42562.631481481483</v>
      </c>
    </row>
    <row r="130" spans="1:20" ht="288" x14ac:dyDescent="0.3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9" t="s">
        <v>8315</v>
      </c>
      <c r="R130" t="s">
        <v>8316</v>
      </c>
      <c r="S130" s="16">
        <v>42151.905717592599</v>
      </c>
      <c r="T130" s="16">
        <v>42182.905717592599</v>
      </c>
    </row>
    <row r="131" spans="1:20" ht="230.4" x14ac:dyDescent="0.3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9" t="s">
        <v>8315</v>
      </c>
      <c r="R131" t="s">
        <v>8316</v>
      </c>
      <c r="S131" s="16">
        <v>41961.492488425924</v>
      </c>
      <c r="T131" s="16">
        <v>42006.492488425924</v>
      </c>
    </row>
    <row r="132" spans="1:20" ht="273.60000000000002" x14ac:dyDescent="0.3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9" t="s">
        <v>8315</v>
      </c>
      <c r="R132" t="s">
        <v>8316</v>
      </c>
      <c r="S132" s="16">
        <v>41940.587233796294</v>
      </c>
      <c r="T132" s="16">
        <v>41968.041666666672</v>
      </c>
    </row>
    <row r="133" spans="1:20" ht="216" x14ac:dyDescent="0.3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 t="s">
        <v>7235</v>
      </c>
      <c r="Q133" s="9" t="s">
        <v>8315</v>
      </c>
      <c r="R133" t="s">
        <v>8316</v>
      </c>
      <c r="S133" s="16">
        <v>42111.904097222221</v>
      </c>
      <c r="T133" s="16">
        <v>42171.904097222221</v>
      </c>
    </row>
    <row r="134" spans="1:20" ht="201.6" x14ac:dyDescent="0.3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9" t="s">
        <v>8315</v>
      </c>
      <c r="R134" t="s">
        <v>8316</v>
      </c>
      <c r="S134" s="16">
        <v>42279.778564814813</v>
      </c>
      <c r="T134" s="16">
        <v>42310.701388888891</v>
      </c>
    </row>
    <row r="135" spans="1:20" ht="259.2" x14ac:dyDescent="0.3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 t="s">
        <v>7235</v>
      </c>
      <c r="Q135" s="9" t="s">
        <v>8315</v>
      </c>
      <c r="R135" t="s">
        <v>8316</v>
      </c>
      <c r="S135" s="16">
        <v>42213.662905092591</v>
      </c>
      <c r="T135" s="16">
        <v>42243.662905092591</v>
      </c>
    </row>
    <row r="136" spans="1:20" ht="259.2" x14ac:dyDescent="0.3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9" t="s">
        <v>8315</v>
      </c>
      <c r="R136" t="s">
        <v>8316</v>
      </c>
      <c r="S136" s="16">
        <v>42109.801712962959</v>
      </c>
      <c r="T136" s="16">
        <v>42139.801712962959</v>
      </c>
    </row>
    <row r="137" spans="1:20" ht="158.4" x14ac:dyDescent="0.3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9" t="s">
        <v>8315</v>
      </c>
      <c r="R137" t="s">
        <v>8316</v>
      </c>
      <c r="S137" s="16">
        <v>42031.833587962959</v>
      </c>
      <c r="T137" s="16">
        <v>42063.333333333328</v>
      </c>
    </row>
    <row r="138" spans="1:20" ht="230.4" x14ac:dyDescent="0.3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9" t="s">
        <v>8315</v>
      </c>
      <c r="R138" t="s">
        <v>8316</v>
      </c>
      <c r="S138" s="16">
        <v>42615.142870370371</v>
      </c>
      <c r="T138" s="16">
        <v>42645.142870370371</v>
      </c>
    </row>
    <row r="139" spans="1:20" ht="244.8" x14ac:dyDescent="0.3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9" t="s">
        <v>8315</v>
      </c>
      <c r="R139" t="s">
        <v>8316</v>
      </c>
      <c r="S139" s="16">
        <v>42439.702314814815</v>
      </c>
      <c r="T139" s="16">
        <v>42468.774305555555</v>
      </c>
    </row>
    <row r="140" spans="1:20" ht="244.8" x14ac:dyDescent="0.3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9" t="s">
        <v>8315</v>
      </c>
      <c r="R140" t="s">
        <v>8316</v>
      </c>
      <c r="S140" s="16">
        <v>42243.790393518517</v>
      </c>
      <c r="T140" s="16">
        <v>42303.790393518517</v>
      </c>
    </row>
    <row r="141" spans="1:20" ht="259.2" x14ac:dyDescent="0.3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 t="s">
        <v>7235</v>
      </c>
      <c r="Q141" s="9" t="s">
        <v>8315</v>
      </c>
      <c r="R141" t="s">
        <v>8316</v>
      </c>
      <c r="S141" s="16">
        <v>42550.048449074078</v>
      </c>
      <c r="T141" s="16">
        <v>42580.978472222225</v>
      </c>
    </row>
    <row r="142" spans="1:20" ht="244.8" x14ac:dyDescent="0.3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9" t="s">
        <v>8315</v>
      </c>
      <c r="R142" t="s">
        <v>8316</v>
      </c>
      <c r="S142" s="16">
        <v>42306.848854166667</v>
      </c>
      <c r="T142" s="16">
        <v>42336.890520833331</v>
      </c>
    </row>
    <row r="143" spans="1:20" ht="259.2" x14ac:dyDescent="0.3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 t="s">
        <v>7235</v>
      </c>
      <c r="Q143" s="9" t="s">
        <v>8315</v>
      </c>
      <c r="R143" t="s">
        <v>8316</v>
      </c>
      <c r="S143" s="16">
        <v>42457.932025462964</v>
      </c>
      <c r="T143" s="16">
        <v>42485.013888888891</v>
      </c>
    </row>
    <row r="144" spans="1:20" ht="216" x14ac:dyDescent="0.3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9" t="s">
        <v>8315</v>
      </c>
      <c r="R144" t="s">
        <v>8316</v>
      </c>
      <c r="S144" s="16">
        <v>42513.976319444439</v>
      </c>
      <c r="T144" s="16">
        <v>42559.976319444439</v>
      </c>
    </row>
    <row r="145" spans="1:20" ht="259.2" x14ac:dyDescent="0.3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9" t="s">
        <v>8315</v>
      </c>
      <c r="R145" t="s">
        <v>8316</v>
      </c>
      <c r="S145" s="16">
        <v>41816.950370370374</v>
      </c>
      <c r="T145" s="16">
        <v>41853.583333333336</v>
      </c>
    </row>
    <row r="146" spans="1:20" ht="244.8" x14ac:dyDescent="0.3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9" t="s">
        <v>8315</v>
      </c>
      <c r="R146" t="s">
        <v>8316</v>
      </c>
      <c r="S146" s="16">
        <v>41880.788842592592</v>
      </c>
      <c r="T146" s="16">
        <v>41910.788842592592</v>
      </c>
    </row>
    <row r="147" spans="1:20" ht="273.60000000000002" x14ac:dyDescent="0.3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9" t="s">
        <v>8315</v>
      </c>
      <c r="R147" t="s">
        <v>8316</v>
      </c>
      <c r="S147" s="16">
        <v>42342.845555555556</v>
      </c>
      <c r="T147" s="16">
        <v>42372.845555555556</v>
      </c>
    </row>
    <row r="148" spans="1:20" ht="216" x14ac:dyDescent="0.3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9" t="s">
        <v>8315</v>
      </c>
      <c r="R148" t="s">
        <v>8316</v>
      </c>
      <c r="S148" s="16">
        <v>42053.722060185188</v>
      </c>
      <c r="T148" s="16">
        <v>42113.680393518516</v>
      </c>
    </row>
    <row r="149" spans="1:20" ht="259.2" x14ac:dyDescent="0.3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9" t="s">
        <v>8315</v>
      </c>
      <c r="R149" t="s">
        <v>8316</v>
      </c>
      <c r="S149" s="16">
        <v>42414.235879629632</v>
      </c>
      <c r="T149" s="16">
        <v>42474.194212962961</v>
      </c>
    </row>
    <row r="150" spans="1:20" ht="259.2" x14ac:dyDescent="0.3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9" t="s">
        <v>8315</v>
      </c>
      <c r="R150" t="s">
        <v>8316</v>
      </c>
      <c r="S150" s="16">
        <v>41801.711550925924</v>
      </c>
      <c r="T150" s="16">
        <v>41844.124305555553</v>
      </c>
    </row>
    <row r="151" spans="1:20" ht="244.8" x14ac:dyDescent="0.3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9" t="s">
        <v>8315</v>
      </c>
      <c r="R151" t="s">
        <v>8316</v>
      </c>
      <c r="S151" s="16">
        <v>42770.290590277778</v>
      </c>
      <c r="T151" s="16">
        <v>42800.290590277778</v>
      </c>
    </row>
    <row r="152" spans="1:20" ht="216" x14ac:dyDescent="0.3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9" t="s">
        <v>8315</v>
      </c>
      <c r="R152" t="s">
        <v>8316</v>
      </c>
      <c r="S152" s="16">
        <v>42452.815659722226</v>
      </c>
      <c r="T152" s="16">
        <v>42512.815659722226</v>
      </c>
    </row>
    <row r="153" spans="1:20" ht="230.4" x14ac:dyDescent="0.3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9" t="s">
        <v>8315</v>
      </c>
      <c r="R153" t="s">
        <v>8316</v>
      </c>
      <c r="S153" s="16">
        <v>42601.854699074072</v>
      </c>
      <c r="T153" s="16">
        <v>42611.163194444445</v>
      </c>
    </row>
    <row r="154" spans="1:20" ht="288" x14ac:dyDescent="0.3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9" t="s">
        <v>8315</v>
      </c>
      <c r="R154" t="s">
        <v>8316</v>
      </c>
      <c r="S154" s="16">
        <v>42447.863553240735</v>
      </c>
      <c r="T154" s="16">
        <v>42477.863553240735</v>
      </c>
    </row>
    <row r="155" spans="1:20" ht="259.2" x14ac:dyDescent="0.3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9" t="s">
        <v>8315</v>
      </c>
      <c r="R155" t="s">
        <v>8316</v>
      </c>
      <c r="S155" s="16">
        <v>41811.536180555559</v>
      </c>
      <c r="T155" s="16">
        <v>41841.536180555559</v>
      </c>
    </row>
    <row r="156" spans="1:20" ht="172.8" x14ac:dyDescent="0.3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9" t="s">
        <v>8315</v>
      </c>
      <c r="R156" t="s">
        <v>8316</v>
      </c>
      <c r="S156" s="16">
        <v>41981.067523148144</v>
      </c>
      <c r="T156" s="16">
        <v>42041.067523148144</v>
      </c>
    </row>
    <row r="157" spans="1:20" ht="259.2" x14ac:dyDescent="0.3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9" t="s">
        <v>8315</v>
      </c>
      <c r="R157" t="s">
        <v>8316</v>
      </c>
      <c r="S157" s="16">
        <v>42469.68414351852</v>
      </c>
      <c r="T157" s="16">
        <v>42499.166666666672</v>
      </c>
    </row>
    <row r="158" spans="1:20" ht="259.2" x14ac:dyDescent="0.3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 t="s">
        <v>7235</v>
      </c>
      <c r="Q158" s="9" t="s">
        <v>8315</v>
      </c>
      <c r="R158" t="s">
        <v>8316</v>
      </c>
      <c r="S158" s="16">
        <v>42534.866875</v>
      </c>
      <c r="T158" s="16">
        <v>42564.866875</v>
      </c>
    </row>
    <row r="159" spans="1:20" ht="259.2" x14ac:dyDescent="0.3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9" t="s">
        <v>8315</v>
      </c>
      <c r="R159" t="s">
        <v>8316</v>
      </c>
      <c r="S159" s="16">
        <v>41830.858344907407</v>
      </c>
      <c r="T159" s="16">
        <v>41852.291666666664</v>
      </c>
    </row>
    <row r="160" spans="1:20" ht="273.60000000000002" x14ac:dyDescent="0.3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9" t="s">
        <v>8315</v>
      </c>
      <c r="R160" t="s">
        <v>8316</v>
      </c>
      <c r="S160" s="16">
        <v>42543.788564814815</v>
      </c>
      <c r="T160" s="16">
        <v>42573.788564814815</v>
      </c>
    </row>
    <row r="161" spans="1:20" ht="259.2" x14ac:dyDescent="0.3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9" t="s">
        <v>8315</v>
      </c>
      <c r="R161" t="s">
        <v>8316</v>
      </c>
      <c r="S161" s="16">
        <v>41975.642974537041</v>
      </c>
      <c r="T161" s="16">
        <v>42035.642974537041</v>
      </c>
    </row>
    <row r="162" spans="1:20" ht="273.60000000000002" x14ac:dyDescent="0.3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9" t="s">
        <v>8315</v>
      </c>
      <c r="R162" t="s">
        <v>8316</v>
      </c>
      <c r="S162" s="16">
        <v>41795.598923611113</v>
      </c>
      <c r="T162" s="16">
        <v>41825.598923611113</v>
      </c>
    </row>
    <row r="163" spans="1:20" ht="201.6" x14ac:dyDescent="0.3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9" t="s">
        <v>8315</v>
      </c>
      <c r="R163" t="s">
        <v>8316</v>
      </c>
      <c r="S163" s="16">
        <v>42508.179965277777</v>
      </c>
      <c r="T163" s="16">
        <v>42568.179965277777</v>
      </c>
    </row>
    <row r="164" spans="1:20" ht="259.2" x14ac:dyDescent="0.3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9" t="s">
        <v>8315</v>
      </c>
      <c r="R164" t="s">
        <v>8316</v>
      </c>
      <c r="S164" s="16">
        <v>41747.86986111111</v>
      </c>
      <c r="T164" s="16">
        <v>41779.290972222225</v>
      </c>
    </row>
    <row r="165" spans="1:20" ht="273.60000000000002" x14ac:dyDescent="0.3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9" t="s">
        <v>8315</v>
      </c>
      <c r="R165" t="s">
        <v>8316</v>
      </c>
      <c r="S165" s="16">
        <v>42399.707407407404</v>
      </c>
      <c r="T165" s="16">
        <v>42420.878472222219</v>
      </c>
    </row>
    <row r="166" spans="1:20" ht="115.2" x14ac:dyDescent="0.3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9" t="s">
        <v>8315</v>
      </c>
      <c r="R166" t="s">
        <v>8316</v>
      </c>
      <c r="S166" s="16">
        <v>42230.08116898148</v>
      </c>
      <c r="T166" s="16">
        <v>42245.08116898148</v>
      </c>
    </row>
    <row r="167" spans="1:20" ht="244.8" x14ac:dyDescent="0.3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 t="s">
        <v>7235</v>
      </c>
      <c r="Q167" s="9" t="s">
        <v>8315</v>
      </c>
      <c r="R167" t="s">
        <v>8316</v>
      </c>
      <c r="S167" s="16">
        <v>42286.749780092592</v>
      </c>
      <c r="T167" s="16">
        <v>42316.791446759264</v>
      </c>
    </row>
    <row r="168" spans="1:20" ht="129.6" x14ac:dyDescent="0.3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9" t="s">
        <v>8315</v>
      </c>
      <c r="R168" t="s">
        <v>8316</v>
      </c>
      <c r="S168" s="16">
        <v>42125.644467592589</v>
      </c>
      <c r="T168" s="16">
        <v>42155.644467592589</v>
      </c>
    </row>
    <row r="169" spans="1:20" ht="187.2" x14ac:dyDescent="0.3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9" t="s">
        <v>8315</v>
      </c>
      <c r="R169" t="s">
        <v>8316</v>
      </c>
      <c r="S169" s="16">
        <v>42289.94049768518</v>
      </c>
      <c r="T169" s="16">
        <v>42349.982164351852</v>
      </c>
    </row>
    <row r="170" spans="1:20" ht="216" x14ac:dyDescent="0.3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9" t="s">
        <v>8315</v>
      </c>
      <c r="R170" t="s">
        <v>8316</v>
      </c>
      <c r="S170" s="16">
        <v>42107.864722222221</v>
      </c>
      <c r="T170" s="16">
        <v>42137.864722222221</v>
      </c>
    </row>
    <row r="171" spans="1:20" ht="172.8" x14ac:dyDescent="0.3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9" t="s">
        <v>8315</v>
      </c>
      <c r="R171" t="s">
        <v>8316</v>
      </c>
      <c r="S171" s="16">
        <v>41809.389930555553</v>
      </c>
      <c r="T171" s="16">
        <v>41839.389930555553</v>
      </c>
    </row>
    <row r="172" spans="1:20" ht="244.8" x14ac:dyDescent="0.3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9" t="s">
        <v>8315</v>
      </c>
      <c r="R172" t="s">
        <v>8316</v>
      </c>
      <c r="S172" s="16">
        <v>41950.26694444444</v>
      </c>
      <c r="T172" s="16">
        <v>41963.669444444444</v>
      </c>
    </row>
    <row r="173" spans="1:20" ht="187.2" x14ac:dyDescent="0.3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9" t="s">
        <v>8315</v>
      </c>
      <c r="R173" t="s">
        <v>8316</v>
      </c>
      <c r="S173" s="16">
        <v>42061.963263888887</v>
      </c>
      <c r="T173" s="16">
        <v>42091.921597222223</v>
      </c>
    </row>
    <row r="174" spans="1:20" ht="216" x14ac:dyDescent="0.3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9" t="s">
        <v>8315</v>
      </c>
      <c r="R174" t="s">
        <v>8316</v>
      </c>
      <c r="S174" s="16">
        <v>41842.828680555554</v>
      </c>
      <c r="T174" s="16">
        <v>41882.827650462961</v>
      </c>
    </row>
    <row r="175" spans="1:20" ht="100.8" x14ac:dyDescent="0.3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9" t="s">
        <v>8315</v>
      </c>
      <c r="R175" t="s">
        <v>8316</v>
      </c>
      <c r="S175" s="16">
        <v>42437.64534722222</v>
      </c>
      <c r="T175" s="16">
        <v>42497.603680555556</v>
      </c>
    </row>
    <row r="176" spans="1:20" ht="259.2" x14ac:dyDescent="0.3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9" t="s">
        <v>8315</v>
      </c>
      <c r="R176" t="s">
        <v>8316</v>
      </c>
      <c r="S176" s="16">
        <v>41879.043530092589</v>
      </c>
      <c r="T176" s="16">
        <v>41909.043530092589</v>
      </c>
    </row>
    <row r="177" spans="1:20" ht="216" x14ac:dyDescent="0.3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9" t="s">
        <v>8315</v>
      </c>
      <c r="R177" t="s">
        <v>8316</v>
      </c>
      <c r="S177" s="16">
        <v>42020.587349537032</v>
      </c>
      <c r="T177" s="16">
        <v>42050.587349537032</v>
      </c>
    </row>
    <row r="178" spans="1:20" ht="100.8" x14ac:dyDescent="0.3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9" t="s">
        <v>8315</v>
      </c>
      <c r="R178" t="s">
        <v>8316</v>
      </c>
      <c r="S178" s="16">
        <v>41890.16269675926</v>
      </c>
      <c r="T178" s="16">
        <v>41920.16269675926</v>
      </c>
    </row>
    <row r="179" spans="1:20" ht="216" x14ac:dyDescent="0.3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9" t="s">
        <v>8315</v>
      </c>
      <c r="R179" t="s">
        <v>8316</v>
      </c>
      <c r="S179" s="16">
        <v>41872.807696759257</v>
      </c>
      <c r="T179" s="16">
        <v>41932.807696759257</v>
      </c>
    </row>
    <row r="180" spans="1:20" ht="244.8" x14ac:dyDescent="0.3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9" t="s">
        <v>8315</v>
      </c>
      <c r="R180" t="s">
        <v>8316</v>
      </c>
      <c r="S180" s="16">
        <v>42391.772997685184</v>
      </c>
      <c r="T180" s="16">
        <v>42416.772997685184</v>
      </c>
    </row>
    <row r="181" spans="1:20" ht="230.4" x14ac:dyDescent="0.3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9" t="s">
        <v>8315</v>
      </c>
      <c r="R181" t="s">
        <v>8316</v>
      </c>
      <c r="S181" s="16">
        <v>41848.772928240738</v>
      </c>
      <c r="T181" s="16">
        <v>41877.686111111114</v>
      </c>
    </row>
    <row r="182" spans="1:20" ht="201.6" x14ac:dyDescent="0.3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9" t="s">
        <v>8315</v>
      </c>
      <c r="R182" t="s">
        <v>8316</v>
      </c>
      <c r="S182" s="16">
        <v>41921.770439814813</v>
      </c>
      <c r="T182" s="16">
        <v>41938.770439814813</v>
      </c>
    </row>
    <row r="183" spans="1:20" ht="259.2" x14ac:dyDescent="0.3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9" t="s">
        <v>8315</v>
      </c>
      <c r="R183" t="s">
        <v>8316</v>
      </c>
      <c r="S183" s="16">
        <v>42021.301192129627</v>
      </c>
      <c r="T183" s="16">
        <v>42051.301192129627</v>
      </c>
    </row>
    <row r="184" spans="1:20" ht="244.8" x14ac:dyDescent="0.3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 t="s">
        <v>7235</v>
      </c>
      <c r="Q184" s="9" t="s">
        <v>8315</v>
      </c>
      <c r="R184" t="s">
        <v>8316</v>
      </c>
      <c r="S184" s="16">
        <v>42419.246168981481</v>
      </c>
      <c r="T184" s="16">
        <v>42434.246168981481</v>
      </c>
    </row>
    <row r="185" spans="1:20" ht="259.2" x14ac:dyDescent="0.3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9" t="s">
        <v>8315</v>
      </c>
      <c r="R185" t="s">
        <v>8316</v>
      </c>
      <c r="S185" s="16">
        <v>42174.780821759254</v>
      </c>
      <c r="T185" s="16">
        <v>42204.780821759254</v>
      </c>
    </row>
    <row r="186" spans="1:20" ht="244.8" x14ac:dyDescent="0.3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9" t="s">
        <v>8315</v>
      </c>
      <c r="R186" t="s">
        <v>8316</v>
      </c>
      <c r="S186" s="16">
        <v>41856.672152777777</v>
      </c>
      <c r="T186" s="16">
        <v>41886.672152777777</v>
      </c>
    </row>
    <row r="187" spans="1:20" ht="244.8" x14ac:dyDescent="0.3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9" t="s">
        <v>8315</v>
      </c>
      <c r="R187" t="s">
        <v>8316</v>
      </c>
      <c r="S187" s="16">
        <v>42417.675879629634</v>
      </c>
      <c r="T187" s="16">
        <v>42475.686111111107</v>
      </c>
    </row>
    <row r="188" spans="1:20" ht="230.4" x14ac:dyDescent="0.3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9" t="s">
        <v>8315</v>
      </c>
      <c r="R188" t="s">
        <v>8316</v>
      </c>
      <c r="S188" s="16">
        <v>42057.190960648149</v>
      </c>
      <c r="T188" s="16">
        <v>42087.149293981478</v>
      </c>
    </row>
    <row r="189" spans="1:20" ht="187.2" x14ac:dyDescent="0.3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9" t="s">
        <v>8315</v>
      </c>
      <c r="R189" t="s">
        <v>8316</v>
      </c>
      <c r="S189" s="16">
        <v>41878.911550925928</v>
      </c>
      <c r="T189" s="16">
        <v>41938.911550925928</v>
      </c>
    </row>
    <row r="190" spans="1:20" ht="158.4" x14ac:dyDescent="0.3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9" t="s">
        <v>8315</v>
      </c>
      <c r="R190" t="s">
        <v>8316</v>
      </c>
      <c r="S190" s="16">
        <v>41990.584108796291</v>
      </c>
      <c r="T190" s="16">
        <v>42036.120833333334</v>
      </c>
    </row>
    <row r="191" spans="1:20" ht="201.6" x14ac:dyDescent="0.3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 t="s">
        <v>7235</v>
      </c>
      <c r="Q191" s="9" t="s">
        <v>8315</v>
      </c>
      <c r="R191" t="s">
        <v>8316</v>
      </c>
      <c r="S191" s="16">
        <v>42408.999571759254</v>
      </c>
      <c r="T191" s="16">
        <v>42453.957905092597</v>
      </c>
    </row>
    <row r="192" spans="1:20" ht="259.2" x14ac:dyDescent="0.3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9" t="s">
        <v>8315</v>
      </c>
      <c r="R192" t="s">
        <v>8316</v>
      </c>
      <c r="S192" s="16">
        <v>42217.670104166667</v>
      </c>
      <c r="T192" s="16">
        <v>42247.670104166667</v>
      </c>
    </row>
    <row r="193" spans="1:20" ht="201.6" x14ac:dyDescent="0.3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 t="s">
        <v>7235</v>
      </c>
      <c r="Q193" s="9" t="s">
        <v>8315</v>
      </c>
      <c r="R193" t="s">
        <v>8316</v>
      </c>
      <c r="S193" s="16">
        <v>42282.655543981484</v>
      </c>
      <c r="T193" s="16">
        <v>42342.697210648148</v>
      </c>
    </row>
    <row r="194" spans="1:20" ht="244.8" x14ac:dyDescent="0.3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9" t="s">
        <v>8315</v>
      </c>
      <c r="R194" t="s">
        <v>8316</v>
      </c>
      <c r="S194" s="16">
        <v>42768.97084490741</v>
      </c>
      <c r="T194" s="16">
        <v>42789.041666666672</v>
      </c>
    </row>
    <row r="195" spans="1:20" ht="201.6" x14ac:dyDescent="0.3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9" t="s">
        <v>8315</v>
      </c>
      <c r="R195" t="s">
        <v>8316</v>
      </c>
      <c r="S195" s="16">
        <v>41765.938657407409</v>
      </c>
      <c r="T195" s="16">
        <v>41795.938657407409</v>
      </c>
    </row>
    <row r="196" spans="1:20" ht="230.4" x14ac:dyDescent="0.3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 t="s">
        <v>7235</v>
      </c>
      <c r="Q196" s="9" t="s">
        <v>8315</v>
      </c>
      <c r="R196" t="s">
        <v>8316</v>
      </c>
      <c r="S196" s="16">
        <v>42322.025115740747</v>
      </c>
      <c r="T196" s="16">
        <v>42352.025115740747</v>
      </c>
    </row>
    <row r="197" spans="1:20" ht="216" x14ac:dyDescent="0.3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9" t="s">
        <v>8315</v>
      </c>
      <c r="R197" t="s">
        <v>8316</v>
      </c>
      <c r="S197" s="16">
        <v>42374.655081018514</v>
      </c>
      <c r="T197" s="16">
        <v>42403.784027777772</v>
      </c>
    </row>
    <row r="198" spans="1:20" ht="259.2" x14ac:dyDescent="0.3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 t="s">
        <v>7235</v>
      </c>
      <c r="Q198" s="9" t="s">
        <v>8315</v>
      </c>
      <c r="R198" t="s">
        <v>8316</v>
      </c>
      <c r="S198" s="16">
        <v>41941.585231481484</v>
      </c>
      <c r="T198" s="16">
        <v>41991.626898148148</v>
      </c>
    </row>
    <row r="199" spans="1:20" ht="230.4" x14ac:dyDescent="0.3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9" t="s">
        <v>8315</v>
      </c>
      <c r="R199" t="s">
        <v>8316</v>
      </c>
      <c r="S199" s="16">
        <v>42293.809212962966</v>
      </c>
      <c r="T199" s="16">
        <v>42353.85087962963</v>
      </c>
    </row>
    <row r="200" spans="1:20" ht="230.4" x14ac:dyDescent="0.3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9" t="s">
        <v>8315</v>
      </c>
      <c r="R200" t="s">
        <v>8316</v>
      </c>
      <c r="S200" s="16">
        <v>42067.947337962964</v>
      </c>
      <c r="T200" s="16">
        <v>42097.905671296292</v>
      </c>
    </row>
    <row r="201" spans="1:20" ht="144" x14ac:dyDescent="0.3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9" t="s">
        <v>8315</v>
      </c>
      <c r="R201" t="s">
        <v>8316</v>
      </c>
      <c r="S201" s="16">
        <v>41903.882951388885</v>
      </c>
      <c r="T201" s="16">
        <v>41933.882951388885</v>
      </c>
    </row>
    <row r="202" spans="1:20" ht="259.2" x14ac:dyDescent="0.3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9" t="s">
        <v>8315</v>
      </c>
      <c r="R202" t="s">
        <v>8316</v>
      </c>
      <c r="S202" s="16">
        <v>41804.937083333331</v>
      </c>
      <c r="T202" s="16">
        <v>41821.9375</v>
      </c>
    </row>
    <row r="203" spans="1:20" ht="259.2" x14ac:dyDescent="0.3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9" t="s">
        <v>8315</v>
      </c>
      <c r="R203" t="s">
        <v>8316</v>
      </c>
      <c r="S203" s="16">
        <v>42497.070775462969</v>
      </c>
      <c r="T203" s="16">
        <v>42514.600694444445</v>
      </c>
    </row>
    <row r="204" spans="1:20" ht="216" x14ac:dyDescent="0.3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9" t="s">
        <v>8315</v>
      </c>
      <c r="R204" t="s">
        <v>8316</v>
      </c>
      <c r="S204" s="16">
        <v>41869.798726851855</v>
      </c>
      <c r="T204" s="16">
        <v>41929.798726851855</v>
      </c>
    </row>
    <row r="205" spans="1:20" ht="187.2" x14ac:dyDescent="0.3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9" t="s">
        <v>8315</v>
      </c>
      <c r="R205" t="s">
        <v>8316</v>
      </c>
      <c r="S205" s="16">
        <v>42305.670914351853</v>
      </c>
      <c r="T205" s="16">
        <v>42339.249305555553</v>
      </c>
    </row>
    <row r="206" spans="1:20" ht="244.8" x14ac:dyDescent="0.3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9" t="s">
        <v>8315</v>
      </c>
      <c r="R206" t="s">
        <v>8316</v>
      </c>
      <c r="S206" s="16">
        <v>42144.231527777782</v>
      </c>
      <c r="T206" s="16">
        <v>42203.125</v>
      </c>
    </row>
    <row r="207" spans="1:20" ht="244.8" x14ac:dyDescent="0.3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9" t="s">
        <v>8315</v>
      </c>
      <c r="R207" t="s">
        <v>8316</v>
      </c>
      <c r="S207" s="16">
        <v>41995.084074074075</v>
      </c>
      <c r="T207" s="16">
        <v>42024.802777777775</v>
      </c>
    </row>
    <row r="208" spans="1:20" ht="259.2" x14ac:dyDescent="0.3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9" t="s">
        <v>8315</v>
      </c>
      <c r="R208" t="s">
        <v>8316</v>
      </c>
      <c r="S208" s="16">
        <v>42074.219699074078</v>
      </c>
      <c r="T208" s="16">
        <v>42104.208333333328</v>
      </c>
    </row>
    <row r="209" spans="1:20" ht="273.60000000000002" x14ac:dyDescent="0.3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9" t="s">
        <v>8315</v>
      </c>
      <c r="R209" t="s">
        <v>8316</v>
      </c>
      <c r="S209" s="16">
        <v>41904.650578703702</v>
      </c>
      <c r="T209" s="16">
        <v>41934.650578703702</v>
      </c>
    </row>
    <row r="210" spans="1:20" ht="259.2" x14ac:dyDescent="0.3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9" t="s">
        <v>8315</v>
      </c>
      <c r="R210" t="s">
        <v>8316</v>
      </c>
      <c r="S210" s="16">
        <v>41991.022488425922</v>
      </c>
      <c r="T210" s="16">
        <v>42015.041666666672</v>
      </c>
    </row>
    <row r="211" spans="1:20" ht="259.2" x14ac:dyDescent="0.3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9" t="s">
        <v>8315</v>
      </c>
      <c r="R211" t="s">
        <v>8316</v>
      </c>
      <c r="S211" s="16">
        <v>42169.958506944444</v>
      </c>
      <c r="T211" s="16">
        <v>42199.958506944444</v>
      </c>
    </row>
    <row r="212" spans="1:20" ht="259.2" x14ac:dyDescent="0.3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9" t="s">
        <v>8315</v>
      </c>
      <c r="R212" t="s">
        <v>8316</v>
      </c>
      <c r="S212" s="16">
        <v>41905.636469907404</v>
      </c>
      <c r="T212" s="16">
        <v>41935.636469907404</v>
      </c>
    </row>
    <row r="213" spans="1:20" ht="244.8" x14ac:dyDescent="0.3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 t="s">
        <v>7235</v>
      </c>
      <c r="Q213" s="9" t="s">
        <v>8315</v>
      </c>
      <c r="R213" t="s">
        <v>8316</v>
      </c>
      <c r="S213" s="16">
        <v>41761.810150462967</v>
      </c>
      <c r="T213" s="16">
        <v>41768.286805555559</v>
      </c>
    </row>
    <row r="214" spans="1:20" ht="259.2" x14ac:dyDescent="0.3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9" t="s">
        <v>8315</v>
      </c>
      <c r="R214" t="s">
        <v>8316</v>
      </c>
      <c r="S214" s="16">
        <v>41865.878657407404</v>
      </c>
      <c r="T214" s="16">
        <v>41925.878657407404</v>
      </c>
    </row>
    <row r="215" spans="1:20" ht="244.8" x14ac:dyDescent="0.3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 t="s">
        <v>7235</v>
      </c>
      <c r="Q215" s="9" t="s">
        <v>8315</v>
      </c>
      <c r="R215" t="s">
        <v>8316</v>
      </c>
      <c r="S215" s="16">
        <v>42613.841261574074</v>
      </c>
      <c r="T215" s="16">
        <v>42644.166666666672</v>
      </c>
    </row>
    <row r="216" spans="1:20" ht="244.8" x14ac:dyDescent="0.3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9" t="s">
        <v>8315</v>
      </c>
      <c r="R216" t="s">
        <v>8316</v>
      </c>
      <c r="S216" s="16">
        <v>42534.933321759265</v>
      </c>
      <c r="T216" s="16">
        <v>42554.832638888889</v>
      </c>
    </row>
    <row r="217" spans="1:20" ht="244.8" x14ac:dyDescent="0.3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9" t="s">
        <v>8315</v>
      </c>
      <c r="R217" t="s">
        <v>8316</v>
      </c>
      <c r="S217" s="16">
        <v>42446.060694444444</v>
      </c>
      <c r="T217" s="16">
        <v>42461.165972222225</v>
      </c>
    </row>
    <row r="218" spans="1:20" ht="158.4" x14ac:dyDescent="0.3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 t="s">
        <v>7235</v>
      </c>
      <c r="Q218" s="9" t="s">
        <v>8315</v>
      </c>
      <c r="R218" t="s">
        <v>8316</v>
      </c>
      <c r="S218" s="16">
        <v>42421.141469907408</v>
      </c>
      <c r="T218" s="16">
        <v>42481.099803240737</v>
      </c>
    </row>
    <row r="219" spans="1:20" ht="230.4" x14ac:dyDescent="0.3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9" t="s">
        <v>8315</v>
      </c>
      <c r="R219" t="s">
        <v>8316</v>
      </c>
      <c r="S219" s="16">
        <v>42523.739212962959</v>
      </c>
      <c r="T219" s="16">
        <v>42553.739212962959</v>
      </c>
    </row>
    <row r="220" spans="1:20" ht="187.2" x14ac:dyDescent="0.3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9" t="s">
        <v>8315</v>
      </c>
      <c r="R220" t="s">
        <v>8316</v>
      </c>
      <c r="S220" s="16">
        <v>41833.951516203706</v>
      </c>
      <c r="T220" s="16">
        <v>41863.951516203706</v>
      </c>
    </row>
    <row r="221" spans="1:20" ht="259.2" x14ac:dyDescent="0.3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9" t="s">
        <v>8315</v>
      </c>
      <c r="R221" t="s">
        <v>8316</v>
      </c>
      <c r="S221" s="16">
        <v>42479.039212962962</v>
      </c>
      <c r="T221" s="16">
        <v>42509.039212962962</v>
      </c>
    </row>
    <row r="222" spans="1:20" ht="244.8" x14ac:dyDescent="0.3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9" t="s">
        <v>8315</v>
      </c>
      <c r="R222" t="s">
        <v>8316</v>
      </c>
      <c r="S222" s="16">
        <v>42235.117476851854</v>
      </c>
      <c r="T222" s="16">
        <v>42275.117476851854</v>
      </c>
    </row>
    <row r="223" spans="1:20" ht="187.2" x14ac:dyDescent="0.3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9" t="s">
        <v>8315</v>
      </c>
      <c r="R223" t="s">
        <v>8316</v>
      </c>
      <c r="S223" s="16">
        <v>42718.963599537034</v>
      </c>
      <c r="T223" s="16">
        <v>42748.961805555555</v>
      </c>
    </row>
    <row r="224" spans="1:20" ht="201.6" x14ac:dyDescent="0.3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9" t="s">
        <v>8315</v>
      </c>
      <c r="R224" t="s">
        <v>8316</v>
      </c>
      <c r="S224" s="16">
        <v>42031.666898148149</v>
      </c>
      <c r="T224" s="16">
        <v>42064.125</v>
      </c>
    </row>
    <row r="225" spans="1:20" ht="216" x14ac:dyDescent="0.3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9" t="s">
        <v>8315</v>
      </c>
      <c r="R225" t="s">
        <v>8316</v>
      </c>
      <c r="S225" s="16">
        <v>42078.34520833334</v>
      </c>
      <c r="T225" s="16">
        <v>42133.166666666672</v>
      </c>
    </row>
    <row r="226" spans="1:20" ht="187.2" x14ac:dyDescent="0.3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 t="s">
        <v>7235</v>
      </c>
      <c r="Q226" s="9" t="s">
        <v>8315</v>
      </c>
      <c r="R226" t="s">
        <v>8316</v>
      </c>
      <c r="S226" s="16">
        <v>41905.795706018522</v>
      </c>
      <c r="T226" s="16">
        <v>41933.82708333333</v>
      </c>
    </row>
    <row r="227" spans="1:20" ht="259.2" x14ac:dyDescent="0.3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9" t="s">
        <v>8315</v>
      </c>
      <c r="R227" t="s">
        <v>8316</v>
      </c>
      <c r="S227" s="16">
        <v>42695.7105787037</v>
      </c>
      <c r="T227" s="16">
        <v>42725.7105787037</v>
      </c>
    </row>
    <row r="228" spans="1:20" ht="244.8" x14ac:dyDescent="0.3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9" t="s">
        <v>8315</v>
      </c>
      <c r="R228" t="s">
        <v>8316</v>
      </c>
      <c r="S228" s="16">
        <v>42510.938900462963</v>
      </c>
      <c r="T228" s="16">
        <v>42540.938900462963</v>
      </c>
    </row>
    <row r="229" spans="1:20" ht="230.4" x14ac:dyDescent="0.3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 t="s">
        <v>7235</v>
      </c>
      <c r="Q229" s="9" t="s">
        <v>8315</v>
      </c>
      <c r="R229" t="s">
        <v>8316</v>
      </c>
      <c r="S229" s="16">
        <v>42511.698101851856</v>
      </c>
      <c r="T229" s="16">
        <v>42535.787500000006</v>
      </c>
    </row>
    <row r="230" spans="1:20" ht="230.4" x14ac:dyDescent="0.3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9" t="s">
        <v>8315</v>
      </c>
      <c r="R230" t="s">
        <v>8316</v>
      </c>
      <c r="S230" s="16">
        <v>42041.581307870365</v>
      </c>
      <c r="T230" s="16">
        <v>42071.539641203708</v>
      </c>
    </row>
    <row r="231" spans="1:20" ht="273.60000000000002" x14ac:dyDescent="0.3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9" t="s">
        <v>8315</v>
      </c>
      <c r="R231" t="s">
        <v>8316</v>
      </c>
      <c r="S231" s="16">
        <v>42307.189270833333</v>
      </c>
      <c r="T231" s="16">
        <v>42322.958333333328</v>
      </c>
    </row>
    <row r="232" spans="1:20" ht="230.4" x14ac:dyDescent="0.3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9" t="s">
        <v>8315</v>
      </c>
      <c r="R232" t="s">
        <v>8316</v>
      </c>
      <c r="S232" s="16">
        <v>42353.761759259258</v>
      </c>
      <c r="T232" s="16">
        <v>42383.761759259258</v>
      </c>
    </row>
    <row r="233" spans="1:20" ht="244.8" x14ac:dyDescent="0.3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9" t="s">
        <v>8315</v>
      </c>
      <c r="R233" t="s">
        <v>8316</v>
      </c>
      <c r="S233" s="16">
        <v>42058.603877314818</v>
      </c>
      <c r="T233" s="16">
        <v>42087.165972222225</v>
      </c>
    </row>
    <row r="234" spans="1:20" ht="259.2" x14ac:dyDescent="0.3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9" t="s">
        <v>8315</v>
      </c>
      <c r="R234" t="s">
        <v>8316</v>
      </c>
      <c r="S234" s="16">
        <v>42304.940960648149</v>
      </c>
      <c r="T234" s="16">
        <v>42329.166666666672</v>
      </c>
    </row>
    <row r="235" spans="1:20" ht="72" x14ac:dyDescent="0.3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 t="s">
        <v>7235</v>
      </c>
      <c r="Q235" s="9" t="s">
        <v>8315</v>
      </c>
      <c r="R235" t="s">
        <v>8316</v>
      </c>
      <c r="S235" s="16">
        <v>42538.742893518516</v>
      </c>
      <c r="T235" s="16">
        <v>42568.742893518516</v>
      </c>
    </row>
    <row r="236" spans="1:20" ht="273.60000000000002" x14ac:dyDescent="0.3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9" t="s">
        <v>8315</v>
      </c>
      <c r="R236" t="s">
        <v>8316</v>
      </c>
      <c r="S236" s="16">
        <v>42122.732499999998</v>
      </c>
      <c r="T236" s="16">
        <v>42155.732638888891</v>
      </c>
    </row>
    <row r="237" spans="1:20" ht="201.6" x14ac:dyDescent="0.3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9" t="s">
        <v>8315</v>
      </c>
      <c r="R237" t="s">
        <v>8316</v>
      </c>
      <c r="S237" s="16">
        <v>42209.67288194444</v>
      </c>
      <c r="T237" s="16">
        <v>42223.625</v>
      </c>
    </row>
    <row r="238" spans="1:20" ht="273.60000000000002" x14ac:dyDescent="0.3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9" t="s">
        <v>8315</v>
      </c>
      <c r="R238" t="s">
        <v>8316</v>
      </c>
      <c r="S238" s="16">
        <v>41990.506377314814</v>
      </c>
      <c r="T238" s="16">
        <v>42020.506377314814</v>
      </c>
    </row>
    <row r="239" spans="1:20" ht="230.4" x14ac:dyDescent="0.3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9" t="s">
        <v>8315</v>
      </c>
      <c r="R239" t="s">
        <v>8316</v>
      </c>
      <c r="S239" s="16">
        <v>42039.194988425923</v>
      </c>
      <c r="T239" s="16">
        <v>42099.153321759266</v>
      </c>
    </row>
    <row r="240" spans="1:20" ht="244.8" x14ac:dyDescent="0.3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9" t="s">
        <v>8315</v>
      </c>
      <c r="R240" t="s">
        <v>8316</v>
      </c>
      <c r="S240" s="16">
        <v>41890.086805555555</v>
      </c>
      <c r="T240" s="16">
        <v>41934.207638888889</v>
      </c>
    </row>
    <row r="241" spans="1:20" ht="201.6" x14ac:dyDescent="0.3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 t="s">
        <v>7235</v>
      </c>
      <c r="Q241" s="9" t="s">
        <v>8315</v>
      </c>
      <c r="R241" t="s">
        <v>8316</v>
      </c>
      <c r="S241" s="16">
        <v>42495.722187499996</v>
      </c>
      <c r="T241" s="16">
        <v>42525.722187499996</v>
      </c>
    </row>
    <row r="242" spans="1:20" ht="273.60000000000002" x14ac:dyDescent="0.3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9" t="s">
        <v>8315</v>
      </c>
      <c r="R242" t="s">
        <v>8316</v>
      </c>
      <c r="S242" s="16">
        <v>42570.850381944445</v>
      </c>
      <c r="T242" s="16">
        <v>42615.850381944445</v>
      </c>
    </row>
    <row r="243" spans="1:20" ht="172.8" x14ac:dyDescent="0.3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 t="s">
        <v>7235</v>
      </c>
      <c r="Q243" s="9" t="s">
        <v>8315</v>
      </c>
      <c r="R243" t="s">
        <v>8316</v>
      </c>
      <c r="S243" s="16">
        <v>41927.124884259261</v>
      </c>
      <c r="T243" s="16">
        <v>41937.124884259261</v>
      </c>
    </row>
    <row r="244" spans="1:20" ht="259.2" x14ac:dyDescent="0.3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 t="s">
        <v>7235</v>
      </c>
      <c r="Q244" s="9" t="s">
        <v>8315</v>
      </c>
      <c r="R244" t="s">
        <v>8316</v>
      </c>
      <c r="S244" s="16">
        <v>42730.903726851851</v>
      </c>
      <c r="T244" s="16">
        <v>42760.903726851851</v>
      </c>
    </row>
    <row r="245" spans="1:20" ht="216" x14ac:dyDescent="0.3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9" t="s">
        <v>8315</v>
      </c>
      <c r="R245" t="s">
        <v>8316</v>
      </c>
      <c r="S245" s="16">
        <v>42475.848067129627</v>
      </c>
      <c r="T245" s="16">
        <v>42505.848067129627</v>
      </c>
    </row>
    <row r="246" spans="1:20" ht="259.2" x14ac:dyDescent="0.3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9" t="s">
        <v>8315</v>
      </c>
      <c r="R246" t="s">
        <v>8316</v>
      </c>
      <c r="S246" s="16">
        <v>42188.83293981482</v>
      </c>
      <c r="T246" s="16">
        <v>42242.772222222222</v>
      </c>
    </row>
    <row r="247" spans="1:20" ht="244.8" x14ac:dyDescent="0.3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9" t="s">
        <v>8315</v>
      </c>
      <c r="R247" t="s">
        <v>8316</v>
      </c>
      <c r="S247" s="16">
        <v>42053.049375000002</v>
      </c>
      <c r="T247" s="16">
        <v>42096.041666666672</v>
      </c>
    </row>
    <row r="248" spans="1:20" ht="244.8" x14ac:dyDescent="0.3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9" t="s">
        <v>8315</v>
      </c>
      <c r="R248" t="s">
        <v>8316</v>
      </c>
      <c r="S248" s="16">
        <v>41883.916678240741</v>
      </c>
      <c r="T248" s="16">
        <v>41906.916678240741</v>
      </c>
    </row>
    <row r="249" spans="1:20" ht="230.4" x14ac:dyDescent="0.3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9" t="s">
        <v>8315</v>
      </c>
      <c r="R249" t="s">
        <v>8316</v>
      </c>
      <c r="S249" s="16">
        <v>42767.031678240746</v>
      </c>
      <c r="T249" s="16">
        <v>42797.208333333328</v>
      </c>
    </row>
    <row r="250" spans="1:20" ht="216" x14ac:dyDescent="0.3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9" t="s">
        <v>8315</v>
      </c>
      <c r="R250" t="s">
        <v>8316</v>
      </c>
      <c r="S250" s="16">
        <v>42029.135879629626</v>
      </c>
      <c r="T250" s="16">
        <v>42059.135879629626</v>
      </c>
    </row>
    <row r="251" spans="1:20" ht="259.2" x14ac:dyDescent="0.3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9" t="s">
        <v>8315</v>
      </c>
      <c r="R251" t="s">
        <v>8316</v>
      </c>
      <c r="S251" s="16">
        <v>42358.573182870372</v>
      </c>
      <c r="T251" s="16">
        <v>42377.273611111115</v>
      </c>
    </row>
  </sheetData>
  <conditionalFormatting sqref="F1:F251">
    <cfRule type="cellIs" dxfId="15" priority="2" operator="equal">
      <formula>"canceled"</formula>
    </cfRule>
    <cfRule type="cellIs" dxfId="14" priority="3" operator="equal">
      <formula>"failed"</formula>
    </cfRule>
    <cfRule type="cellIs" dxfId="13" priority="4" operator="equal">
      <formula>"successful"</formula>
    </cfRule>
    <cfRule type="cellIs" dxfId="12" priority="5" operator="equal">
      <formula>"live"</formula>
    </cfRule>
  </conditionalFormatting>
  <conditionalFormatting sqref="O1:P1 O2:O251">
    <cfRule type="colorScale" priority="1">
      <colorScale>
        <cfvo type="min"/>
        <cfvo type="percent" val="90"/>
        <color rgb="FFFF0000"/>
        <color theme="8" tint="-0.249977111117893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AE4D7F-3E61-48B6-908A-44F8012351CE}">
  <sheetPr codeName="Sheet9"/>
  <dimension ref="A1:PD413"/>
  <sheetViews>
    <sheetView workbookViewId="0">
      <selection activeCell="S2" sqref="S2"/>
    </sheetView>
  </sheetViews>
  <sheetFormatPr defaultRowHeight="14.4" x14ac:dyDescent="0.3"/>
  <cols>
    <col min="6" max="6" width="9.33203125" bestFit="1" customWidth="1"/>
    <col min="14" max="14" width="23.5546875" bestFit="1" customWidth="1"/>
    <col min="15" max="15" width="17.44140625" bestFit="1" customWidth="1"/>
    <col min="18" max="18" width="11.5546875" bestFit="1" customWidth="1"/>
  </cols>
  <sheetData>
    <row r="1" spans="1:420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3" t="s">
        <v>8358</v>
      </c>
      <c r="R1" s="14" t="s">
        <v>8359</v>
      </c>
      <c r="S1" s="15" t="s">
        <v>8365</v>
      </c>
      <c r="T1" s="16" t="s">
        <v>8366</v>
      </c>
      <c r="U1" s="1"/>
      <c r="V1" s="2"/>
      <c r="W1" s="2"/>
      <c r="X1" s="5"/>
      <c r="Y1" s="7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3"/>
      <c r="AL1" s="14"/>
      <c r="AM1" s="15"/>
      <c r="AN1" s="16"/>
      <c r="AO1" s="1"/>
      <c r="AP1" s="2"/>
      <c r="AQ1" s="2"/>
      <c r="AR1" s="5"/>
      <c r="AS1" s="7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3"/>
      <c r="BF1" s="14"/>
      <c r="BG1" s="15"/>
      <c r="BH1" s="16"/>
      <c r="BI1" s="1"/>
      <c r="BJ1" s="2"/>
      <c r="BK1" s="2"/>
      <c r="BL1" s="5"/>
      <c r="BM1" s="7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3"/>
      <c r="BZ1" s="14"/>
      <c r="CA1" s="15"/>
      <c r="CB1" s="16"/>
      <c r="CC1" s="1"/>
      <c r="CD1" s="2"/>
      <c r="CE1" s="2"/>
      <c r="CF1" s="5"/>
      <c r="CG1" s="7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3"/>
      <c r="CT1" s="14"/>
      <c r="CU1" s="15"/>
      <c r="CV1" s="16"/>
      <c r="CW1" s="1"/>
      <c r="CX1" s="2"/>
      <c r="CY1" s="2"/>
      <c r="CZ1" s="5"/>
      <c r="DA1" s="7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3"/>
      <c r="DN1" s="14"/>
      <c r="DO1" s="15"/>
      <c r="DP1" s="16"/>
      <c r="DQ1" s="1"/>
      <c r="DR1" s="2"/>
      <c r="DS1" s="2"/>
      <c r="DT1" s="5"/>
      <c r="DU1" s="7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3"/>
      <c r="EH1" s="14"/>
      <c r="EI1" s="15"/>
      <c r="EJ1" s="16"/>
      <c r="EK1" s="1"/>
      <c r="EL1" s="2"/>
      <c r="EM1" s="2"/>
      <c r="EN1" s="5"/>
      <c r="EO1" s="7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3"/>
      <c r="FB1" s="14"/>
      <c r="FC1" s="15"/>
      <c r="FD1" s="16"/>
      <c r="FE1" s="1"/>
      <c r="FF1" s="2"/>
      <c r="FG1" s="2"/>
      <c r="FH1" s="5"/>
      <c r="FI1" s="7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3"/>
      <c r="FV1" s="14"/>
      <c r="FW1" s="15"/>
      <c r="FX1" s="16"/>
      <c r="FY1" s="1"/>
      <c r="FZ1" s="2"/>
      <c r="GA1" s="2"/>
      <c r="GB1" s="5"/>
      <c r="GC1" s="7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3"/>
      <c r="GP1" s="14"/>
      <c r="GQ1" s="15"/>
      <c r="GR1" s="16"/>
      <c r="GS1" s="1"/>
      <c r="GT1" s="2"/>
      <c r="GU1" s="2"/>
      <c r="GV1" s="5"/>
      <c r="GW1" s="7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3"/>
      <c r="HJ1" s="14"/>
      <c r="HK1" s="15"/>
      <c r="HL1" s="16"/>
      <c r="HM1" s="1"/>
      <c r="HN1" s="2"/>
      <c r="HO1" s="2"/>
      <c r="HP1" s="5"/>
      <c r="HQ1" s="7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3"/>
      <c r="ID1" s="14"/>
      <c r="IE1" s="15"/>
      <c r="IF1" s="16"/>
      <c r="IG1" s="1"/>
      <c r="IH1" s="2"/>
      <c r="II1" s="2"/>
      <c r="IJ1" s="5"/>
      <c r="IK1" s="7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3"/>
      <c r="IX1" s="14"/>
      <c r="IY1" s="15"/>
      <c r="IZ1" s="16"/>
      <c r="JA1" s="1"/>
      <c r="JB1" s="2"/>
      <c r="JC1" s="2"/>
      <c r="JD1" s="5"/>
      <c r="JE1" s="7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3"/>
      <c r="JR1" s="14"/>
      <c r="JS1" s="15"/>
      <c r="JT1" s="16"/>
      <c r="JU1" s="1"/>
      <c r="JV1" s="2"/>
      <c r="JW1" s="2"/>
      <c r="JX1" s="5"/>
      <c r="JY1" s="7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3"/>
      <c r="KL1" s="14"/>
      <c r="KM1" s="15"/>
      <c r="KN1" s="16"/>
      <c r="KO1" s="1"/>
      <c r="KP1" s="2"/>
      <c r="KQ1" s="2"/>
      <c r="KR1" s="5"/>
      <c r="KS1" s="7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3"/>
      <c r="LF1" s="14"/>
      <c r="LG1" s="15"/>
      <c r="LH1" s="16"/>
      <c r="LI1" s="1"/>
      <c r="LJ1" s="2"/>
      <c r="LK1" s="2"/>
      <c r="LL1" s="5"/>
      <c r="LM1" s="7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3"/>
      <c r="LZ1" s="14"/>
      <c r="MA1" s="15"/>
      <c r="MB1" s="16"/>
      <c r="MC1" s="1"/>
      <c r="MD1" s="2"/>
      <c r="ME1" s="2"/>
      <c r="MF1" s="5"/>
      <c r="MG1" s="7"/>
      <c r="MH1" s="1"/>
      <c r="MI1" s="1"/>
      <c r="MJ1" s="1"/>
      <c r="MK1" s="1"/>
      <c r="ML1" s="1"/>
      <c r="MM1" s="1"/>
      <c r="MN1" s="1"/>
      <c r="MO1" s="1"/>
      <c r="MP1" s="1"/>
      <c r="MQ1" s="1"/>
      <c r="MR1" s="1"/>
      <c r="MS1" s="13"/>
      <c r="MT1" s="14"/>
      <c r="MU1" s="15"/>
      <c r="MV1" s="16"/>
      <c r="MW1" s="1"/>
      <c r="MX1" s="2"/>
      <c r="MY1" s="2"/>
      <c r="MZ1" s="5"/>
      <c r="NA1" s="7"/>
      <c r="NB1" s="1"/>
      <c r="NC1" s="1"/>
      <c r="ND1" s="1"/>
      <c r="NE1" s="1"/>
      <c r="NF1" s="1"/>
      <c r="NG1" s="1"/>
      <c r="NH1" s="1"/>
      <c r="NI1" s="1"/>
      <c r="NJ1" s="1"/>
      <c r="NK1" s="1"/>
      <c r="NL1" s="1"/>
      <c r="NM1" s="13"/>
      <c r="NN1" s="14"/>
      <c r="NO1" s="15"/>
      <c r="NP1" s="16"/>
      <c r="NQ1" s="1"/>
      <c r="NR1" s="2"/>
      <c r="NS1" s="2"/>
      <c r="NT1" s="5"/>
      <c r="NU1" s="7"/>
      <c r="NV1" s="1"/>
      <c r="NW1" s="1"/>
      <c r="NX1" s="1"/>
      <c r="NY1" s="1"/>
      <c r="NZ1" s="1"/>
      <c r="OA1" s="1"/>
      <c r="OB1" s="1"/>
      <c r="OC1" s="1"/>
      <c r="OD1" s="1"/>
      <c r="OE1" s="1"/>
      <c r="OF1" s="1"/>
      <c r="OG1" s="13"/>
      <c r="OH1" s="14"/>
      <c r="OI1" s="15"/>
      <c r="OJ1" s="16"/>
      <c r="OK1" s="1"/>
      <c r="OL1" s="2"/>
      <c r="OM1" s="2"/>
      <c r="ON1" s="5"/>
      <c r="OO1" s="7"/>
      <c r="OP1" s="1"/>
      <c r="OQ1" s="1"/>
      <c r="OR1" s="1"/>
      <c r="OS1" s="1"/>
      <c r="OT1" s="1"/>
      <c r="OU1" s="1"/>
      <c r="OV1" s="1"/>
      <c r="OW1" s="1"/>
      <c r="OX1" s="1"/>
      <c r="OY1" s="1"/>
      <c r="OZ1" s="1"/>
      <c r="PA1" s="13"/>
      <c r="PB1" s="14"/>
      <c r="PC1" s="15"/>
      <c r="PD1" s="16"/>
    </row>
    <row r="2" spans="1:420" ht="244.8" x14ac:dyDescent="0.3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9" t="s">
        <v>8315</v>
      </c>
      <c r="R2" t="s">
        <v>8316</v>
      </c>
      <c r="S2" s="16">
        <v>42646.092812499999</v>
      </c>
      <c r="T2" s="16">
        <v>42675.207638888889</v>
      </c>
      <c r="V2" s="3"/>
      <c r="W2" s="3"/>
      <c r="X2" s="6"/>
      <c r="Y2" s="8"/>
      <c r="AK2" s="9"/>
      <c r="AM2" s="16"/>
      <c r="AN2" s="16"/>
      <c r="AP2" s="3"/>
      <c r="AQ2" s="3"/>
      <c r="AR2" s="6"/>
      <c r="AS2" s="8"/>
      <c r="BE2" s="9"/>
      <c r="BG2" s="16"/>
      <c r="BH2" s="16"/>
      <c r="BJ2" s="3"/>
      <c r="BK2" s="3"/>
      <c r="BL2" s="6"/>
      <c r="BM2" s="8"/>
      <c r="BY2" s="9"/>
      <c r="CA2" s="16"/>
      <c r="CB2" s="16"/>
      <c r="CD2" s="3"/>
      <c r="CE2" s="3"/>
      <c r="CF2" s="6"/>
      <c r="CG2" s="8"/>
      <c r="CS2" s="9"/>
      <c r="CU2" s="16"/>
      <c r="CV2" s="16"/>
      <c r="CX2" s="3"/>
      <c r="CY2" s="3"/>
      <c r="CZ2" s="6"/>
      <c r="DA2" s="8"/>
      <c r="DM2" s="9"/>
      <c r="DO2" s="16"/>
      <c r="DP2" s="16"/>
      <c r="DR2" s="3"/>
      <c r="DS2" s="3"/>
      <c r="DT2" s="6"/>
      <c r="DU2" s="8"/>
      <c r="EG2" s="9"/>
      <c r="EI2" s="16"/>
      <c r="EJ2" s="16"/>
      <c r="EL2" s="3"/>
      <c r="EM2" s="3"/>
      <c r="EN2" s="6"/>
      <c r="EO2" s="8"/>
      <c r="FA2" s="9"/>
      <c r="FC2" s="16"/>
      <c r="FD2" s="16"/>
      <c r="FF2" s="3"/>
      <c r="FG2" s="3"/>
      <c r="FH2" s="6"/>
      <c r="FI2" s="8"/>
      <c r="FU2" s="9"/>
      <c r="FW2" s="16"/>
      <c r="FX2" s="16"/>
      <c r="FZ2" s="3"/>
      <c r="GA2" s="3"/>
      <c r="GB2" s="6"/>
      <c r="GC2" s="8"/>
      <c r="GO2" s="9"/>
      <c r="GQ2" s="16"/>
      <c r="GR2" s="16"/>
      <c r="GT2" s="3"/>
      <c r="GU2" s="3"/>
      <c r="GV2" s="6"/>
      <c r="GW2" s="8"/>
      <c r="HI2" s="9"/>
      <c r="HK2" s="16"/>
      <c r="HL2" s="16"/>
      <c r="HN2" s="3"/>
      <c r="HO2" s="3"/>
      <c r="HP2" s="6"/>
      <c r="HQ2" s="8"/>
      <c r="IC2" s="9"/>
      <c r="IE2" s="16"/>
      <c r="IF2" s="16"/>
      <c r="IH2" s="3"/>
      <c r="II2" s="3"/>
      <c r="IJ2" s="6"/>
      <c r="IK2" s="8"/>
      <c r="IW2" s="9"/>
      <c r="IY2" s="16"/>
      <c r="IZ2" s="16"/>
      <c r="JB2" s="3"/>
      <c r="JC2" s="3"/>
      <c r="JD2" s="6"/>
      <c r="JE2" s="8"/>
      <c r="JQ2" s="9"/>
      <c r="JS2" s="16"/>
      <c r="JT2" s="16"/>
      <c r="JV2" s="3"/>
      <c r="JW2" s="3"/>
      <c r="JX2" s="6"/>
      <c r="JY2" s="8"/>
      <c r="KK2" s="9"/>
      <c r="KM2" s="16"/>
      <c r="KN2" s="16"/>
      <c r="KP2" s="3"/>
      <c r="KQ2" s="3"/>
      <c r="KR2" s="6"/>
      <c r="KS2" s="8"/>
      <c r="LE2" s="9"/>
      <c r="LG2" s="16"/>
      <c r="LH2" s="16"/>
      <c r="LJ2" s="3"/>
      <c r="LK2" s="3"/>
      <c r="LL2" s="6"/>
      <c r="LM2" s="8"/>
      <c r="LY2" s="9"/>
      <c r="MA2" s="16"/>
      <c r="MB2" s="16"/>
      <c r="MD2" s="3"/>
      <c r="ME2" s="3"/>
      <c r="MF2" s="6"/>
      <c r="MG2" s="8"/>
      <c r="MS2" s="9"/>
      <c r="MU2" s="16"/>
      <c r="MV2" s="16"/>
      <c r="MX2" s="3"/>
      <c r="MY2" s="3"/>
      <c r="MZ2" s="6"/>
      <c r="NA2" s="8"/>
      <c r="NM2" s="9"/>
      <c r="NO2" s="16"/>
      <c r="NP2" s="16"/>
      <c r="NR2" s="3"/>
      <c r="NS2" s="3"/>
      <c r="NT2" s="6"/>
      <c r="NU2" s="8"/>
      <c r="OG2" s="9"/>
      <c r="OI2" s="16"/>
      <c r="OJ2" s="16"/>
      <c r="OL2" s="3"/>
      <c r="OM2" s="3"/>
      <c r="ON2" s="6"/>
      <c r="OO2" s="8"/>
      <c r="PA2" s="9"/>
      <c r="PC2" s="16"/>
      <c r="PD2" s="16"/>
    </row>
    <row r="3" spans="1:420" ht="187.2" x14ac:dyDescent="0.3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9" t="s">
        <v>8315</v>
      </c>
      <c r="R3" t="s">
        <v>8316</v>
      </c>
      <c r="S3" s="16">
        <v>42430.040798611109</v>
      </c>
      <c r="T3" s="16">
        <v>42449.999131944445</v>
      </c>
      <c r="V3" s="3"/>
      <c r="W3" s="3"/>
      <c r="X3" s="6"/>
      <c r="Y3" s="8"/>
      <c r="AK3" s="9"/>
      <c r="AM3" s="16"/>
      <c r="AN3" s="16"/>
      <c r="AP3" s="3"/>
      <c r="AQ3" s="3"/>
      <c r="AR3" s="6"/>
      <c r="AS3" s="8"/>
      <c r="BE3" s="9"/>
      <c r="BG3" s="16"/>
      <c r="BH3" s="16"/>
      <c r="BJ3" s="3"/>
      <c r="BK3" s="3"/>
      <c r="BL3" s="6"/>
      <c r="BM3" s="8"/>
      <c r="BY3" s="9"/>
      <c r="CA3" s="16"/>
      <c r="CB3" s="16"/>
      <c r="CD3" s="3"/>
      <c r="CE3" s="3"/>
      <c r="CF3" s="6"/>
      <c r="CG3" s="8"/>
      <c r="CS3" s="9"/>
      <c r="CU3" s="16"/>
      <c r="CV3" s="16"/>
      <c r="CX3" s="3"/>
      <c r="CY3" s="3"/>
      <c r="CZ3" s="6"/>
      <c r="DA3" s="8"/>
      <c r="DM3" s="9"/>
      <c r="DO3" s="16"/>
      <c r="DP3" s="16"/>
      <c r="DR3" s="3"/>
      <c r="DS3" s="3"/>
      <c r="DT3" s="6"/>
      <c r="DU3" s="8"/>
      <c r="EG3" s="9"/>
      <c r="EI3" s="16"/>
      <c r="EJ3" s="16"/>
      <c r="EL3" s="3"/>
      <c r="EM3" s="3"/>
      <c r="EN3" s="6"/>
      <c r="EO3" s="8"/>
      <c r="FA3" s="9"/>
      <c r="FC3" s="16"/>
      <c r="FD3" s="16"/>
      <c r="FF3" s="3"/>
      <c r="FG3" s="3"/>
      <c r="FH3" s="6"/>
      <c r="FI3" s="8"/>
      <c r="FU3" s="9"/>
      <c r="FW3" s="16"/>
      <c r="FX3" s="16"/>
      <c r="FZ3" s="3"/>
      <c r="GA3" s="3"/>
      <c r="GB3" s="6"/>
      <c r="GC3" s="8"/>
      <c r="GO3" s="9"/>
      <c r="GQ3" s="16"/>
      <c r="GR3" s="16"/>
      <c r="GT3" s="3"/>
      <c r="GU3" s="3"/>
      <c r="GV3" s="6"/>
      <c r="GW3" s="8"/>
      <c r="HI3" s="9"/>
      <c r="HK3" s="16"/>
      <c r="HL3" s="16"/>
      <c r="HN3" s="3"/>
      <c r="HO3" s="3"/>
      <c r="HP3" s="6"/>
      <c r="HQ3" s="8"/>
      <c r="IC3" s="9"/>
      <c r="IE3" s="16"/>
      <c r="IF3" s="16"/>
      <c r="IH3" s="3"/>
      <c r="II3" s="3"/>
      <c r="IJ3" s="6"/>
      <c r="IK3" s="8"/>
      <c r="IW3" s="9"/>
      <c r="IY3" s="16"/>
      <c r="IZ3" s="16"/>
      <c r="JB3" s="3"/>
      <c r="JC3" s="3"/>
      <c r="JD3" s="6"/>
      <c r="JE3" s="8"/>
      <c r="JQ3" s="9"/>
      <c r="JS3" s="16"/>
      <c r="JT3" s="16"/>
      <c r="JV3" s="3"/>
      <c r="JW3" s="3"/>
      <c r="JX3" s="6"/>
      <c r="JY3" s="8"/>
      <c r="KK3" s="9"/>
      <c r="KM3" s="16"/>
      <c r="KN3" s="16"/>
      <c r="KP3" s="3"/>
      <c r="KQ3" s="3"/>
      <c r="KR3" s="6"/>
      <c r="KS3" s="8"/>
      <c r="LE3" s="9"/>
      <c r="LG3" s="16"/>
      <c r="LH3" s="16"/>
      <c r="LJ3" s="3"/>
      <c r="LK3" s="3"/>
      <c r="LL3" s="6"/>
      <c r="LM3" s="8"/>
      <c r="LY3" s="9"/>
      <c r="MA3" s="16"/>
      <c r="MB3" s="16"/>
      <c r="MD3" s="3"/>
      <c r="ME3" s="3"/>
      <c r="MF3" s="6"/>
      <c r="MG3" s="8"/>
      <c r="MS3" s="9"/>
      <c r="MU3" s="16"/>
      <c r="MV3" s="16"/>
      <c r="MX3" s="3"/>
      <c r="MY3" s="3"/>
      <c r="MZ3" s="6"/>
      <c r="NA3" s="8"/>
      <c r="NM3" s="9"/>
      <c r="NO3" s="16"/>
      <c r="NP3" s="16"/>
      <c r="NR3" s="3"/>
      <c r="NS3" s="3"/>
      <c r="NT3" s="6"/>
      <c r="NU3" s="8"/>
      <c r="OG3" s="9"/>
      <c r="OI3" s="16"/>
      <c r="OJ3" s="16"/>
      <c r="OL3" s="3"/>
      <c r="OM3" s="3"/>
      <c r="ON3" s="6"/>
      <c r="OO3" s="8"/>
      <c r="PA3" s="9"/>
      <c r="PC3" s="16"/>
      <c r="PD3" s="16"/>
    </row>
    <row r="4" spans="1:420" ht="259.2" x14ac:dyDescent="0.3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9" t="s">
        <v>8315</v>
      </c>
      <c r="R4" t="s">
        <v>8316</v>
      </c>
      <c r="S4" s="16">
        <v>42238.13282407407</v>
      </c>
      <c r="T4" s="16">
        <v>42268.13282407407</v>
      </c>
      <c r="V4" s="3"/>
      <c r="W4" s="3"/>
      <c r="X4" s="6"/>
      <c r="Y4" s="8"/>
      <c r="AK4" s="9"/>
      <c r="AM4" s="16"/>
      <c r="AN4" s="16"/>
      <c r="AP4" s="3"/>
      <c r="AQ4" s="3"/>
      <c r="AR4" s="6"/>
      <c r="AS4" s="8"/>
      <c r="BE4" s="9"/>
      <c r="BG4" s="16"/>
      <c r="BH4" s="16"/>
      <c r="BJ4" s="3"/>
      <c r="BK4" s="3"/>
      <c r="BL4" s="6"/>
      <c r="BM4" s="8"/>
      <c r="BY4" s="9"/>
      <c r="CA4" s="16"/>
      <c r="CB4" s="16"/>
      <c r="CD4" s="3"/>
      <c r="CE4" s="3"/>
      <c r="CF4" s="6"/>
      <c r="CG4" s="8"/>
      <c r="CS4" s="9"/>
      <c r="CU4" s="16"/>
      <c r="CV4" s="16"/>
      <c r="CX4" s="3"/>
      <c r="CY4" s="3"/>
      <c r="CZ4" s="6"/>
      <c r="DA4" s="8"/>
      <c r="DM4" s="9"/>
      <c r="DO4" s="16"/>
      <c r="DP4" s="16"/>
      <c r="DR4" s="3"/>
      <c r="DS4" s="3"/>
      <c r="DT4" s="6"/>
      <c r="DU4" s="8"/>
      <c r="EG4" s="9"/>
      <c r="EI4" s="16"/>
      <c r="EJ4" s="16"/>
      <c r="EL4" s="3"/>
      <c r="EM4" s="3"/>
      <c r="EN4" s="6"/>
      <c r="EO4" s="8"/>
      <c r="FA4" s="9"/>
      <c r="FC4" s="16"/>
      <c r="FD4" s="16"/>
      <c r="FF4" s="3"/>
      <c r="FG4" s="3"/>
      <c r="FH4" s="6"/>
      <c r="FI4" s="8"/>
      <c r="FU4" s="9"/>
      <c r="FW4" s="16"/>
      <c r="FX4" s="16"/>
      <c r="FZ4" s="3"/>
      <c r="GA4" s="3"/>
      <c r="GB4" s="6"/>
      <c r="GC4" s="8"/>
      <c r="GO4" s="9"/>
      <c r="GQ4" s="16"/>
      <c r="GR4" s="16"/>
      <c r="GT4" s="3"/>
      <c r="GU4" s="3"/>
      <c r="GV4" s="6"/>
      <c r="GW4" s="8"/>
      <c r="HI4" s="9"/>
      <c r="HK4" s="16"/>
      <c r="HL4" s="16"/>
      <c r="HN4" s="3"/>
      <c r="HO4" s="3"/>
      <c r="HP4" s="6"/>
      <c r="HQ4" s="8"/>
      <c r="IC4" s="9"/>
      <c r="IE4" s="16"/>
      <c r="IF4" s="16"/>
      <c r="IH4" s="3"/>
      <c r="II4" s="3"/>
      <c r="IJ4" s="6"/>
      <c r="IK4" s="8"/>
      <c r="IW4" s="9"/>
      <c r="IY4" s="16"/>
      <c r="IZ4" s="16"/>
      <c r="JB4" s="3"/>
      <c r="JC4" s="3"/>
      <c r="JD4" s="6"/>
      <c r="JE4" s="8"/>
      <c r="JQ4" s="9"/>
      <c r="JS4" s="16"/>
      <c r="JT4" s="16"/>
      <c r="JV4" s="3"/>
      <c r="JW4" s="3"/>
      <c r="JX4" s="6"/>
      <c r="JY4" s="8"/>
      <c r="KK4" s="9"/>
      <c r="KM4" s="16"/>
      <c r="KN4" s="16"/>
      <c r="KP4" s="3"/>
      <c r="KQ4" s="3"/>
      <c r="KR4" s="6"/>
      <c r="KS4" s="8"/>
      <c r="LE4" s="9"/>
      <c r="LG4" s="16"/>
      <c r="LH4" s="16"/>
      <c r="LJ4" s="3"/>
      <c r="LK4" s="3"/>
      <c r="LL4" s="6"/>
      <c r="LM4" s="8"/>
      <c r="LY4" s="9"/>
      <c r="MA4" s="16"/>
      <c r="MB4" s="16"/>
      <c r="MD4" s="3"/>
      <c r="ME4" s="3"/>
      <c r="MF4" s="6"/>
      <c r="MG4" s="8"/>
      <c r="MS4" s="9"/>
      <c r="MU4" s="16"/>
      <c r="MV4" s="16"/>
      <c r="MX4" s="3"/>
      <c r="MY4" s="3"/>
      <c r="MZ4" s="6"/>
      <c r="NA4" s="8"/>
      <c r="NM4" s="9"/>
      <c r="NO4" s="16"/>
      <c r="NP4" s="16"/>
      <c r="NR4" s="3"/>
      <c r="NS4" s="3"/>
      <c r="NT4" s="6"/>
      <c r="NU4" s="8"/>
      <c r="OG4" s="9"/>
      <c r="OI4" s="16"/>
      <c r="OJ4" s="16"/>
      <c r="OL4" s="3"/>
      <c r="OM4" s="3"/>
      <c r="ON4" s="6"/>
      <c r="OO4" s="8"/>
      <c r="PA4" s="9"/>
      <c r="PC4" s="16"/>
      <c r="PD4" s="16"/>
    </row>
    <row r="5" spans="1:420" ht="216" x14ac:dyDescent="0.3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9" t="s">
        <v>8315</v>
      </c>
      <c r="R5" t="s">
        <v>8316</v>
      </c>
      <c r="S5" s="16">
        <v>41850.400937500002</v>
      </c>
      <c r="T5" s="16">
        <v>41895.400937500002</v>
      </c>
      <c r="V5" s="3"/>
      <c r="W5" s="3"/>
      <c r="X5" s="6"/>
      <c r="Y5" s="8"/>
      <c r="AK5" s="9"/>
      <c r="AM5" s="16"/>
      <c r="AN5" s="16"/>
      <c r="AP5" s="3"/>
      <c r="AQ5" s="3"/>
      <c r="AR5" s="6"/>
      <c r="AS5" s="8"/>
      <c r="BE5" s="9"/>
      <c r="BG5" s="16"/>
      <c r="BH5" s="16"/>
      <c r="BJ5" s="3"/>
      <c r="BK5" s="3"/>
      <c r="BL5" s="6"/>
      <c r="BM5" s="8"/>
      <c r="BY5" s="9"/>
      <c r="CA5" s="16"/>
      <c r="CB5" s="16"/>
      <c r="CD5" s="3"/>
      <c r="CE5" s="3"/>
      <c r="CF5" s="6"/>
      <c r="CG5" s="8"/>
      <c r="CS5" s="9"/>
      <c r="CU5" s="16"/>
      <c r="CV5" s="16"/>
      <c r="CX5" s="3"/>
      <c r="CY5" s="3"/>
      <c r="CZ5" s="6"/>
      <c r="DA5" s="8"/>
      <c r="DM5" s="9"/>
      <c r="DO5" s="16"/>
      <c r="DP5" s="16"/>
      <c r="DR5" s="3"/>
      <c r="DS5" s="3"/>
      <c r="DT5" s="6"/>
      <c r="DU5" s="8"/>
      <c r="EG5" s="9"/>
      <c r="EI5" s="16"/>
      <c r="EJ5" s="16"/>
      <c r="EL5" s="3"/>
      <c r="EM5" s="3"/>
      <c r="EN5" s="6"/>
      <c r="EO5" s="8"/>
      <c r="FA5" s="9"/>
      <c r="FC5" s="16"/>
      <c r="FD5" s="16"/>
      <c r="FF5" s="3"/>
      <c r="FG5" s="3"/>
      <c r="FH5" s="6"/>
      <c r="FI5" s="8"/>
      <c r="FU5" s="9"/>
      <c r="FW5" s="16"/>
      <c r="FX5" s="16"/>
      <c r="FZ5" s="3"/>
      <c r="GA5" s="3"/>
      <c r="GB5" s="6"/>
      <c r="GC5" s="8"/>
      <c r="GO5" s="9"/>
      <c r="GQ5" s="16"/>
      <c r="GR5" s="16"/>
      <c r="GT5" s="3"/>
      <c r="GU5" s="3"/>
      <c r="GV5" s="6"/>
      <c r="GW5" s="8"/>
      <c r="HI5" s="9"/>
      <c r="HK5" s="16"/>
      <c r="HL5" s="16"/>
      <c r="HN5" s="3"/>
      <c r="HO5" s="3"/>
      <c r="HP5" s="6"/>
      <c r="HQ5" s="8"/>
      <c r="IC5" s="9"/>
      <c r="IE5" s="16"/>
      <c r="IF5" s="16"/>
      <c r="IH5" s="3"/>
      <c r="II5" s="3"/>
      <c r="IJ5" s="6"/>
      <c r="IK5" s="8"/>
      <c r="IW5" s="9"/>
      <c r="IY5" s="16"/>
      <c r="IZ5" s="16"/>
      <c r="JB5" s="3"/>
      <c r="JC5" s="3"/>
      <c r="JD5" s="6"/>
      <c r="JE5" s="8"/>
      <c r="JQ5" s="9"/>
      <c r="JS5" s="16"/>
      <c r="JT5" s="16"/>
      <c r="JV5" s="3"/>
      <c r="JW5" s="3"/>
      <c r="JX5" s="6"/>
      <c r="JY5" s="8"/>
      <c r="KK5" s="9"/>
      <c r="KM5" s="16"/>
      <c r="KN5" s="16"/>
      <c r="KP5" s="3"/>
      <c r="KQ5" s="3"/>
      <c r="KR5" s="6"/>
      <c r="KS5" s="8"/>
      <c r="LE5" s="9"/>
      <c r="LG5" s="16"/>
      <c r="LH5" s="16"/>
      <c r="LJ5" s="3"/>
      <c r="LK5" s="3"/>
      <c r="LL5" s="6"/>
      <c r="LM5" s="8"/>
      <c r="LY5" s="9"/>
      <c r="MA5" s="16"/>
      <c r="MB5" s="16"/>
      <c r="MD5" s="3"/>
      <c r="ME5" s="3"/>
      <c r="MF5" s="6"/>
      <c r="MG5" s="8"/>
      <c r="MS5" s="9"/>
      <c r="MU5" s="16"/>
      <c r="MV5" s="16"/>
      <c r="MX5" s="3"/>
      <c r="MY5" s="3"/>
      <c r="MZ5" s="6"/>
      <c r="NA5" s="8"/>
      <c r="NM5" s="9"/>
      <c r="NO5" s="16"/>
      <c r="NP5" s="16"/>
      <c r="NR5" s="3"/>
      <c r="NS5" s="3"/>
      <c r="NT5" s="6"/>
      <c r="NU5" s="8"/>
      <c r="OG5" s="9"/>
      <c r="OI5" s="16"/>
      <c r="OJ5" s="16"/>
      <c r="OL5" s="3"/>
      <c r="OM5" s="3"/>
      <c r="ON5" s="6"/>
      <c r="OO5" s="8"/>
      <c r="PA5" s="9"/>
      <c r="PC5" s="16"/>
      <c r="PD5" s="16"/>
    </row>
    <row r="6" spans="1:420" ht="244.8" x14ac:dyDescent="0.3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9" t="s">
        <v>8315</v>
      </c>
      <c r="R6" t="s">
        <v>8316</v>
      </c>
      <c r="S6" s="16">
        <v>42753.205625000002</v>
      </c>
      <c r="T6" s="16">
        <v>42783.670138888891</v>
      </c>
      <c r="V6" s="3"/>
      <c r="W6" s="3"/>
      <c r="X6" s="6"/>
      <c r="Y6" s="8"/>
      <c r="AK6" s="9"/>
      <c r="AM6" s="16"/>
      <c r="AN6" s="16"/>
      <c r="AP6" s="3"/>
      <c r="AQ6" s="3"/>
      <c r="AR6" s="6"/>
      <c r="AS6" s="8"/>
      <c r="BE6" s="9"/>
      <c r="BG6" s="16"/>
      <c r="BH6" s="16"/>
      <c r="BJ6" s="3"/>
      <c r="BK6" s="3"/>
      <c r="BL6" s="6"/>
      <c r="BM6" s="8"/>
      <c r="BY6" s="9"/>
      <c r="CA6" s="16"/>
      <c r="CB6" s="16"/>
      <c r="CD6" s="3"/>
      <c r="CE6" s="3"/>
      <c r="CF6" s="6"/>
      <c r="CG6" s="8"/>
      <c r="CS6" s="9"/>
      <c r="CU6" s="16"/>
      <c r="CV6" s="16"/>
      <c r="CX6" s="3"/>
      <c r="CY6" s="3"/>
      <c r="CZ6" s="6"/>
      <c r="DA6" s="8"/>
      <c r="DM6" s="9"/>
      <c r="DO6" s="16"/>
      <c r="DP6" s="16"/>
      <c r="DR6" s="3"/>
      <c r="DS6" s="3"/>
      <c r="DT6" s="6"/>
      <c r="DU6" s="8"/>
      <c r="EG6" s="9"/>
      <c r="EI6" s="16"/>
      <c r="EJ6" s="16"/>
      <c r="EL6" s="3"/>
      <c r="EM6" s="3"/>
      <c r="EN6" s="6"/>
      <c r="EO6" s="8"/>
      <c r="FA6" s="9"/>
      <c r="FC6" s="16"/>
      <c r="FD6" s="16"/>
      <c r="FF6" s="3"/>
      <c r="FG6" s="3"/>
      <c r="FH6" s="6"/>
      <c r="FI6" s="8"/>
      <c r="FU6" s="9"/>
      <c r="FW6" s="16"/>
      <c r="FX6" s="16"/>
      <c r="FZ6" s="3"/>
      <c r="GA6" s="3"/>
      <c r="GB6" s="6"/>
      <c r="GC6" s="8"/>
      <c r="GO6" s="9"/>
      <c r="GQ6" s="16"/>
      <c r="GR6" s="16"/>
      <c r="GT6" s="3"/>
      <c r="GU6" s="3"/>
      <c r="GV6" s="6"/>
      <c r="GW6" s="8"/>
      <c r="HI6" s="9"/>
      <c r="HK6" s="16"/>
      <c r="HL6" s="16"/>
      <c r="HN6" s="3"/>
      <c r="HO6" s="3"/>
      <c r="HP6" s="6"/>
      <c r="HQ6" s="8"/>
      <c r="IC6" s="9"/>
      <c r="IE6" s="16"/>
      <c r="IF6" s="16"/>
      <c r="IH6" s="3"/>
      <c r="II6" s="3"/>
      <c r="IJ6" s="6"/>
      <c r="IK6" s="8"/>
      <c r="IW6" s="9"/>
      <c r="IY6" s="16"/>
      <c r="IZ6" s="16"/>
      <c r="JB6" s="3"/>
      <c r="JC6" s="3"/>
      <c r="JD6" s="6"/>
      <c r="JE6" s="8"/>
      <c r="JQ6" s="9"/>
      <c r="JS6" s="16"/>
      <c r="JT6" s="16"/>
      <c r="JV6" s="3"/>
      <c r="JW6" s="3"/>
      <c r="JX6" s="6"/>
      <c r="JY6" s="8"/>
      <c r="KK6" s="9"/>
      <c r="KM6" s="16"/>
      <c r="KN6" s="16"/>
      <c r="KP6" s="3"/>
      <c r="KQ6" s="3"/>
      <c r="KR6" s="6"/>
      <c r="KS6" s="8"/>
      <c r="LE6" s="9"/>
      <c r="LG6" s="16"/>
      <c r="LH6" s="16"/>
      <c r="LJ6" s="3"/>
      <c r="LK6" s="3"/>
      <c r="LL6" s="6"/>
      <c r="LM6" s="8"/>
      <c r="LY6" s="9"/>
      <c r="MA6" s="16"/>
      <c r="MB6" s="16"/>
      <c r="MD6" s="3"/>
      <c r="ME6" s="3"/>
      <c r="MF6" s="6"/>
      <c r="MG6" s="8"/>
      <c r="MS6" s="9"/>
      <c r="MU6" s="16"/>
      <c r="MV6" s="16"/>
      <c r="MX6" s="3"/>
      <c r="MY6" s="3"/>
      <c r="MZ6" s="6"/>
      <c r="NA6" s="8"/>
      <c r="NM6" s="9"/>
      <c r="NO6" s="16"/>
      <c r="NP6" s="16"/>
      <c r="NR6" s="3"/>
      <c r="NS6" s="3"/>
      <c r="NT6" s="6"/>
      <c r="NU6" s="8"/>
      <c r="OG6" s="9"/>
      <c r="OI6" s="16"/>
      <c r="OJ6" s="16"/>
      <c r="OL6" s="3"/>
      <c r="OM6" s="3"/>
      <c r="ON6" s="6"/>
      <c r="OO6" s="8"/>
      <c r="PA6" s="9"/>
      <c r="PC6" s="16"/>
      <c r="PD6" s="16"/>
    </row>
    <row r="7" spans="1:420" ht="86.4" x14ac:dyDescent="0.3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9" t="s">
        <v>8315</v>
      </c>
      <c r="R7" t="s">
        <v>8316</v>
      </c>
      <c r="S7" s="16">
        <v>42155.920219907406</v>
      </c>
      <c r="T7" s="16">
        <v>42176.888888888891</v>
      </c>
      <c r="V7" s="3"/>
      <c r="W7" s="3"/>
      <c r="X7" s="6"/>
      <c r="Y7" s="8"/>
      <c r="AK7" s="9"/>
      <c r="AM7" s="16"/>
      <c r="AN7" s="16"/>
      <c r="AP7" s="3"/>
      <c r="AQ7" s="3"/>
      <c r="AR7" s="6"/>
      <c r="AS7" s="8"/>
      <c r="BE7" s="9"/>
      <c r="BG7" s="16"/>
      <c r="BH7" s="16"/>
      <c r="BJ7" s="3"/>
      <c r="BK7" s="3"/>
      <c r="BL7" s="6"/>
      <c r="BM7" s="8"/>
      <c r="BY7" s="9"/>
      <c r="CA7" s="16"/>
      <c r="CB7" s="16"/>
      <c r="CD7" s="3"/>
      <c r="CE7" s="3"/>
      <c r="CF7" s="6"/>
      <c r="CG7" s="8"/>
      <c r="CS7" s="9"/>
      <c r="CU7" s="16"/>
      <c r="CV7" s="16"/>
      <c r="CX7" s="3"/>
      <c r="CY7" s="3"/>
      <c r="CZ7" s="6"/>
      <c r="DA7" s="8"/>
      <c r="DM7" s="9"/>
      <c r="DO7" s="16"/>
      <c r="DP7" s="16"/>
      <c r="DR7" s="3"/>
      <c r="DS7" s="3"/>
      <c r="DT7" s="6"/>
      <c r="DU7" s="8"/>
      <c r="EG7" s="9"/>
      <c r="EI7" s="16"/>
      <c r="EJ7" s="16"/>
      <c r="EL7" s="3"/>
      <c r="EM7" s="3"/>
      <c r="EN7" s="6"/>
      <c r="EO7" s="8"/>
      <c r="FA7" s="9"/>
      <c r="FC7" s="16"/>
      <c r="FD7" s="16"/>
      <c r="FF7" s="3"/>
      <c r="FG7" s="3"/>
      <c r="FH7" s="6"/>
      <c r="FI7" s="8"/>
      <c r="FU7" s="9"/>
      <c r="FW7" s="16"/>
      <c r="FX7" s="16"/>
      <c r="FZ7" s="3"/>
      <c r="GA7" s="3"/>
      <c r="GB7" s="6"/>
      <c r="GC7" s="8"/>
      <c r="GO7" s="9"/>
      <c r="GQ7" s="16"/>
      <c r="GR7" s="16"/>
      <c r="GT7" s="3"/>
      <c r="GU7" s="3"/>
      <c r="GV7" s="6"/>
      <c r="GW7" s="8"/>
      <c r="HI7" s="9"/>
      <c r="HK7" s="16"/>
      <c r="HL7" s="16"/>
      <c r="HN7" s="3"/>
      <c r="HO7" s="3"/>
      <c r="HP7" s="6"/>
      <c r="HQ7" s="8"/>
      <c r="IC7" s="9"/>
      <c r="IE7" s="16"/>
      <c r="IF7" s="16"/>
      <c r="IH7" s="3"/>
      <c r="II7" s="3"/>
      <c r="IJ7" s="6"/>
      <c r="IK7" s="8"/>
      <c r="IW7" s="9"/>
      <c r="IY7" s="16"/>
      <c r="IZ7" s="16"/>
      <c r="JB7" s="3"/>
      <c r="JC7" s="3"/>
      <c r="JD7" s="6"/>
      <c r="JE7" s="8"/>
      <c r="JQ7" s="9"/>
      <c r="JS7" s="16"/>
      <c r="JT7" s="16"/>
      <c r="JV7" s="3"/>
      <c r="JW7" s="3"/>
      <c r="JX7" s="6"/>
      <c r="JY7" s="8"/>
      <c r="KK7" s="9"/>
      <c r="KM7" s="16"/>
      <c r="KN7" s="16"/>
      <c r="KP7" s="3"/>
      <c r="KQ7" s="3"/>
      <c r="KR7" s="6"/>
      <c r="KS7" s="8"/>
      <c r="LE7" s="9"/>
      <c r="LG7" s="16"/>
      <c r="LH7" s="16"/>
      <c r="LJ7" s="3"/>
      <c r="LK7" s="3"/>
      <c r="LL7" s="6"/>
      <c r="LM7" s="8"/>
      <c r="LY7" s="9"/>
      <c r="MA7" s="16"/>
      <c r="MB7" s="16"/>
      <c r="MD7" s="3"/>
      <c r="ME7" s="3"/>
      <c r="MF7" s="6"/>
      <c r="MG7" s="8"/>
      <c r="MS7" s="9"/>
      <c r="MU7" s="16"/>
      <c r="MV7" s="16"/>
      <c r="MX7" s="3"/>
      <c r="MY7" s="3"/>
      <c r="MZ7" s="6"/>
      <c r="NA7" s="8"/>
      <c r="NM7" s="9"/>
      <c r="NO7" s="16"/>
      <c r="NP7" s="16"/>
      <c r="NR7" s="3"/>
      <c r="NS7" s="3"/>
      <c r="NT7" s="6"/>
      <c r="NU7" s="8"/>
      <c r="OG7" s="9"/>
      <c r="OI7" s="16"/>
      <c r="OJ7" s="16"/>
      <c r="OL7" s="3"/>
      <c r="OM7" s="3"/>
      <c r="ON7" s="6"/>
      <c r="OO7" s="8"/>
      <c r="PA7" s="9"/>
      <c r="PC7" s="16"/>
      <c r="PD7" s="16"/>
    </row>
    <row r="8" spans="1:420" ht="244.8" x14ac:dyDescent="0.3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9" t="s">
        <v>8315</v>
      </c>
      <c r="R8" t="s">
        <v>8316</v>
      </c>
      <c r="S8" s="16">
        <v>42157.591064814813</v>
      </c>
      <c r="T8" s="16">
        <v>42179.083333333328</v>
      </c>
      <c r="V8" s="3"/>
      <c r="W8" s="3"/>
      <c r="X8" s="6"/>
      <c r="Y8" s="8"/>
      <c r="AK8" s="9"/>
      <c r="AM8" s="16"/>
      <c r="AN8" s="16"/>
      <c r="AP8" s="3"/>
      <c r="AQ8" s="3"/>
      <c r="AR8" s="6"/>
      <c r="AS8" s="8"/>
      <c r="BE8" s="9"/>
      <c r="BG8" s="16"/>
      <c r="BH8" s="16"/>
      <c r="BJ8" s="3"/>
      <c r="BK8" s="3"/>
      <c r="BL8" s="6"/>
      <c r="BM8" s="8"/>
      <c r="BY8" s="9"/>
      <c r="CA8" s="16"/>
      <c r="CB8" s="16"/>
      <c r="CD8" s="3"/>
      <c r="CE8" s="3"/>
      <c r="CF8" s="6"/>
      <c r="CG8" s="8"/>
      <c r="CS8" s="9"/>
      <c r="CU8" s="16"/>
      <c r="CV8" s="16"/>
      <c r="CX8" s="3"/>
      <c r="CY8" s="3"/>
      <c r="CZ8" s="6"/>
      <c r="DA8" s="8"/>
      <c r="DM8" s="9"/>
      <c r="DO8" s="16"/>
      <c r="DP8" s="16"/>
      <c r="DR8" s="3"/>
      <c r="DS8" s="3"/>
      <c r="DT8" s="6"/>
      <c r="DU8" s="8"/>
      <c r="EG8" s="9"/>
      <c r="EI8" s="16"/>
      <c r="EJ8" s="16"/>
      <c r="EL8" s="3"/>
      <c r="EM8" s="3"/>
      <c r="EN8" s="6"/>
      <c r="EO8" s="8"/>
      <c r="FA8" s="9"/>
      <c r="FC8" s="16"/>
      <c r="FD8" s="16"/>
      <c r="FF8" s="3"/>
      <c r="FG8" s="3"/>
      <c r="FH8" s="6"/>
      <c r="FI8" s="8"/>
      <c r="FU8" s="9"/>
      <c r="FW8" s="16"/>
      <c r="FX8" s="16"/>
      <c r="FZ8" s="3"/>
      <c r="GA8" s="3"/>
      <c r="GB8" s="6"/>
      <c r="GC8" s="8"/>
      <c r="GO8" s="9"/>
      <c r="GQ8" s="16"/>
      <c r="GR8" s="16"/>
      <c r="GT8" s="3"/>
      <c r="GU8" s="3"/>
      <c r="GV8" s="6"/>
      <c r="GW8" s="8"/>
      <c r="HI8" s="9"/>
      <c r="HK8" s="16"/>
      <c r="HL8" s="16"/>
      <c r="HN8" s="3"/>
      <c r="HO8" s="3"/>
      <c r="HP8" s="6"/>
      <c r="HQ8" s="8"/>
      <c r="IC8" s="9"/>
      <c r="IE8" s="16"/>
      <c r="IF8" s="16"/>
      <c r="IH8" s="3"/>
      <c r="II8" s="3"/>
      <c r="IJ8" s="6"/>
      <c r="IK8" s="8"/>
      <c r="IW8" s="9"/>
      <c r="IY8" s="16"/>
      <c r="IZ8" s="16"/>
      <c r="JB8" s="3"/>
      <c r="JC8" s="3"/>
      <c r="JD8" s="6"/>
      <c r="JE8" s="8"/>
      <c r="JQ8" s="9"/>
      <c r="JS8" s="16"/>
      <c r="JT8" s="16"/>
      <c r="JV8" s="3"/>
      <c r="JW8" s="3"/>
      <c r="JX8" s="6"/>
      <c r="JY8" s="8"/>
      <c r="KK8" s="9"/>
      <c r="KM8" s="16"/>
      <c r="KN8" s="16"/>
      <c r="KP8" s="3"/>
      <c r="KQ8" s="3"/>
      <c r="KR8" s="6"/>
      <c r="KS8" s="8"/>
      <c r="LE8" s="9"/>
      <c r="LG8" s="16"/>
      <c r="LH8" s="16"/>
      <c r="LJ8" s="3"/>
      <c r="LK8" s="3"/>
      <c r="LL8" s="6"/>
      <c r="LM8" s="8"/>
      <c r="LY8" s="9"/>
      <c r="MA8" s="16"/>
      <c r="MB8" s="16"/>
      <c r="MD8" s="3"/>
      <c r="ME8" s="3"/>
      <c r="MF8" s="6"/>
      <c r="MG8" s="8"/>
      <c r="MS8" s="9"/>
      <c r="MU8" s="16"/>
      <c r="MV8" s="16"/>
      <c r="MX8" s="3"/>
      <c r="MY8" s="3"/>
      <c r="MZ8" s="6"/>
      <c r="NA8" s="8"/>
      <c r="NM8" s="9"/>
      <c r="NO8" s="16"/>
      <c r="NP8" s="16"/>
      <c r="NR8" s="3"/>
      <c r="NS8" s="3"/>
      <c r="NT8" s="6"/>
      <c r="NU8" s="8"/>
      <c r="OG8" s="9"/>
      <c r="OI8" s="16"/>
      <c r="OJ8" s="16"/>
      <c r="OL8" s="3"/>
      <c r="OM8" s="3"/>
      <c r="ON8" s="6"/>
      <c r="OO8" s="8"/>
      <c r="PA8" s="9"/>
      <c r="PC8" s="16"/>
      <c r="PD8" s="16"/>
    </row>
    <row r="9" spans="1:420" ht="259.2" x14ac:dyDescent="0.3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9" t="s">
        <v>8315</v>
      </c>
      <c r="R9" t="s">
        <v>8316</v>
      </c>
      <c r="S9" s="16">
        <v>42676.065150462964</v>
      </c>
      <c r="T9" s="16">
        <v>42721.290972222225</v>
      </c>
      <c r="V9" s="3"/>
      <c r="W9" s="3"/>
      <c r="X9" s="6"/>
      <c r="Y9" s="8"/>
      <c r="AK9" s="9"/>
      <c r="AM9" s="16"/>
      <c r="AN9" s="16"/>
      <c r="AP9" s="3"/>
      <c r="AQ9" s="3"/>
      <c r="AR9" s="6"/>
      <c r="AS9" s="8"/>
      <c r="BE9" s="9"/>
      <c r="BG9" s="16"/>
      <c r="BH9" s="16"/>
      <c r="BJ9" s="3"/>
      <c r="BK9" s="3"/>
      <c r="BL9" s="6"/>
      <c r="BM9" s="8"/>
      <c r="BY9" s="9"/>
      <c r="CA9" s="16"/>
      <c r="CB9" s="16"/>
      <c r="CD9" s="3"/>
      <c r="CE9" s="3"/>
      <c r="CF9" s="6"/>
      <c r="CG9" s="8"/>
      <c r="CS9" s="9"/>
      <c r="CU9" s="16"/>
      <c r="CV9" s="16"/>
      <c r="CX9" s="3"/>
      <c r="CY9" s="3"/>
      <c r="CZ9" s="6"/>
      <c r="DA9" s="8"/>
      <c r="DM9" s="9"/>
      <c r="DO9" s="16"/>
      <c r="DP9" s="16"/>
      <c r="DR9" s="3"/>
      <c r="DS9" s="3"/>
      <c r="DT9" s="6"/>
      <c r="DU9" s="8"/>
      <c r="EG9" s="9"/>
      <c r="EI9" s="16"/>
      <c r="EJ9" s="16"/>
      <c r="EL9" s="3"/>
      <c r="EM9" s="3"/>
      <c r="EN9" s="6"/>
      <c r="EO9" s="8"/>
      <c r="FA9" s="9"/>
      <c r="FC9" s="16"/>
      <c r="FD9" s="16"/>
      <c r="FF9" s="3"/>
      <c r="FG9" s="3"/>
      <c r="FH9" s="6"/>
      <c r="FI9" s="8"/>
      <c r="FU9" s="9"/>
      <c r="FW9" s="16"/>
      <c r="FX9" s="16"/>
      <c r="FZ9" s="3"/>
      <c r="GA9" s="3"/>
      <c r="GB9" s="6"/>
      <c r="GC9" s="8"/>
      <c r="GO9" s="9"/>
      <c r="GQ9" s="16"/>
      <c r="GR9" s="16"/>
      <c r="GT9" s="3"/>
      <c r="GU9" s="3"/>
      <c r="GV9" s="6"/>
      <c r="GW9" s="8"/>
      <c r="HI9" s="9"/>
      <c r="HK9" s="16"/>
      <c r="HL9" s="16"/>
      <c r="HN9" s="3"/>
      <c r="HO9" s="3"/>
      <c r="HP9" s="6"/>
      <c r="HQ9" s="8"/>
      <c r="IC9" s="9"/>
      <c r="IE9" s="16"/>
      <c r="IF9" s="16"/>
      <c r="IH9" s="3"/>
      <c r="II9" s="3"/>
      <c r="IJ9" s="6"/>
      <c r="IK9" s="8"/>
      <c r="IW9" s="9"/>
      <c r="IY9" s="16"/>
      <c r="IZ9" s="16"/>
      <c r="JB9" s="3"/>
      <c r="JC9" s="3"/>
      <c r="JD9" s="6"/>
      <c r="JE9" s="8"/>
      <c r="JQ9" s="9"/>
      <c r="JS9" s="16"/>
      <c r="JT9" s="16"/>
      <c r="JV9" s="3"/>
      <c r="JW9" s="3"/>
      <c r="JX9" s="6"/>
      <c r="JY9" s="8"/>
      <c r="KK9" s="9"/>
      <c r="KM9" s="16"/>
      <c r="KN9" s="16"/>
      <c r="KP9" s="3"/>
      <c r="KQ9" s="3"/>
      <c r="KR9" s="6"/>
      <c r="KS9" s="8"/>
      <c r="LE9" s="9"/>
      <c r="LG9" s="16"/>
      <c r="LH9" s="16"/>
      <c r="LJ9" s="3"/>
      <c r="LK9" s="3"/>
      <c r="LL9" s="6"/>
      <c r="LM9" s="8"/>
      <c r="LY9" s="9"/>
      <c r="MA9" s="16"/>
      <c r="MB9" s="16"/>
      <c r="MD9" s="3"/>
      <c r="ME9" s="3"/>
      <c r="MF9" s="6"/>
      <c r="MG9" s="8"/>
      <c r="MS9" s="9"/>
      <c r="MU9" s="16"/>
      <c r="MV9" s="16"/>
      <c r="MX9" s="3"/>
      <c r="MY9" s="3"/>
      <c r="MZ9" s="6"/>
      <c r="NA9" s="8"/>
      <c r="NM9" s="9"/>
      <c r="NO9" s="16"/>
      <c r="NP9" s="16"/>
      <c r="NR9" s="3"/>
      <c r="NS9" s="3"/>
      <c r="NT9" s="6"/>
      <c r="NU9" s="8"/>
      <c r="OG9" s="9"/>
      <c r="OI9" s="16"/>
      <c r="OJ9" s="16"/>
      <c r="OL9" s="3"/>
      <c r="OM9" s="3"/>
      <c r="ON9" s="6"/>
      <c r="OO9" s="8"/>
      <c r="PA9" s="9"/>
      <c r="PC9" s="16"/>
      <c r="PD9" s="16"/>
    </row>
    <row r="10" spans="1:420" ht="259.2" x14ac:dyDescent="0.3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9" t="s">
        <v>8315</v>
      </c>
      <c r="R10" t="s">
        <v>8316</v>
      </c>
      <c r="S10" s="16">
        <v>42473.007037037038</v>
      </c>
      <c r="T10" s="16">
        <v>42503.007037037038</v>
      </c>
      <c r="V10" s="3"/>
      <c r="W10" s="3"/>
      <c r="X10" s="6"/>
      <c r="Y10" s="8"/>
      <c r="AK10" s="9"/>
      <c r="AM10" s="16"/>
      <c r="AN10" s="16"/>
      <c r="AP10" s="3"/>
      <c r="AQ10" s="3"/>
      <c r="AR10" s="6"/>
      <c r="AS10" s="8"/>
      <c r="BE10" s="9"/>
      <c r="BG10" s="16"/>
      <c r="BH10" s="16"/>
      <c r="BJ10" s="3"/>
      <c r="BK10" s="3"/>
      <c r="BL10" s="6"/>
      <c r="BM10" s="8"/>
      <c r="BY10" s="9"/>
      <c r="CA10" s="16"/>
      <c r="CB10" s="16"/>
      <c r="CD10" s="3"/>
      <c r="CE10" s="3"/>
      <c r="CF10" s="6"/>
      <c r="CG10" s="8"/>
      <c r="CS10" s="9"/>
      <c r="CU10" s="16"/>
      <c r="CV10" s="16"/>
      <c r="CX10" s="3"/>
      <c r="CY10" s="3"/>
      <c r="CZ10" s="6"/>
      <c r="DA10" s="8"/>
      <c r="DM10" s="9"/>
      <c r="DO10" s="16"/>
      <c r="DP10" s="16"/>
      <c r="DR10" s="3"/>
      <c r="DS10" s="3"/>
      <c r="DT10" s="6"/>
      <c r="DU10" s="8"/>
      <c r="EG10" s="9"/>
      <c r="EI10" s="16"/>
      <c r="EJ10" s="16"/>
      <c r="EL10" s="3"/>
      <c r="EM10" s="3"/>
      <c r="EN10" s="6"/>
      <c r="EO10" s="8"/>
      <c r="FA10" s="9"/>
      <c r="FC10" s="16"/>
      <c r="FD10" s="16"/>
      <c r="FF10" s="3"/>
      <c r="FG10" s="3"/>
      <c r="FH10" s="6"/>
      <c r="FI10" s="8"/>
      <c r="FU10" s="9"/>
      <c r="FW10" s="16"/>
      <c r="FX10" s="16"/>
      <c r="FZ10" s="3"/>
      <c r="GA10" s="3"/>
      <c r="GB10" s="6"/>
      <c r="GC10" s="8"/>
      <c r="GO10" s="9"/>
      <c r="GQ10" s="16"/>
      <c r="GR10" s="16"/>
      <c r="GT10" s="3"/>
      <c r="GU10" s="3"/>
      <c r="GV10" s="6"/>
      <c r="GW10" s="8"/>
      <c r="HI10" s="9"/>
      <c r="HK10" s="16"/>
      <c r="HL10" s="16"/>
      <c r="HN10" s="3"/>
      <c r="HO10" s="3"/>
      <c r="HP10" s="6"/>
      <c r="HQ10" s="8"/>
      <c r="IC10" s="9"/>
      <c r="IE10" s="16"/>
      <c r="IF10" s="16"/>
      <c r="IH10" s="3"/>
      <c r="II10" s="3"/>
      <c r="IJ10" s="6"/>
      <c r="IK10" s="8"/>
      <c r="IW10" s="9"/>
      <c r="IY10" s="16"/>
      <c r="IZ10" s="16"/>
      <c r="JB10" s="3"/>
      <c r="JC10" s="3"/>
      <c r="JD10" s="6"/>
      <c r="JE10" s="8"/>
      <c r="JQ10" s="9"/>
      <c r="JS10" s="16"/>
      <c r="JT10" s="16"/>
      <c r="JV10" s="3"/>
      <c r="JW10" s="3"/>
      <c r="JX10" s="6"/>
      <c r="JY10" s="8"/>
      <c r="KK10" s="9"/>
      <c r="KM10" s="16"/>
      <c r="KN10" s="16"/>
      <c r="KP10" s="3"/>
      <c r="KQ10" s="3"/>
      <c r="KR10" s="6"/>
      <c r="KS10" s="8"/>
      <c r="LE10" s="9"/>
      <c r="LG10" s="16"/>
      <c r="LH10" s="16"/>
      <c r="LJ10" s="3"/>
      <c r="LK10" s="3"/>
      <c r="LL10" s="6"/>
      <c r="LM10" s="8"/>
      <c r="LY10" s="9"/>
      <c r="MA10" s="16"/>
      <c r="MB10" s="16"/>
      <c r="MD10" s="3"/>
      <c r="ME10" s="3"/>
      <c r="MF10" s="6"/>
      <c r="MG10" s="8"/>
      <c r="MS10" s="9"/>
      <c r="MU10" s="16"/>
      <c r="MV10" s="16"/>
      <c r="MX10" s="3"/>
      <c r="MY10" s="3"/>
      <c r="MZ10" s="6"/>
      <c r="NA10" s="8"/>
      <c r="NM10" s="9"/>
      <c r="NO10" s="16"/>
      <c r="NP10" s="16"/>
      <c r="NR10" s="3"/>
      <c r="NS10" s="3"/>
      <c r="NT10" s="6"/>
      <c r="NU10" s="8"/>
      <c r="OG10" s="9"/>
      <c r="OI10" s="16"/>
      <c r="OJ10" s="16"/>
      <c r="OL10" s="3"/>
      <c r="OM10" s="3"/>
      <c r="ON10" s="6"/>
      <c r="OO10" s="8"/>
      <c r="PA10" s="9"/>
      <c r="PC10" s="16"/>
      <c r="PD10" s="16"/>
    </row>
    <row r="11" spans="1:420" ht="259.2" x14ac:dyDescent="0.3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9" t="s">
        <v>8315</v>
      </c>
      <c r="R11" t="s">
        <v>8316</v>
      </c>
      <c r="S11" s="16">
        <v>42282.768414351856</v>
      </c>
      <c r="T11" s="16">
        <v>42312.810081018513</v>
      </c>
      <c r="V11" s="3"/>
      <c r="W11" s="3"/>
      <c r="X11" s="6"/>
      <c r="Y11" s="8"/>
      <c r="AK11" s="9"/>
      <c r="AM11" s="16"/>
      <c r="AN11" s="16"/>
      <c r="AP11" s="3"/>
      <c r="AQ11" s="3"/>
      <c r="AR11" s="6"/>
      <c r="AS11" s="8"/>
      <c r="BE11" s="9"/>
      <c r="BG11" s="16"/>
      <c r="BH11" s="16"/>
      <c r="BJ11" s="3"/>
      <c r="BK11" s="3"/>
      <c r="BL11" s="6"/>
      <c r="BM11" s="8"/>
      <c r="BY11" s="9"/>
      <c r="CA11" s="16"/>
      <c r="CB11" s="16"/>
      <c r="CD11" s="3"/>
      <c r="CE11" s="3"/>
      <c r="CF11" s="6"/>
      <c r="CG11" s="8"/>
      <c r="CS11" s="9"/>
      <c r="CU11" s="16"/>
      <c r="CV11" s="16"/>
      <c r="CX11" s="3"/>
      <c r="CY11" s="3"/>
      <c r="CZ11" s="6"/>
      <c r="DA11" s="8"/>
      <c r="DM11" s="9"/>
      <c r="DO11" s="16"/>
      <c r="DP11" s="16"/>
      <c r="DR11" s="3"/>
      <c r="DS11" s="3"/>
      <c r="DT11" s="6"/>
      <c r="DU11" s="8"/>
      <c r="EG11" s="9"/>
      <c r="EI11" s="16"/>
      <c r="EJ11" s="16"/>
      <c r="EL11" s="3"/>
      <c r="EM11" s="3"/>
      <c r="EN11" s="6"/>
      <c r="EO11" s="8"/>
      <c r="FA11" s="9"/>
      <c r="FC11" s="16"/>
      <c r="FD11" s="16"/>
      <c r="FF11" s="3"/>
      <c r="FG11" s="3"/>
      <c r="FH11" s="6"/>
      <c r="FI11" s="8"/>
      <c r="FU11" s="9"/>
      <c r="FW11" s="16"/>
      <c r="FX11" s="16"/>
      <c r="FZ11" s="3"/>
      <c r="GA11" s="3"/>
      <c r="GB11" s="6"/>
      <c r="GC11" s="8"/>
      <c r="GO11" s="9"/>
      <c r="GQ11" s="16"/>
      <c r="GR11" s="16"/>
      <c r="GT11" s="3"/>
      <c r="GU11" s="3"/>
      <c r="GV11" s="6"/>
      <c r="GW11" s="8"/>
      <c r="HI11" s="9"/>
      <c r="HK11" s="16"/>
      <c r="HL11" s="16"/>
      <c r="HN11" s="3"/>
      <c r="HO11" s="3"/>
      <c r="HP11" s="6"/>
      <c r="HQ11" s="8"/>
      <c r="IC11" s="9"/>
      <c r="IE11" s="16"/>
      <c r="IF11" s="16"/>
      <c r="IH11" s="3"/>
      <c r="II11" s="3"/>
      <c r="IJ11" s="6"/>
      <c r="IK11" s="8"/>
      <c r="IW11" s="9"/>
      <c r="IY11" s="16"/>
      <c r="IZ11" s="16"/>
      <c r="JB11" s="3"/>
      <c r="JC11" s="3"/>
      <c r="JD11" s="6"/>
      <c r="JE11" s="8"/>
      <c r="JQ11" s="9"/>
      <c r="JS11" s="16"/>
      <c r="JT11" s="16"/>
      <c r="JV11" s="3"/>
      <c r="JW11" s="3"/>
      <c r="JX11" s="6"/>
      <c r="JY11" s="8"/>
      <c r="KK11" s="9"/>
      <c r="KM11" s="16"/>
      <c r="KN11" s="16"/>
      <c r="KP11" s="3"/>
      <c r="KQ11" s="3"/>
      <c r="KR11" s="6"/>
      <c r="KS11" s="8"/>
      <c r="LE11" s="9"/>
      <c r="LG11" s="16"/>
      <c r="LH11" s="16"/>
      <c r="LJ11" s="3"/>
      <c r="LK11" s="3"/>
      <c r="LL11" s="6"/>
      <c r="LM11" s="8"/>
      <c r="LY11" s="9"/>
      <c r="MA11" s="16"/>
      <c r="MB11" s="16"/>
      <c r="MD11" s="3"/>
      <c r="ME11" s="3"/>
      <c r="MF11" s="6"/>
      <c r="MG11" s="8"/>
      <c r="MS11" s="9"/>
      <c r="MU11" s="16"/>
      <c r="MV11" s="16"/>
      <c r="MX11" s="3"/>
      <c r="MY11" s="3"/>
      <c r="MZ11" s="6"/>
      <c r="NA11" s="8"/>
      <c r="NM11" s="9"/>
      <c r="NO11" s="16"/>
      <c r="NP11" s="16"/>
      <c r="NR11" s="3"/>
      <c r="NS11" s="3"/>
      <c r="NT11" s="6"/>
      <c r="NU11" s="8"/>
      <c r="OG11" s="9"/>
      <c r="OI11" s="16"/>
      <c r="OJ11" s="16"/>
      <c r="OL11" s="3"/>
      <c r="OM11" s="3"/>
      <c r="ON11" s="6"/>
      <c r="OO11" s="8"/>
      <c r="PA11" s="9"/>
      <c r="PC11" s="16"/>
      <c r="PD11" s="16"/>
    </row>
    <row r="12" spans="1:420" ht="230.4" x14ac:dyDescent="0.3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9" t="s">
        <v>8315</v>
      </c>
      <c r="R12" t="s">
        <v>8316</v>
      </c>
      <c r="S12" s="16">
        <v>42473.794710648144</v>
      </c>
      <c r="T12" s="16">
        <v>42503.794710648144</v>
      </c>
      <c r="V12" s="3"/>
      <c r="W12" s="3"/>
      <c r="X12" s="6"/>
      <c r="Y12" s="8"/>
      <c r="AK12" s="9"/>
      <c r="AM12" s="16"/>
      <c r="AN12" s="16"/>
      <c r="AP12" s="3"/>
      <c r="AQ12" s="3"/>
      <c r="AR12" s="6"/>
      <c r="AS12" s="8"/>
      <c r="BE12" s="9"/>
      <c r="BG12" s="16"/>
      <c r="BH12" s="16"/>
      <c r="BJ12" s="3"/>
      <c r="BK12" s="3"/>
      <c r="BL12" s="6"/>
      <c r="BM12" s="8"/>
      <c r="BY12" s="9"/>
      <c r="CA12" s="16"/>
      <c r="CB12" s="16"/>
      <c r="CD12" s="3"/>
      <c r="CE12" s="3"/>
      <c r="CF12" s="6"/>
      <c r="CG12" s="8"/>
      <c r="CS12" s="9"/>
      <c r="CU12" s="16"/>
      <c r="CV12" s="16"/>
      <c r="CX12" s="3"/>
      <c r="CY12" s="3"/>
      <c r="CZ12" s="6"/>
      <c r="DA12" s="8"/>
      <c r="DM12" s="9"/>
      <c r="DO12" s="16"/>
      <c r="DP12" s="16"/>
      <c r="DR12" s="3"/>
      <c r="DS12" s="3"/>
      <c r="DT12" s="6"/>
      <c r="DU12" s="8"/>
      <c r="EG12" s="9"/>
      <c r="EI12" s="16"/>
      <c r="EJ12" s="16"/>
      <c r="EL12" s="3"/>
      <c r="EM12" s="3"/>
      <c r="EN12" s="6"/>
      <c r="EO12" s="8"/>
      <c r="FA12" s="9"/>
      <c r="FC12" s="16"/>
      <c r="FD12" s="16"/>
      <c r="FF12" s="3"/>
      <c r="FG12" s="3"/>
      <c r="FH12" s="6"/>
      <c r="FI12" s="8"/>
      <c r="FU12" s="9"/>
      <c r="FW12" s="16"/>
      <c r="FX12" s="16"/>
      <c r="FZ12" s="3"/>
      <c r="GA12" s="3"/>
      <c r="GB12" s="6"/>
      <c r="GC12" s="8"/>
      <c r="GO12" s="9"/>
      <c r="GQ12" s="16"/>
      <c r="GR12" s="16"/>
      <c r="GT12" s="3"/>
      <c r="GU12" s="3"/>
      <c r="GV12" s="6"/>
      <c r="GW12" s="8"/>
      <c r="HI12" s="9"/>
      <c r="HK12" s="16"/>
      <c r="HL12" s="16"/>
      <c r="HN12" s="3"/>
      <c r="HO12" s="3"/>
      <c r="HP12" s="6"/>
      <c r="HQ12" s="8"/>
      <c r="IC12" s="9"/>
      <c r="IE12" s="16"/>
      <c r="IF12" s="16"/>
      <c r="IH12" s="3"/>
      <c r="II12" s="3"/>
      <c r="IJ12" s="6"/>
      <c r="IK12" s="8"/>
      <c r="IW12" s="9"/>
      <c r="IY12" s="16"/>
      <c r="IZ12" s="16"/>
      <c r="JB12" s="3"/>
      <c r="JC12" s="3"/>
      <c r="JD12" s="6"/>
      <c r="JE12" s="8"/>
      <c r="JQ12" s="9"/>
      <c r="JS12" s="16"/>
      <c r="JT12" s="16"/>
      <c r="JV12" s="3"/>
      <c r="JW12" s="3"/>
      <c r="JX12" s="6"/>
      <c r="JY12" s="8"/>
      <c r="KK12" s="9"/>
      <c r="KM12" s="16"/>
      <c r="KN12" s="16"/>
      <c r="KP12" s="3"/>
      <c r="KQ12" s="3"/>
      <c r="KR12" s="6"/>
      <c r="KS12" s="8"/>
      <c r="LE12" s="9"/>
      <c r="LG12" s="16"/>
      <c r="LH12" s="16"/>
      <c r="LJ12" s="3"/>
      <c r="LK12" s="3"/>
      <c r="LL12" s="6"/>
      <c r="LM12" s="8"/>
      <c r="LY12" s="9"/>
      <c r="MA12" s="16"/>
      <c r="MB12" s="16"/>
      <c r="MD12" s="3"/>
      <c r="ME12" s="3"/>
      <c r="MF12" s="6"/>
      <c r="MG12" s="8"/>
      <c r="MS12" s="9"/>
      <c r="MU12" s="16"/>
      <c r="MV12" s="16"/>
      <c r="MX12" s="3"/>
      <c r="MY12" s="3"/>
      <c r="MZ12" s="6"/>
      <c r="NA12" s="8"/>
      <c r="NM12" s="9"/>
      <c r="NO12" s="16"/>
      <c r="NP12" s="16"/>
      <c r="NR12" s="3"/>
      <c r="NS12" s="3"/>
      <c r="NT12" s="6"/>
      <c r="NU12" s="8"/>
      <c r="OG12" s="9"/>
      <c r="OI12" s="16"/>
      <c r="OJ12" s="16"/>
      <c r="OL12" s="3"/>
      <c r="OM12" s="3"/>
      <c r="ON12" s="6"/>
      <c r="OO12" s="8"/>
      <c r="PA12" s="9"/>
      <c r="PC12" s="16"/>
      <c r="PD12" s="16"/>
    </row>
    <row r="13" spans="1:420" ht="244.8" x14ac:dyDescent="0.3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9" t="s">
        <v>8315</v>
      </c>
      <c r="R13" t="s">
        <v>8316</v>
      </c>
      <c r="S13" s="16">
        <v>42712.23474537037</v>
      </c>
      <c r="T13" s="16">
        <v>42735.707638888889</v>
      </c>
      <c r="V13" s="3"/>
      <c r="W13" s="3"/>
      <c r="X13" s="6"/>
      <c r="Y13" s="8"/>
      <c r="AK13" s="9"/>
      <c r="AM13" s="16"/>
      <c r="AN13" s="16"/>
      <c r="AP13" s="3"/>
      <c r="AQ13" s="3"/>
      <c r="AR13" s="6"/>
      <c r="AS13" s="8"/>
      <c r="BE13" s="9"/>
      <c r="BG13" s="16"/>
      <c r="BH13" s="16"/>
      <c r="BJ13" s="3"/>
      <c r="BK13" s="3"/>
      <c r="BL13" s="6"/>
      <c r="BM13" s="8"/>
      <c r="BY13" s="9"/>
      <c r="CA13" s="16"/>
      <c r="CB13" s="16"/>
      <c r="CD13" s="3"/>
      <c r="CE13" s="3"/>
      <c r="CF13" s="6"/>
      <c r="CG13" s="8"/>
      <c r="CS13" s="9"/>
      <c r="CU13" s="16"/>
      <c r="CV13" s="16"/>
      <c r="CX13" s="3"/>
      <c r="CY13" s="3"/>
      <c r="CZ13" s="6"/>
      <c r="DA13" s="8"/>
      <c r="DM13" s="9"/>
      <c r="DO13" s="16"/>
      <c r="DP13" s="16"/>
      <c r="DR13" s="3"/>
      <c r="DS13" s="3"/>
      <c r="DT13" s="6"/>
      <c r="DU13" s="8"/>
      <c r="EG13" s="9"/>
      <c r="EI13" s="16"/>
      <c r="EJ13" s="16"/>
      <c r="EL13" s="3"/>
      <c r="EM13" s="3"/>
      <c r="EN13" s="6"/>
      <c r="EO13" s="8"/>
      <c r="FA13" s="9"/>
      <c r="FC13" s="16"/>
      <c r="FD13" s="16"/>
      <c r="FF13" s="3"/>
      <c r="FG13" s="3"/>
      <c r="FH13" s="6"/>
      <c r="FI13" s="8"/>
      <c r="FU13" s="9"/>
      <c r="FW13" s="16"/>
      <c r="FX13" s="16"/>
      <c r="FZ13" s="3"/>
      <c r="GA13" s="3"/>
      <c r="GB13" s="6"/>
      <c r="GC13" s="8"/>
      <c r="GO13" s="9"/>
      <c r="GQ13" s="16"/>
      <c r="GR13" s="16"/>
      <c r="GT13" s="3"/>
      <c r="GU13" s="3"/>
      <c r="GV13" s="6"/>
      <c r="GW13" s="8"/>
      <c r="HI13" s="9"/>
      <c r="HK13" s="16"/>
      <c r="HL13" s="16"/>
      <c r="HN13" s="3"/>
      <c r="HO13" s="3"/>
      <c r="HP13" s="6"/>
      <c r="HQ13" s="8"/>
      <c r="IC13" s="9"/>
      <c r="IE13" s="16"/>
      <c r="IF13" s="16"/>
      <c r="IH13" s="3"/>
      <c r="II13" s="3"/>
      <c r="IJ13" s="6"/>
      <c r="IK13" s="8"/>
      <c r="IW13" s="9"/>
      <c r="IY13" s="16"/>
      <c r="IZ13" s="16"/>
      <c r="JB13" s="3"/>
      <c r="JC13" s="3"/>
      <c r="JD13" s="6"/>
      <c r="JE13" s="8"/>
      <c r="JQ13" s="9"/>
      <c r="JS13" s="16"/>
      <c r="JT13" s="16"/>
      <c r="JV13" s="3"/>
      <c r="JW13" s="3"/>
      <c r="JX13" s="6"/>
      <c r="JY13" s="8"/>
      <c r="KK13" s="9"/>
      <c r="KM13" s="16"/>
      <c r="KN13" s="16"/>
      <c r="KP13" s="3"/>
      <c r="KQ13" s="3"/>
      <c r="KR13" s="6"/>
      <c r="KS13" s="8"/>
      <c r="LE13" s="9"/>
      <c r="LG13" s="16"/>
      <c r="LH13" s="16"/>
      <c r="LJ13" s="3"/>
      <c r="LK13" s="3"/>
      <c r="LL13" s="6"/>
      <c r="LM13" s="8"/>
      <c r="LY13" s="9"/>
      <c r="MA13" s="16"/>
      <c r="MB13" s="16"/>
      <c r="MD13" s="3"/>
      <c r="ME13" s="3"/>
      <c r="MF13" s="6"/>
      <c r="MG13" s="8"/>
      <c r="MS13" s="9"/>
      <c r="MU13" s="16"/>
      <c r="MV13" s="16"/>
      <c r="MX13" s="3"/>
      <c r="MY13" s="3"/>
      <c r="MZ13" s="6"/>
      <c r="NA13" s="8"/>
      <c r="NM13" s="9"/>
      <c r="NO13" s="16"/>
      <c r="NP13" s="16"/>
      <c r="NR13" s="3"/>
      <c r="NS13" s="3"/>
      <c r="NT13" s="6"/>
      <c r="NU13" s="8"/>
      <c r="OG13" s="9"/>
      <c r="OI13" s="16"/>
      <c r="OJ13" s="16"/>
      <c r="OL13" s="3"/>
      <c r="OM13" s="3"/>
      <c r="ON13" s="6"/>
      <c r="OO13" s="8"/>
      <c r="PA13" s="9"/>
      <c r="PC13" s="16"/>
      <c r="PD13" s="16"/>
    </row>
    <row r="14" spans="1:420" ht="273.60000000000002" x14ac:dyDescent="0.3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9" t="s">
        <v>8315</v>
      </c>
      <c r="R14" t="s">
        <v>8316</v>
      </c>
      <c r="S14" s="16">
        <v>42561.154664351852</v>
      </c>
      <c r="T14" s="16">
        <v>42592.166666666672</v>
      </c>
      <c r="V14" s="3"/>
      <c r="W14" s="3"/>
      <c r="X14" s="6"/>
      <c r="Y14" s="8"/>
      <c r="AK14" s="9"/>
      <c r="AM14" s="16"/>
      <c r="AN14" s="16"/>
      <c r="AP14" s="3"/>
      <c r="AQ14" s="3"/>
      <c r="AR14" s="6"/>
      <c r="AS14" s="8"/>
      <c r="BE14" s="9"/>
      <c r="BG14" s="16"/>
      <c r="BH14" s="16"/>
      <c r="BJ14" s="3"/>
      <c r="BK14" s="3"/>
      <c r="BL14" s="6"/>
      <c r="BM14" s="8"/>
      <c r="BY14" s="9"/>
      <c r="CA14" s="16"/>
      <c r="CB14" s="16"/>
      <c r="CD14" s="3"/>
      <c r="CE14" s="3"/>
      <c r="CF14" s="6"/>
      <c r="CG14" s="8"/>
      <c r="CS14" s="9"/>
      <c r="CU14" s="16"/>
      <c r="CV14" s="16"/>
      <c r="CX14" s="3"/>
      <c r="CY14" s="3"/>
      <c r="CZ14" s="6"/>
      <c r="DA14" s="8"/>
      <c r="DM14" s="9"/>
      <c r="DO14" s="16"/>
      <c r="DP14" s="16"/>
      <c r="DR14" s="3"/>
      <c r="DS14" s="3"/>
      <c r="DT14" s="6"/>
      <c r="DU14" s="8"/>
      <c r="EG14" s="9"/>
      <c r="EI14" s="16"/>
      <c r="EJ14" s="16"/>
      <c r="EL14" s="3"/>
      <c r="EM14" s="3"/>
      <c r="EN14" s="6"/>
      <c r="EO14" s="8"/>
      <c r="FA14" s="9"/>
      <c r="FC14" s="16"/>
      <c r="FD14" s="16"/>
      <c r="FF14" s="3"/>
      <c r="FG14" s="3"/>
      <c r="FH14" s="6"/>
      <c r="FI14" s="8"/>
      <c r="FU14" s="9"/>
      <c r="FW14" s="16"/>
      <c r="FX14" s="16"/>
      <c r="FZ14" s="3"/>
      <c r="GA14" s="3"/>
      <c r="GB14" s="6"/>
      <c r="GC14" s="8"/>
      <c r="GO14" s="9"/>
      <c r="GQ14" s="16"/>
      <c r="GR14" s="16"/>
      <c r="GT14" s="3"/>
      <c r="GU14" s="3"/>
      <c r="GV14" s="6"/>
      <c r="GW14" s="8"/>
      <c r="HI14" s="9"/>
      <c r="HK14" s="16"/>
      <c r="HL14" s="16"/>
      <c r="HN14" s="3"/>
      <c r="HO14" s="3"/>
      <c r="HP14" s="6"/>
      <c r="HQ14" s="8"/>
      <c r="IC14" s="9"/>
      <c r="IE14" s="16"/>
      <c r="IF14" s="16"/>
      <c r="IH14" s="3"/>
      <c r="II14" s="3"/>
      <c r="IJ14" s="6"/>
      <c r="IK14" s="8"/>
      <c r="IW14" s="9"/>
      <c r="IY14" s="16"/>
      <c r="IZ14" s="16"/>
      <c r="JB14" s="3"/>
      <c r="JC14" s="3"/>
      <c r="JD14" s="6"/>
      <c r="JE14" s="8"/>
      <c r="JQ14" s="9"/>
      <c r="JS14" s="16"/>
      <c r="JT14" s="16"/>
      <c r="JV14" s="3"/>
      <c r="JW14" s="3"/>
      <c r="JX14" s="6"/>
      <c r="JY14" s="8"/>
      <c r="KK14" s="9"/>
      <c r="KM14" s="16"/>
      <c r="KN14" s="16"/>
      <c r="KP14" s="3"/>
      <c r="KQ14" s="3"/>
      <c r="KR14" s="6"/>
      <c r="KS14" s="8"/>
      <c r="LE14" s="9"/>
      <c r="LG14" s="16"/>
      <c r="LH14" s="16"/>
      <c r="LJ14" s="3"/>
      <c r="LK14" s="3"/>
      <c r="LL14" s="6"/>
      <c r="LM14" s="8"/>
      <c r="LY14" s="9"/>
      <c r="MA14" s="16"/>
      <c r="MB14" s="16"/>
      <c r="MD14" s="3"/>
      <c r="ME14" s="3"/>
      <c r="MF14" s="6"/>
      <c r="MG14" s="8"/>
      <c r="MS14" s="9"/>
      <c r="MU14" s="16"/>
      <c r="MV14" s="16"/>
      <c r="MX14" s="3"/>
      <c r="MY14" s="3"/>
      <c r="MZ14" s="6"/>
      <c r="NA14" s="8"/>
      <c r="NM14" s="9"/>
      <c r="NO14" s="16"/>
      <c r="NP14" s="16"/>
      <c r="NR14" s="3"/>
      <c r="NS14" s="3"/>
      <c r="NT14" s="6"/>
      <c r="NU14" s="8"/>
      <c r="OG14" s="9"/>
      <c r="OI14" s="16"/>
      <c r="OJ14" s="16"/>
      <c r="OL14" s="3"/>
      <c r="OM14" s="3"/>
      <c r="ON14" s="6"/>
      <c r="OO14" s="8"/>
      <c r="PA14" s="9"/>
      <c r="PC14" s="16"/>
      <c r="PD14" s="16"/>
    </row>
    <row r="15" spans="1:420" ht="201.6" x14ac:dyDescent="0.3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9" t="s">
        <v>8315</v>
      </c>
      <c r="R15" t="s">
        <v>8316</v>
      </c>
      <c r="S15" s="16">
        <v>42709.134780092587</v>
      </c>
      <c r="T15" s="16">
        <v>42739.134780092587</v>
      </c>
      <c r="V15" s="3"/>
      <c r="W15" s="3"/>
      <c r="X15" s="6"/>
      <c r="Y15" s="8"/>
      <c r="AK15" s="9"/>
      <c r="AM15" s="16"/>
      <c r="AN15" s="16"/>
      <c r="AP15" s="3"/>
      <c r="AQ15" s="3"/>
      <c r="AR15" s="6"/>
      <c r="AS15" s="8"/>
      <c r="BE15" s="9"/>
      <c r="BG15" s="16"/>
      <c r="BH15" s="16"/>
      <c r="BJ15" s="3"/>
      <c r="BK15" s="3"/>
      <c r="BL15" s="6"/>
      <c r="BM15" s="8"/>
      <c r="BY15" s="9"/>
      <c r="CA15" s="16"/>
      <c r="CB15" s="16"/>
      <c r="CD15" s="3"/>
      <c r="CE15" s="3"/>
      <c r="CF15" s="6"/>
      <c r="CG15" s="8"/>
      <c r="CS15" s="9"/>
      <c r="CU15" s="16"/>
      <c r="CV15" s="16"/>
      <c r="CX15" s="3"/>
      <c r="CY15" s="3"/>
      <c r="CZ15" s="6"/>
      <c r="DA15" s="8"/>
      <c r="DM15" s="9"/>
      <c r="DO15" s="16"/>
      <c r="DP15" s="16"/>
      <c r="DR15" s="3"/>
      <c r="DS15" s="3"/>
      <c r="DT15" s="6"/>
      <c r="DU15" s="8"/>
      <c r="EG15" s="9"/>
      <c r="EI15" s="16"/>
      <c r="EJ15" s="16"/>
      <c r="EL15" s="3"/>
      <c r="EM15" s="3"/>
      <c r="EN15" s="6"/>
      <c r="EO15" s="8"/>
      <c r="FA15" s="9"/>
      <c r="FC15" s="16"/>
      <c r="FD15" s="16"/>
      <c r="FF15" s="3"/>
      <c r="FG15" s="3"/>
      <c r="FH15" s="6"/>
      <c r="FI15" s="8"/>
      <c r="FU15" s="9"/>
      <c r="FW15" s="16"/>
      <c r="FX15" s="16"/>
      <c r="FZ15" s="3"/>
      <c r="GA15" s="3"/>
      <c r="GB15" s="6"/>
      <c r="GC15" s="8"/>
      <c r="GO15" s="9"/>
      <c r="GQ15" s="16"/>
      <c r="GR15" s="16"/>
      <c r="GT15" s="3"/>
      <c r="GU15" s="3"/>
      <c r="GV15" s="6"/>
      <c r="GW15" s="8"/>
      <c r="HI15" s="9"/>
      <c r="HK15" s="16"/>
      <c r="HL15" s="16"/>
      <c r="HN15" s="3"/>
      <c r="HO15" s="3"/>
      <c r="HP15" s="6"/>
      <c r="HQ15" s="8"/>
      <c r="IC15" s="9"/>
      <c r="IE15" s="16"/>
      <c r="IF15" s="16"/>
      <c r="IH15" s="3"/>
      <c r="II15" s="3"/>
      <c r="IJ15" s="6"/>
      <c r="IK15" s="8"/>
      <c r="IW15" s="9"/>
      <c r="IY15" s="16"/>
      <c r="IZ15" s="16"/>
      <c r="JB15" s="3"/>
      <c r="JC15" s="3"/>
      <c r="JD15" s="6"/>
      <c r="JE15" s="8"/>
      <c r="JQ15" s="9"/>
      <c r="JS15" s="16"/>
      <c r="JT15" s="16"/>
      <c r="JV15" s="3"/>
      <c r="JW15" s="3"/>
      <c r="JX15" s="6"/>
      <c r="JY15" s="8"/>
      <c r="KK15" s="9"/>
      <c r="KM15" s="16"/>
      <c r="KN15" s="16"/>
      <c r="KP15" s="3"/>
      <c r="KQ15" s="3"/>
      <c r="KR15" s="6"/>
      <c r="KS15" s="8"/>
      <c r="LE15" s="9"/>
      <c r="LG15" s="16"/>
      <c r="LH15" s="16"/>
      <c r="LJ15" s="3"/>
      <c r="LK15" s="3"/>
      <c r="LL15" s="6"/>
      <c r="LM15" s="8"/>
      <c r="LY15" s="9"/>
      <c r="MA15" s="16"/>
      <c r="MB15" s="16"/>
      <c r="MD15" s="3"/>
      <c r="ME15" s="3"/>
      <c r="MF15" s="6"/>
      <c r="MG15" s="8"/>
      <c r="MS15" s="9"/>
      <c r="MU15" s="16"/>
      <c r="MV15" s="16"/>
      <c r="MX15" s="3"/>
      <c r="MY15" s="3"/>
      <c r="MZ15" s="6"/>
      <c r="NA15" s="8"/>
      <c r="NM15" s="9"/>
      <c r="NO15" s="16"/>
      <c r="NP15" s="16"/>
      <c r="NR15" s="3"/>
      <c r="NS15" s="3"/>
      <c r="NT15" s="6"/>
      <c r="NU15" s="8"/>
      <c r="OG15" s="9"/>
      <c r="OI15" s="16"/>
      <c r="OJ15" s="16"/>
      <c r="OL15" s="3"/>
      <c r="OM15" s="3"/>
      <c r="ON15" s="6"/>
      <c r="OO15" s="8"/>
      <c r="PA15" s="9"/>
      <c r="PC15" s="16"/>
      <c r="PD15" s="16"/>
    </row>
    <row r="16" spans="1:420" ht="100.8" x14ac:dyDescent="0.3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9" t="s">
        <v>8315</v>
      </c>
      <c r="R16" t="s">
        <v>8316</v>
      </c>
      <c r="S16" s="16">
        <v>42086.614942129629</v>
      </c>
      <c r="T16" s="16">
        <v>42117.290972222225</v>
      </c>
      <c r="V16" s="3"/>
      <c r="W16" s="3"/>
      <c r="X16" s="6"/>
      <c r="Y16" s="8"/>
      <c r="AK16" s="9"/>
      <c r="AM16" s="16"/>
      <c r="AN16" s="16"/>
      <c r="AP16" s="3"/>
      <c r="AQ16" s="3"/>
      <c r="AR16" s="6"/>
      <c r="AS16" s="8"/>
      <c r="BE16" s="9"/>
      <c r="BG16" s="16"/>
      <c r="BH16" s="16"/>
      <c r="BJ16" s="3"/>
      <c r="BK16" s="3"/>
      <c r="BL16" s="6"/>
      <c r="BM16" s="8"/>
      <c r="BY16" s="9"/>
      <c r="CA16" s="16"/>
      <c r="CB16" s="16"/>
      <c r="CD16" s="3"/>
      <c r="CE16" s="3"/>
      <c r="CF16" s="6"/>
      <c r="CG16" s="8"/>
      <c r="CS16" s="9"/>
      <c r="CU16" s="16"/>
      <c r="CV16" s="16"/>
      <c r="CX16" s="3"/>
      <c r="CY16" s="3"/>
      <c r="CZ16" s="6"/>
      <c r="DA16" s="8"/>
      <c r="DM16" s="9"/>
      <c r="DO16" s="16"/>
      <c r="DP16" s="16"/>
      <c r="DR16" s="3"/>
      <c r="DS16" s="3"/>
      <c r="DT16" s="6"/>
      <c r="DU16" s="8"/>
      <c r="EG16" s="9"/>
      <c r="EI16" s="16"/>
      <c r="EJ16" s="16"/>
      <c r="EL16" s="3"/>
      <c r="EM16" s="3"/>
      <c r="EN16" s="6"/>
      <c r="EO16" s="8"/>
      <c r="FA16" s="9"/>
      <c r="FC16" s="16"/>
      <c r="FD16" s="16"/>
      <c r="FF16" s="3"/>
      <c r="FG16" s="3"/>
      <c r="FH16" s="6"/>
      <c r="FI16" s="8"/>
      <c r="FU16" s="9"/>
      <c r="FW16" s="16"/>
      <c r="FX16" s="16"/>
      <c r="FZ16" s="3"/>
      <c r="GA16" s="3"/>
      <c r="GB16" s="6"/>
      <c r="GC16" s="8"/>
      <c r="GO16" s="9"/>
      <c r="GQ16" s="16"/>
      <c r="GR16" s="16"/>
      <c r="GT16" s="3"/>
      <c r="GU16" s="3"/>
      <c r="GV16" s="6"/>
      <c r="GW16" s="8"/>
      <c r="HI16" s="9"/>
      <c r="HK16" s="16"/>
      <c r="HL16" s="16"/>
      <c r="HN16" s="3"/>
      <c r="HO16" s="3"/>
      <c r="HP16" s="6"/>
      <c r="HQ16" s="8"/>
      <c r="IC16" s="9"/>
      <c r="IE16" s="16"/>
      <c r="IF16" s="16"/>
      <c r="IH16" s="3"/>
      <c r="II16" s="3"/>
      <c r="IJ16" s="6"/>
      <c r="IK16" s="8"/>
      <c r="IW16" s="9"/>
      <c r="IY16" s="16"/>
      <c r="IZ16" s="16"/>
      <c r="JB16" s="3"/>
      <c r="JC16" s="3"/>
      <c r="JD16" s="6"/>
      <c r="JE16" s="8"/>
      <c r="JQ16" s="9"/>
      <c r="JS16" s="16"/>
      <c r="JT16" s="16"/>
      <c r="JV16" s="3"/>
      <c r="JW16" s="3"/>
      <c r="JX16" s="6"/>
      <c r="JY16" s="8"/>
      <c r="KK16" s="9"/>
      <c r="KM16" s="16"/>
      <c r="KN16" s="16"/>
      <c r="KP16" s="3"/>
      <c r="KQ16" s="3"/>
      <c r="KR16" s="6"/>
      <c r="KS16" s="8"/>
      <c r="LE16" s="9"/>
      <c r="LG16" s="16"/>
      <c r="LH16" s="16"/>
      <c r="LJ16" s="3"/>
      <c r="LK16" s="3"/>
      <c r="LL16" s="6"/>
      <c r="LM16" s="8"/>
      <c r="LY16" s="9"/>
      <c r="MA16" s="16"/>
      <c r="MB16" s="16"/>
      <c r="MD16" s="3"/>
      <c r="ME16" s="3"/>
      <c r="MF16" s="6"/>
      <c r="MG16" s="8"/>
      <c r="MS16" s="9"/>
      <c r="MU16" s="16"/>
      <c r="MV16" s="16"/>
      <c r="MX16" s="3"/>
      <c r="MY16" s="3"/>
      <c r="MZ16" s="6"/>
      <c r="NA16" s="8"/>
      <c r="NM16" s="9"/>
      <c r="NO16" s="16"/>
      <c r="NP16" s="16"/>
      <c r="NR16" s="3"/>
      <c r="NS16" s="3"/>
      <c r="NT16" s="6"/>
      <c r="NU16" s="8"/>
      <c r="OG16" s="9"/>
      <c r="OI16" s="16"/>
      <c r="OJ16" s="16"/>
      <c r="OL16" s="3"/>
      <c r="OM16" s="3"/>
      <c r="ON16" s="6"/>
      <c r="OO16" s="8"/>
      <c r="PA16" s="9"/>
      <c r="PC16" s="16"/>
      <c r="PD16" s="16"/>
    </row>
    <row r="17" spans="1:420" ht="244.8" x14ac:dyDescent="0.3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9" t="s">
        <v>8315</v>
      </c>
      <c r="R17" t="s">
        <v>8316</v>
      </c>
      <c r="S17" s="16">
        <v>42064.652673611112</v>
      </c>
      <c r="T17" s="16">
        <v>42101.291666666672</v>
      </c>
      <c r="V17" s="3"/>
      <c r="W17" s="3"/>
      <c r="X17" s="6"/>
      <c r="Y17" s="8"/>
      <c r="AK17" s="9"/>
      <c r="AM17" s="16"/>
      <c r="AN17" s="16"/>
      <c r="AP17" s="3"/>
      <c r="AQ17" s="3"/>
      <c r="AR17" s="6"/>
      <c r="AS17" s="8"/>
      <c r="BE17" s="9"/>
      <c r="BG17" s="16"/>
      <c r="BH17" s="16"/>
      <c r="BJ17" s="3"/>
      <c r="BK17" s="3"/>
      <c r="BL17" s="6"/>
      <c r="BM17" s="8"/>
      <c r="BY17" s="9"/>
      <c r="CA17" s="16"/>
      <c r="CB17" s="16"/>
      <c r="CD17" s="3"/>
      <c r="CE17" s="3"/>
      <c r="CF17" s="6"/>
      <c r="CG17" s="8"/>
      <c r="CS17" s="9"/>
      <c r="CU17" s="16"/>
      <c r="CV17" s="16"/>
      <c r="CX17" s="3"/>
      <c r="CY17" s="3"/>
      <c r="CZ17" s="6"/>
      <c r="DA17" s="8"/>
      <c r="DM17" s="9"/>
      <c r="DO17" s="16"/>
      <c r="DP17" s="16"/>
      <c r="DR17" s="3"/>
      <c r="DS17" s="3"/>
      <c r="DT17" s="6"/>
      <c r="DU17" s="8"/>
      <c r="EG17" s="9"/>
      <c r="EI17" s="16"/>
      <c r="EJ17" s="16"/>
      <c r="EL17" s="3"/>
      <c r="EM17" s="3"/>
      <c r="EN17" s="6"/>
      <c r="EO17" s="8"/>
      <c r="FA17" s="9"/>
      <c r="FC17" s="16"/>
      <c r="FD17" s="16"/>
      <c r="FF17" s="3"/>
      <c r="FG17" s="3"/>
      <c r="FH17" s="6"/>
      <c r="FI17" s="8"/>
      <c r="FU17" s="9"/>
      <c r="FW17" s="16"/>
      <c r="FX17" s="16"/>
      <c r="FZ17" s="3"/>
      <c r="GA17" s="3"/>
      <c r="GB17" s="6"/>
      <c r="GC17" s="8"/>
      <c r="GO17" s="9"/>
      <c r="GQ17" s="16"/>
      <c r="GR17" s="16"/>
      <c r="GT17" s="3"/>
      <c r="GU17" s="3"/>
      <c r="GV17" s="6"/>
      <c r="GW17" s="8"/>
      <c r="HI17" s="9"/>
      <c r="HK17" s="16"/>
      <c r="HL17" s="16"/>
      <c r="HN17" s="3"/>
      <c r="HO17" s="3"/>
      <c r="HP17" s="6"/>
      <c r="HQ17" s="8"/>
      <c r="IC17" s="9"/>
      <c r="IE17" s="16"/>
      <c r="IF17" s="16"/>
      <c r="IH17" s="3"/>
      <c r="II17" s="3"/>
      <c r="IJ17" s="6"/>
      <c r="IK17" s="8"/>
      <c r="IW17" s="9"/>
      <c r="IY17" s="16"/>
      <c r="IZ17" s="16"/>
      <c r="JB17" s="3"/>
      <c r="JC17" s="3"/>
      <c r="JD17" s="6"/>
      <c r="JE17" s="8"/>
      <c r="JQ17" s="9"/>
      <c r="JS17" s="16"/>
      <c r="JT17" s="16"/>
      <c r="JV17" s="3"/>
      <c r="JW17" s="3"/>
      <c r="JX17" s="6"/>
      <c r="JY17" s="8"/>
      <c r="KK17" s="9"/>
      <c r="KM17" s="16"/>
      <c r="KN17" s="16"/>
      <c r="KP17" s="3"/>
      <c r="KQ17" s="3"/>
      <c r="KR17" s="6"/>
      <c r="KS17" s="8"/>
      <c r="LE17" s="9"/>
      <c r="LG17" s="16"/>
      <c r="LH17" s="16"/>
      <c r="LJ17" s="3"/>
      <c r="LK17" s="3"/>
      <c r="LL17" s="6"/>
      <c r="LM17" s="8"/>
      <c r="LY17" s="9"/>
      <c r="MA17" s="16"/>
      <c r="MB17" s="16"/>
      <c r="MD17" s="3"/>
      <c r="ME17" s="3"/>
      <c r="MF17" s="6"/>
      <c r="MG17" s="8"/>
      <c r="MS17" s="9"/>
      <c r="MU17" s="16"/>
      <c r="MV17" s="16"/>
      <c r="MX17" s="3"/>
      <c r="MY17" s="3"/>
      <c r="MZ17" s="6"/>
      <c r="NA17" s="8"/>
      <c r="NM17" s="9"/>
      <c r="NO17" s="16"/>
      <c r="NP17" s="16"/>
      <c r="NR17" s="3"/>
      <c r="NS17" s="3"/>
      <c r="NT17" s="6"/>
      <c r="NU17" s="8"/>
      <c r="OG17" s="9"/>
      <c r="OI17" s="16"/>
      <c r="OJ17" s="16"/>
      <c r="OL17" s="3"/>
      <c r="OM17" s="3"/>
      <c r="ON17" s="6"/>
      <c r="OO17" s="8"/>
      <c r="PA17" s="9"/>
      <c r="PC17" s="16"/>
      <c r="PD17" s="16"/>
    </row>
    <row r="18" spans="1:420" ht="259.2" x14ac:dyDescent="0.3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9" t="s">
        <v>8315</v>
      </c>
      <c r="R18" t="s">
        <v>8316</v>
      </c>
      <c r="S18" s="16">
        <v>42292.701053240744</v>
      </c>
      <c r="T18" s="16">
        <v>42322.742719907401</v>
      </c>
      <c r="V18" s="3"/>
      <c r="W18" s="3"/>
      <c r="X18" s="6"/>
      <c r="Y18" s="8"/>
      <c r="AK18" s="9"/>
      <c r="AM18" s="16"/>
      <c r="AN18" s="16"/>
      <c r="AP18" s="3"/>
      <c r="AQ18" s="3"/>
      <c r="AR18" s="6"/>
      <c r="AS18" s="8"/>
      <c r="BE18" s="9"/>
      <c r="BG18" s="16"/>
      <c r="BH18" s="16"/>
      <c r="BJ18" s="3"/>
      <c r="BK18" s="3"/>
      <c r="BL18" s="6"/>
      <c r="BM18" s="8"/>
      <c r="BY18" s="9"/>
      <c r="CA18" s="16"/>
      <c r="CB18" s="16"/>
      <c r="CD18" s="3"/>
      <c r="CE18" s="3"/>
      <c r="CF18" s="6"/>
      <c r="CG18" s="8"/>
      <c r="CS18" s="9"/>
      <c r="CU18" s="16"/>
      <c r="CV18" s="16"/>
      <c r="CX18" s="3"/>
      <c r="CY18" s="3"/>
      <c r="CZ18" s="6"/>
      <c r="DA18" s="8"/>
      <c r="DM18" s="9"/>
      <c r="DO18" s="16"/>
      <c r="DP18" s="16"/>
      <c r="DR18" s="3"/>
      <c r="DS18" s="3"/>
      <c r="DT18" s="6"/>
      <c r="DU18" s="8"/>
      <c r="EG18" s="9"/>
      <c r="EI18" s="16"/>
      <c r="EJ18" s="16"/>
      <c r="EL18" s="3"/>
      <c r="EM18" s="3"/>
      <c r="EN18" s="6"/>
      <c r="EO18" s="8"/>
      <c r="FA18" s="9"/>
      <c r="FC18" s="16"/>
      <c r="FD18" s="16"/>
      <c r="FF18" s="3"/>
      <c r="FG18" s="3"/>
      <c r="FH18" s="6"/>
      <c r="FI18" s="8"/>
      <c r="FU18" s="9"/>
      <c r="FW18" s="16"/>
      <c r="FX18" s="16"/>
      <c r="FZ18" s="3"/>
      <c r="GA18" s="3"/>
      <c r="GB18" s="6"/>
      <c r="GC18" s="8"/>
      <c r="GO18" s="9"/>
      <c r="GQ18" s="16"/>
      <c r="GR18" s="16"/>
      <c r="GT18" s="3"/>
      <c r="GU18" s="3"/>
      <c r="GV18" s="6"/>
      <c r="GW18" s="8"/>
      <c r="HI18" s="9"/>
      <c r="HK18" s="16"/>
      <c r="HL18" s="16"/>
      <c r="HN18" s="3"/>
      <c r="HO18" s="3"/>
      <c r="HP18" s="6"/>
      <c r="HQ18" s="8"/>
      <c r="IC18" s="9"/>
      <c r="IE18" s="16"/>
      <c r="IF18" s="16"/>
      <c r="IH18" s="3"/>
      <c r="II18" s="3"/>
      <c r="IJ18" s="6"/>
      <c r="IK18" s="8"/>
      <c r="IW18" s="9"/>
      <c r="IY18" s="16"/>
      <c r="IZ18" s="16"/>
      <c r="JB18" s="3"/>
      <c r="JC18" s="3"/>
      <c r="JD18" s="6"/>
      <c r="JE18" s="8"/>
      <c r="JQ18" s="9"/>
      <c r="JS18" s="16"/>
      <c r="JT18" s="16"/>
      <c r="JV18" s="3"/>
      <c r="JW18" s="3"/>
      <c r="JX18" s="6"/>
      <c r="JY18" s="8"/>
      <c r="KK18" s="9"/>
      <c r="KM18" s="16"/>
      <c r="KN18" s="16"/>
      <c r="KP18" s="3"/>
      <c r="KQ18" s="3"/>
      <c r="KR18" s="6"/>
      <c r="KS18" s="8"/>
      <c r="LE18" s="9"/>
      <c r="LG18" s="16"/>
      <c r="LH18" s="16"/>
      <c r="LJ18" s="3"/>
      <c r="LK18" s="3"/>
      <c r="LL18" s="6"/>
      <c r="LM18" s="8"/>
      <c r="LY18" s="9"/>
      <c r="MA18" s="16"/>
      <c r="MB18" s="16"/>
      <c r="MD18" s="3"/>
      <c r="ME18" s="3"/>
      <c r="MF18" s="6"/>
      <c r="MG18" s="8"/>
      <c r="MS18" s="9"/>
      <c r="MU18" s="16"/>
      <c r="MV18" s="16"/>
      <c r="MX18" s="3"/>
      <c r="MY18" s="3"/>
      <c r="MZ18" s="6"/>
      <c r="NA18" s="8"/>
      <c r="NM18" s="9"/>
      <c r="NO18" s="16"/>
      <c r="NP18" s="16"/>
      <c r="NR18" s="3"/>
      <c r="NS18" s="3"/>
      <c r="NT18" s="6"/>
      <c r="NU18" s="8"/>
      <c r="OG18" s="9"/>
      <c r="OI18" s="16"/>
      <c r="OJ18" s="16"/>
      <c r="OL18" s="3"/>
      <c r="OM18" s="3"/>
      <c r="ON18" s="6"/>
      <c r="OO18" s="8"/>
      <c r="PA18" s="9"/>
      <c r="PC18" s="16"/>
      <c r="PD18" s="16"/>
    </row>
    <row r="19" spans="1:420" ht="259.2" x14ac:dyDescent="0.3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9" t="s">
        <v>8315</v>
      </c>
      <c r="R19" t="s">
        <v>8316</v>
      </c>
      <c r="S19" s="16">
        <v>42461.747199074074</v>
      </c>
      <c r="T19" s="16">
        <v>42491.747199074074</v>
      </c>
      <c r="V19" s="3"/>
      <c r="W19" s="3"/>
      <c r="X19" s="6"/>
      <c r="Y19" s="8"/>
      <c r="AK19" s="9"/>
      <c r="AM19" s="16"/>
      <c r="AN19" s="16"/>
      <c r="AP19" s="3"/>
      <c r="AQ19" s="3"/>
      <c r="AR19" s="6"/>
      <c r="AS19" s="8"/>
      <c r="BE19" s="9"/>
      <c r="BG19" s="16"/>
      <c r="BH19" s="16"/>
      <c r="BJ19" s="3"/>
      <c r="BK19" s="3"/>
      <c r="BL19" s="6"/>
      <c r="BM19" s="8"/>
      <c r="BY19" s="9"/>
      <c r="CA19" s="16"/>
      <c r="CB19" s="16"/>
      <c r="CD19" s="3"/>
      <c r="CE19" s="3"/>
      <c r="CF19" s="6"/>
      <c r="CG19" s="8"/>
      <c r="CS19" s="9"/>
      <c r="CU19" s="16"/>
      <c r="CV19" s="16"/>
      <c r="CX19" s="3"/>
      <c r="CY19" s="3"/>
      <c r="CZ19" s="6"/>
      <c r="DA19" s="8"/>
      <c r="DM19" s="9"/>
      <c r="DO19" s="16"/>
      <c r="DP19" s="16"/>
      <c r="DR19" s="3"/>
      <c r="DS19" s="3"/>
      <c r="DT19" s="6"/>
      <c r="DU19" s="8"/>
      <c r="EG19" s="9"/>
      <c r="EI19" s="16"/>
      <c r="EJ19" s="16"/>
      <c r="EL19" s="3"/>
      <c r="EM19" s="3"/>
      <c r="EN19" s="6"/>
      <c r="EO19" s="8"/>
      <c r="FA19" s="9"/>
      <c r="FC19" s="16"/>
      <c r="FD19" s="16"/>
      <c r="FF19" s="3"/>
      <c r="FG19" s="3"/>
      <c r="FH19" s="6"/>
      <c r="FI19" s="8"/>
      <c r="FU19" s="9"/>
      <c r="FW19" s="16"/>
      <c r="FX19" s="16"/>
      <c r="FZ19" s="3"/>
      <c r="GA19" s="3"/>
      <c r="GB19" s="6"/>
      <c r="GC19" s="8"/>
      <c r="GO19" s="9"/>
      <c r="GQ19" s="16"/>
      <c r="GR19" s="16"/>
      <c r="GT19" s="3"/>
      <c r="GU19" s="3"/>
      <c r="GV19" s="6"/>
      <c r="GW19" s="8"/>
      <c r="HI19" s="9"/>
      <c r="HK19" s="16"/>
      <c r="HL19" s="16"/>
      <c r="HN19" s="3"/>
      <c r="HO19" s="3"/>
      <c r="HP19" s="6"/>
      <c r="HQ19" s="8"/>
      <c r="IC19" s="9"/>
      <c r="IE19" s="16"/>
      <c r="IF19" s="16"/>
      <c r="IH19" s="3"/>
      <c r="II19" s="3"/>
      <c r="IJ19" s="6"/>
      <c r="IK19" s="8"/>
      <c r="IW19" s="9"/>
      <c r="IY19" s="16"/>
      <c r="IZ19" s="16"/>
      <c r="JB19" s="3"/>
      <c r="JC19" s="3"/>
      <c r="JD19" s="6"/>
      <c r="JE19" s="8"/>
      <c r="JQ19" s="9"/>
      <c r="JS19" s="16"/>
      <c r="JT19" s="16"/>
      <c r="JV19" s="3"/>
      <c r="JW19" s="3"/>
      <c r="JX19" s="6"/>
      <c r="JY19" s="8"/>
      <c r="KK19" s="9"/>
      <c r="KM19" s="16"/>
      <c r="KN19" s="16"/>
      <c r="KP19" s="3"/>
      <c r="KQ19" s="3"/>
      <c r="KR19" s="6"/>
      <c r="KS19" s="8"/>
      <c r="LE19" s="9"/>
      <c r="LG19" s="16"/>
      <c r="LH19" s="16"/>
      <c r="LJ19" s="3"/>
      <c r="LK19" s="3"/>
      <c r="LL19" s="6"/>
      <c r="LM19" s="8"/>
      <c r="LY19" s="9"/>
      <c r="MA19" s="16"/>
      <c r="MB19" s="16"/>
      <c r="MD19" s="3"/>
      <c r="ME19" s="3"/>
      <c r="MF19" s="6"/>
      <c r="MG19" s="8"/>
      <c r="MS19" s="9"/>
      <c r="MU19" s="16"/>
      <c r="MV19" s="16"/>
      <c r="MX19" s="3"/>
      <c r="MY19" s="3"/>
      <c r="MZ19" s="6"/>
      <c r="NA19" s="8"/>
      <c r="NM19" s="9"/>
      <c r="NO19" s="16"/>
      <c r="NP19" s="16"/>
      <c r="NR19" s="3"/>
      <c r="NS19" s="3"/>
      <c r="NT19" s="6"/>
      <c r="NU19" s="8"/>
      <c r="OG19" s="9"/>
      <c r="OI19" s="16"/>
      <c r="OJ19" s="16"/>
      <c r="OL19" s="3"/>
      <c r="OM19" s="3"/>
      <c r="ON19" s="6"/>
      <c r="OO19" s="8"/>
      <c r="PA19" s="9"/>
      <c r="PC19" s="16"/>
      <c r="PD19" s="16"/>
    </row>
    <row r="20" spans="1:420" ht="216" x14ac:dyDescent="0.3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9" t="s">
        <v>8315</v>
      </c>
      <c r="R20" t="s">
        <v>8316</v>
      </c>
      <c r="S20" s="16">
        <v>42169.814340277779</v>
      </c>
      <c r="T20" s="16">
        <v>42199.814340277779</v>
      </c>
      <c r="V20" s="3"/>
      <c r="W20" s="3"/>
      <c r="X20" s="6"/>
      <c r="Y20" s="8"/>
      <c r="AK20" s="9"/>
      <c r="AM20" s="16"/>
      <c r="AN20" s="16"/>
      <c r="AP20" s="3"/>
      <c r="AQ20" s="3"/>
      <c r="AR20" s="6"/>
      <c r="AS20" s="8"/>
      <c r="BE20" s="9"/>
      <c r="BG20" s="16"/>
      <c r="BH20" s="16"/>
      <c r="BJ20" s="3"/>
      <c r="BK20" s="3"/>
      <c r="BL20" s="6"/>
      <c r="BM20" s="8"/>
      <c r="BY20" s="9"/>
      <c r="CA20" s="16"/>
      <c r="CB20" s="16"/>
      <c r="CD20" s="3"/>
      <c r="CE20" s="3"/>
      <c r="CF20" s="6"/>
      <c r="CG20" s="8"/>
      <c r="CS20" s="9"/>
      <c r="CU20" s="16"/>
      <c r="CV20" s="16"/>
      <c r="CX20" s="3"/>
      <c r="CY20" s="3"/>
      <c r="CZ20" s="6"/>
      <c r="DA20" s="8"/>
      <c r="DM20" s="9"/>
      <c r="DO20" s="16"/>
      <c r="DP20" s="16"/>
      <c r="DR20" s="3"/>
      <c r="DS20" s="3"/>
      <c r="DT20" s="6"/>
      <c r="DU20" s="8"/>
      <c r="EG20" s="9"/>
      <c r="EI20" s="16"/>
      <c r="EJ20" s="16"/>
      <c r="EL20" s="3"/>
      <c r="EM20" s="3"/>
      <c r="EN20" s="6"/>
      <c r="EO20" s="8"/>
      <c r="FA20" s="9"/>
      <c r="FC20" s="16"/>
      <c r="FD20" s="16"/>
      <c r="FF20" s="3"/>
      <c r="FG20" s="3"/>
      <c r="FH20" s="6"/>
      <c r="FI20" s="8"/>
      <c r="FU20" s="9"/>
      <c r="FW20" s="16"/>
      <c r="FX20" s="16"/>
      <c r="FZ20" s="3"/>
      <c r="GA20" s="3"/>
      <c r="GB20" s="6"/>
      <c r="GC20" s="8"/>
      <c r="GO20" s="9"/>
      <c r="GQ20" s="16"/>
      <c r="GR20" s="16"/>
      <c r="GT20" s="3"/>
      <c r="GU20" s="3"/>
      <c r="GV20" s="6"/>
      <c r="GW20" s="8"/>
      <c r="HI20" s="9"/>
      <c r="HK20" s="16"/>
      <c r="HL20" s="16"/>
      <c r="HN20" s="3"/>
      <c r="HO20" s="3"/>
      <c r="HP20" s="6"/>
      <c r="HQ20" s="8"/>
      <c r="IC20" s="9"/>
      <c r="IE20" s="16"/>
      <c r="IF20" s="16"/>
      <c r="IH20" s="3"/>
      <c r="II20" s="3"/>
      <c r="IJ20" s="6"/>
      <c r="IK20" s="8"/>
      <c r="IW20" s="9"/>
      <c r="IY20" s="16"/>
      <c r="IZ20" s="16"/>
      <c r="JB20" s="3"/>
      <c r="JC20" s="3"/>
      <c r="JD20" s="6"/>
      <c r="JE20" s="8"/>
      <c r="JQ20" s="9"/>
      <c r="JS20" s="16"/>
      <c r="JT20" s="16"/>
      <c r="JV20" s="3"/>
      <c r="JW20" s="3"/>
      <c r="JX20" s="6"/>
      <c r="JY20" s="8"/>
      <c r="KK20" s="9"/>
      <c r="KM20" s="16"/>
      <c r="KN20" s="16"/>
      <c r="KP20" s="3"/>
      <c r="KQ20" s="3"/>
      <c r="KR20" s="6"/>
      <c r="KS20" s="8"/>
      <c r="LE20" s="9"/>
      <c r="LG20" s="16"/>
      <c r="LH20" s="16"/>
      <c r="LJ20" s="3"/>
      <c r="LK20" s="3"/>
      <c r="LL20" s="6"/>
      <c r="LM20" s="8"/>
      <c r="LY20" s="9"/>
      <c r="MA20" s="16"/>
      <c r="MB20" s="16"/>
      <c r="MD20" s="3"/>
      <c r="ME20" s="3"/>
      <c r="MF20" s="6"/>
      <c r="MG20" s="8"/>
      <c r="MS20" s="9"/>
      <c r="MU20" s="16"/>
      <c r="MV20" s="16"/>
      <c r="MX20" s="3"/>
      <c r="MY20" s="3"/>
      <c r="MZ20" s="6"/>
      <c r="NA20" s="8"/>
      <c r="NM20" s="9"/>
      <c r="NO20" s="16"/>
      <c r="NP20" s="16"/>
      <c r="NR20" s="3"/>
      <c r="NS20" s="3"/>
      <c r="NT20" s="6"/>
      <c r="NU20" s="8"/>
      <c r="OG20" s="9"/>
      <c r="OI20" s="16"/>
      <c r="OJ20" s="16"/>
      <c r="OL20" s="3"/>
      <c r="OM20" s="3"/>
      <c r="ON20" s="6"/>
      <c r="OO20" s="8"/>
      <c r="PA20" s="9"/>
      <c r="PC20" s="16"/>
      <c r="PD20" s="16"/>
    </row>
    <row r="21" spans="1:420" ht="273.60000000000002" x14ac:dyDescent="0.3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9" t="s">
        <v>8315</v>
      </c>
      <c r="R21" t="s">
        <v>8316</v>
      </c>
      <c r="S21" s="16">
        <v>42483.675208333334</v>
      </c>
      <c r="T21" s="16">
        <v>42522.789583333331</v>
      </c>
      <c r="V21" s="3"/>
      <c r="W21" s="3"/>
      <c r="X21" s="6"/>
      <c r="Y21" s="8"/>
      <c r="AK21" s="9"/>
      <c r="AM21" s="16"/>
      <c r="AN21" s="16"/>
      <c r="AP21" s="3"/>
      <c r="AQ21" s="3"/>
      <c r="AR21" s="6"/>
      <c r="AS21" s="8"/>
      <c r="BE21" s="9"/>
      <c r="BG21" s="16"/>
      <c r="BH21" s="16"/>
      <c r="BJ21" s="3"/>
      <c r="BK21" s="3"/>
      <c r="BL21" s="6"/>
      <c r="BM21" s="8"/>
      <c r="BY21" s="9"/>
      <c r="CA21" s="16"/>
      <c r="CB21" s="16"/>
      <c r="CD21" s="3"/>
      <c r="CE21" s="3"/>
      <c r="CF21" s="6"/>
      <c r="CG21" s="8"/>
      <c r="CS21" s="9"/>
      <c r="CU21" s="16"/>
      <c r="CV21" s="16"/>
      <c r="CX21" s="3"/>
      <c r="CY21" s="3"/>
      <c r="CZ21" s="6"/>
      <c r="DA21" s="8"/>
      <c r="DM21" s="9"/>
      <c r="DO21" s="16"/>
      <c r="DP21" s="16"/>
      <c r="DR21" s="3"/>
      <c r="DS21" s="3"/>
      <c r="DT21" s="6"/>
      <c r="DU21" s="8"/>
      <c r="EG21" s="9"/>
      <c r="EI21" s="16"/>
      <c r="EJ21" s="16"/>
      <c r="EL21" s="3"/>
      <c r="EM21" s="3"/>
      <c r="EN21" s="6"/>
      <c r="EO21" s="8"/>
      <c r="FA21" s="9"/>
      <c r="FC21" s="16"/>
      <c r="FD21" s="16"/>
      <c r="FF21" s="3"/>
      <c r="FG21" s="3"/>
      <c r="FH21" s="6"/>
      <c r="FI21" s="8"/>
      <c r="FU21" s="9"/>
      <c r="FW21" s="16"/>
      <c r="FX21" s="16"/>
      <c r="FZ21" s="3"/>
      <c r="GA21" s="3"/>
      <c r="GB21" s="6"/>
      <c r="GC21" s="8"/>
      <c r="GO21" s="9"/>
      <c r="GQ21" s="16"/>
      <c r="GR21" s="16"/>
      <c r="GT21" s="3"/>
      <c r="GU21" s="3"/>
      <c r="GV21" s="6"/>
      <c r="GW21" s="8"/>
      <c r="HI21" s="9"/>
      <c r="HK21" s="16"/>
      <c r="HL21" s="16"/>
      <c r="HN21" s="3"/>
      <c r="HO21" s="3"/>
      <c r="HP21" s="6"/>
      <c r="HQ21" s="8"/>
      <c r="IC21" s="9"/>
      <c r="IE21" s="16"/>
      <c r="IF21" s="16"/>
      <c r="IH21" s="3"/>
      <c r="II21" s="3"/>
      <c r="IJ21" s="6"/>
      <c r="IK21" s="8"/>
      <c r="IW21" s="9"/>
      <c r="IY21" s="16"/>
      <c r="IZ21" s="16"/>
      <c r="JB21" s="3"/>
      <c r="JC21" s="3"/>
      <c r="JD21" s="6"/>
      <c r="JE21" s="8"/>
      <c r="JQ21" s="9"/>
      <c r="JS21" s="16"/>
      <c r="JT21" s="16"/>
      <c r="JV21" s="3"/>
      <c r="JW21" s="3"/>
      <c r="JX21" s="6"/>
      <c r="JY21" s="8"/>
      <c r="KK21" s="9"/>
      <c r="KM21" s="16"/>
      <c r="KN21" s="16"/>
      <c r="KP21" s="3"/>
      <c r="KQ21" s="3"/>
      <c r="KR21" s="6"/>
      <c r="KS21" s="8"/>
      <c r="LE21" s="9"/>
      <c r="LG21" s="16"/>
      <c r="LH21" s="16"/>
      <c r="LJ21" s="3"/>
      <c r="LK21" s="3"/>
      <c r="LL21" s="6"/>
      <c r="LM21" s="8"/>
      <c r="LY21" s="9"/>
      <c r="MA21" s="16"/>
      <c r="MB21" s="16"/>
      <c r="MD21" s="3"/>
      <c r="ME21" s="3"/>
      <c r="MF21" s="6"/>
      <c r="MG21" s="8"/>
      <c r="MS21" s="9"/>
      <c r="MU21" s="16"/>
      <c r="MV21" s="16"/>
      <c r="MX21" s="3"/>
      <c r="MY21" s="3"/>
      <c r="MZ21" s="6"/>
      <c r="NA21" s="8"/>
      <c r="NM21" s="9"/>
      <c r="NO21" s="16"/>
      <c r="NP21" s="16"/>
      <c r="NR21" s="3"/>
      <c r="NS21" s="3"/>
      <c r="NT21" s="6"/>
      <c r="NU21" s="8"/>
      <c r="OG21" s="9"/>
      <c r="OI21" s="16"/>
      <c r="OJ21" s="16"/>
      <c r="OL21" s="3"/>
      <c r="OM21" s="3"/>
      <c r="ON21" s="6"/>
      <c r="OO21" s="8"/>
      <c r="PA21" s="9"/>
      <c r="PC21" s="16"/>
      <c r="PD21" s="16"/>
    </row>
    <row r="22" spans="1:420" ht="259.2" x14ac:dyDescent="0.3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9" t="s">
        <v>8315</v>
      </c>
      <c r="R22" t="s">
        <v>8316</v>
      </c>
      <c r="S22" s="16">
        <v>42195.749745370369</v>
      </c>
      <c r="T22" s="16">
        <v>42206.125</v>
      </c>
      <c r="V22" s="3"/>
      <c r="W22" s="3"/>
      <c r="X22" s="6"/>
      <c r="Y22" s="8"/>
      <c r="AK22" s="9"/>
      <c r="AM22" s="16"/>
      <c r="AN22" s="16"/>
      <c r="AP22" s="3"/>
      <c r="AQ22" s="3"/>
      <c r="AR22" s="6"/>
      <c r="AS22" s="8"/>
      <c r="BE22" s="9"/>
      <c r="BG22" s="16"/>
      <c r="BH22" s="16"/>
      <c r="BJ22" s="3"/>
      <c r="BK22" s="3"/>
      <c r="BL22" s="6"/>
      <c r="BM22" s="8"/>
      <c r="BY22" s="9"/>
      <c r="CA22" s="16"/>
      <c r="CB22" s="16"/>
      <c r="CD22" s="3"/>
      <c r="CE22" s="3"/>
      <c r="CF22" s="6"/>
      <c r="CG22" s="8"/>
      <c r="CS22" s="9"/>
      <c r="CU22" s="16"/>
      <c r="CV22" s="16"/>
      <c r="CX22" s="3"/>
      <c r="CY22" s="3"/>
      <c r="CZ22" s="6"/>
      <c r="DA22" s="8"/>
      <c r="DM22" s="9"/>
      <c r="DO22" s="16"/>
      <c r="DP22" s="16"/>
      <c r="DR22" s="3"/>
      <c r="DS22" s="3"/>
      <c r="DT22" s="6"/>
      <c r="DU22" s="8"/>
      <c r="EG22" s="9"/>
      <c r="EI22" s="16"/>
      <c r="EJ22" s="16"/>
      <c r="EL22" s="3"/>
      <c r="EM22" s="3"/>
      <c r="EN22" s="6"/>
      <c r="EO22" s="8"/>
      <c r="FA22" s="9"/>
      <c r="FC22" s="16"/>
      <c r="FD22" s="16"/>
      <c r="FF22" s="3"/>
      <c r="FG22" s="3"/>
      <c r="FH22" s="6"/>
      <c r="FI22" s="8"/>
      <c r="FU22" s="9"/>
      <c r="FW22" s="16"/>
      <c r="FX22" s="16"/>
      <c r="FZ22" s="3"/>
      <c r="GA22" s="3"/>
      <c r="GB22" s="6"/>
      <c r="GC22" s="8"/>
      <c r="GO22" s="9"/>
      <c r="GQ22" s="16"/>
      <c r="GR22" s="16"/>
      <c r="GT22" s="3"/>
      <c r="GU22" s="3"/>
      <c r="GV22" s="6"/>
      <c r="GW22" s="8"/>
      <c r="HI22" s="9"/>
      <c r="HK22" s="16"/>
      <c r="HL22" s="16"/>
      <c r="HN22" s="3"/>
      <c r="HO22" s="3"/>
      <c r="HP22" s="6"/>
      <c r="HQ22" s="8"/>
      <c r="IC22" s="9"/>
      <c r="IE22" s="16"/>
      <c r="IF22" s="16"/>
      <c r="IH22" s="3"/>
      <c r="II22" s="3"/>
      <c r="IJ22" s="6"/>
      <c r="IK22" s="8"/>
      <c r="IW22" s="9"/>
      <c r="IY22" s="16"/>
      <c r="IZ22" s="16"/>
      <c r="JB22" s="3"/>
      <c r="JC22" s="3"/>
      <c r="JD22" s="6"/>
      <c r="JE22" s="8"/>
      <c r="JQ22" s="9"/>
      <c r="JS22" s="16"/>
      <c r="JT22" s="16"/>
      <c r="JV22" s="3"/>
      <c r="JW22" s="3"/>
      <c r="JX22" s="6"/>
      <c r="JY22" s="8"/>
      <c r="KK22" s="9"/>
      <c r="KM22" s="16"/>
      <c r="KN22" s="16"/>
      <c r="KP22" s="3"/>
      <c r="KQ22" s="3"/>
      <c r="KR22" s="6"/>
      <c r="KS22" s="8"/>
      <c r="LE22" s="9"/>
      <c r="LG22" s="16"/>
      <c r="LH22" s="16"/>
      <c r="LJ22" s="3"/>
      <c r="LK22" s="3"/>
      <c r="LL22" s="6"/>
      <c r="LM22" s="8"/>
      <c r="LY22" s="9"/>
      <c r="MA22" s="16"/>
      <c r="MB22" s="16"/>
      <c r="MD22" s="3"/>
      <c r="ME22" s="3"/>
      <c r="MF22" s="6"/>
      <c r="MG22" s="8"/>
      <c r="MS22" s="9"/>
      <c r="MU22" s="16"/>
      <c r="MV22" s="16"/>
      <c r="MX22" s="3"/>
      <c r="MY22" s="3"/>
      <c r="MZ22" s="6"/>
      <c r="NA22" s="8"/>
      <c r="NM22" s="9"/>
      <c r="NO22" s="16"/>
      <c r="NP22" s="16"/>
      <c r="NR22" s="3"/>
      <c r="NS22" s="3"/>
      <c r="NT22" s="6"/>
      <c r="NU22" s="8"/>
      <c r="OG22" s="9"/>
      <c r="OI22" s="16"/>
      <c r="OJ22" s="16"/>
      <c r="OL22" s="3"/>
      <c r="OM22" s="3"/>
      <c r="ON22" s="6"/>
      <c r="OO22" s="8"/>
      <c r="PA22" s="9"/>
      <c r="PC22" s="16"/>
      <c r="PD22" s="16"/>
    </row>
    <row r="23" spans="1:420" ht="201.6" x14ac:dyDescent="0.3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9" t="s">
        <v>8315</v>
      </c>
      <c r="R23" t="s">
        <v>8316</v>
      </c>
      <c r="S23" s="16">
        <v>42675.057997685188</v>
      </c>
      <c r="T23" s="16">
        <v>42705.099664351852</v>
      </c>
      <c r="V23" s="3"/>
      <c r="W23" s="3"/>
      <c r="X23" s="6"/>
      <c r="Y23" s="8"/>
      <c r="AK23" s="9"/>
      <c r="AM23" s="16"/>
      <c r="AN23" s="16"/>
      <c r="AP23" s="3"/>
      <c r="AQ23" s="3"/>
      <c r="AR23" s="6"/>
      <c r="AS23" s="8"/>
      <c r="BE23" s="9"/>
      <c r="BG23" s="16"/>
      <c r="BH23" s="16"/>
      <c r="BJ23" s="3"/>
      <c r="BK23" s="3"/>
      <c r="BL23" s="6"/>
      <c r="BM23" s="8"/>
      <c r="BY23" s="9"/>
      <c r="CA23" s="16"/>
      <c r="CB23" s="16"/>
      <c r="CD23" s="3"/>
      <c r="CE23" s="3"/>
      <c r="CF23" s="6"/>
      <c r="CG23" s="8"/>
      <c r="CS23" s="9"/>
      <c r="CU23" s="16"/>
      <c r="CV23" s="16"/>
      <c r="CX23" s="3"/>
      <c r="CY23" s="3"/>
      <c r="CZ23" s="6"/>
      <c r="DA23" s="8"/>
      <c r="DM23" s="9"/>
      <c r="DO23" s="16"/>
      <c r="DP23" s="16"/>
      <c r="DR23" s="3"/>
      <c r="DS23" s="3"/>
      <c r="DT23" s="6"/>
      <c r="DU23" s="8"/>
      <c r="EG23" s="9"/>
      <c r="EI23" s="16"/>
      <c r="EJ23" s="16"/>
      <c r="EL23" s="3"/>
      <c r="EM23" s="3"/>
      <c r="EN23" s="6"/>
      <c r="EO23" s="8"/>
      <c r="FA23" s="9"/>
      <c r="FC23" s="16"/>
      <c r="FD23" s="16"/>
      <c r="FF23" s="3"/>
      <c r="FG23" s="3"/>
      <c r="FH23" s="6"/>
      <c r="FI23" s="8"/>
      <c r="FU23" s="9"/>
      <c r="FW23" s="16"/>
      <c r="FX23" s="16"/>
      <c r="FZ23" s="3"/>
      <c r="GA23" s="3"/>
      <c r="GB23" s="6"/>
      <c r="GC23" s="8"/>
      <c r="GO23" s="9"/>
      <c r="GQ23" s="16"/>
      <c r="GR23" s="16"/>
      <c r="GT23" s="3"/>
      <c r="GU23" s="3"/>
      <c r="GV23" s="6"/>
      <c r="GW23" s="8"/>
      <c r="HI23" s="9"/>
      <c r="HK23" s="16"/>
      <c r="HL23" s="16"/>
      <c r="HN23" s="3"/>
      <c r="HO23" s="3"/>
      <c r="HP23" s="6"/>
      <c r="HQ23" s="8"/>
      <c r="IC23" s="9"/>
      <c r="IE23" s="16"/>
      <c r="IF23" s="16"/>
      <c r="IH23" s="3"/>
      <c r="II23" s="3"/>
      <c r="IJ23" s="6"/>
      <c r="IK23" s="8"/>
      <c r="IW23" s="9"/>
      <c r="IY23" s="16"/>
      <c r="IZ23" s="16"/>
      <c r="JB23" s="3"/>
      <c r="JC23" s="3"/>
      <c r="JD23" s="6"/>
      <c r="JE23" s="8"/>
      <c r="JQ23" s="9"/>
      <c r="JS23" s="16"/>
      <c r="JT23" s="16"/>
      <c r="JV23" s="3"/>
      <c r="JW23" s="3"/>
      <c r="JX23" s="6"/>
      <c r="JY23" s="8"/>
      <c r="KK23" s="9"/>
      <c r="KM23" s="16"/>
      <c r="KN23" s="16"/>
      <c r="KP23" s="3"/>
      <c r="KQ23" s="3"/>
      <c r="KR23" s="6"/>
      <c r="KS23" s="8"/>
      <c r="LE23" s="9"/>
      <c r="LG23" s="16"/>
      <c r="LH23" s="16"/>
      <c r="LJ23" s="3"/>
      <c r="LK23" s="3"/>
      <c r="LL23" s="6"/>
      <c r="LM23" s="8"/>
      <c r="LY23" s="9"/>
      <c r="MA23" s="16"/>
      <c r="MB23" s="16"/>
      <c r="MD23" s="3"/>
      <c r="ME23" s="3"/>
      <c r="MF23" s="6"/>
      <c r="MG23" s="8"/>
      <c r="MS23" s="9"/>
      <c r="MU23" s="16"/>
      <c r="MV23" s="16"/>
      <c r="MX23" s="3"/>
      <c r="MY23" s="3"/>
      <c r="MZ23" s="6"/>
      <c r="NA23" s="8"/>
      <c r="NM23" s="9"/>
      <c r="NO23" s="16"/>
      <c r="NP23" s="16"/>
      <c r="NR23" s="3"/>
      <c r="NS23" s="3"/>
      <c r="NT23" s="6"/>
      <c r="NU23" s="8"/>
      <c r="OG23" s="9"/>
      <c r="OI23" s="16"/>
      <c r="OJ23" s="16"/>
      <c r="OL23" s="3"/>
      <c r="OM23" s="3"/>
      <c r="ON23" s="6"/>
      <c r="OO23" s="8"/>
      <c r="PA23" s="9"/>
      <c r="PC23" s="16"/>
      <c r="PD23" s="16"/>
    </row>
    <row r="24" spans="1:420" ht="172.8" x14ac:dyDescent="0.3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9" t="s">
        <v>8315</v>
      </c>
      <c r="R24" t="s">
        <v>8316</v>
      </c>
      <c r="S24" s="16">
        <v>42018.94159722222</v>
      </c>
      <c r="T24" s="16">
        <v>42047.291666666672</v>
      </c>
      <c r="V24" s="3"/>
      <c r="W24" s="3"/>
      <c r="X24" s="6"/>
      <c r="Y24" s="8"/>
      <c r="AK24" s="9"/>
      <c r="AM24" s="16"/>
      <c r="AN24" s="16"/>
      <c r="AP24" s="3"/>
      <c r="AQ24" s="3"/>
      <c r="AR24" s="6"/>
      <c r="AS24" s="8"/>
      <c r="BE24" s="9"/>
      <c r="BG24" s="16"/>
      <c r="BH24" s="16"/>
      <c r="BJ24" s="3"/>
      <c r="BK24" s="3"/>
      <c r="BL24" s="6"/>
      <c r="BM24" s="8"/>
      <c r="BY24" s="9"/>
      <c r="CA24" s="16"/>
      <c r="CB24" s="16"/>
      <c r="CD24" s="3"/>
      <c r="CE24" s="3"/>
      <c r="CF24" s="6"/>
      <c r="CG24" s="8"/>
      <c r="CS24" s="9"/>
      <c r="CU24" s="16"/>
      <c r="CV24" s="16"/>
      <c r="CX24" s="3"/>
      <c r="CY24" s="3"/>
      <c r="CZ24" s="6"/>
      <c r="DA24" s="8"/>
      <c r="DM24" s="9"/>
      <c r="DO24" s="16"/>
      <c r="DP24" s="16"/>
      <c r="DR24" s="3"/>
      <c r="DS24" s="3"/>
      <c r="DT24" s="6"/>
      <c r="DU24" s="8"/>
      <c r="EG24" s="9"/>
      <c r="EI24" s="16"/>
      <c r="EJ24" s="16"/>
      <c r="EL24" s="3"/>
      <c r="EM24" s="3"/>
      <c r="EN24" s="6"/>
      <c r="EO24" s="8"/>
      <c r="FA24" s="9"/>
      <c r="FC24" s="16"/>
      <c r="FD24" s="16"/>
      <c r="FF24" s="3"/>
      <c r="FG24" s="3"/>
      <c r="FH24" s="6"/>
      <c r="FI24" s="8"/>
      <c r="FU24" s="9"/>
      <c r="FW24" s="16"/>
      <c r="FX24" s="16"/>
      <c r="FZ24" s="3"/>
      <c r="GA24" s="3"/>
      <c r="GB24" s="6"/>
      <c r="GC24" s="8"/>
      <c r="GO24" s="9"/>
      <c r="GQ24" s="16"/>
      <c r="GR24" s="16"/>
      <c r="GT24" s="3"/>
      <c r="GU24" s="3"/>
      <c r="GV24" s="6"/>
      <c r="GW24" s="8"/>
      <c r="HI24" s="9"/>
      <c r="HK24" s="16"/>
      <c r="HL24" s="16"/>
      <c r="HN24" s="3"/>
      <c r="HO24" s="3"/>
      <c r="HP24" s="6"/>
      <c r="HQ24" s="8"/>
      <c r="IC24" s="9"/>
      <c r="IE24" s="16"/>
      <c r="IF24" s="16"/>
      <c r="IH24" s="3"/>
      <c r="II24" s="3"/>
      <c r="IJ24" s="6"/>
      <c r="IK24" s="8"/>
      <c r="IW24" s="9"/>
      <c r="IY24" s="16"/>
      <c r="IZ24" s="16"/>
      <c r="JB24" s="3"/>
      <c r="JC24" s="3"/>
      <c r="JD24" s="6"/>
      <c r="JE24" s="8"/>
      <c r="JQ24" s="9"/>
      <c r="JS24" s="16"/>
      <c r="JT24" s="16"/>
      <c r="JV24" s="3"/>
      <c r="JW24" s="3"/>
      <c r="JX24" s="6"/>
      <c r="JY24" s="8"/>
      <c r="KK24" s="9"/>
      <c r="KM24" s="16"/>
      <c r="KN24" s="16"/>
      <c r="KP24" s="3"/>
      <c r="KQ24" s="3"/>
      <c r="KR24" s="6"/>
      <c r="KS24" s="8"/>
      <c r="LE24" s="9"/>
      <c r="LG24" s="16"/>
      <c r="LH24" s="16"/>
      <c r="LJ24" s="3"/>
      <c r="LK24" s="3"/>
      <c r="LL24" s="6"/>
      <c r="LM24" s="8"/>
      <c r="LY24" s="9"/>
      <c r="MA24" s="16"/>
      <c r="MB24" s="16"/>
      <c r="MD24" s="3"/>
      <c r="ME24" s="3"/>
      <c r="MF24" s="6"/>
      <c r="MG24" s="8"/>
      <c r="MS24" s="9"/>
      <c r="MU24" s="16"/>
      <c r="MV24" s="16"/>
      <c r="MX24" s="3"/>
      <c r="MY24" s="3"/>
      <c r="MZ24" s="6"/>
      <c r="NA24" s="8"/>
      <c r="NM24" s="9"/>
      <c r="NO24" s="16"/>
      <c r="NP24" s="16"/>
      <c r="NR24" s="3"/>
      <c r="NS24" s="3"/>
      <c r="NT24" s="6"/>
      <c r="NU24" s="8"/>
      <c r="OG24" s="9"/>
      <c r="OI24" s="16"/>
      <c r="OJ24" s="16"/>
      <c r="OL24" s="3"/>
      <c r="OM24" s="3"/>
      <c r="ON24" s="6"/>
      <c r="OO24" s="8"/>
      <c r="PA24" s="9"/>
      <c r="PC24" s="16"/>
      <c r="PD24" s="16"/>
    </row>
    <row r="25" spans="1:420" ht="172.8" x14ac:dyDescent="0.3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9" t="s">
        <v>8315</v>
      </c>
      <c r="R25" t="s">
        <v>8316</v>
      </c>
      <c r="S25" s="16">
        <v>42026.924976851849</v>
      </c>
      <c r="T25" s="16">
        <v>42052.207638888889</v>
      </c>
      <c r="V25" s="3"/>
      <c r="W25" s="3"/>
      <c r="X25" s="6"/>
      <c r="Y25" s="8"/>
      <c r="AK25" s="9"/>
      <c r="AM25" s="16"/>
      <c r="AN25" s="16"/>
      <c r="AP25" s="3"/>
      <c r="AQ25" s="3"/>
      <c r="AR25" s="6"/>
      <c r="AS25" s="8"/>
      <c r="BE25" s="9"/>
      <c r="BG25" s="16"/>
      <c r="BH25" s="16"/>
      <c r="BJ25" s="3"/>
      <c r="BK25" s="3"/>
      <c r="BL25" s="6"/>
      <c r="BM25" s="8"/>
      <c r="BY25" s="9"/>
      <c r="CA25" s="16"/>
      <c r="CB25" s="16"/>
      <c r="CD25" s="3"/>
      <c r="CE25" s="3"/>
      <c r="CF25" s="6"/>
      <c r="CG25" s="8"/>
      <c r="CS25" s="9"/>
      <c r="CU25" s="16"/>
      <c r="CV25" s="16"/>
      <c r="CX25" s="3"/>
      <c r="CY25" s="3"/>
      <c r="CZ25" s="6"/>
      <c r="DA25" s="8"/>
      <c r="DM25" s="9"/>
      <c r="DO25" s="16"/>
      <c r="DP25" s="16"/>
      <c r="DR25" s="3"/>
      <c r="DS25" s="3"/>
      <c r="DT25" s="6"/>
      <c r="DU25" s="8"/>
      <c r="EG25" s="9"/>
      <c r="EI25" s="16"/>
      <c r="EJ25" s="16"/>
      <c r="EL25" s="3"/>
      <c r="EM25" s="3"/>
      <c r="EN25" s="6"/>
      <c r="EO25" s="8"/>
      <c r="FA25" s="9"/>
      <c r="FC25" s="16"/>
      <c r="FD25" s="16"/>
      <c r="FF25" s="3"/>
      <c r="FG25" s="3"/>
      <c r="FH25" s="6"/>
      <c r="FI25" s="8"/>
      <c r="FU25" s="9"/>
      <c r="FW25" s="16"/>
      <c r="FX25" s="16"/>
      <c r="FZ25" s="3"/>
      <c r="GA25" s="3"/>
      <c r="GB25" s="6"/>
      <c r="GC25" s="8"/>
      <c r="GO25" s="9"/>
      <c r="GQ25" s="16"/>
      <c r="GR25" s="16"/>
      <c r="GT25" s="3"/>
      <c r="GU25" s="3"/>
      <c r="GV25" s="6"/>
      <c r="GW25" s="8"/>
      <c r="HI25" s="9"/>
      <c r="HK25" s="16"/>
      <c r="HL25" s="16"/>
      <c r="HN25" s="3"/>
      <c r="HO25" s="3"/>
      <c r="HP25" s="6"/>
      <c r="HQ25" s="8"/>
      <c r="IC25" s="9"/>
      <c r="IE25" s="16"/>
      <c r="IF25" s="16"/>
      <c r="IH25" s="3"/>
      <c r="II25" s="3"/>
      <c r="IJ25" s="6"/>
      <c r="IK25" s="8"/>
      <c r="IW25" s="9"/>
      <c r="IY25" s="16"/>
      <c r="IZ25" s="16"/>
      <c r="JB25" s="3"/>
      <c r="JC25" s="3"/>
      <c r="JD25" s="6"/>
      <c r="JE25" s="8"/>
      <c r="JQ25" s="9"/>
      <c r="JS25" s="16"/>
      <c r="JT25" s="16"/>
      <c r="JV25" s="3"/>
      <c r="JW25" s="3"/>
      <c r="JX25" s="6"/>
      <c r="JY25" s="8"/>
      <c r="KK25" s="9"/>
      <c r="KM25" s="16"/>
      <c r="KN25" s="16"/>
      <c r="KP25" s="3"/>
      <c r="KQ25" s="3"/>
      <c r="KR25" s="6"/>
      <c r="KS25" s="8"/>
      <c r="LE25" s="9"/>
      <c r="LG25" s="16"/>
      <c r="LH25" s="16"/>
      <c r="LJ25" s="3"/>
      <c r="LK25" s="3"/>
      <c r="LL25" s="6"/>
      <c r="LM25" s="8"/>
      <c r="LY25" s="9"/>
      <c r="MA25" s="16"/>
      <c r="MB25" s="16"/>
      <c r="MD25" s="3"/>
      <c r="ME25" s="3"/>
      <c r="MF25" s="6"/>
      <c r="MG25" s="8"/>
      <c r="MS25" s="9"/>
      <c r="MU25" s="16"/>
      <c r="MV25" s="16"/>
      <c r="MX25" s="3"/>
      <c r="MY25" s="3"/>
      <c r="MZ25" s="6"/>
      <c r="NA25" s="8"/>
      <c r="NM25" s="9"/>
      <c r="NO25" s="16"/>
      <c r="NP25" s="16"/>
      <c r="NR25" s="3"/>
      <c r="NS25" s="3"/>
      <c r="NT25" s="6"/>
      <c r="NU25" s="8"/>
      <c r="OG25" s="9"/>
      <c r="OI25" s="16"/>
      <c r="OJ25" s="16"/>
      <c r="OL25" s="3"/>
      <c r="OM25" s="3"/>
      <c r="ON25" s="6"/>
      <c r="OO25" s="8"/>
      <c r="PA25" s="9"/>
      <c r="PC25" s="16"/>
      <c r="PD25" s="16"/>
    </row>
    <row r="26" spans="1:420" ht="216" x14ac:dyDescent="0.3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9" t="s">
        <v>8315</v>
      </c>
      <c r="R26" t="s">
        <v>8316</v>
      </c>
      <c r="S26" s="16">
        <v>41920.787534722222</v>
      </c>
      <c r="T26" s="16">
        <v>41941.787534722222</v>
      </c>
      <c r="V26" s="3"/>
      <c r="W26" s="3"/>
      <c r="X26" s="6"/>
      <c r="Y26" s="8"/>
      <c r="AK26" s="9"/>
      <c r="AM26" s="16"/>
      <c r="AN26" s="16"/>
      <c r="AP26" s="3"/>
      <c r="AQ26" s="3"/>
      <c r="AR26" s="6"/>
      <c r="AS26" s="8"/>
      <c r="BE26" s="9"/>
      <c r="BG26" s="16"/>
      <c r="BH26" s="16"/>
      <c r="BJ26" s="3"/>
      <c r="BK26" s="3"/>
      <c r="BL26" s="6"/>
      <c r="BM26" s="8"/>
      <c r="BY26" s="9"/>
      <c r="CA26" s="16"/>
      <c r="CB26" s="16"/>
      <c r="CD26" s="3"/>
      <c r="CE26" s="3"/>
      <c r="CF26" s="6"/>
      <c r="CG26" s="8"/>
      <c r="CS26" s="9"/>
      <c r="CU26" s="16"/>
      <c r="CV26" s="16"/>
      <c r="CX26" s="3"/>
      <c r="CY26" s="3"/>
      <c r="CZ26" s="6"/>
      <c r="DA26" s="8"/>
      <c r="DM26" s="9"/>
      <c r="DO26" s="16"/>
      <c r="DP26" s="16"/>
      <c r="DR26" s="3"/>
      <c r="DS26" s="3"/>
      <c r="DT26" s="6"/>
      <c r="DU26" s="8"/>
      <c r="EG26" s="9"/>
      <c r="EI26" s="16"/>
      <c r="EJ26" s="16"/>
      <c r="EL26" s="3"/>
      <c r="EM26" s="3"/>
      <c r="EN26" s="6"/>
      <c r="EO26" s="8"/>
      <c r="FA26" s="9"/>
      <c r="FC26" s="16"/>
      <c r="FD26" s="16"/>
      <c r="FF26" s="3"/>
      <c r="FG26" s="3"/>
      <c r="FH26" s="6"/>
      <c r="FI26" s="8"/>
      <c r="FU26" s="9"/>
      <c r="FW26" s="16"/>
      <c r="FX26" s="16"/>
      <c r="FZ26" s="3"/>
      <c r="GA26" s="3"/>
      <c r="GB26" s="6"/>
      <c r="GC26" s="8"/>
      <c r="GO26" s="9"/>
      <c r="GQ26" s="16"/>
      <c r="GR26" s="16"/>
      <c r="GT26" s="3"/>
      <c r="GU26" s="3"/>
      <c r="GV26" s="6"/>
      <c r="GW26" s="8"/>
      <c r="HI26" s="9"/>
      <c r="HK26" s="16"/>
      <c r="HL26" s="16"/>
      <c r="HN26" s="3"/>
      <c r="HO26" s="3"/>
      <c r="HP26" s="6"/>
      <c r="HQ26" s="8"/>
      <c r="IC26" s="9"/>
      <c r="IE26" s="16"/>
      <c r="IF26" s="16"/>
      <c r="IH26" s="3"/>
      <c r="II26" s="3"/>
      <c r="IJ26" s="6"/>
      <c r="IK26" s="8"/>
      <c r="IW26" s="9"/>
      <c r="IY26" s="16"/>
      <c r="IZ26" s="16"/>
      <c r="JB26" s="3"/>
      <c r="JC26" s="3"/>
      <c r="JD26" s="6"/>
      <c r="JE26" s="8"/>
      <c r="JQ26" s="9"/>
      <c r="JS26" s="16"/>
      <c r="JT26" s="16"/>
      <c r="JV26" s="3"/>
      <c r="JW26" s="3"/>
      <c r="JX26" s="6"/>
      <c r="JY26" s="8"/>
      <c r="KK26" s="9"/>
      <c r="KM26" s="16"/>
      <c r="KN26" s="16"/>
      <c r="KP26" s="3"/>
      <c r="KQ26" s="3"/>
      <c r="KR26" s="6"/>
      <c r="KS26" s="8"/>
      <c r="LE26" s="9"/>
      <c r="LG26" s="16"/>
      <c r="LH26" s="16"/>
      <c r="LJ26" s="3"/>
      <c r="LK26" s="3"/>
      <c r="LL26" s="6"/>
      <c r="LM26" s="8"/>
      <c r="LY26" s="9"/>
      <c r="MA26" s="16"/>
      <c r="MB26" s="16"/>
      <c r="MD26" s="3"/>
      <c r="ME26" s="3"/>
      <c r="MF26" s="6"/>
      <c r="MG26" s="8"/>
      <c r="MS26" s="9"/>
      <c r="MU26" s="16"/>
      <c r="MV26" s="16"/>
      <c r="MX26" s="3"/>
      <c r="MY26" s="3"/>
      <c r="MZ26" s="6"/>
      <c r="NA26" s="8"/>
      <c r="NM26" s="9"/>
      <c r="NO26" s="16"/>
      <c r="NP26" s="16"/>
      <c r="NR26" s="3"/>
      <c r="NS26" s="3"/>
      <c r="NT26" s="6"/>
      <c r="NU26" s="8"/>
      <c r="OG26" s="9"/>
      <c r="OI26" s="16"/>
      <c r="OJ26" s="16"/>
      <c r="OL26" s="3"/>
      <c r="OM26" s="3"/>
      <c r="ON26" s="6"/>
      <c r="OO26" s="8"/>
      <c r="PA26" s="9"/>
      <c r="PC26" s="16"/>
      <c r="PD26" s="16"/>
    </row>
    <row r="27" spans="1:420" ht="201.6" x14ac:dyDescent="0.3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9" t="s">
        <v>8315</v>
      </c>
      <c r="R27" t="s">
        <v>8316</v>
      </c>
      <c r="S27" s="16">
        <v>42558.189432870371</v>
      </c>
      <c r="T27" s="16">
        <v>42587.875</v>
      </c>
      <c r="V27" s="3"/>
      <c r="W27" s="3"/>
      <c r="X27" s="6"/>
      <c r="Y27" s="8"/>
      <c r="AK27" s="9"/>
      <c r="AM27" s="16"/>
      <c r="AN27" s="16"/>
      <c r="AP27" s="3"/>
      <c r="AQ27" s="3"/>
      <c r="AR27" s="6"/>
      <c r="AS27" s="8"/>
      <c r="BE27" s="9"/>
      <c r="BG27" s="16"/>
      <c r="BH27" s="16"/>
      <c r="BJ27" s="3"/>
      <c r="BK27" s="3"/>
      <c r="BL27" s="6"/>
      <c r="BM27" s="8"/>
      <c r="BY27" s="9"/>
      <c r="CA27" s="16"/>
      <c r="CB27" s="16"/>
      <c r="CD27" s="3"/>
      <c r="CE27" s="3"/>
      <c r="CF27" s="6"/>
      <c r="CG27" s="8"/>
      <c r="CS27" s="9"/>
      <c r="CU27" s="16"/>
      <c r="CV27" s="16"/>
      <c r="CX27" s="3"/>
      <c r="CY27" s="3"/>
      <c r="CZ27" s="6"/>
      <c r="DA27" s="8"/>
      <c r="DM27" s="9"/>
      <c r="DO27" s="16"/>
      <c r="DP27" s="16"/>
      <c r="DR27" s="3"/>
      <c r="DS27" s="3"/>
      <c r="DT27" s="6"/>
      <c r="DU27" s="8"/>
      <c r="EG27" s="9"/>
      <c r="EI27" s="16"/>
      <c r="EJ27" s="16"/>
      <c r="EL27" s="3"/>
      <c r="EM27" s="3"/>
      <c r="EN27" s="6"/>
      <c r="EO27" s="8"/>
      <c r="FA27" s="9"/>
      <c r="FC27" s="16"/>
      <c r="FD27" s="16"/>
      <c r="FF27" s="3"/>
      <c r="FG27" s="3"/>
      <c r="FH27" s="6"/>
      <c r="FI27" s="8"/>
      <c r="FU27" s="9"/>
      <c r="FW27" s="16"/>
      <c r="FX27" s="16"/>
      <c r="FZ27" s="3"/>
      <c r="GA27" s="3"/>
      <c r="GB27" s="6"/>
      <c r="GC27" s="8"/>
      <c r="GO27" s="9"/>
      <c r="GQ27" s="16"/>
      <c r="GR27" s="16"/>
      <c r="GT27" s="3"/>
      <c r="GU27" s="3"/>
      <c r="GV27" s="6"/>
      <c r="GW27" s="8"/>
      <c r="HI27" s="9"/>
      <c r="HK27" s="16"/>
      <c r="HL27" s="16"/>
      <c r="HN27" s="3"/>
      <c r="HO27" s="3"/>
      <c r="HP27" s="6"/>
      <c r="HQ27" s="8"/>
      <c r="IC27" s="9"/>
      <c r="IE27" s="16"/>
      <c r="IF27" s="16"/>
      <c r="IH27" s="3"/>
      <c r="II27" s="3"/>
      <c r="IJ27" s="6"/>
      <c r="IK27" s="8"/>
      <c r="IW27" s="9"/>
      <c r="IY27" s="16"/>
      <c r="IZ27" s="16"/>
      <c r="JB27" s="3"/>
      <c r="JC27" s="3"/>
      <c r="JD27" s="6"/>
      <c r="JE27" s="8"/>
      <c r="JQ27" s="9"/>
      <c r="JS27" s="16"/>
      <c r="JT27" s="16"/>
      <c r="JV27" s="3"/>
      <c r="JW27" s="3"/>
      <c r="JX27" s="6"/>
      <c r="JY27" s="8"/>
      <c r="KK27" s="9"/>
      <c r="KM27" s="16"/>
      <c r="KN27" s="16"/>
      <c r="KP27" s="3"/>
      <c r="KQ27" s="3"/>
      <c r="KR27" s="6"/>
      <c r="KS27" s="8"/>
      <c r="LE27" s="9"/>
      <c r="LG27" s="16"/>
      <c r="LH27" s="16"/>
      <c r="LJ27" s="3"/>
      <c r="LK27" s="3"/>
      <c r="LL27" s="6"/>
      <c r="LM27" s="8"/>
      <c r="LY27" s="9"/>
      <c r="MA27" s="16"/>
      <c r="MB27" s="16"/>
      <c r="MD27" s="3"/>
      <c r="ME27" s="3"/>
      <c r="MF27" s="6"/>
      <c r="MG27" s="8"/>
      <c r="MS27" s="9"/>
      <c r="MU27" s="16"/>
      <c r="MV27" s="16"/>
      <c r="MX27" s="3"/>
      <c r="MY27" s="3"/>
      <c r="MZ27" s="6"/>
      <c r="NA27" s="8"/>
      <c r="NM27" s="9"/>
      <c r="NO27" s="16"/>
      <c r="NP27" s="16"/>
      <c r="NR27" s="3"/>
      <c r="NS27" s="3"/>
      <c r="NT27" s="6"/>
      <c r="NU27" s="8"/>
      <c r="OG27" s="9"/>
      <c r="OI27" s="16"/>
      <c r="OJ27" s="16"/>
      <c r="OL27" s="3"/>
      <c r="OM27" s="3"/>
      <c r="ON27" s="6"/>
      <c r="OO27" s="8"/>
      <c r="PA27" s="9"/>
      <c r="PC27" s="16"/>
      <c r="PD27" s="16"/>
    </row>
    <row r="28" spans="1:420" ht="259.2" x14ac:dyDescent="0.3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9" t="s">
        <v>8315</v>
      </c>
      <c r="R28" t="s">
        <v>8316</v>
      </c>
      <c r="S28" s="16">
        <v>41808.198518518519</v>
      </c>
      <c r="T28" s="16">
        <v>41838.198518518519</v>
      </c>
      <c r="V28" s="3"/>
      <c r="W28" s="3"/>
      <c r="X28" s="6"/>
      <c r="Y28" s="8"/>
      <c r="AK28" s="9"/>
      <c r="AM28" s="16"/>
      <c r="AN28" s="16"/>
      <c r="AP28" s="3"/>
      <c r="AQ28" s="3"/>
      <c r="AR28" s="6"/>
      <c r="AS28" s="8"/>
      <c r="BE28" s="9"/>
      <c r="BG28" s="16"/>
      <c r="BH28" s="16"/>
      <c r="BJ28" s="3"/>
      <c r="BK28" s="3"/>
      <c r="BL28" s="6"/>
      <c r="BM28" s="8"/>
      <c r="BY28" s="9"/>
      <c r="CA28" s="16"/>
      <c r="CB28" s="16"/>
      <c r="CD28" s="3"/>
      <c r="CE28" s="3"/>
      <c r="CF28" s="6"/>
      <c r="CG28" s="8"/>
      <c r="CS28" s="9"/>
      <c r="CU28" s="16"/>
      <c r="CV28" s="16"/>
      <c r="CX28" s="3"/>
      <c r="CY28" s="3"/>
      <c r="CZ28" s="6"/>
      <c r="DA28" s="8"/>
      <c r="DM28" s="9"/>
      <c r="DO28" s="16"/>
      <c r="DP28" s="16"/>
      <c r="DR28" s="3"/>
      <c r="DS28" s="3"/>
      <c r="DT28" s="6"/>
      <c r="DU28" s="8"/>
      <c r="EG28" s="9"/>
      <c r="EI28" s="16"/>
      <c r="EJ28" s="16"/>
      <c r="EL28" s="3"/>
      <c r="EM28" s="3"/>
      <c r="EN28" s="6"/>
      <c r="EO28" s="8"/>
      <c r="FA28" s="9"/>
      <c r="FC28" s="16"/>
      <c r="FD28" s="16"/>
      <c r="FF28" s="3"/>
      <c r="FG28" s="3"/>
      <c r="FH28" s="6"/>
      <c r="FI28" s="8"/>
      <c r="FU28" s="9"/>
      <c r="FW28" s="16"/>
      <c r="FX28" s="16"/>
      <c r="FZ28" s="3"/>
      <c r="GA28" s="3"/>
      <c r="GB28" s="6"/>
      <c r="GC28" s="8"/>
      <c r="GO28" s="9"/>
      <c r="GQ28" s="16"/>
      <c r="GR28" s="16"/>
      <c r="GT28" s="3"/>
      <c r="GU28" s="3"/>
      <c r="GV28" s="6"/>
      <c r="GW28" s="8"/>
      <c r="HI28" s="9"/>
      <c r="HK28" s="16"/>
      <c r="HL28" s="16"/>
      <c r="HN28" s="3"/>
      <c r="HO28" s="3"/>
      <c r="HP28" s="6"/>
      <c r="HQ28" s="8"/>
      <c r="IC28" s="9"/>
      <c r="IE28" s="16"/>
      <c r="IF28" s="16"/>
      <c r="IH28" s="3"/>
      <c r="II28" s="3"/>
      <c r="IJ28" s="6"/>
      <c r="IK28" s="8"/>
      <c r="IW28" s="9"/>
      <c r="IY28" s="16"/>
      <c r="IZ28" s="16"/>
      <c r="JB28" s="3"/>
      <c r="JC28" s="3"/>
      <c r="JD28" s="6"/>
      <c r="JE28" s="8"/>
      <c r="JQ28" s="9"/>
      <c r="JS28" s="16"/>
      <c r="JT28" s="16"/>
      <c r="JV28" s="3"/>
      <c r="JW28" s="3"/>
      <c r="JX28" s="6"/>
      <c r="JY28" s="8"/>
      <c r="KK28" s="9"/>
      <c r="KM28" s="16"/>
      <c r="KN28" s="16"/>
      <c r="KP28" s="3"/>
      <c r="KQ28" s="3"/>
      <c r="KR28" s="6"/>
      <c r="KS28" s="8"/>
      <c r="LE28" s="9"/>
      <c r="LG28" s="16"/>
      <c r="LH28" s="16"/>
      <c r="LJ28" s="3"/>
      <c r="LK28" s="3"/>
      <c r="LL28" s="6"/>
      <c r="LM28" s="8"/>
      <c r="LY28" s="9"/>
      <c r="MA28" s="16"/>
      <c r="MB28" s="16"/>
      <c r="MD28" s="3"/>
      <c r="ME28" s="3"/>
      <c r="MF28" s="6"/>
      <c r="MG28" s="8"/>
      <c r="MS28" s="9"/>
      <c r="MU28" s="16"/>
      <c r="MV28" s="16"/>
      <c r="MX28" s="3"/>
      <c r="MY28" s="3"/>
      <c r="MZ28" s="6"/>
      <c r="NA28" s="8"/>
      <c r="NM28" s="9"/>
      <c r="NO28" s="16"/>
      <c r="NP28" s="16"/>
      <c r="NR28" s="3"/>
      <c r="NS28" s="3"/>
      <c r="NT28" s="6"/>
      <c r="NU28" s="8"/>
      <c r="OG28" s="9"/>
      <c r="OI28" s="16"/>
      <c r="OJ28" s="16"/>
      <c r="OL28" s="3"/>
      <c r="OM28" s="3"/>
      <c r="ON28" s="6"/>
      <c r="OO28" s="8"/>
      <c r="PA28" s="9"/>
      <c r="PC28" s="16"/>
      <c r="PD28" s="16"/>
    </row>
    <row r="29" spans="1:420" ht="216" x14ac:dyDescent="0.3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9" t="s">
        <v>8315</v>
      </c>
      <c r="R29" t="s">
        <v>8316</v>
      </c>
      <c r="S29" s="16">
        <v>42550.701886574068</v>
      </c>
      <c r="T29" s="16">
        <v>42580.701886574068</v>
      </c>
      <c r="V29" s="3"/>
      <c r="W29" s="3"/>
      <c r="X29" s="6"/>
      <c r="Y29" s="8"/>
      <c r="AK29" s="9"/>
      <c r="AM29" s="16"/>
      <c r="AN29" s="16"/>
      <c r="AP29" s="3"/>
      <c r="AQ29" s="3"/>
      <c r="AR29" s="6"/>
      <c r="AS29" s="8"/>
      <c r="BE29" s="9"/>
      <c r="BG29" s="16"/>
      <c r="BH29" s="16"/>
      <c r="BJ29" s="3"/>
      <c r="BK29" s="3"/>
      <c r="BL29" s="6"/>
      <c r="BM29" s="8"/>
      <c r="BY29" s="9"/>
      <c r="CA29" s="16"/>
      <c r="CB29" s="16"/>
      <c r="CD29" s="3"/>
      <c r="CE29" s="3"/>
      <c r="CF29" s="6"/>
      <c r="CG29" s="8"/>
      <c r="CS29" s="9"/>
      <c r="CU29" s="16"/>
      <c r="CV29" s="16"/>
      <c r="CX29" s="3"/>
      <c r="CY29" s="3"/>
      <c r="CZ29" s="6"/>
      <c r="DA29" s="8"/>
      <c r="DM29" s="9"/>
      <c r="DO29" s="16"/>
      <c r="DP29" s="16"/>
      <c r="DR29" s="3"/>
      <c r="DS29" s="3"/>
      <c r="DT29" s="6"/>
      <c r="DU29" s="8"/>
      <c r="EG29" s="9"/>
      <c r="EI29" s="16"/>
      <c r="EJ29" s="16"/>
      <c r="EL29" s="3"/>
      <c r="EM29" s="3"/>
      <c r="EN29" s="6"/>
      <c r="EO29" s="8"/>
      <c r="FA29" s="9"/>
      <c r="FC29" s="16"/>
      <c r="FD29" s="16"/>
      <c r="FF29" s="3"/>
      <c r="FG29" s="3"/>
      <c r="FH29" s="6"/>
      <c r="FI29" s="8"/>
      <c r="FU29" s="9"/>
      <c r="FW29" s="16"/>
      <c r="FX29" s="16"/>
      <c r="FZ29" s="3"/>
      <c r="GA29" s="3"/>
      <c r="GB29" s="6"/>
      <c r="GC29" s="8"/>
      <c r="GO29" s="9"/>
      <c r="GQ29" s="16"/>
      <c r="GR29" s="16"/>
      <c r="GT29" s="3"/>
      <c r="GU29" s="3"/>
      <c r="GV29" s="6"/>
      <c r="GW29" s="8"/>
      <c r="HI29" s="9"/>
      <c r="HK29" s="16"/>
      <c r="HL29" s="16"/>
      <c r="HN29" s="3"/>
      <c r="HO29" s="3"/>
      <c r="HP29" s="6"/>
      <c r="HQ29" s="8"/>
      <c r="IC29" s="9"/>
      <c r="IE29" s="16"/>
      <c r="IF29" s="16"/>
      <c r="IH29" s="3"/>
      <c r="II29" s="3"/>
      <c r="IJ29" s="6"/>
      <c r="IK29" s="8"/>
      <c r="IW29" s="9"/>
      <c r="IY29" s="16"/>
      <c r="IZ29" s="16"/>
      <c r="JB29" s="3"/>
      <c r="JC29" s="3"/>
      <c r="JD29" s="6"/>
      <c r="JE29" s="8"/>
      <c r="JQ29" s="9"/>
      <c r="JS29" s="16"/>
      <c r="JT29" s="16"/>
      <c r="JV29" s="3"/>
      <c r="JW29" s="3"/>
      <c r="JX29" s="6"/>
      <c r="JY29" s="8"/>
      <c r="KK29" s="9"/>
      <c r="KM29" s="16"/>
      <c r="KN29" s="16"/>
      <c r="KP29" s="3"/>
      <c r="KQ29" s="3"/>
      <c r="KR29" s="6"/>
      <c r="KS29" s="8"/>
      <c r="LE29" s="9"/>
      <c r="LG29" s="16"/>
      <c r="LH29" s="16"/>
      <c r="LJ29" s="3"/>
      <c r="LK29" s="3"/>
      <c r="LL29" s="6"/>
      <c r="LM29" s="8"/>
      <c r="LY29" s="9"/>
      <c r="MA29" s="16"/>
      <c r="MB29" s="16"/>
      <c r="MD29" s="3"/>
      <c r="ME29" s="3"/>
      <c r="MF29" s="6"/>
      <c r="MG29" s="8"/>
      <c r="MS29" s="9"/>
      <c r="MU29" s="16"/>
      <c r="MV29" s="16"/>
      <c r="MX29" s="3"/>
      <c r="MY29" s="3"/>
      <c r="MZ29" s="6"/>
      <c r="NA29" s="8"/>
      <c r="NM29" s="9"/>
      <c r="NO29" s="16"/>
      <c r="NP29" s="16"/>
      <c r="NR29" s="3"/>
      <c r="NS29" s="3"/>
      <c r="NT29" s="6"/>
      <c r="NU29" s="8"/>
      <c r="OG29" s="9"/>
      <c r="OI29" s="16"/>
      <c r="OJ29" s="16"/>
      <c r="OL29" s="3"/>
      <c r="OM29" s="3"/>
      <c r="ON29" s="6"/>
      <c r="OO29" s="8"/>
      <c r="PA29" s="9"/>
      <c r="PC29" s="16"/>
      <c r="PD29" s="16"/>
    </row>
    <row r="30" spans="1:420" ht="129.6" x14ac:dyDescent="0.3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9" t="s">
        <v>8315</v>
      </c>
      <c r="R30" t="s">
        <v>8316</v>
      </c>
      <c r="S30" s="16">
        <v>42056.013124999998</v>
      </c>
      <c r="T30" s="16">
        <v>42075.166666666672</v>
      </c>
      <c r="V30" s="3"/>
      <c r="W30" s="3"/>
      <c r="X30" s="6"/>
      <c r="Y30" s="8"/>
      <c r="AK30" s="9"/>
      <c r="AM30" s="16"/>
      <c r="AN30" s="16"/>
      <c r="AP30" s="3"/>
      <c r="AQ30" s="3"/>
      <c r="AR30" s="6"/>
      <c r="AS30" s="8"/>
      <c r="BE30" s="9"/>
      <c r="BG30" s="16"/>
      <c r="BH30" s="16"/>
      <c r="BJ30" s="3"/>
      <c r="BK30" s="3"/>
      <c r="BL30" s="6"/>
      <c r="BM30" s="8"/>
      <c r="BY30" s="9"/>
      <c r="CA30" s="16"/>
      <c r="CB30" s="16"/>
      <c r="CD30" s="3"/>
      <c r="CE30" s="3"/>
      <c r="CF30" s="6"/>
      <c r="CG30" s="8"/>
      <c r="CS30" s="9"/>
      <c r="CU30" s="16"/>
      <c r="CV30" s="16"/>
      <c r="CX30" s="3"/>
      <c r="CY30" s="3"/>
      <c r="CZ30" s="6"/>
      <c r="DA30" s="8"/>
      <c r="DM30" s="9"/>
      <c r="DO30" s="16"/>
      <c r="DP30" s="16"/>
      <c r="DR30" s="3"/>
      <c r="DS30" s="3"/>
      <c r="DT30" s="6"/>
      <c r="DU30" s="8"/>
      <c r="EG30" s="9"/>
      <c r="EI30" s="16"/>
      <c r="EJ30" s="16"/>
      <c r="EL30" s="3"/>
      <c r="EM30" s="3"/>
      <c r="EN30" s="6"/>
      <c r="EO30" s="8"/>
      <c r="FA30" s="9"/>
      <c r="FC30" s="16"/>
      <c r="FD30" s="16"/>
      <c r="FF30" s="3"/>
      <c r="FG30" s="3"/>
      <c r="FH30" s="6"/>
      <c r="FI30" s="8"/>
      <c r="FU30" s="9"/>
      <c r="FW30" s="16"/>
      <c r="FX30" s="16"/>
      <c r="FZ30" s="3"/>
      <c r="GA30" s="3"/>
      <c r="GB30" s="6"/>
      <c r="GC30" s="8"/>
      <c r="GO30" s="9"/>
      <c r="GQ30" s="16"/>
      <c r="GR30" s="16"/>
      <c r="GT30" s="3"/>
      <c r="GU30" s="3"/>
      <c r="GV30" s="6"/>
      <c r="GW30" s="8"/>
      <c r="HI30" s="9"/>
      <c r="HK30" s="16"/>
      <c r="HL30" s="16"/>
      <c r="HN30" s="3"/>
      <c r="HO30" s="3"/>
      <c r="HP30" s="6"/>
      <c r="HQ30" s="8"/>
      <c r="IC30" s="9"/>
      <c r="IE30" s="16"/>
      <c r="IF30" s="16"/>
      <c r="IH30" s="3"/>
      <c r="II30" s="3"/>
      <c r="IJ30" s="6"/>
      <c r="IK30" s="8"/>
      <c r="IW30" s="9"/>
      <c r="IY30" s="16"/>
      <c r="IZ30" s="16"/>
      <c r="JB30" s="3"/>
      <c r="JC30" s="3"/>
      <c r="JD30" s="6"/>
      <c r="JE30" s="8"/>
      <c r="JQ30" s="9"/>
      <c r="JS30" s="16"/>
      <c r="JT30" s="16"/>
      <c r="JV30" s="3"/>
      <c r="JW30" s="3"/>
      <c r="JX30" s="6"/>
      <c r="JY30" s="8"/>
      <c r="KK30" s="9"/>
      <c r="KM30" s="16"/>
      <c r="KN30" s="16"/>
      <c r="KP30" s="3"/>
      <c r="KQ30" s="3"/>
      <c r="KR30" s="6"/>
      <c r="KS30" s="8"/>
      <c r="LE30" s="9"/>
      <c r="LG30" s="16"/>
      <c r="LH30" s="16"/>
      <c r="LJ30" s="3"/>
      <c r="LK30" s="3"/>
      <c r="LL30" s="6"/>
      <c r="LM30" s="8"/>
      <c r="LY30" s="9"/>
      <c r="MA30" s="16"/>
      <c r="MB30" s="16"/>
      <c r="MD30" s="3"/>
      <c r="ME30" s="3"/>
      <c r="MF30" s="6"/>
      <c r="MG30" s="8"/>
      <c r="MS30" s="9"/>
      <c r="MU30" s="16"/>
      <c r="MV30" s="16"/>
      <c r="MX30" s="3"/>
      <c r="MY30" s="3"/>
      <c r="MZ30" s="6"/>
      <c r="NA30" s="8"/>
      <c r="NM30" s="9"/>
      <c r="NO30" s="16"/>
      <c r="NP30" s="16"/>
      <c r="NR30" s="3"/>
      <c r="NS30" s="3"/>
      <c r="NT30" s="6"/>
      <c r="NU30" s="8"/>
      <c r="OG30" s="9"/>
      <c r="OI30" s="16"/>
      <c r="OJ30" s="16"/>
      <c r="OL30" s="3"/>
      <c r="OM30" s="3"/>
      <c r="ON30" s="6"/>
      <c r="OO30" s="8"/>
      <c r="PA30" s="9"/>
      <c r="PC30" s="16"/>
      <c r="PD30" s="16"/>
    </row>
    <row r="31" spans="1:420" ht="244.8" x14ac:dyDescent="0.3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9" t="s">
        <v>8315</v>
      </c>
      <c r="R31" t="s">
        <v>8316</v>
      </c>
      <c r="S31" s="16">
        <v>42016.938692129625</v>
      </c>
      <c r="T31" s="16">
        <v>42046.938692129625</v>
      </c>
      <c r="V31" s="3"/>
      <c r="W31" s="3"/>
      <c r="X31" s="6"/>
      <c r="Y31" s="8"/>
      <c r="AK31" s="9"/>
      <c r="AM31" s="16"/>
      <c r="AN31" s="16"/>
      <c r="AP31" s="3"/>
      <c r="AQ31" s="3"/>
      <c r="AR31" s="6"/>
      <c r="AS31" s="8"/>
      <c r="BE31" s="9"/>
      <c r="BG31" s="16"/>
      <c r="BH31" s="16"/>
      <c r="BJ31" s="3"/>
      <c r="BK31" s="3"/>
      <c r="BL31" s="6"/>
      <c r="BM31" s="8"/>
      <c r="BY31" s="9"/>
      <c r="CA31" s="16"/>
      <c r="CB31" s="16"/>
      <c r="CD31" s="3"/>
      <c r="CE31" s="3"/>
      <c r="CF31" s="6"/>
      <c r="CG31" s="8"/>
      <c r="CS31" s="9"/>
      <c r="CU31" s="16"/>
      <c r="CV31" s="16"/>
      <c r="CX31" s="3"/>
      <c r="CY31" s="3"/>
      <c r="CZ31" s="6"/>
      <c r="DA31" s="8"/>
      <c r="DM31" s="9"/>
      <c r="DO31" s="16"/>
      <c r="DP31" s="16"/>
      <c r="DR31" s="3"/>
      <c r="DS31" s="3"/>
      <c r="DT31" s="6"/>
      <c r="DU31" s="8"/>
      <c r="EG31" s="9"/>
      <c r="EI31" s="16"/>
      <c r="EJ31" s="16"/>
      <c r="EL31" s="3"/>
      <c r="EM31" s="3"/>
      <c r="EN31" s="6"/>
      <c r="EO31" s="8"/>
      <c r="FA31" s="9"/>
      <c r="FC31" s="16"/>
      <c r="FD31" s="16"/>
      <c r="FF31" s="3"/>
      <c r="FG31" s="3"/>
      <c r="FH31" s="6"/>
      <c r="FI31" s="8"/>
      <c r="FU31" s="9"/>
      <c r="FW31" s="16"/>
      <c r="FX31" s="16"/>
      <c r="FZ31" s="3"/>
      <c r="GA31" s="3"/>
      <c r="GB31" s="6"/>
      <c r="GC31" s="8"/>
      <c r="GO31" s="9"/>
      <c r="GQ31" s="16"/>
      <c r="GR31" s="16"/>
      <c r="GT31" s="3"/>
      <c r="GU31" s="3"/>
      <c r="GV31" s="6"/>
      <c r="GW31" s="8"/>
      <c r="HI31" s="9"/>
      <c r="HK31" s="16"/>
      <c r="HL31" s="16"/>
      <c r="HN31" s="3"/>
      <c r="HO31" s="3"/>
      <c r="HP31" s="6"/>
      <c r="HQ31" s="8"/>
      <c r="IC31" s="9"/>
      <c r="IE31" s="16"/>
      <c r="IF31" s="16"/>
      <c r="IH31" s="3"/>
      <c r="II31" s="3"/>
      <c r="IJ31" s="6"/>
      <c r="IK31" s="8"/>
      <c r="IW31" s="9"/>
      <c r="IY31" s="16"/>
      <c r="IZ31" s="16"/>
      <c r="JB31" s="3"/>
      <c r="JC31" s="3"/>
      <c r="JD31" s="6"/>
      <c r="JE31" s="8"/>
      <c r="JQ31" s="9"/>
      <c r="JS31" s="16"/>
      <c r="JT31" s="16"/>
      <c r="JV31" s="3"/>
      <c r="JW31" s="3"/>
      <c r="JX31" s="6"/>
      <c r="JY31" s="8"/>
      <c r="KK31" s="9"/>
      <c r="KM31" s="16"/>
      <c r="KN31" s="16"/>
      <c r="KP31" s="3"/>
      <c r="KQ31" s="3"/>
      <c r="KR31" s="6"/>
      <c r="KS31" s="8"/>
      <c r="LE31" s="9"/>
      <c r="LG31" s="16"/>
      <c r="LH31" s="16"/>
      <c r="LJ31" s="3"/>
      <c r="LK31" s="3"/>
      <c r="LL31" s="6"/>
      <c r="LM31" s="8"/>
      <c r="LY31" s="9"/>
      <c r="MA31" s="16"/>
      <c r="MB31" s="16"/>
      <c r="MD31" s="3"/>
      <c r="ME31" s="3"/>
      <c r="MF31" s="6"/>
      <c r="MG31" s="8"/>
      <c r="MS31" s="9"/>
      <c r="MU31" s="16"/>
      <c r="MV31" s="16"/>
      <c r="MX31" s="3"/>
      <c r="MY31" s="3"/>
      <c r="MZ31" s="6"/>
      <c r="NA31" s="8"/>
      <c r="NM31" s="9"/>
      <c r="NO31" s="16"/>
      <c r="NP31" s="16"/>
      <c r="NR31" s="3"/>
      <c r="NS31" s="3"/>
      <c r="NT31" s="6"/>
      <c r="NU31" s="8"/>
      <c r="OG31" s="9"/>
      <c r="OI31" s="16"/>
      <c r="OJ31" s="16"/>
      <c r="OL31" s="3"/>
      <c r="OM31" s="3"/>
      <c r="ON31" s="6"/>
      <c r="OO31" s="8"/>
      <c r="PA31" s="9"/>
      <c r="PC31" s="16"/>
      <c r="PD31" s="16"/>
    </row>
    <row r="32" spans="1:420" ht="259.2" x14ac:dyDescent="0.3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9" t="s">
        <v>8315</v>
      </c>
      <c r="R32" t="s">
        <v>8316</v>
      </c>
      <c r="S32" s="16">
        <v>42591.899988425925</v>
      </c>
      <c r="T32" s="16">
        <v>42622.166666666672</v>
      </c>
      <c r="V32" s="3"/>
      <c r="W32" s="3"/>
      <c r="X32" s="6"/>
      <c r="Y32" s="8"/>
      <c r="AK32" s="9"/>
      <c r="AM32" s="16"/>
      <c r="AN32" s="16"/>
      <c r="AP32" s="3"/>
      <c r="AQ32" s="3"/>
      <c r="AR32" s="6"/>
      <c r="AS32" s="8"/>
      <c r="BE32" s="9"/>
      <c r="BG32" s="16"/>
      <c r="BH32" s="16"/>
      <c r="BJ32" s="3"/>
      <c r="BK32" s="3"/>
      <c r="BL32" s="6"/>
      <c r="BM32" s="8"/>
      <c r="BY32" s="9"/>
      <c r="CA32" s="16"/>
      <c r="CB32" s="16"/>
      <c r="CD32" s="3"/>
      <c r="CE32" s="3"/>
      <c r="CF32" s="6"/>
      <c r="CG32" s="8"/>
      <c r="CS32" s="9"/>
      <c r="CU32" s="16"/>
      <c r="CV32" s="16"/>
      <c r="CX32" s="3"/>
      <c r="CY32" s="3"/>
      <c r="CZ32" s="6"/>
      <c r="DA32" s="8"/>
      <c r="DM32" s="9"/>
      <c r="DO32" s="16"/>
      <c r="DP32" s="16"/>
      <c r="DR32" s="3"/>
      <c r="DS32" s="3"/>
      <c r="DT32" s="6"/>
      <c r="DU32" s="8"/>
      <c r="EG32" s="9"/>
      <c r="EI32" s="16"/>
      <c r="EJ32" s="16"/>
      <c r="EL32" s="3"/>
      <c r="EM32" s="3"/>
      <c r="EN32" s="6"/>
      <c r="EO32" s="8"/>
      <c r="FA32" s="9"/>
      <c r="FC32" s="16"/>
      <c r="FD32" s="16"/>
      <c r="FF32" s="3"/>
      <c r="FG32" s="3"/>
      <c r="FH32" s="6"/>
      <c r="FI32" s="8"/>
      <c r="FU32" s="9"/>
      <c r="FW32" s="16"/>
      <c r="FX32" s="16"/>
      <c r="FZ32" s="3"/>
      <c r="GA32" s="3"/>
      <c r="GB32" s="6"/>
      <c r="GC32" s="8"/>
      <c r="GO32" s="9"/>
      <c r="GQ32" s="16"/>
      <c r="GR32" s="16"/>
      <c r="GT32" s="3"/>
      <c r="GU32" s="3"/>
      <c r="GV32" s="6"/>
      <c r="GW32" s="8"/>
      <c r="HI32" s="9"/>
      <c r="HK32" s="16"/>
      <c r="HL32" s="16"/>
      <c r="HN32" s="3"/>
      <c r="HO32" s="3"/>
      <c r="HP32" s="6"/>
      <c r="HQ32" s="8"/>
      <c r="IC32" s="9"/>
      <c r="IE32" s="16"/>
      <c r="IF32" s="16"/>
      <c r="IH32" s="3"/>
      <c r="II32" s="3"/>
      <c r="IJ32" s="6"/>
      <c r="IK32" s="8"/>
      <c r="IW32" s="9"/>
      <c r="IY32" s="16"/>
      <c r="IZ32" s="16"/>
      <c r="JB32" s="3"/>
      <c r="JC32" s="3"/>
      <c r="JD32" s="6"/>
      <c r="JE32" s="8"/>
      <c r="JQ32" s="9"/>
      <c r="JS32" s="16"/>
      <c r="JT32" s="16"/>
      <c r="JV32" s="3"/>
      <c r="JW32" s="3"/>
      <c r="JX32" s="6"/>
      <c r="JY32" s="8"/>
      <c r="KK32" s="9"/>
      <c r="KM32" s="16"/>
      <c r="KN32" s="16"/>
      <c r="KP32" s="3"/>
      <c r="KQ32" s="3"/>
      <c r="KR32" s="6"/>
      <c r="KS32" s="8"/>
      <c r="LE32" s="9"/>
      <c r="LG32" s="16"/>
      <c r="LH32" s="16"/>
      <c r="LJ32" s="3"/>
      <c r="LK32" s="3"/>
      <c r="LL32" s="6"/>
      <c r="LM32" s="8"/>
      <c r="LY32" s="9"/>
      <c r="MA32" s="16"/>
      <c r="MB32" s="16"/>
      <c r="MD32" s="3"/>
      <c r="ME32" s="3"/>
      <c r="MF32" s="6"/>
      <c r="MG32" s="8"/>
      <c r="MS32" s="9"/>
      <c r="MU32" s="16"/>
      <c r="MV32" s="16"/>
      <c r="MX32" s="3"/>
      <c r="MY32" s="3"/>
      <c r="MZ32" s="6"/>
      <c r="NA32" s="8"/>
      <c r="NM32" s="9"/>
      <c r="NO32" s="16"/>
      <c r="NP32" s="16"/>
      <c r="NR32" s="3"/>
      <c r="NS32" s="3"/>
      <c r="NT32" s="6"/>
      <c r="NU32" s="8"/>
      <c r="OG32" s="9"/>
      <c r="OI32" s="16"/>
      <c r="OJ32" s="16"/>
      <c r="OL32" s="3"/>
      <c r="OM32" s="3"/>
      <c r="ON32" s="6"/>
      <c r="OO32" s="8"/>
      <c r="PA32" s="9"/>
      <c r="PC32" s="16"/>
      <c r="PD32" s="16"/>
    </row>
    <row r="33" spans="1:420" ht="259.2" x14ac:dyDescent="0.3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9" t="s">
        <v>8315</v>
      </c>
      <c r="R33" t="s">
        <v>8316</v>
      </c>
      <c r="S33" s="16">
        <v>42183.231006944443</v>
      </c>
      <c r="T33" s="16">
        <v>42228.231006944443</v>
      </c>
      <c r="V33" s="3"/>
      <c r="W33" s="3"/>
      <c r="X33" s="6"/>
      <c r="Y33" s="8"/>
      <c r="AK33" s="9"/>
      <c r="AM33" s="16"/>
      <c r="AN33" s="16"/>
      <c r="AP33" s="3"/>
      <c r="AQ33" s="3"/>
      <c r="AR33" s="6"/>
      <c r="AS33" s="8"/>
      <c r="BE33" s="9"/>
      <c r="BG33" s="16"/>
      <c r="BH33" s="16"/>
      <c r="BJ33" s="3"/>
      <c r="BK33" s="3"/>
      <c r="BL33" s="6"/>
      <c r="BM33" s="8"/>
      <c r="BY33" s="9"/>
      <c r="CA33" s="16"/>
      <c r="CB33" s="16"/>
      <c r="CD33" s="3"/>
      <c r="CE33" s="3"/>
      <c r="CF33" s="6"/>
      <c r="CG33" s="8"/>
      <c r="CS33" s="9"/>
      <c r="CU33" s="16"/>
      <c r="CV33" s="16"/>
      <c r="CX33" s="3"/>
      <c r="CY33" s="3"/>
      <c r="CZ33" s="6"/>
      <c r="DA33" s="8"/>
      <c r="DM33" s="9"/>
      <c r="DO33" s="16"/>
      <c r="DP33" s="16"/>
      <c r="DR33" s="3"/>
      <c r="DS33" s="3"/>
      <c r="DT33" s="6"/>
      <c r="DU33" s="8"/>
      <c r="EG33" s="9"/>
      <c r="EI33" s="16"/>
      <c r="EJ33" s="16"/>
      <c r="EL33" s="3"/>
      <c r="EM33" s="3"/>
      <c r="EN33" s="6"/>
      <c r="EO33" s="8"/>
      <c r="FA33" s="9"/>
      <c r="FC33" s="16"/>
      <c r="FD33" s="16"/>
      <c r="FF33" s="3"/>
      <c r="FG33" s="3"/>
      <c r="FH33" s="6"/>
      <c r="FI33" s="8"/>
      <c r="FU33" s="9"/>
      <c r="FW33" s="16"/>
      <c r="FX33" s="16"/>
      <c r="FZ33" s="3"/>
      <c r="GA33" s="3"/>
      <c r="GB33" s="6"/>
      <c r="GC33" s="8"/>
      <c r="GO33" s="9"/>
      <c r="GQ33" s="16"/>
      <c r="GR33" s="16"/>
      <c r="GT33" s="3"/>
      <c r="GU33" s="3"/>
      <c r="GV33" s="6"/>
      <c r="GW33" s="8"/>
      <c r="HI33" s="9"/>
      <c r="HK33" s="16"/>
      <c r="HL33" s="16"/>
      <c r="HN33" s="3"/>
      <c r="HO33" s="3"/>
      <c r="HP33" s="6"/>
      <c r="HQ33" s="8"/>
      <c r="IC33" s="9"/>
      <c r="IE33" s="16"/>
      <c r="IF33" s="16"/>
      <c r="IH33" s="3"/>
      <c r="II33" s="3"/>
      <c r="IJ33" s="6"/>
      <c r="IK33" s="8"/>
      <c r="IW33" s="9"/>
      <c r="IY33" s="16"/>
      <c r="IZ33" s="16"/>
      <c r="JB33" s="3"/>
      <c r="JC33" s="3"/>
      <c r="JD33" s="6"/>
      <c r="JE33" s="8"/>
      <c r="JQ33" s="9"/>
      <c r="JS33" s="16"/>
      <c r="JT33" s="16"/>
      <c r="JV33" s="3"/>
      <c r="JW33" s="3"/>
      <c r="JX33" s="6"/>
      <c r="JY33" s="8"/>
      <c r="KK33" s="9"/>
      <c r="KM33" s="16"/>
      <c r="KN33" s="16"/>
      <c r="KP33" s="3"/>
      <c r="KQ33" s="3"/>
      <c r="KR33" s="6"/>
      <c r="KS33" s="8"/>
      <c r="LE33" s="9"/>
      <c r="LG33" s="16"/>
      <c r="LH33" s="16"/>
      <c r="LJ33" s="3"/>
      <c r="LK33" s="3"/>
      <c r="LL33" s="6"/>
      <c r="LM33" s="8"/>
      <c r="LY33" s="9"/>
      <c r="MA33" s="16"/>
      <c r="MB33" s="16"/>
      <c r="MD33" s="3"/>
      <c r="ME33" s="3"/>
      <c r="MF33" s="6"/>
      <c r="MG33" s="8"/>
      <c r="MS33" s="9"/>
      <c r="MU33" s="16"/>
      <c r="MV33" s="16"/>
      <c r="MX33" s="3"/>
      <c r="MY33" s="3"/>
      <c r="MZ33" s="6"/>
      <c r="NA33" s="8"/>
      <c r="NM33" s="9"/>
      <c r="NO33" s="16"/>
      <c r="NP33" s="16"/>
      <c r="NR33" s="3"/>
      <c r="NS33" s="3"/>
      <c r="NT33" s="6"/>
      <c r="NU33" s="8"/>
      <c r="OG33" s="9"/>
      <c r="OI33" s="16"/>
      <c r="OJ33" s="16"/>
      <c r="OL33" s="3"/>
      <c r="OM33" s="3"/>
      <c r="ON33" s="6"/>
      <c r="OO33" s="8"/>
      <c r="PA33" s="9"/>
      <c r="PC33" s="16"/>
      <c r="PD33" s="16"/>
    </row>
    <row r="34" spans="1:420" ht="216" x14ac:dyDescent="0.3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9" t="s">
        <v>8315</v>
      </c>
      <c r="R34" t="s">
        <v>8316</v>
      </c>
      <c r="S34" s="16">
        <v>41780.525937500002</v>
      </c>
      <c r="T34" s="16">
        <v>41796.958333333336</v>
      </c>
      <c r="V34" s="3"/>
      <c r="W34" s="3"/>
      <c r="X34" s="6"/>
      <c r="Y34" s="8"/>
      <c r="AK34" s="9"/>
      <c r="AM34" s="16"/>
      <c r="AN34" s="16"/>
      <c r="AP34" s="3"/>
      <c r="AQ34" s="3"/>
      <c r="AR34" s="6"/>
      <c r="AS34" s="8"/>
      <c r="BE34" s="9"/>
      <c r="BG34" s="16"/>
      <c r="BH34" s="16"/>
      <c r="BJ34" s="3"/>
      <c r="BK34" s="3"/>
      <c r="BL34" s="6"/>
      <c r="BM34" s="8"/>
      <c r="BY34" s="9"/>
      <c r="CA34" s="16"/>
      <c r="CB34" s="16"/>
      <c r="CD34" s="3"/>
      <c r="CE34" s="3"/>
      <c r="CF34" s="6"/>
      <c r="CG34" s="8"/>
      <c r="CS34" s="9"/>
      <c r="CU34" s="16"/>
      <c r="CV34" s="16"/>
      <c r="CX34" s="3"/>
      <c r="CY34" s="3"/>
      <c r="CZ34" s="6"/>
      <c r="DA34" s="8"/>
      <c r="DM34" s="9"/>
      <c r="DO34" s="16"/>
      <c r="DP34" s="16"/>
      <c r="DR34" s="3"/>
      <c r="DS34" s="3"/>
      <c r="DT34" s="6"/>
      <c r="DU34" s="8"/>
      <c r="EG34" s="9"/>
      <c r="EI34" s="16"/>
      <c r="EJ34" s="16"/>
      <c r="EL34" s="3"/>
      <c r="EM34" s="3"/>
      <c r="EN34" s="6"/>
      <c r="EO34" s="8"/>
      <c r="FA34" s="9"/>
      <c r="FC34" s="16"/>
      <c r="FD34" s="16"/>
      <c r="FF34" s="3"/>
      <c r="FG34" s="3"/>
      <c r="FH34" s="6"/>
      <c r="FI34" s="8"/>
      <c r="FU34" s="9"/>
      <c r="FW34" s="16"/>
      <c r="FX34" s="16"/>
      <c r="FZ34" s="3"/>
      <c r="GA34" s="3"/>
      <c r="GB34" s="6"/>
      <c r="GC34" s="8"/>
      <c r="GO34" s="9"/>
      <c r="GQ34" s="16"/>
      <c r="GR34" s="16"/>
      <c r="GT34" s="3"/>
      <c r="GU34" s="3"/>
      <c r="GV34" s="6"/>
      <c r="GW34" s="8"/>
      <c r="HI34" s="9"/>
      <c r="HK34" s="16"/>
      <c r="HL34" s="16"/>
      <c r="HN34" s="3"/>
      <c r="HO34" s="3"/>
      <c r="HP34" s="6"/>
      <c r="HQ34" s="8"/>
      <c r="IC34" s="9"/>
      <c r="IE34" s="16"/>
      <c r="IF34" s="16"/>
      <c r="IH34" s="3"/>
      <c r="II34" s="3"/>
      <c r="IJ34" s="6"/>
      <c r="IK34" s="8"/>
      <c r="IW34" s="9"/>
      <c r="IY34" s="16"/>
      <c r="IZ34" s="16"/>
      <c r="JB34" s="3"/>
      <c r="JC34" s="3"/>
      <c r="JD34" s="6"/>
      <c r="JE34" s="8"/>
      <c r="JQ34" s="9"/>
      <c r="JS34" s="16"/>
      <c r="JT34" s="16"/>
      <c r="JV34" s="3"/>
      <c r="JW34" s="3"/>
      <c r="JX34" s="6"/>
      <c r="JY34" s="8"/>
      <c r="KK34" s="9"/>
      <c r="KM34" s="16"/>
      <c r="KN34" s="16"/>
      <c r="KP34" s="3"/>
      <c r="KQ34" s="3"/>
      <c r="KR34" s="6"/>
      <c r="KS34" s="8"/>
      <c r="LE34" s="9"/>
      <c r="LG34" s="16"/>
      <c r="LH34" s="16"/>
      <c r="LJ34" s="3"/>
      <c r="LK34" s="3"/>
      <c r="LL34" s="6"/>
      <c r="LM34" s="8"/>
      <c r="LY34" s="9"/>
      <c r="MA34" s="16"/>
      <c r="MB34" s="16"/>
      <c r="MD34" s="3"/>
      <c r="ME34" s="3"/>
      <c r="MF34" s="6"/>
      <c r="MG34" s="8"/>
      <c r="MS34" s="9"/>
      <c r="MU34" s="16"/>
      <c r="MV34" s="16"/>
      <c r="MX34" s="3"/>
      <c r="MY34" s="3"/>
      <c r="MZ34" s="6"/>
      <c r="NA34" s="8"/>
      <c r="NM34" s="9"/>
      <c r="NO34" s="16"/>
      <c r="NP34" s="16"/>
      <c r="NR34" s="3"/>
      <c r="NS34" s="3"/>
      <c r="NT34" s="6"/>
      <c r="NU34" s="8"/>
      <c r="OG34" s="9"/>
      <c r="OI34" s="16"/>
      <c r="OJ34" s="16"/>
      <c r="OL34" s="3"/>
      <c r="OM34" s="3"/>
      <c r="ON34" s="6"/>
      <c r="OO34" s="8"/>
      <c r="PA34" s="9"/>
      <c r="PC34" s="16"/>
      <c r="PD34" s="16"/>
    </row>
    <row r="35" spans="1:420" ht="244.8" x14ac:dyDescent="0.3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9" t="s">
        <v>8315</v>
      </c>
      <c r="R35" t="s">
        <v>8316</v>
      </c>
      <c r="S35" s="16">
        <v>42158.065694444449</v>
      </c>
      <c r="T35" s="16">
        <v>42201</v>
      </c>
      <c r="V35" s="3"/>
      <c r="W35" s="3"/>
      <c r="X35" s="6"/>
      <c r="Y35" s="8"/>
      <c r="AK35" s="9"/>
      <c r="AM35" s="16"/>
      <c r="AN35" s="16"/>
      <c r="AP35" s="3"/>
      <c r="AQ35" s="3"/>
      <c r="AR35" s="6"/>
      <c r="AS35" s="8"/>
      <c r="BE35" s="9"/>
      <c r="BG35" s="16"/>
      <c r="BH35" s="16"/>
      <c r="BJ35" s="3"/>
      <c r="BK35" s="3"/>
      <c r="BL35" s="6"/>
      <c r="BM35" s="8"/>
      <c r="BY35" s="9"/>
      <c r="CA35" s="16"/>
      <c r="CB35" s="16"/>
      <c r="CD35" s="3"/>
      <c r="CE35" s="3"/>
      <c r="CF35" s="6"/>
      <c r="CG35" s="8"/>
      <c r="CS35" s="9"/>
      <c r="CU35" s="16"/>
      <c r="CV35" s="16"/>
      <c r="CX35" s="3"/>
      <c r="CY35" s="3"/>
      <c r="CZ35" s="6"/>
      <c r="DA35" s="8"/>
      <c r="DM35" s="9"/>
      <c r="DO35" s="16"/>
      <c r="DP35" s="16"/>
      <c r="DR35" s="3"/>
      <c r="DS35" s="3"/>
      <c r="DT35" s="6"/>
      <c r="DU35" s="8"/>
      <c r="EG35" s="9"/>
      <c r="EI35" s="16"/>
      <c r="EJ35" s="16"/>
      <c r="EL35" s="3"/>
      <c r="EM35" s="3"/>
      <c r="EN35" s="6"/>
      <c r="EO35" s="8"/>
      <c r="FA35" s="9"/>
      <c r="FC35" s="16"/>
      <c r="FD35" s="16"/>
      <c r="FF35" s="3"/>
      <c r="FG35" s="3"/>
      <c r="FH35" s="6"/>
      <c r="FI35" s="8"/>
      <c r="FU35" s="9"/>
      <c r="FW35" s="16"/>
      <c r="FX35" s="16"/>
      <c r="FZ35" s="3"/>
      <c r="GA35" s="3"/>
      <c r="GB35" s="6"/>
      <c r="GC35" s="8"/>
      <c r="GO35" s="9"/>
      <c r="GQ35" s="16"/>
      <c r="GR35" s="16"/>
      <c r="GT35" s="3"/>
      <c r="GU35" s="3"/>
      <c r="GV35" s="6"/>
      <c r="GW35" s="8"/>
      <c r="HI35" s="9"/>
      <c r="HK35" s="16"/>
      <c r="HL35" s="16"/>
      <c r="HN35" s="3"/>
      <c r="HO35" s="3"/>
      <c r="HP35" s="6"/>
      <c r="HQ35" s="8"/>
      <c r="IC35" s="9"/>
      <c r="IE35" s="16"/>
      <c r="IF35" s="16"/>
      <c r="IH35" s="3"/>
      <c r="II35" s="3"/>
      <c r="IJ35" s="6"/>
      <c r="IK35" s="8"/>
      <c r="IW35" s="9"/>
      <c r="IY35" s="16"/>
      <c r="IZ35" s="16"/>
      <c r="JB35" s="3"/>
      <c r="JC35" s="3"/>
      <c r="JD35" s="6"/>
      <c r="JE35" s="8"/>
      <c r="JQ35" s="9"/>
      <c r="JS35" s="16"/>
      <c r="JT35" s="16"/>
      <c r="JV35" s="3"/>
      <c r="JW35" s="3"/>
      <c r="JX35" s="6"/>
      <c r="JY35" s="8"/>
      <c r="KK35" s="9"/>
      <c r="KM35" s="16"/>
      <c r="KN35" s="16"/>
      <c r="KP35" s="3"/>
      <c r="KQ35" s="3"/>
      <c r="KR35" s="6"/>
      <c r="KS35" s="8"/>
      <c r="LE35" s="9"/>
      <c r="LG35" s="16"/>
      <c r="LH35" s="16"/>
      <c r="LJ35" s="3"/>
      <c r="LK35" s="3"/>
      <c r="LL35" s="6"/>
      <c r="LM35" s="8"/>
      <c r="LY35" s="9"/>
      <c r="MA35" s="16"/>
      <c r="MB35" s="16"/>
      <c r="MD35" s="3"/>
      <c r="ME35" s="3"/>
      <c r="MF35" s="6"/>
      <c r="MG35" s="8"/>
      <c r="MS35" s="9"/>
      <c r="MU35" s="16"/>
      <c r="MV35" s="16"/>
      <c r="MX35" s="3"/>
      <c r="MY35" s="3"/>
      <c r="MZ35" s="6"/>
      <c r="NA35" s="8"/>
      <c r="NM35" s="9"/>
      <c r="NO35" s="16"/>
      <c r="NP35" s="16"/>
      <c r="NR35" s="3"/>
      <c r="NS35" s="3"/>
      <c r="NT35" s="6"/>
      <c r="NU35" s="8"/>
      <c r="OG35" s="9"/>
      <c r="OI35" s="16"/>
      <c r="OJ35" s="16"/>
      <c r="OL35" s="3"/>
      <c r="OM35" s="3"/>
      <c r="ON35" s="6"/>
      <c r="OO35" s="8"/>
      <c r="PA35" s="9"/>
      <c r="PC35" s="16"/>
      <c r="PD35" s="16"/>
    </row>
    <row r="36" spans="1:420" ht="86.4" x14ac:dyDescent="0.3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9" t="s">
        <v>8315</v>
      </c>
      <c r="R36" t="s">
        <v>8316</v>
      </c>
      <c r="S36" s="16">
        <v>42154.873124999998</v>
      </c>
      <c r="T36" s="16">
        <v>42184.873124999998</v>
      </c>
      <c r="V36" s="3"/>
      <c r="W36" s="3"/>
      <c r="X36" s="6"/>
      <c r="Y36" s="8"/>
      <c r="AK36" s="9"/>
      <c r="AM36" s="16"/>
      <c r="AN36" s="16"/>
      <c r="AP36" s="3"/>
      <c r="AQ36" s="3"/>
      <c r="AR36" s="6"/>
      <c r="AS36" s="8"/>
      <c r="BE36" s="9"/>
      <c r="BG36" s="16"/>
      <c r="BH36" s="16"/>
      <c r="BJ36" s="3"/>
      <c r="BK36" s="3"/>
      <c r="BL36" s="6"/>
      <c r="BM36" s="8"/>
      <c r="BY36" s="9"/>
      <c r="CA36" s="16"/>
      <c r="CB36" s="16"/>
      <c r="CD36" s="3"/>
      <c r="CE36" s="3"/>
      <c r="CF36" s="6"/>
      <c r="CG36" s="8"/>
      <c r="CS36" s="9"/>
      <c r="CU36" s="16"/>
      <c r="CV36" s="16"/>
      <c r="CX36" s="3"/>
      <c r="CY36" s="3"/>
      <c r="CZ36" s="6"/>
      <c r="DA36" s="8"/>
      <c r="DM36" s="9"/>
      <c r="DO36" s="16"/>
      <c r="DP36" s="16"/>
      <c r="DR36" s="3"/>
      <c r="DS36" s="3"/>
      <c r="DT36" s="6"/>
      <c r="DU36" s="8"/>
      <c r="EG36" s="9"/>
      <c r="EI36" s="16"/>
      <c r="EJ36" s="16"/>
      <c r="EL36" s="3"/>
      <c r="EM36" s="3"/>
      <c r="EN36" s="6"/>
      <c r="EO36" s="8"/>
      <c r="FA36" s="9"/>
      <c r="FC36" s="16"/>
      <c r="FD36" s="16"/>
      <c r="FF36" s="3"/>
      <c r="FG36" s="3"/>
      <c r="FH36" s="6"/>
      <c r="FI36" s="8"/>
      <c r="FU36" s="9"/>
      <c r="FW36" s="16"/>
      <c r="FX36" s="16"/>
      <c r="FZ36" s="3"/>
      <c r="GA36" s="3"/>
      <c r="GB36" s="6"/>
      <c r="GC36" s="8"/>
      <c r="GO36" s="9"/>
      <c r="GQ36" s="16"/>
      <c r="GR36" s="16"/>
      <c r="GT36" s="3"/>
      <c r="GU36" s="3"/>
      <c r="GV36" s="6"/>
      <c r="GW36" s="8"/>
      <c r="HI36" s="9"/>
      <c r="HK36" s="16"/>
      <c r="HL36" s="16"/>
      <c r="HN36" s="3"/>
      <c r="HO36" s="3"/>
      <c r="HP36" s="6"/>
      <c r="HQ36" s="8"/>
      <c r="IC36" s="9"/>
      <c r="IE36" s="16"/>
      <c r="IF36" s="16"/>
      <c r="IH36" s="3"/>
      <c r="II36" s="3"/>
      <c r="IJ36" s="6"/>
      <c r="IK36" s="8"/>
      <c r="IW36" s="9"/>
      <c r="IY36" s="16"/>
      <c r="IZ36" s="16"/>
      <c r="JB36" s="3"/>
      <c r="JC36" s="3"/>
      <c r="JD36" s="6"/>
      <c r="JE36" s="8"/>
      <c r="JQ36" s="9"/>
      <c r="JS36" s="16"/>
      <c r="JT36" s="16"/>
      <c r="JV36" s="3"/>
      <c r="JW36" s="3"/>
      <c r="JX36" s="6"/>
      <c r="JY36" s="8"/>
      <c r="KK36" s="9"/>
      <c r="KM36" s="16"/>
      <c r="KN36" s="16"/>
      <c r="KP36" s="3"/>
      <c r="KQ36" s="3"/>
      <c r="KR36" s="6"/>
      <c r="KS36" s="8"/>
      <c r="LE36" s="9"/>
      <c r="LG36" s="16"/>
      <c r="LH36" s="16"/>
      <c r="LJ36" s="3"/>
      <c r="LK36" s="3"/>
      <c r="LL36" s="6"/>
      <c r="LM36" s="8"/>
      <c r="LY36" s="9"/>
      <c r="MA36" s="16"/>
      <c r="MB36" s="16"/>
      <c r="MD36" s="3"/>
      <c r="ME36" s="3"/>
      <c r="MF36" s="6"/>
      <c r="MG36" s="8"/>
      <c r="MS36" s="9"/>
      <c r="MU36" s="16"/>
      <c r="MV36" s="16"/>
      <c r="MX36" s="3"/>
      <c r="MY36" s="3"/>
      <c r="MZ36" s="6"/>
      <c r="NA36" s="8"/>
      <c r="NM36" s="9"/>
      <c r="NO36" s="16"/>
      <c r="NP36" s="16"/>
      <c r="NR36" s="3"/>
      <c r="NS36" s="3"/>
      <c r="NT36" s="6"/>
      <c r="NU36" s="8"/>
      <c r="OG36" s="9"/>
      <c r="OI36" s="16"/>
      <c r="OJ36" s="16"/>
      <c r="OL36" s="3"/>
      <c r="OM36" s="3"/>
      <c r="ON36" s="6"/>
      <c r="OO36" s="8"/>
      <c r="PA36" s="9"/>
      <c r="PC36" s="16"/>
      <c r="PD36" s="16"/>
    </row>
    <row r="37" spans="1:420" ht="230.4" x14ac:dyDescent="0.3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9" t="s">
        <v>8315</v>
      </c>
      <c r="R37" t="s">
        <v>8316</v>
      </c>
      <c r="S37" s="16">
        <v>42208.84646990741</v>
      </c>
      <c r="T37" s="16">
        <v>42238.84646990741</v>
      </c>
      <c r="V37" s="3"/>
      <c r="W37" s="3"/>
      <c r="X37" s="6"/>
      <c r="Y37" s="8"/>
      <c r="AK37" s="9"/>
      <c r="AM37" s="16"/>
      <c r="AN37" s="16"/>
      <c r="AP37" s="3"/>
      <c r="AQ37" s="3"/>
      <c r="AR37" s="6"/>
      <c r="AS37" s="8"/>
      <c r="BE37" s="9"/>
      <c r="BG37" s="16"/>
      <c r="BH37" s="16"/>
      <c r="BJ37" s="3"/>
      <c r="BK37" s="3"/>
      <c r="BL37" s="6"/>
      <c r="BM37" s="8"/>
      <c r="BY37" s="9"/>
      <c r="CA37" s="16"/>
      <c r="CB37" s="16"/>
      <c r="CD37" s="3"/>
      <c r="CE37" s="3"/>
      <c r="CF37" s="6"/>
      <c r="CG37" s="8"/>
      <c r="CS37" s="9"/>
      <c r="CU37" s="16"/>
      <c r="CV37" s="16"/>
      <c r="CX37" s="3"/>
      <c r="CY37" s="3"/>
      <c r="CZ37" s="6"/>
      <c r="DA37" s="8"/>
      <c r="DM37" s="9"/>
      <c r="DO37" s="16"/>
      <c r="DP37" s="16"/>
      <c r="DR37" s="3"/>
      <c r="DS37" s="3"/>
      <c r="DT37" s="6"/>
      <c r="DU37" s="8"/>
      <c r="EG37" s="9"/>
      <c r="EI37" s="16"/>
      <c r="EJ37" s="16"/>
      <c r="EL37" s="3"/>
      <c r="EM37" s="3"/>
      <c r="EN37" s="6"/>
      <c r="EO37" s="8"/>
      <c r="FA37" s="9"/>
      <c r="FC37" s="16"/>
      <c r="FD37" s="16"/>
      <c r="FF37" s="3"/>
      <c r="FG37" s="3"/>
      <c r="FH37" s="6"/>
      <c r="FI37" s="8"/>
      <c r="FU37" s="9"/>
      <c r="FW37" s="16"/>
      <c r="FX37" s="16"/>
      <c r="FZ37" s="3"/>
      <c r="GA37" s="3"/>
      <c r="GB37" s="6"/>
      <c r="GC37" s="8"/>
      <c r="GO37" s="9"/>
      <c r="GQ37" s="16"/>
      <c r="GR37" s="16"/>
      <c r="GT37" s="3"/>
      <c r="GU37" s="3"/>
      <c r="GV37" s="6"/>
      <c r="GW37" s="8"/>
      <c r="HI37" s="9"/>
      <c r="HK37" s="16"/>
      <c r="HL37" s="16"/>
      <c r="HN37" s="3"/>
      <c r="HO37" s="3"/>
      <c r="HP37" s="6"/>
      <c r="HQ37" s="8"/>
      <c r="IC37" s="9"/>
      <c r="IE37" s="16"/>
      <c r="IF37" s="16"/>
      <c r="IH37" s="3"/>
      <c r="II37" s="3"/>
      <c r="IJ37" s="6"/>
      <c r="IK37" s="8"/>
      <c r="IW37" s="9"/>
      <c r="IY37" s="16"/>
      <c r="IZ37" s="16"/>
      <c r="JB37" s="3"/>
      <c r="JC37" s="3"/>
      <c r="JD37" s="6"/>
      <c r="JE37" s="8"/>
      <c r="JQ37" s="9"/>
      <c r="JS37" s="16"/>
      <c r="JT37" s="16"/>
      <c r="JV37" s="3"/>
      <c r="JW37" s="3"/>
      <c r="JX37" s="6"/>
      <c r="JY37" s="8"/>
      <c r="KK37" s="9"/>
      <c r="KM37" s="16"/>
      <c r="KN37" s="16"/>
      <c r="KP37" s="3"/>
      <c r="KQ37" s="3"/>
      <c r="KR37" s="6"/>
      <c r="KS37" s="8"/>
      <c r="LE37" s="9"/>
      <c r="LG37" s="16"/>
      <c r="LH37" s="16"/>
      <c r="LJ37" s="3"/>
      <c r="LK37" s="3"/>
      <c r="LL37" s="6"/>
      <c r="LM37" s="8"/>
      <c r="LY37" s="9"/>
      <c r="MA37" s="16"/>
      <c r="MB37" s="16"/>
      <c r="MD37" s="3"/>
      <c r="ME37" s="3"/>
      <c r="MF37" s="6"/>
      <c r="MG37" s="8"/>
      <c r="MS37" s="9"/>
      <c r="MU37" s="16"/>
      <c r="MV37" s="16"/>
      <c r="MX37" s="3"/>
      <c r="MY37" s="3"/>
      <c r="MZ37" s="6"/>
      <c r="NA37" s="8"/>
      <c r="NM37" s="9"/>
      <c r="NO37" s="16"/>
      <c r="NP37" s="16"/>
      <c r="NR37" s="3"/>
      <c r="NS37" s="3"/>
      <c r="NT37" s="6"/>
      <c r="NU37" s="8"/>
      <c r="OG37" s="9"/>
      <c r="OI37" s="16"/>
      <c r="OJ37" s="16"/>
      <c r="OL37" s="3"/>
      <c r="OM37" s="3"/>
      <c r="ON37" s="6"/>
      <c r="OO37" s="8"/>
      <c r="PA37" s="9"/>
      <c r="PC37" s="16"/>
      <c r="PD37" s="16"/>
    </row>
    <row r="38" spans="1:420" ht="244.8" x14ac:dyDescent="0.3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9" t="s">
        <v>8315</v>
      </c>
      <c r="R38" t="s">
        <v>8316</v>
      </c>
      <c r="S38" s="16">
        <v>42451.496817129635</v>
      </c>
      <c r="T38" s="16">
        <v>42459.610416666663</v>
      </c>
      <c r="V38" s="3"/>
      <c r="W38" s="3"/>
      <c r="X38" s="6"/>
      <c r="Y38" s="8"/>
      <c r="AK38" s="9"/>
      <c r="AM38" s="16"/>
      <c r="AN38" s="16"/>
      <c r="AP38" s="3"/>
      <c r="AQ38" s="3"/>
      <c r="AR38" s="6"/>
      <c r="AS38" s="8"/>
      <c r="BE38" s="9"/>
      <c r="BG38" s="16"/>
      <c r="BH38" s="16"/>
      <c r="BJ38" s="3"/>
      <c r="BK38" s="3"/>
      <c r="BL38" s="6"/>
      <c r="BM38" s="8"/>
      <c r="BY38" s="9"/>
      <c r="CA38" s="16"/>
      <c r="CB38" s="16"/>
      <c r="CD38" s="3"/>
      <c r="CE38" s="3"/>
      <c r="CF38" s="6"/>
      <c r="CG38" s="8"/>
      <c r="CS38" s="9"/>
      <c r="CU38" s="16"/>
      <c r="CV38" s="16"/>
      <c r="CX38" s="3"/>
      <c r="CY38" s="3"/>
      <c r="CZ38" s="6"/>
      <c r="DA38" s="8"/>
      <c r="DM38" s="9"/>
      <c r="DO38" s="16"/>
      <c r="DP38" s="16"/>
      <c r="DR38" s="3"/>
      <c r="DS38" s="3"/>
      <c r="DT38" s="6"/>
      <c r="DU38" s="8"/>
      <c r="EG38" s="9"/>
      <c r="EI38" s="16"/>
      <c r="EJ38" s="16"/>
      <c r="EL38" s="3"/>
      <c r="EM38" s="3"/>
      <c r="EN38" s="6"/>
      <c r="EO38" s="8"/>
      <c r="FA38" s="9"/>
      <c r="FC38" s="16"/>
      <c r="FD38" s="16"/>
      <c r="FF38" s="3"/>
      <c r="FG38" s="3"/>
      <c r="FH38" s="6"/>
      <c r="FI38" s="8"/>
      <c r="FU38" s="9"/>
      <c r="FW38" s="16"/>
      <c r="FX38" s="16"/>
      <c r="FZ38" s="3"/>
      <c r="GA38" s="3"/>
      <c r="GB38" s="6"/>
      <c r="GC38" s="8"/>
      <c r="GO38" s="9"/>
      <c r="GQ38" s="16"/>
      <c r="GR38" s="16"/>
      <c r="GT38" s="3"/>
      <c r="GU38" s="3"/>
      <c r="GV38" s="6"/>
      <c r="GW38" s="8"/>
      <c r="HI38" s="9"/>
      <c r="HK38" s="16"/>
      <c r="HL38" s="16"/>
      <c r="HN38" s="3"/>
      <c r="HO38" s="3"/>
      <c r="HP38" s="6"/>
      <c r="HQ38" s="8"/>
      <c r="IC38" s="9"/>
      <c r="IE38" s="16"/>
      <c r="IF38" s="16"/>
      <c r="IH38" s="3"/>
      <c r="II38" s="3"/>
      <c r="IJ38" s="6"/>
      <c r="IK38" s="8"/>
      <c r="IW38" s="9"/>
      <c r="IY38" s="16"/>
      <c r="IZ38" s="16"/>
      <c r="JB38" s="3"/>
      <c r="JC38" s="3"/>
      <c r="JD38" s="6"/>
      <c r="JE38" s="8"/>
      <c r="JQ38" s="9"/>
      <c r="JS38" s="16"/>
      <c r="JT38" s="16"/>
      <c r="JV38" s="3"/>
      <c r="JW38" s="3"/>
      <c r="JX38" s="6"/>
      <c r="JY38" s="8"/>
      <c r="KK38" s="9"/>
      <c r="KM38" s="16"/>
      <c r="KN38" s="16"/>
      <c r="KP38" s="3"/>
      <c r="KQ38" s="3"/>
      <c r="KR38" s="6"/>
      <c r="KS38" s="8"/>
      <c r="LE38" s="9"/>
      <c r="LG38" s="16"/>
      <c r="LH38" s="16"/>
      <c r="LJ38" s="3"/>
      <c r="LK38" s="3"/>
      <c r="LL38" s="6"/>
      <c r="LM38" s="8"/>
      <c r="LY38" s="9"/>
      <c r="MA38" s="16"/>
      <c r="MB38" s="16"/>
      <c r="MD38" s="3"/>
      <c r="ME38" s="3"/>
      <c r="MF38" s="6"/>
      <c r="MG38" s="8"/>
      <c r="MS38" s="9"/>
      <c r="MU38" s="16"/>
      <c r="MV38" s="16"/>
      <c r="MX38" s="3"/>
      <c r="MY38" s="3"/>
      <c r="MZ38" s="6"/>
      <c r="NA38" s="8"/>
      <c r="NM38" s="9"/>
      <c r="NO38" s="16"/>
      <c r="NP38" s="16"/>
      <c r="NR38" s="3"/>
      <c r="NS38" s="3"/>
      <c r="NT38" s="6"/>
      <c r="NU38" s="8"/>
      <c r="OG38" s="9"/>
      <c r="OI38" s="16"/>
      <c r="OJ38" s="16"/>
      <c r="OL38" s="3"/>
      <c r="OM38" s="3"/>
      <c r="ON38" s="6"/>
      <c r="OO38" s="8"/>
      <c r="PA38" s="9"/>
      <c r="PC38" s="16"/>
      <c r="PD38" s="16"/>
    </row>
    <row r="39" spans="1:420" ht="230.4" x14ac:dyDescent="0.3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9" t="s">
        <v>8315</v>
      </c>
      <c r="R39" t="s">
        <v>8316</v>
      </c>
      <c r="S39" s="16">
        <v>41759.13962962963</v>
      </c>
      <c r="T39" s="16">
        <v>41791.165972222225</v>
      </c>
      <c r="V39" s="3"/>
      <c r="W39" s="3"/>
      <c r="X39" s="6"/>
      <c r="Y39" s="8"/>
      <c r="AK39" s="9"/>
      <c r="AM39" s="16"/>
      <c r="AN39" s="16"/>
      <c r="AP39" s="3"/>
      <c r="AQ39" s="3"/>
      <c r="AR39" s="6"/>
      <c r="AS39" s="8"/>
      <c r="BE39" s="9"/>
      <c r="BG39" s="16"/>
      <c r="BH39" s="16"/>
      <c r="BJ39" s="3"/>
      <c r="BK39" s="3"/>
      <c r="BL39" s="6"/>
      <c r="BM39" s="8"/>
      <c r="BY39" s="9"/>
      <c r="CA39" s="16"/>
      <c r="CB39" s="16"/>
      <c r="CD39" s="3"/>
      <c r="CE39" s="3"/>
      <c r="CF39" s="6"/>
      <c r="CG39" s="8"/>
      <c r="CS39" s="9"/>
      <c r="CU39" s="16"/>
      <c r="CV39" s="16"/>
      <c r="CX39" s="3"/>
      <c r="CY39" s="3"/>
      <c r="CZ39" s="6"/>
      <c r="DA39" s="8"/>
      <c r="DM39" s="9"/>
      <c r="DO39" s="16"/>
      <c r="DP39" s="16"/>
      <c r="DR39" s="3"/>
      <c r="DS39" s="3"/>
      <c r="DT39" s="6"/>
      <c r="DU39" s="8"/>
      <c r="EG39" s="9"/>
      <c r="EI39" s="16"/>
      <c r="EJ39" s="16"/>
      <c r="EL39" s="3"/>
      <c r="EM39" s="3"/>
      <c r="EN39" s="6"/>
      <c r="EO39" s="8"/>
      <c r="FA39" s="9"/>
      <c r="FC39" s="16"/>
      <c r="FD39" s="16"/>
      <c r="FF39" s="3"/>
      <c r="FG39" s="3"/>
      <c r="FH39" s="6"/>
      <c r="FI39" s="8"/>
      <c r="FU39" s="9"/>
      <c r="FW39" s="16"/>
      <c r="FX39" s="16"/>
      <c r="FZ39" s="3"/>
      <c r="GA39" s="3"/>
      <c r="GB39" s="6"/>
      <c r="GC39" s="8"/>
      <c r="GO39" s="9"/>
      <c r="GQ39" s="16"/>
      <c r="GR39" s="16"/>
      <c r="GT39" s="3"/>
      <c r="GU39" s="3"/>
      <c r="GV39" s="6"/>
      <c r="GW39" s="8"/>
      <c r="HI39" s="9"/>
      <c r="HK39" s="16"/>
      <c r="HL39" s="16"/>
      <c r="HN39" s="3"/>
      <c r="HO39" s="3"/>
      <c r="HP39" s="6"/>
      <c r="HQ39" s="8"/>
      <c r="IC39" s="9"/>
      <c r="IE39" s="16"/>
      <c r="IF39" s="16"/>
      <c r="IH39" s="3"/>
      <c r="II39" s="3"/>
      <c r="IJ39" s="6"/>
      <c r="IK39" s="8"/>
      <c r="IW39" s="9"/>
      <c r="IY39" s="16"/>
      <c r="IZ39" s="16"/>
      <c r="JB39" s="3"/>
      <c r="JC39" s="3"/>
      <c r="JD39" s="6"/>
      <c r="JE39" s="8"/>
      <c r="JQ39" s="9"/>
      <c r="JS39" s="16"/>
      <c r="JT39" s="16"/>
      <c r="JV39" s="3"/>
      <c r="JW39" s="3"/>
      <c r="JX39" s="6"/>
      <c r="JY39" s="8"/>
      <c r="KK39" s="9"/>
      <c r="KM39" s="16"/>
      <c r="KN39" s="16"/>
      <c r="KP39" s="3"/>
      <c r="KQ39" s="3"/>
      <c r="KR39" s="6"/>
      <c r="KS39" s="8"/>
      <c r="LE39" s="9"/>
      <c r="LG39" s="16"/>
      <c r="LH39" s="16"/>
      <c r="LJ39" s="3"/>
      <c r="LK39" s="3"/>
      <c r="LL39" s="6"/>
      <c r="LM39" s="8"/>
      <c r="LY39" s="9"/>
      <c r="MA39" s="16"/>
      <c r="MB39" s="16"/>
      <c r="MD39" s="3"/>
      <c r="ME39" s="3"/>
      <c r="MF39" s="6"/>
      <c r="MG39" s="8"/>
      <c r="MS39" s="9"/>
      <c r="MU39" s="16"/>
      <c r="MV39" s="16"/>
      <c r="MX39" s="3"/>
      <c r="MY39" s="3"/>
      <c r="MZ39" s="6"/>
      <c r="NA39" s="8"/>
      <c r="NM39" s="9"/>
      <c r="NO39" s="16"/>
      <c r="NP39" s="16"/>
      <c r="NR39" s="3"/>
      <c r="NS39" s="3"/>
      <c r="NT39" s="6"/>
      <c r="NU39" s="8"/>
      <c r="OG39" s="9"/>
      <c r="OI39" s="16"/>
      <c r="OJ39" s="16"/>
      <c r="OL39" s="3"/>
      <c r="OM39" s="3"/>
      <c r="ON39" s="6"/>
      <c r="OO39" s="8"/>
      <c r="PA39" s="9"/>
      <c r="PC39" s="16"/>
      <c r="PD39" s="16"/>
    </row>
    <row r="40" spans="1:420" ht="216" x14ac:dyDescent="0.3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9" t="s">
        <v>8315</v>
      </c>
      <c r="R40" t="s">
        <v>8316</v>
      </c>
      <c r="S40" s="16">
        <v>42693.742604166662</v>
      </c>
      <c r="T40" s="16">
        <v>42718.742604166662</v>
      </c>
      <c r="V40" s="3"/>
      <c r="W40" s="3"/>
      <c r="X40" s="6"/>
      <c r="Y40" s="8"/>
      <c r="AK40" s="9"/>
      <c r="AM40" s="16"/>
      <c r="AN40" s="16"/>
      <c r="AP40" s="3"/>
      <c r="AQ40" s="3"/>
      <c r="AR40" s="6"/>
      <c r="AS40" s="8"/>
      <c r="BE40" s="9"/>
      <c r="BG40" s="16"/>
      <c r="BH40" s="16"/>
      <c r="BJ40" s="3"/>
      <c r="BK40" s="3"/>
      <c r="BL40" s="6"/>
      <c r="BM40" s="8"/>
      <c r="BY40" s="9"/>
      <c r="CA40" s="16"/>
      <c r="CB40" s="16"/>
      <c r="CD40" s="3"/>
      <c r="CE40" s="3"/>
      <c r="CF40" s="6"/>
      <c r="CG40" s="8"/>
      <c r="CS40" s="9"/>
      <c r="CU40" s="16"/>
      <c r="CV40" s="16"/>
      <c r="CX40" s="3"/>
      <c r="CY40" s="3"/>
      <c r="CZ40" s="6"/>
      <c r="DA40" s="8"/>
      <c r="DM40" s="9"/>
      <c r="DO40" s="16"/>
      <c r="DP40" s="16"/>
      <c r="DR40" s="3"/>
      <c r="DS40" s="3"/>
      <c r="DT40" s="6"/>
      <c r="DU40" s="8"/>
      <c r="EG40" s="9"/>
      <c r="EI40" s="16"/>
      <c r="EJ40" s="16"/>
      <c r="EL40" s="3"/>
      <c r="EM40" s="3"/>
      <c r="EN40" s="6"/>
      <c r="EO40" s="8"/>
      <c r="FA40" s="9"/>
      <c r="FC40" s="16"/>
      <c r="FD40" s="16"/>
      <c r="FF40" s="3"/>
      <c r="FG40" s="3"/>
      <c r="FH40" s="6"/>
      <c r="FI40" s="8"/>
      <c r="FU40" s="9"/>
      <c r="FW40" s="16"/>
      <c r="FX40" s="16"/>
      <c r="FZ40" s="3"/>
      <c r="GA40" s="3"/>
      <c r="GB40" s="6"/>
      <c r="GC40" s="8"/>
      <c r="GO40" s="9"/>
      <c r="GQ40" s="16"/>
      <c r="GR40" s="16"/>
      <c r="GT40" s="3"/>
      <c r="GU40" s="3"/>
      <c r="GV40" s="6"/>
      <c r="GW40" s="8"/>
      <c r="HI40" s="9"/>
      <c r="HK40" s="16"/>
      <c r="HL40" s="16"/>
      <c r="HN40" s="3"/>
      <c r="HO40" s="3"/>
      <c r="HP40" s="6"/>
      <c r="HQ40" s="8"/>
      <c r="IC40" s="9"/>
      <c r="IE40" s="16"/>
      <c r="IF40" s="16"/>
      <c r="IH40" s="3"/>
      <c r="II40" s="3"/>
      <c r="IJ40" s="6"/>
      <c r="IK40" s="8"/>
      <c r="IW40" s="9"/>
      <c r="IY40" s="16"/>
      <c r="IZ40" s="16"/>
      <c r="JB40" s="3"/>
      <c r="JC40" s="3"/>
      <c r="JD40" s="6"/>
      <c r="JE40" s="8"/>
      <c r="JQ40" s="9"/>
      <c r="JS40" s="16"/>
      <c r="JT40" s="16"/>
      <c r="JV40" s="3"/>
      <c r="JW40" s="3"/>
      <c r="JX40" s="6"/>
      <c r="JY40" s="8"/>
      <c r="KK40" s="9"/>
      <c r="KM40" s="16"/>
      <c r="KN40" s="16"/>
      <c r="KP40" s="3"/>
      <c r="KQ40" s="3"/>
      <c r="KR40" s="6"/>
      <c r="KS40" s="8"/>
      <c r="LE40" s="9"/>
      <c r="LG40" s="16"/>
      <c r="LH40" s="16"/>
      <c r="LJ40" s="3"/>
      <c r="LK40" s="3"/>
      <c r="LL40" s="6"/>
      <c r="LM40" s="8"/>
      <c r="LY40" s="9"/>
      <c r="MA40" s="16"/>
      <c r="MB40" s="16"/>
      <c r="MD40" s="3"/>
      <c r="ME40" s="3"/>
      <c r="MF40" s="6"/>
      <c r="MG40" s="8"/>
      <c r="MS40" s="9"/>
      <c r="MU40" s="16"/>
      <c r="MV40" s="16"/>
      <c r="MX40" s="3"/>
      <c r="MY40" s="3"/>
      <c r="MZ40" s="6"/>
      <c r="NA40" s="8"/>
      <c r="NM40" s="9"/>
      <c r="NO40" s="16"/>
      <c r="NP40" s="16"/>
      <c r="NR40" s="3"/>
      <c r="NS40" s="3"/>
      <c r="NT40" s="6"/>
      <c r="NU40" s="8"/>
      <c r="OG40" s="9"/>
      <c r="OI40" s="16"/>
      <c r="OJ40" s="16"/>
      <c r="OL40" s="3"/>
      <c r="OM40" s="3"/>
      <c r="ON40" s="6"/>
      <c r="OO40" s="8"/>
      <c r="PA40" s="9"/>
      <c r="PC40" s="16"/>
      <c r="PD40" s="16"/>
    </row>
    <row r="41" spans="1:420" ht="216" x14ac:dyDescent="0.3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9" t="s">
        <v>8315</v>
      </c>
      <c r="R41" t="s">
        <v>8316</v>
      </c>
      <c r="S41" s="16">
        <v>42250.598217592589</v>
      </c>
      <c r="T41" s="16">
        <v>42270.598217592589</v>
      </c>
      <c r="V41" s="3"/>
      <c r="W41" s="3"/>
      <c r="X41" s="6"/>
      <c r="Y41" s="8"/>
      <c r="AK41" s="9"/>
      <c r="AM41" s="16"/>
      <c r="AN41" s="16"/>
      <c r="AP41" s="3"/>
      <c r="AQ41" s="3"/>
      <c r="AR41" s="6"/>
      <c r="AS41" s="8"/>
      <c r="BE41" s="9"/>
      <c r="BG41" s="16"/>
      <c r="BH41" s="16"/>
      <c r="BJ41" s="3"/>
      <c r="BK41" s="3"/>
      <c r="BL41" s="6"/>
      <c r="BM41" s="8"/>
      <c r="BY41" s="9"/>
      <c r="CA41" s="16"/>
      <c r="CB41" s="16"/>
      <c r="CD41" s="3"/>
      <c r="CE41" s="3"/>
      <c r="CF41" s="6"/>
      <c r="CG41" s="8"/>
      <c r="CS41" s="9"/>
      <c r="CU41" s="16"/>
      <c r="CV41" s="16"/>
      <c r="CX41" s="3"/>
      <c r="CY41" s="3"/>
      <c r="CZ41" s="6"/>
      <c r="DA41" s="8"/>
      <c r="DM41" s="9"/>
      <c r="DO41" s="16"/>
      <c r="DP41" s="16"/>
      <c r="DR41" s="3"/>
      <c r="DS41" s="3"/>
      <c r="DT41" s="6"/>
      <c r="DU41" s="8"/>
      <c r="EG41" s="9"/>
      <c r="EI41" s="16"/>
      <c r="EJ41" s="16"/>
      <c r="EL41" s="3"/>
      <c r="EM41" s="3"/>
      <c r="EN41" s="6"/>
      <c r="EO41" s="8"/>
      <c r="FA41" s="9"/>
      <c r="FC41" s="16"/>
      <c r="FD41" s="16"/>
      <c r="FF41" s="3"/>
      <c r="FG41" s="3"/>
      <c r="FH41" s="6"/>
      <c r="FI41" s="8"/>
      <c r="FU41" s="9"/>
      <c r="FW41" s="16"/>
      <c r="FX41" s="16"/>
      <c r="FZ41" s="3"/>
      <c r="GA41" s="3"/>
      <c r="GB41" s="6"/>
      <c r="GC41" s="8"/>
      <c r="GO41" s="9"/>
      <c r="GQ41" s="16"/>
      <c r="GR41" s="16"/>
      <c r="GT41" s="3"/>
      <c r="GU41" s="3"/>
      <c r="GV41" s="6"/>
      <c r="GW41" s="8"/>
      <c r="HI41" s="9"/>
      <c r="HK41" s="16"/>
      <c r="HL41" s="16"/>
      <c r="HN41" s="3"/>
      <c r="HO41" s="3"/>
      <c r="HP41" s="6"/>
      <c r="HQ41" s="8"/>
      <c r="IC41" s="9"/>
      <c r="IE41" s="16"/>
      <c r="IF41" s="16"/>
      <c r="IH41" s="3"/>
      <c r="II41" s="3"/>
      <c r="IJ41" s="6"/>
      <c r="IK41" s="8"/>
      <c r="IW41" s="9"/>
      <c r="IY41" s="16"/>
      <c r="IZ41" s="16"/>
      <c r="JB41" s="3"/>
      <c r="JC41" s="3"/>
      <c r="JD41" s="6"/>
      <c r="JE41" s="8"/>
      <c r="JQ41" s="9"/>
      <c r="JS41" s="16"/>
      <c r="JT41" s="16"/>
      <c r="JV41" s="3"/>
      <c r="JW41" s="3"/>
      <c r="JX41" s="6"/>
      <c r="JY41" s="8"/>
      <c r="KK41" s="9"/>
      <c r="KM41" s="16"/>
      <c r="KN41" s="16"/>
      <c r="KP41" s="3"/>
      <c r="KQ41" s="3"/>
      <c r="KR41" s="6"/>
      <c r="KS41" s="8"/>
      <c r="LE41" s="9"/>
      <c r="LG41" s="16"/>
      <c r="LH41" s="16"/>
      <c r="LJ41" s="3"/>
      <c r="LK41" s="3"/>
      <c r="LL41" s="6"/>
      <c r="LM41" s="8"/>
      <c r="LY41" s="9"/>
      <c r="MA41" s="16"/>
      <c r="MB41" s="16"/>
      <c r="MD41" s="3"/>
      <c r="ME41" s="3"/>
      <c r="MF41" s="6"/>
      <c r="MG41" s="8"/>
      <c r="MS41" s="9"/>
      <c r="MU41" s="16"/>
      <c r="MV41" s="16"/>
      <c r="MX41" s="3"/>
      <c r="MY41" s="3"/>
      <c r="MZ41" s="6"/>
      <c r="NA41" s="8"/>
      <c r="NM41" s="9"/>
      <c r="NO41" s="16"/>
      <c r="NP41" s="16"/>
      <c r="NR41" s="3"/>
      <c r="NS41" s="3"/>
      <c r="NT41" s="6"/>
      <c r="NU41" s="8"/>
      <c r="OG41" s="9"/>
      <c r="OI41" s="16"/>
      <c r="OJ41" s="16"/>
      <c r="OL41" s="3"/>
      <c r="OM41" s="3"/>
      <c r="ON41" s="6"/>
      <c r="OO41" s="8"/>
      <c r="PA41" s="9"/>
      <c r="PC41" s="16"/>
      <c r="PD41" s="16"/>
    </row>
    <row r="42" spans="1:420" ht="259.2" x14ac:dyDescent="0.3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9" t="s">
        <v>8315</v>
      </c>
      <c r="R42" t="s">
        <v>8316</v>
      </c>
      <c r="S42" s="16">
        <v>42060.683935185181</v>
      </c>
      <c r="T42" s="16">
        <v>42090.642268518524</v>
      </c>
      <c r="V42" s="3"/>
      <c r="W42" s="3"/>
      <c r="X42" s="6"/>
      <c r="Y42" s="8"/>
      <c r="AK42" s="9"/>
      <c r="AM42" s="16"/>
      <c r="AN42" s="16"/>
      <c r="AP42" s="3"/>
      <c r="AQ42" s="3"/>
      <c r="AR42" s="6"/>
      <c r="AS42" s="8"/>
      <c r="BE42" s="9"/>
      <c r="BG42" s="16"/>
      <c r="BH42" s="16"/>
      <c r="BJ42" s="3"/>
      <c r="BK42" s="3"/>
      <c r="BL42" s="6"/>
      <c r="BM42" s="8"/>
      <c r="BY42" s="9"/>
      <c r="CA42" s="16"/>
      <c r="CB42" s="16"/>
      <c r="CD42" s="3"/>
      <c r="CE42" s="3"/>
      <c r="CF42" s="6"/>
      <c r="CG42" s="8"/>
      <c r="CS42" s="9"/>
      <c r="CU42" s="16"/>
      <c r="CV42" s="16"/>
      <c r="CX42" s="3"/>
      <c r="CY42" s="3"/>
      <c r="CZ42" s="6"/>
      <c r="DA42" s="8"/>
      <c r="DM42" s="9"/>
      <c r="DO42" s="16"/>
      <c r="DP42" s="16"/>
      <c r="DR42" s="3"/>
      <c r="DS42" s="3"/>
      <c r="DT42" s="6"/>
      <c r="DU42" s="8"/>
      <c r="EG42" s="9"/>
      <c r="EI42" s="16"/>
      <c r="EJ42" s="16"/>
      <c r="EL42" s="3"/>
      <c r="EM42" s="3"/>
      <c r="EN42" s="6"/>
      <c r="EO42" s="8"/>
      <c r="FA42" s="9"/>
      <c r="FC42" s="16"/>
      <c r="FD42" s="16"/>
      <c r="FF42" s="3"/>
      <c r="FG42" s="3"/>
      <c r="FH42" s="6"/>
      <c r="FI42" s="8"/>
      <c r="FU42" s="9"/>
      <c r="FW42" s="16"/>
      <c r="FX42" s="16"/>
      <c r="FZ42" s="3"/>
      <c r="GA42" s="3"/>
      <c r="GB42" s="6"/>
      <c r="GC42" s="8"/>
      <c r="GO42" s="9"/>
      <c r="GQ42" s="16"/>
      <c r="GR42" s="16"/>
      <c r="GT42" s="3"/>
      <c r="GU42" s="3"/>
      <c r="GV42" s="6"/>
      <c r="GW42" s="8"/>
      <c r="HI42" s="9"/>
      <c r="HK42" s="16"/>
      <c r="HL42" s="16"/>
      <c r="HN42" s="3"/>
      <c r="HO42" s="3"/>
      <c r="HP42" s="6"/>
      <c r="HQ42" s="8"/>
      <c r="IC42" s="9"/>
      <c r="IE42" s="16"/>
      <c r="IF42" s="16"/>
      <c r="IH42" s="3"/>
      <c r="II42" s="3"/>
      <c r="IJ42" s="6"/>
      <c r="IK42" s="8"/>
      <c r="IW42" s="9"/>
      <c r="IY42" s="16"/>
      <c r="IZ42" s="16"/>
      <c r="JB42" s="3"/>
      <c r="JC42" s="3"/>
      <c r="JD42" s="6"/>
      <c r="JE42" s="8"/>
      <c r="JQ42" s="9"/>
      <c r="JS42" s="16"/>
      <c r="JT42" s="16"/>
      <c r="JV42" s="3"/>
      <c r="JW42" s="3"/>
      <c r="JX42" s="6"/>
      <c r="JY42" s="8"/>
      <c r="KK42" s="9"/>
      <c r="KM42" s="16"/>
      <c r="KN42" s="16"/>
      <c r="KP42" s="3"/>
      <c r="KQ42" s="3"/>
      <c r="KR42" s="6"/>
      <c r="KS42" s="8"/>
      <c r="LE42" s="9"/>
      <c r="LG42" s="16"/>
      <c r="LH42" s="16"/>
      <c r="LJ42" s="3"/>
      <c r="LK42" s="3"/>
      <c r="LL42" s="6"/>
      <c r="LM42" s="8"/>
      <c r="LY42" s="9"/>
      <c r="MA42" s="16"/>
      <c r="MB42" s="16"/>
      <c r="MD42" s="3"/>
      <c r="ME42" s="3"/>
      <c r="MF42" s="6"/>
      <c r="MG42" s="8"/>
      <c r="MS42" s="9"/>
      <c r="MU42" s="16"/>
      <c r="MV42" s="16"/>
      <c r="MX42" s="3"/>
      <c r="MY42" s="3"/>
      <c r="MZ42" s="6"/>
      <c r="NA42" s="8"/>
      <c r="NM42" s="9"/>
      <c r="NO42" s="16"/>
      <c r="NP42" s="16"/>
      <c r="NR42" s="3"/>
      <c r="NS42" s="3"/>
      <c r="NT42" s="6"/>
      <c r="NU42" s="8"/>
      <c r="OG42" s="9"/>
      <c r="OI42" s="16"/>
      <c r="OJ42" s="16"/>
      <c r="OL42" s="3"/>
      <c r="OM42" s="3"/>
      <c r="ON42" s="6"/>
      <c r="OO42" s="8"/>
      <c r="PA42" s="9"/>
      <c r="PC42" s="16"/>
      <c r="PD42" s="16"/>
    </row>
    <row r="43" spans="1:420" ht="201.6" x14ac:dyDescent="0.3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9" t="s">
        <v>8315</v>
      </c>
      <c r="R43" t="s">
        <v>8316</v>
      </c>
      <c r="S43" s="16">
        <v>42136.270787037036</v>
      </c>
      <c r="T43" s="16">
        <v>42168.071527777778</v>
      </c>
      <c r="V43" s="3"/>
      <c r="W43" s="3"/>
      <c r="X43" s="6"/>
      <c r="Y43" s="8"/>
      <c r="AK43" s="9"/>
      <c r="AM43" s="16"/>
      <c r="AN43" s="16"/>
      <c r="AP43" s="3"/>
      <c r="AQ43" s="3"/>
      <c r="AR43" s="6"/>
      <c r="AS43" s="8"/>
      <c r="BE43" s="9"/>
      <c r="BG43" s="16"/>
      <c r="BH43" s="16"/>
      <c r="BJ43" s="3"/>
      <c r="BK43" s="3"/>
      <c r="BL43" s="6"/>
      <c r="BM43" s="8"/>
      <c r="BY43" s="9"/>
      <c r="CA43" s="16"/>
      <c r="CB43" s="16"/>
      <c r="CD43" s="3"/>
      <c r="CE43" s="3"/>
      <c r="CF43" s="6"/>
      <c r="CG43" s="8"/>
      <c r="CS43" s="9"/>
      <c r="CU43" s="16"/>
      <c r="CV43" s="16"/>
      <c r="CX43" s="3"/>
      <c r="CY43" s="3"/>
      <c r="CZ43" s="6"/>
      <c r="DA43" s="8"/>
      <c r="DM43" s="9"/>
      <c r="DO43" s="16"/>
      <c r="DP43" s="16"/>
      <c r="DR43" s="3"/>
      <c r="DS43" s="3"/>
      <c r="DT43" s="6"/>
      <c r="DU43" s="8"/>
      <c r="EG43" s="9"/>
      <c r="EI43" s="16"/>
      <c r="EJ43" s="16"/>
      <c r="EL43" s="3"/>
      <c r="EM43" s="3"/>
      <c r="EN43" s="6"/>
      <c r="EO43" s="8"/>
      <c r="FA43" s="9"/>
      <c r="FC43" s="16"/>
      <c r="FD43" s="16"/>
      <c r="FF43" s="3"/>
      <c r="FG43" s="3"/>
      <c r="FH43" s="6"/>
      <c r="FI43" s="8"/>
      <c r="FU43" s="9"/>
      <c r="FW43" s="16"/>
      <c r="FX43" s="16"/>
      <c r="FZ43" s="3"/>
      <c r="GA43" s="3"/>
      <c r="GB43" s="6"/>
      <c r="GC43" s="8"/>
      <c r="GO43" s="9"/>
      <c r="GQ43" s="16"/>
      <c r="GR43" s="16"/>
      <c r="GT43" s="3"/>
      <c r="GU43" s="3"/>
      <c r="GV43" s="6"/>
      <c r="GW43" s="8"/>
      <c r="HI43" s="9"/>
      <c r="HK43" s="16"/>
      <c r="HL43" s="16"/>
      <c r="HN43" s="3"/>
      <c r="HO43" s="3"/>
      <c r="HP43" s="6"/>
      <c r="HQ43" s="8"/>
      <c r="IC43" s="9"/>
      <c r="IE43" s="16"/>
      <c r="IF43" s="16"/>
      <c r="IH43" s="3"/>
      <c r="II43" s="3"/>
      <c r="IJ43" s="6"/>
      <c r="IK43" s="8"/>
      <c r="IW43" s="9"/>
      <c r="IY43" s="16"/>
      <c r="IZ43" s="16"/>
      <c r="JB43" s="3"/>
      <c r="JC43" s="3"/>
      <c r="JD43" s="6"/>
      <c r="JE43" s="8"/>
      <c r="JQ43" s="9"/>
      <c r="JS43" s="16"/>
      <c r="JT43" s="16"/>
      <c r="JV43" s="3"/>
      <c r="JW43" s="3"/>
      <c r="JX43" s="6"/>
      <c r="JY43" s="8"/>
      <c r="KK43" s="9"/>
      <c r="KM43" s="16"/>
      <c r="KN43" s="16"/>
      <c r="KP43" s="3"/>
      <c r="KQ43" s="3"/>
      <c r="KR43" s="6"/>
      <c r="KS43" s="8"/>
      <c r="LE43" s="9"/>
      <c r="LG43" s="16"/>
      <c r="LH43" s="16"/>
      <c r="LJ43" s="3"/>
      <c r="LK43" s="3"/>
      <c r="LL43" s="6"/>
      <c r="LM43" s="8"/>
      <c r="LY43" s="9"/>
      <c r="MA43" s="16"/>
      <c r="MB43" s="16"/>
      <c r="MD43" s="3"/>
      <c r="ME43" s="3"/>
      <c r="MF43" s="6"/>
      <c r="MG43" s="8"/>
      <c r="MS43" s="9"/>
      <c r="MU43" s="16"/>
      <c r="MV43" s="16"/>
      <c r="MX43" s="3"/>
      <c r="MY43" s="3"/>
      <c r="MZ43" s="6"/>
      <c r="NA43" s="8"/>
      <c r="NM43" s="9"/>
      <c r="NO43" s="16"/>
      <c r="NP43" s="16"/>
      <c r="NR43" s="3"/>
      <c r="NS43" s="3"/>
      <c r="NT43" s="6"/>
      <c r="NU43" s="8"/>
      <c r="OG43" s="9"/>
      <c r="OI43" s="16"/>
      <c r="OJ43" s="16"/>
      <c r="OL43" s="3"/>
      <c r="OM43" s="3"/>
      <c r="ON43" s="6"/>
      <c r="OO43" s="8"/>
      <c r="PA43" s="9"/>
      <c r="PC43" s="16"/>
      <c r="PD43" s="16"/>
    </row>
    <row r="44" spans="1:420" ht="230.4" x14ac:dyDescent="0.3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9" t="s">
        <v>8315</v>
      </c>
      <c r="R44" t="s">
        <v>8316</v>
      </c>
      <c r="S44" s="16">
        <v>42171.034861111111</v>
      </c>
      <c r="T44" s="16">
        <v>42195.291666666672</v>
      </c>
      <c r="V44" s="3"/>
      <c r="W44" s="3"/>
      <c r="X44" s="6"/>
      <c r="Y44" s="8"/>
      <c r="AK44" s="9"/>
      <c r="AM44" s="16"/>
      <c r="AN44" s="16"/>
      <c r="AP44" s="3"/>
      <c r="AQ44" s="3"/>
      <c r="AR44" s="6"/>
      <c r="AS44" s="8"/>
      <c r="BE44" s="9"/>
      <c r="BG44" s="16"/>
      <c r="BH44" s="16"/>
      <c r="BJ44" s="3"/>
      <c r="BK44" s="3"/>
      <c r="BL44" s="6"/>
      <c r="BM44" s="8"/>
      <c r="BY44" s="9"/>
      <c r="CA44" s="16"/>
      <c r="CB44" s="16"/>
      <c r="CD44" s="3"/>
      <c r="CE44" s="3"/>
      <c r="CF44" s="6"/>
      <c r="CG44" s="8"/>
      <c r="CS44" s="9"/>
      <c r="CU44" s="16"/>
      <c r="CV44" s="16"/>
      <c r="CX44" s="3"/>
      <c r="CY44" s="3"/>
      <c r="CZ44" s="6"/>
      <c r="DA44" s="8"/>
      <c r="DM44" s="9"/>
      <c r="DO44" s="16"/>
      <c r="DP44" s="16"/>
      <c r="DR44" s="3"/>
      <c r="DS44" s="3"/>
      <c r="DT44" s="6"/>
      <c r="DU44" s="8"/>
      <c r="EG44" s="9"/>
      <c r="EI44" s="16"/>
      <c r="EJ44" s="16"/>
      <c r="EL44" s="3"/>
      <c r="EM44" s="3"/>
      <c r="EN44" s="6"/>
      <c r="EO44" s="8"/>
      <c r="FA44" s="9"/>
      <c r="FC44" s="16"/>
      <c r="FD44" s="16"/>
      <c r="FF44" s="3"/>
      <c r="FG44" s="3"/>
      <c r="FH44" s="6"/>
      <c r="FI44" s="8"/>
      <c r="FU44" s="9"/>
      <c r="FW44" s="16"/>
      <c r="FX44" s="16"/>
      <c r="FZ44" s="3"/>
      <c r="GA44" s="3"/>
      <c r="GB44" s="6"/>
      <c r="GC44" s="8"/>
      <c r="GO44" s="9"/>
      <c r="GQ44" s="16"/>
      <c r="GR44" s="16"/>
      <c r="GT44" s="3"/>
      <c r="GU44" s="3"/>
      <c r="GV44" s="6"/>
      <c r="GW44" s="8"/>
      <c r="HI44" s="9"/>
      <c r="HK44" s="16"/>
      <c r="HL44" s="16"/>
      <c r="HN44" s="3"/>
      <c r="HO44" s="3"/>
      <c r="HP44" s="6"/>
      <c r="HQ44" s="8"/>
      <c r="IC44" s="9"/>
      <c r="IE44" s="16"/>
      <c r="IF44" s="16"/>
      <c r="IH44" s="3"/>
      <c r="II44" s="3"/>
      <c r="IJ44" s="6"/>
      <c r="IK44" s="8"/>
      <c r="IW44" s="9"/>
      <c r="IY44" s="16"/>
      <c r="IZ44" s="16"/>
      <c r="JB44" s="3"/>
      <c r="JC44" s="3"/>
      <c r="JD44" s="6"/>
      <c r="JE44" s="8"/>
      <c r="JQ44" s="9"/>
      <c r="JS44" s="16"/>
      <c r="JT44" s="16"/>
      <c r="JV44" s="3"/>
      <c r="JW44" s="3"/>
      <c r="JX44" s="6"/>
      <c r="JY44" s="8"/>
      <c r="KK44" s="9"/>
      <c r="KM44" s="16"/>
      <c r="KN44" s="16"/>
      <c r="KP44" s="3"/>
      <c r="KQ44" s="3"/>
      <c r="KR44" s="6"/>
      <c r="KS44" s="8"/>
      <c r="LE44" s="9"/>
      <c r="LG44" s="16"/>
      <c r="LH44" s="16"/>
      <c r="LJ44" s="3"/>
      <c r="LK44" s="3"/>
      <c r="LL44" s="6"/>
      <c r="LM44" s="8"/>
      <c r="LY44" s="9"/>
      <c r="MA44" s="16"/>
      <c r="MB44" s="16"/>
      <c r="MD44" s="3"/>
      <c r="ME44" s="3"/>
      <c r="MF44" s="6"/>
      <c r="MG44" s="8"/>
      <c r="MS44" s="9"/>
      <c r="MU44" s="16"/>
      <c r="MV44" s="16"/>
      <c r="MX44" s="3"/>
      <c r="MY44" s="3"/>
      <c r="MZ44" s="6"/>
      <c r="NA44" s="8"/>
      <c r="NM44" s="9"/>
      <c r="NO44" s="16"/>
      <c r="NP44" s="16"/>
      <c r="NR44" s="3"/>
      <c r="NS44" s="3"/>
      <c r="NT44" s="6"/>
      <c r="NU44" s="8"/>
      <c r="OG44" s="9"/>
      <c r="OI44" s="16"/>
      <c r="OJ44" s="16"/>
      <c r="OL44" s="3"/>
      <c r="OM44" s="3"/>
      <c r="ON44" s="6"/>
      <c r="OO44" s="8"/>
      <c r="PA44" s="9"/>
      <c r="PC44" s="16"/>
      <c r="PD44" s="16"/>
    </row>
    <row r="45" spans="1:420" ht="244.8" x14ac:dyDescent="0.3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9" t="s">
        <v>8315</v>
      </c>
      <c r="R45" t="s">
        <v>8316</v>
      </c>
      <c r="S45" s="16">
        <v>42494.683634259258</v>
      </c>
      <c r="T45" s="16">
        <v>42524.6875</v>
      </c>
      <c r="V45" s="3"/>
      <c r="W45" s="3"/>
      <c r="X45" s="6"/>
      <c r="Y45" s="8"/>
      <c r="AK45" s="9"/>
      <c r="AM45" s="16"/>
      <c r="AN45" s="16"/>
      <c r="AP45" s="3"/>
      <c r="AQ45" s="3"/>
      <c r="AR45" s="6"/>
      <c r="AS45" s="8"/>
      <c r="BE45" s="9"/>
      <c r="BG45" s="16"/>
      <c r="BH45" s="16"/>
      <c r="BJ45" s="3"/>
      <c r="BK45" s="3"/>
      <c r="BL45" s="6"/>
      <c r="BM45" s="8"/>
      <c r="BY45" s="9"/>
      <c r="CA45" s="16"/>
      <c r="CB45" s="16"/>
      <c r="CD45" s="3"/>
      <c r="CE45" s="3"/>
      <c r="CF45" s="6"/>
      <c r="CG45" s="8"/>
      <c r="CS45" s="9"/>
      <c r="CU45" s="16"/>
      <c r="CV45" s="16"/>
      <c r="CX45" s="3"/>
      <c r="CY45" s="3"/>
      <c r="CZ45" s="6"/>
      <c r="DA45" s="8"/>
      <c r="DM45" s="9"/>
      <c r="DO45" s="16"/>
      <c r="DP45" s="16"/>
      <c r="DR45" s="3"/>
      <c r="DS45" s="3"/>
      <c r="DT45" s="6"/>
      <c r="DU45" s="8"/>
      <c r="EG45" s="9"/>
      <c r="EI45" s="16"/>
      <c r="EJ45" s="16"/>
      <c r="EL45" s="3"/>
      <c r="EM45" s="3"/>
      <c r="EN45" s="6"/>
      <c r="EO45" s="8"/>
      <c r="FA45" s="9"/>
      <c r="FC45" s="16"/>
      <c r="FD45" s="16"/>
      <c r="FF45" s="3"/>
      <c r="FG45" s="3"/>
      <c r="FH45" s="6"/>
      <c r="FI45" s="8"/>
      <c r="FU45" s="9"/>
      <c r="FW45" s="16"/>
      <c r="FX45" s="16"/>
      <c r="FZ45" s="3"/>
      <c r="GA45" s="3"/>
      <c r="GB45" s="6"/>
      <c r="GC45" s="8"/>
      <c r="GO45" s="9"/>
      <c r="GQ45" s="16"/>
      <c r="GR45" s="16"/>
      <c r="GT45" s="3"/>
      <c r="GU45" s="3"/>
      <c r="GV45" s="6"/>
      <c r="GW45" s="8"/>
      <c r="HI45" s="9"/>
      <c r="HK45" s="16"/>
      <c r="HL45" s="16"/>
      <c r="HN45" s="3"/>
      <c r="HO45" s="3"/>
      <c r="HP45" s="6"/>
      <c r="HQ45" s="8"/>
      <c r="IC45" s="9"/>
      <c r="IE45" s="16"/>
      <c r="IF45" s="16"/>
      <c r="IH45" s="3"/>
      <c r="II45" s="3"/>
      <c r="IJ45" s="6"/>
      <c r="IK45" s="8"/>
      <c r="IW45" s="9"/>
      <c r="IY45" s="16"/>
      <c r="IZ45" s="16"/>
      <c r="JB45" s="3"/>
      <c r="JC45" s="3"/>
      <c r="JD45" s="6"/>
      <c r="JE45" s="8"/>
      <c r="JQ45" s="9"/>
      <c r="JS45" s="16"/>
      <c r="JT45" s="16"/>
      <c r="JV45" s="3"/>
      <c r="JW45" s="3"/>
      <c r="JX45" s="6"/>
      <c r="JY45" s="8"/>
      <c r="KK45" s="9"/>
      <c r="KM45" s="16"/>
      <c r="KN45" s="16"/>
      <c r="KP45" s="3"/>
      <c r="KQ45" s="3"/>
      <c r="KR45" s="6"/>
      <c r="KS45" s="8"/>
      <c r="LE45" s="9"/>
      <c r="LG45" s="16"/>
      <c r="LH45" s="16"/>
      <c r="LJ45" s="3"/>
      <c r="LK45" s="3"/>
      <c r="LL45" s="6"/>
      <c r="LM45" s="8"/>
      <c r="LY45" s="9"/>
      <c r="MA45" s="16"/>
      <c r="MB45" s="16"/>
      <c r="MD45" s="3"/>
      <c r="ME45" s="3"/>
      <c r="MF45" s="6"/>
      <c r="MG45" s="8"/>
      <c r="MS45" s="9"/>
      <c r="MU45" s="16"/>
      <c r="MV45" s="16"/>
      <c r="MX45" s="3"/>
      <c r="MY45" s="3"/>
      <c r="MZ45" s="6"/>
      <c r="NA45" s="8"/>
      <c r="NM45" s="9"/>
      <c r="NO45" s="16"/>
      <c r="NP45" s="16"/>
      <c r="NR45" s="3"/>
      <c r="NS45" s="3"/>
      <c r="NT45" s="6"/>
      <c r="NU45" s="8"/>
      <c r="OG45" s="9"/>
      <c r="OI45" s="16"/>
      <c r="OJ45" s="16"/>
      <c r="OL45" s="3"/>
      <c r="OM45" s="3"/>
      <c r="ON45" s="6"/>
      <c r="OO45" s="8"/>
      <c r="PA45" s="9"/>
      <c r="PC45" s="16"/>
      <c r="PD45" s="16"/>
    </row>
    <row r="46" spans="1:420" ht="144" x14ac:dyDescent="0.3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9" t="s">
        <v>8315</v>
      </c>
      <c r="R46" t="s">
        <v>8316</v>
      </c>
      <c r="S46" s="16">
        <v>41758.839675925927</v>
      </c>
      <c r="T46" s="16">
        <v>41771.165972222225</v>
      </c>
      <c r="V46" s="3"/>
      <c r="W46" s="3"/>
      <c r="X46" s="6"/>
      <c r="Y46" s="8"/>
      <c r="AK46" s="9"/>
      <c r="AM46" s="16"/>
      <c r="AN46" s="16"/>
      <c r="AP46" s="3"/>
      <c r="AQ46" s="3"/>
      <c r="AR46" s="6"/>
      <c r="AS46" s="8"/>
      <c r="BE46" s="9"/>
      <c r="BG46" s="16"/>
      <c r="BH46" s="16"/>
      <c r="BJ46" s="3"/>
      <c r="BK46" s="3"/>
      <c r="BL46" s="6"/>
      <c r="BM46" s="8"/>
      <c r="BY46" s="9"/>
      <c r="CA46" s="16"/>
      <c r="CB46" s="16"/>
      <c r="CD46" s="3"/>
      <c r="CE46" s="3"/>
      <c r="CF46" s="6"/>
      <c r="CG46" s="8"/>
      <c r="CS46" s="9"/>
      <c r="CU46" s="16"/>
      <c r="CV46" s="16"/>
      <c r="CX46" s="3"/>
      <c r="CY46" s="3"/>
      <c r="CZ46" s="6"/>
      <c r="DA46" s="8"/>
      <c r="DM46" s="9"/>
      <c r="DO46" s="16"/>
      <c r="DP46" s="16"/>
      <c r="DR46" s="3"/>
      <c r="DS46" s="3"/>
      <c r="DT46" s="6"/>
      <c r="DU46" s="8"/>
      <c r="EG46" s="9"/>
      <c r="EI46" s="16"/>
      <c r="EJ46" s="16"/>
      <c r="EL46" s="3"/>
      <c r="EM46" s="3"/>
      <c r="EN46" s="6"/>
      <c r="EO46" s="8"/>
      <c r="FA46" s="9"/>
      <c r="FC46" s="16"/>
      <c r="FD46" s="16"/>
      <c r="FF46" s="3"/>
      <c r="FG46" s="3"/>
      <c r="FH46" s="6"/>
      <c r="FI46" s="8"/>
      <c r="FU46" s="9"/>
      <c r="FW46" s="16"/>
      <c r="FX46" s="16"/>
      <c r="FZ46" s="3"/>
      <c r="GA46" s="3"/>
      <c r="GB46" s="6"/>
      <c r="GC46" s="8"/>
      <c r="GO46" s="9"/>
      <c r="GQ46" s="16"/>
      <c r="GR46" s="16"/>
      <c r="GT46" s="3"/>
      <c r="GU46" s="3"/>
      <c r="GV46" s="6"/>
      <c r="GW46" s="8"/>
      <c r="HI46" s="9"/>
      <c r="HK46" s="16"/>
      <c r="HL46" s="16"/>
      <c r="HN46" s="3"/>
      <c r="HO46" s="3"/>
      <c r="HP46" s="6"/>
      <c r="HQ46" s="8"/>
      <c r="IC46" s="9"/>
      <c r="IE46" s="16"/>
      <c r="IF46" s="16"/>
      <c r="IH46" s="3"/>
      <c r="II46" s="3"/>
      <c r="IJ46" s="6"/>
      <c r="IK46" s="8"/>
      <c r="IW46" s="9"/>
      <c r="IY46" s="16"/>
      <c r="IZ46" s="16"/>
      <c r="JB46" s="3"/>
      <c r="JC46" s="3"/>
      <c r="JD46" s="6"/>
      <c r="JE46" s="8"/>
      <c r="JQ46" s="9"/>
      <c r="JS46" s="16"/>
      <c r="JT46" s="16"/>
      <c r="JV46" s="3"/>
      <c r="JW46" s="3"/>
      <c r="JX46" s="6"/>
      <c r="JY46" s="8"/>
      <c r="KK46" s="9"/>
      <c r="KM46" s="16"/>
      <c r="KN46" s="16"/>
      <c r="KP46" s="3"/>
      <c r="KQ46" s="3"/>
      <c r="KR46" s="6"/>
      <c r="KS46" s="8"/>
      <c r="LE46" s="9"/>
      <c r="LG46" s="16"/>
      <c r="LH46" s="16"/>
      <c r="LJ46" s="3"/>
      <c r="LK46" s="3"/>
      <c r="LL46" s="6"/>
      <c r="LM46" s="8"/>
      <c r="LY46" s="9"/>
      <c r="MA46" s="16"/>
      <c r="MB46" s="16"/>
      <c r="MD46" s="3"/>
      <c r="ME46" s="3"/>
      <c r="MF46" s="6"/>
      <c r="MG46" s="8"/>
      <c r="MS46" s="9"/>
      <c r="MU46" s="16"/>
      <c r="MV46" s="16"/>
      <c r="MX46" s="3"/>
      <c r="MY46" s="3"/>
      <c r="MZ46" s="6"/>
      <c r="NA46" s="8"/>
      <c r="NM46" s="9"/>
      <c r="NO46" s="16"/>
      <c r="NP46" s="16"/>
      <c r="NR46" s="3"/>
      <c r="NS46" s="3"/>
      <c r="NT46" s="6"/>
      <c r="NU46" s="8"/>
      <c r="OG46" s="9"/>
      <c r="OI46" s="16"/>
      <c r="OJ46" s="16"/>
      <c r="OL46" s="3"/>
      <c r="OM46" s="3"/>
      <c r="ON46" s="6"/>
      <c r="OO46" s="8"/>
      <c r="PA46" s="9"/>
      <c r="PC46" s="16"/>
      <c r="PD46" s="16"/>
    </row>
    <row r="47" spans="1:420" ht="172.8" x14ac:dyDescent="0.3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9" t="s">
        <v>8315</v>
      </c>
      <c r="R47" t="s">
        <v>8316</v>
      </c>
      <c r="S47" s="16">
        <v>42171.824884259258</v>
      </c>
      <c r="T47" s="16">
        <v>42201.824884259258</v>
      </c>
      <c r="V47" s="3"/>
      <c r="W47" s="3"/>
      <c r="X47" s="6"/>
      <c r="Y47" s="8"/>
      <c r="AK47" s="9"/>
      <c r="AM47" s="16"/>
      <c r="AN47" s="16"/>
      <c r="AP47" s="3"/>
      <c r="AQ47" s="3"/>
      <c r="AR47" s="6"/>
      <c r="AS47" s="8"/>
      <c r="BE47" s="9"/>
      <c r="BG47" s="16"/>
      <c r="BH47" s="16"/>
      <c r="BJ47" s="3"/>
      <c r="BK47" s="3"/>
      <c r="BL47" s="6"/>
      <c r="BM47" s="8"/>
      <c r="BY47" s="9"/>
      <c r="CA47" s="16"/>
      <c r="CB47" s="16"/>
      <c r="CD47" s="3"/>
      <c r="CE47" s="3"/>
      <c r="CF47" s="6"/>
      <c r="CG47" s="8"/>
      <c r="CS47" s="9"/>
      <c r="CU47" s="16"/>
      <c r="CV47" s="16"/>
      <c r="CX47" s="3"/>
      <c r="CY47" s="3"/>
      <c r="CZ47" s="6"/>
      <c r="DA47" s="8"/>
      <c r="DM47" s="9"/>
      <c r="DO47" s="16"/>
      <c r="DP47" s="16"/>
      <c r="DR47" s="3"/>
      <c r="DS47" s="3"/>
      <c r="DT47" s="6"/>
      <c r="DU47" s="8"/>
      <c r="EG47" s="9"/>
      <c r="EI47" s="16"/>
      <c r="EJ47" s="16"/>
      <c r="EL47" s="3"/>
      <c r="EM47" s="3"/>
      <c r="EN47" s="6"/>
      <c r="EO47" s="8"/>
      <c r="FA47" s="9"/>
      <c r="FC47" s="16"/>
      <c r="FD47" s="16"/>
      <c r="FF47" s="3"/>
      <c r="FG47" s="3"/>
      <c r="FH47" s="6"/>
      <c r="FI47" s="8"/>
      <c r="FU47" s="9"/>
      <c r="FW47" s="16"/>
      <c r="FX47" s="16"/>
      <c r="FZ47" s="3"/>
      <c r="GA47" s="3"/>
      <c r="GB47" s="6"/>
      <c r="GC47" s="8"/>
      <c r="GO47" s="9"/>
      <c r="GQ47" s="16"/>
      <c r="GR47" s="16"/>
      <c r="GT47" s="3"/>
      <c r="GU47" s="3"/>
      <c r="GV47" s="6"/>
      <c r="GW47" s="8"/>
      <c r="HI47" s="9"/>
      <c r="HK47" s="16"/>
      <c r="HL47" s="16"/>
      <c r="HN47" s="3"/>
      <c r="HO47" s="3"/>
      <c r="HP47" s="6"/>
      <c r="HQ47" s="8"/>
      <c r="IC47" s="9"/>
      <c r="IE47" s="16"/>
      <c r="IF47" s="16"/>
      <c r="IH47" s="3"/>
      <c r="II47" s="3"/>
      <c r="IJ47" s="6"/>
      <c r="IK47" s="8"/>
      <c r="IW47" s="9"/>
      <c r="IY47" s="16"/>
      <c r="IZ47" s="16"/>
      <c r="JB47" s="3"/>
      <c r="JC47" s="3"/>
      <c r="JD47" s="6"/>
      <c r="JE47" s="8"/>
      <c r="JQ47" s="9"/>
      <c r="JS47" s="16"/>
      <c r="JT47" s="16"/>
      <c r="JV47" s="3"/>
      <c r="JW47" s="3"/>
      <c r="JX47" s="6"/>
      <c r="JY47" s="8"/>
      <c r="KK47" s="9"/>
      <c r="KM47" s="16"/>
      <c r="KN47" s="16"/>
      <c r="KP47" s="3"/>
      <c r="KQ47" s="3"/>
      <c r="KR47" s="6"/>
      <c r="KS47" s="8"/>
      <c r="LE47" s="9"/>
      <c r="LG47" s="16"/>
      <c r="LH47" s="16"/>
      <c r="LJ47" s="3"/>
      <c r="LK47" s="3"/>
      <c r="LL47" s="6"/>
      <c r="LM47" s="8"/>
      <c r="LY47" s="9"/>
      <c r="MA47" s="16"/>
      <c r="MB47" s="16"/>
      <c r="MD47" s="3"/>
      <c r="ME47" s="3"/>
      <c r="MF47" s="6"/>
      <c r="MG47" s="8"/>
      <c r="MS47" s="9"/>
      <c r="MU47" s="16"/>
      <c r="MV47" s="16"/>
      <c r="MX47" s="3"/>
      <c r="MY47" s="3"/>
      <c r="MZ47" s="6"/>
      <c r="NA47" s="8"/>
      <c r="NM47" s="9"/>
      <c r="NO47" s="16"/>
      <c r="NP47" s="16"/>
      <c r="NR47" s="3"/>
      <c r="NS47" s="3"/>
      <c r="NT47" s="6"/>
      <c r="NU47" s="8"/>
      <c r="OG47" s="9"/>
      <c r="OI47" s="16"/>
      <c r="OJ47" s="16"/>
      <c r="OL47" s="3"/>
      <c r="OM47" s="3"/>
      <c r="ON47" s="6"/>
      <c r="OO47" s="8"/>
      <c r="PA47" s="9"/>
      <c r="PC47" s="16"/>
      <c r="PD47" s="16"/>
    </row>
    <row r="48" spans="1:420" ht="86.4" x14ac:dyDescent="0.3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9" t="s">
        <v>8315</v>
      </c>
      <c r="R48" t="s">
        <v>8316</v>
      </c>
      <c r="S48" s="16">
        <v>42268.127696759257</v>
      </c>
      <c r="T48" s="16">
        <v>42288.083333333328</v>
      </c>
      <c r="V48" s="3"/>
      <c r="W48" s="3"/>
      <c r="X48" s="6"/>
      <c r="Y48" s="8"/>
      <c r="AK48" s="9"/>
      <c r="AM48" s="16"/>
      <c r="AN48" s="16"/>
      <c r="AP48" s="3"/>
      <c r="AQ48" s="3"/>
      <c r="AR48" s="6"/>
      <c r="AS48" s="8"/>
      <c r="BE48" s="9"/>
      <c r="BG48" s="16"/>
      <c r="BH48" s="16"/>
      <c r="BJ48" s="3"/>
      <c r="BK48" s="3"/>
      <c r="BL48" s="6"/>
      <c r="BM48" s="8"/>
      <c r="BY48" s="9"/>
      <c r="CA48" s="16"/>
      <c r="CB48" s="16"/>
      <c r="CD48" s="3"/>
      <c r="CE48" s="3"/>
      <c r="CF48" s="6"/>
      <c r="CG48" s="8"/>
      <c r="CS48" s="9"/>
      <c r="CU48" s="16"/>
      <c r="CV48" s="16"/>
      <c r="CX48" s="3"/>
      <c r="CY48" s="3"/>
      <c r="CZ48" s="6"/>
      <c r="DA48" s="8"/>
      <c r="DM48" s="9"/>
      <c r="DO48" s="16"/>
      <c r="DP48" s="16"/>
      <c r="DR48" s="3"/>
      <c r="DS48" s="3"/>
      <c r="DT48" s="6"/>
      <c r="DU48" s="8"/>
      <c r="EG48" s="9"/>
      <c r="EI48" s="16"/>
      <c r="EJ48" s="16"/>
      <c r="EL48" s="3"/>
      <c r="EM48" s="3"/>
      <c r="EN48" s="6"/>
      <c r="EO48" s="8"/>
      <c r="FA48" s="9"/>
      <c r="FC48" s="16"/>
      <c r="FD48" s="16"/>
      <c r="FF48" s="3"/>
      <c r="FG48" s="3"/>
      <c r="FH48" s="6"/>
      <c r="FI48" s="8"/>
      <c r="FU48" s="9"/>
      <c r="FW48" s="16"/>
      <c r="FX48" s="16"/>
      <c r="FZ48" s="3"/>
      <c r="GA48" s="3"/>
      <c r="GB48" s="6"/>
      <c r="GC48" s="8"/>
      <c r="GO48" s="9"/>
      <c r="GQ48" s="16"/>
      <c r="GR48" s="16"/>
      <c r="GT48" s="3"/>
      <c r="GU48" s="3"/>
      <c r="GV48" s="6"/>
      <c r="GW48" s="8"/>
      <c r="HI48" s="9"/>
      <c r="HK48" s="16"/>
      <c r="HL48" s="16"/>
      <c r="HN48" s="3"/>
      <c r="HO48" s="3"/>
      <c r="HP48" s="6"/>
      <c r="HQ48" s="8"/>
      <c r="IC48" s="9"/>
      <c r="IE48" s="16"/>
      <c r="IF48" s="16"/>
      <c r="IH48" s="3"/>
      <c r="II48" s="3"/>
      <c r="IJ48" s="6"/>
      <c r="IK48" s="8"/>
      <c r="IW48" s="9"/>
      <c r="IY48" s="16"/>
      <c r="IZ48" s="16"/>
      <c r="JB48" s="3"/>
      <c r="JC48" s="3"/>
      <c r="JD48" s="6"/>
      <c r="JE48" s="8"/>
      <c r="JQ48" s="9"/>
      <c r="JS48" s="16"/>
      <c r="JT48" s="16"/>
      <c r="JV48" s="3"/>
      <c r="JW48" s="3"/>
      <c r="JX48" s="6"/>
      <c r="JY48" s="8"/>
      <c r="KK48" s="9"/>
      <c r="KM48" s="16"/>
      <c r="KN48" s="16"/>
      <c r="KP48" s="3"/>
      <c r="KQ48" s="3"/>
      <c r="KR48" s="6"/>
      <c r="KS48" s="8"/>
      <c r="LE48" s="9"/>
      <c r="LG48" s="16"/>
      <c r="LH48" s="16"/>
      <c r="LJ48" s="3"/>
      <c r="LK48" s="3"/>
      <c r="LL48" s="6"/>
      <c r="LM48" s="8"/>
      <c r="LY48" s="9"/>
      <c r="MA48" s="16"/>
      <c r="MB48" s="16"/>
      <c r="MD48" s="3"/>
      <c r="ME48" s="3"/>
      <c r="MF48" s="6"/>
      <c r="MG48" s="8"/>
      <c r="MS48" s="9"/>
      <c r="MU48" s="16"/>
      <c r="MV48" s="16"/>
      <c r="MX48" s="3"/>
      <c r="MY48" s="3"/>
      <c r="MZ48" s="6"/>
      <c r="NA48" s="8"/>
      <c r="NM48" s="9"/>
      <c r="NO48" s="16"/>
      <c r="NP48" s="16"/>
      <c r="NR48" s="3"/>
      <c r="NS48" s="3"/>
      <c r="NT48" s="6"/>
      <c r="NU48" s="8"/>
      <c r="OG48" s="9"/>
      <c r="OI48" s="16"/>
      <c r="OJ48" s="16"/>
      <c r="OL48" s="3"/>
      <c r="OM48" s="3"/>
      <c r="ON48" s="6"/>
      <c r="OO48" s="8"/>
      <c r="PA48" s="9"/>
      <c r="PC48" s="16"/>
      <c r="PD48" s="16"/>
    </row>
    <row r="49" spans="1:420" ht="259.2" x14ac:dyDescent="0.3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9" t="s">
        <v>8315</v>
      </c>
      <c r="R49" t="s">
        <v>8316</v>
      </c>
      <c r="S49" s="16">
        <v>42746.261782407411</v>
      </c>
      <c r="T49" s="16">
        <v>42784.207638888889</v>
      </c>
      <c r="V49" s="3"/>
      <c r="W49" s="3"/>
      <c r="X49" s="6"/>
      <c r="Y49" s="8"/>
      <c r="AK49" s="9"/>
      <c r="AM49" s="16"/>
      <c r="AN49" s="16"/>
      <c r="AP49" s="3"/>
      <c r="AQ49" s="3"/>
      <c r="AR49" s="6"/>
      <c r="AS49" s="8"/>
      <c r="BE49" s="9"/>
      <c r="BG49" s="16"/>
      <c r="BH49" s="16"/>
      <c r="BJ49" s="3"/>
      <c r="BK49" s="3"/>
      <c r="BL49" s="6"/>
      <c r="BM49" s="8"/>
      <c r="BY49" s="9"/>
      <c r="CA49" s="16"/>
      <c r="CB49" s="16"/>
      <c r="CD49" s="3"/>
      <c r="CE49" s="3"/>
      <c r="CF49" s="6"/>
      <c r="CG49" s="8"/>
      <c r="CS49" s="9"/>
      <c r="CU49" s="16"/>
      <c r="CV49" s="16"/>
      <c r="CX49" s="3"/>
      <c r="CY49" s="3"/>
      <c r="CZ49" s="6"/>
      <c r="DA49" s="8"/>
      <c r="DM49" s="9"/>
      <c r="DO49" s="16"/>
      <c r="DP49" s="16"/>
      <c r="DR49" s="3"/>
      <c r="DS49" s="3"/>
      <c r="DT49" s="6"/>
      <c r="DU49" s="8"/>
      <c r="EG49" s="9"/>
      <c r="EI49" s="16"/>
      <c r="EJ49" s="16"/>
      <c r="EL49" s="3"/>
      <c r="EM49" s="3"/>
      <c r="EN49" s="6"/>
      <c r="EO49" s="8"/>
      <c r="FA49" s="9"/>
      <c r="FC49" s="16"/>
      <c r="FD49" s="16"/>
      <c r="FF49" s="3"/>
      <c r="FG49" s="3"/>
      <c r="FH49" s="6"/>
      <c r="FI49" s="8"/>
      <c r="FU49" s="9"/>
      <c r="FW49" s="16"/>
      <c r="FX49" s="16"/>
      <c r="FZ49" s="3"/>
      <c r="GA49" s="3"/>
      <c r="GB49" s="6"/>
      <c r="GC49" s="8"/>
      <c r="GO49" s="9"/>
      <c r="GQ49" s="16"/>
      <c r="GR49" s="16"/>
      <c r="GT49" s="3"/>
      <c r="GU49" s="3"/>
      <c r="GV49" s="6"/>
      <c r="GW49" s="8"/>
      <c r="HI49" s="9"/>
      <c r="HK49" s="16"/>
      <c r="HL49" s="16"/>
      <c r="HN49" s="3"/>
      <c r="HO49" s="3"/>
      <c r="HP49" s="6"/>
      <c r="HQ49" s="8"/>
      <c r="IC49" s="9"/>
      <c r="IE49" s="16"/>
      <c r="IF49" s="16"/>
      <c r="IH49" s="3"/>
      <c r="II49" s="3"/>
      <c r="IJ49" s="6"/>
      <c r="IK49" s="8"/>
      <c r="IW49" s="9"/>
      <c r="IY49" s="16"/>
      <c r="IZ49" s="16"/>
      <c r="JB49" s="3"/>
      <c r="JC49" s="3"/>
      <c r="JD49" s="6"/>
      <c r="JE49" s="8"/>
      <c r="JQ49" s="9"/>
      <c r="JS49" s="16"/>
      <c r="JT49" s="16"/>
      <c r="JV49" s="3"/>
      <c r="JW49" s="3"/>
      <c r="JX49" s="6"/>
      <c r="JY49" s="8"/>
      <c r="KK49" s="9"/>
      <c r="KM49" s="16"/>
      <c r="KN49" s="16"/>
      <c r="KP49" s="3"/>
      <c r="KQ49" s="3"/>
      <c r="KR49" s="6"/>
      <c r="KS49" s="8"/>
      <c r="LE49" s="9"/>
      <c r="LG49" s="16"/>
      <c r="LH49" s="16"/>
      <c r="LJ49" s="3"/>
      <c r="LK49" s="3"/>
      <c r="LL49" s="6"/>
      <c r="LM49" s="8"/>
      <c r="LY49" s="9"/>
      <c r="MA49" s="16"/>
      <c r="MB49" s="16"/>
      <c r="MD49" s="3"/>
      <c r="ME49" s="3"/>
      <c r="MF49" s="6"/>
      <c r="MG49" s="8"/>
      <c r="MS49" s="9"/>
      <c r="MU49" s="16"/>
      <c r="MV49" s="16"/>
      <c r="MX49" s="3"/>
      <c r="MY49" s="3"/>
      <c r="MZ49" s="6"/>
      <c r="NA49" s="8"/>
      <c r="NM49" s="9"/>
      <c r="NO49" s="16"/>
      <c r="NP49" s="16"/>
      <c r="NR49" s="3"/>
      <c r="NS49" s="3"/>
      <c r="NT49" s="6"/>
      <c r="NU49" s="8"/>
      <c r="OG49" s="9"/>
      <c r="OI49" s="16"/>
      <c r="OJ49" s="16"/>
      <c r="OL49" s="3"/>
      <c r="OM49" s="3"/>
      <c r="ON49" s="6"/>
      <c r="OO49" s="8"/>
      <c r="PA49" s="9"/>
      <c r="PC49" s="16"/>
      <c r="PD49" s="16"/>
    </row>
    <row r="50" spans="1:420" ht="244.8" x14ac:dyDescent="0.3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9" t="s">
        <v>8315</v>
      </c>
      <c r="R50" t="s">
        <v>8316</v>
      </c>
      <c r="S50" s="16">
        <v>41842.607592592591</v>
      </c>
      <c r="T50" s="16">
        <v>41864.916666666664</v>
      </c>
      <c r="V50" s="3"/>
      <c r="W50" s="3"/>
      <c r="X50" s="6"/>
      <c r="Y50" s="8"/>
      <c r="AK50" s="9"/>
      <c r="AM50" s="16"/>
      <c r="AN50" s="16"/>
      <c r="AP50" s="3"/>
      <c r="AQ50" s="3"/>
      <c r="AR50" s="6"/>
      <c r="AS50" s="8"/>
      <c r="BE50" s="9"/>
      <c r="BG50" s="16"/>
      <c r="BH50" s="16"/>
      <c r="BJ50" s="3"/>
      <c r="BK50" s="3"/>
      <c r="BL50" s="6"/>
      <c r="BM50" s="8"/>
      <c r="BY50" s="9"/>
      <c r="CA50" s="16"/>
      <c r="CB50" s="16"/>
      <c r="CD50" s="3"/>
      <c r="CE50" s="3"/>
      <c r="CF50" s="6"/>
      <c r="CG50" s="8"/>
      <c r="CS50" s="9"/>
      <c r="CU50" s="16"/>
      <c r="CV50" s="16"/>
      <c r="CX50" s="3"/>
      <c r="CY50" s="3"/>
      <c r="CZ50" s="6"/>
      <c r="DA50" s="8"/>
      <c r="DM50" s="9"/>
      <c r="DO50" s="16"/>
      <c r="DP50" s="16"/>
      <c r="DR50" s="3"/>
      <c r="DS50" s="3"/>
      <c r="DT50" s="6"/>
      <c r="DU50" s="8"/>
      <c r="EG50" s="9"/>
      <c r="EI50" s="16"/>
      <c r="EJ50" s="16"/>
      <c r="EL50" s="3"/>
      <c r="EM50" s="3"/>
      <c r="EN50" s="6"/>
      <c r="EO50" s="8"/>
      <c r="FA50" s="9"/>
      <c r="FC50" s="16"/>
      <c r="FD50" s="16"/>
      <c r="FF50" s="3"/>
      <c r="FG50" s="3"/>
      <c r="FH50" s="6"/>
      <c r="FI50" s="8"/>
      <c r="FU50" s="9"/>
      <c r="FW50" s="16"/>
      <c r="FX50" s="16"/>
      <c r="FZ50" s="3"/>
      <c r="GA50" s="3"/>
      <c r="GB50" s="6"/>
      <c r="GC50" s="8"/>
      <c r="GO50" s="9"/>
      <c r="GQ50" s="16"/>
      <c r="GR50" s="16"/>
      <c r="GT50" s="3"/>
      <c r="GU50" s="3"/>
      <c r="GV50" s="6"/>
      <c r="GW50" s="8"/>
      <c r="HI50" s="9"/>
      <c r="HK50" s="16"/>
      <c r="HL50" s="16"/>
      <c r="HN50" s="3"/>
      <c r="HO50" s="3"/>
      <c r="HP50" s="6"/>
      <c r="HQ50" s="8"/>
      <c r="IC50" s="9"/>
      <c r="IE50" s="16"/>
      <c r="IF50" s="16"/>
      <c r="IH50" s="3"/>
      <c r="II50" s="3"/>
      <c r="IJ50" s="6"/>
      <c r="IK50" s="8"/>
      <c r="IW50" s="9"/>
      <c r="IY50" s="16"/>
      <c r="IZ50" s="16"/>
      <c r="JB50" s="3"/>
      <c r="JC50" s="3"/>
      <c r="JD50" s="6"/>
      <c r="JE50" s="8"/>
      <c r="JQ50" s="9"/>
      <c r="JS50" s="16"/>
      <c r="JT50" s="16"/>
      <c r="JV50" s="3"/>
      <c r="JW50" s="3"/>
      <c r="JX50" s="6"/>
      <c r="JY50" s="8"/>
      <c r="KK50" s="9"/>
      <c r="KM50" s="16"/>
      <c r="KN50" s="16"/>
      <c r="KP50" s="3"/>
      <c r="KQ50" s="3"/>
      <c r="KR50" s="6"/>
      <c r="KS50" s="8"/>
      <c r="LE50" s="9"/>
      <c r="LG50" s="16"/>
      <c r="LH50" s="16"/>
      <c r="LJ50" s="3"/>
      <c r="LK50" s="3"/>
      <c r="LL50" s="6"/>
      <c r="LM50" s="8"/>
      <c r="LY50" s="9"/>
      <c r="MA50" s="16"/>
      <c r="MB50" s="16"/>
      <c r="MD50" s="3"/>
      <c r="ME50" s="3"/>
      <c r="MF50" s="6"/>
      <c r="MG50" s="8"/>
      <c r="MS50" s="9"/>
      <c r="MU50" s="16"/>
      <c r="MV50" s="16"/>
      <c r="MX50" s="3"/>
      <c r="MY50" s="3"/>
      <c r="MZ50" s="6"/>
      <c r="NA50" s="8"/>
      <c r="NM50" s="9"/>
      <c r="NO50" s="16"/>
      <c r="NP50" s="16"/>
      <c r="NR50" s="3"/>
      <c r="NS50" s="3"/>
      <c r="NT50" s="6"/>
      <c r="NU50" s="8"/>
      <c r="OG50" s="9"/>
      <c r="OI50" s="16"/>
      <c r="OJ50" s="16"/>
      <c r="OL50" s="3"/>
      <c r="OM50" s="3"/>
      <c r="ON50" s="6"/>
      <c r="OO50" s="8"/>
      <c r="PA50" s="9"/>
      <c r="PC50" s="16"/>
      <c r="PD50" s="16"/>
    </row>
    <row r="51" spans="1:420" ht="259.2" x14ac:dyDescent="0.3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9" t="s">
        <v>8315</v>
      </c>
      <c r="R51" t="s">
        <v>8316</v>
      </c>
      <c r="S51" s="16">
        <v>41853.240208333329</v>
      </c>
      <c r="T51" s="16">
        <v>41876.207638888889</v>
      </c>
      <c r="V51" s="3"/>
      <c r="W51" s="3"/>
      <c r="X51" s="6"/>
      <c r="Y51" s="8"/>
      <c r="AK51" s="9"/>
      <c r="AM51" s="16"/>
      <c r="AN51" s="16"/>
      <c r="AP51" s="3"/>
      <c r="AQ51" s="3"/>
      <c r="AR51" s="6"/>
      <c r="AS51" s="8"/>
      <c r="BE51" s="9"/>
      <c r="BG51" s="16"/>
      <c r="BH51" s="16"/>
      <c r="BJ51" s="3"/>
      <c r="BK51" s="3"/>
      <c r="BL51" s="6"/>
      <c r="BM51" s="8"/>
      <c r="BY51" s="9"/>
      <c r="CA51" s="16"/>
      <c r="CB51" s="16"/>
      <c r="CD51" s="3"/>
      <c r="CE51" s="3"/>
      <c r="CF51" s="6"/>
      <c r="CG51" s="8"/>
      <c r="CS51" s="9"/>
      <c r="CU51" s="16"/>
      <c r="CV51" s="16"/>
      <c r="CX51" s="3"/>
      <c r="CY51" s="3"/>
      <c r="CZ51" s="6"/>
      <c r="DA51" s="8"/>
      <c r="DM51" s="9"/>
      <c r="DO51" s="16"/>
      <c r="DP51" s="16"/>
      <c r="DR51" s="3"/>
      <c r="DS51" s="3"/>
      <c r="DT51" s="6"/>
      <c r="DU51" s="8"/>
      <c r="EG51" s="9"/>
      <c r="EI51" s="16"/>
      <c r="EJ51" s="16"/>
      <c r="EL51" s="3"/>
      <c r="EM51" s="3"/>
      <c r="EN51" s="6"/>
      <c r="EO51" s="8"/>
      <c r="FA51" s="9"/>
      <c r="FC51" s="16"/>
      <c r="FD51" s="16"/>
      <c r="FF51" s="3"/>
      <c r="FG51" s="3"/>
      <c r="FH51" s="6"/>
      <c r="FI51" s="8"/>
      <c r="FU51" s="9"/>
      <c r="FW51" s="16"/>
      <c r="FX51" s="16"/>
      <c r="FZ51" s="3"/>
      <c r="GA51" s="3"/>
      <c r="GB51" s="6"/>
      <c r="GC51" s="8"/>
      <c r="GO51" s="9"/>
      <c r="GQ51" s="16"/>
      <c r="GR51" s="16"/>
      <c r="GT51" s="3"/>
      <c r="GU51" s="3"/>
      <c r="GV51" s="6"/>
      <c r="GW51" s="8"/>
      <c r="HI51" s="9"/>
      <c r="HK51" s="16"/>
      <c r="HL51" s="16"/>
      <c r="HN51" s="3"/>
      <c r="HO51" s="3"/>
      <c r="HP51" s="6"/>
      <c r="HQ51" s="8"/>
      <c r="IC51" s="9"/>
      <c r="IE51" s="16"/>
      <c r="IF51" s="16"/>
      <c r="IH51" s="3"/>
      <c r="II51" s="3"/>
      <c r="IJ51" s="6"/>
      <c r="IK51" s="8"/>
      <c r="IW51" s="9"/>
      <c r="IY51" s="16"/>
      <c r="IZ51" s="16"/>
      <c r="JB51" s="3"/>
      <c r="JC51" s="3"/>
      <c r="JD51" s="6"/>
      <c r="JE51" s="8"/>
      <c r="JQ51" s="9"/>
      <c r="JS51" s="16"/>
      <c r="JT51" s="16"/>
      <c r="JV51" s="3"/>
      <c r="JW51" s="3"/>
      <c r="JX51" s="6"/>
      <c r="JY51" s="8"/>
      <c r="KK51" s="9"/>
      <c r="KM51" s="16"/>
      <c r="KN51" s="16"/>
      <c r="KP51" s="3"/>
      <c r="KQ51" s="3"/>
      <c r="KR51" s="6"/>
      <c r="KS51" s="8"/>
      <c r="LE51" s="9"/>
      <c r="LG51" s="16"/>
      <c r="LH51" s="16"/>
      <c r="LJ51" s="3"/>
      <c r="LK51" s="3"/>
      <c r="LL51" s="6"/>
      <c r="LM51" s="8"/>
      <c r="LY51" s="9"/>
      <c r="MA51" s="16"/>
      <c r="MB51" s="16"/>
      <c r="MD51" s="3"/>
      <c r="ME51" s="3"/>
      <c r="MF51" s="6"/>
      <c r="MG51" s="8"/>
      <c r="MS51" s="9"/>
      <c r="MU51" s="16"/>
      <c r="MV51" s="16"/>
      <c r="MX51" s="3"/>
      <c r="MY51" s="3"/>
      <c r="MZ51" s="6"/>
      <c r="NA51" s="8"/>
      <c r="NM51" s="9"/>
      <c r="NO51" s="16"/>
      <c r="NP51" s="16"/>
      <c r="NR51" s="3"/>
      <c r="NS51" s="3"/>
      <c r="NT51" s="6"/>
      <c r="NU51" s="8"/>
      <c r="OG51" s="9"/>
      <c r="OI51" s="16"/>
      <c r="OJ51" s="16"/>
      <c r="OL51" s="3"/>
      <c r="OM51" s="3"/>
      <c r="ON51" s="6"/>
      <c r="OO51" s="8"/>
      <c r="PA51" s="9"/>
      <c r="PC51" s="16"/>
      <c r="PD51" s="16"/>
    </row>
    <row r="52" spans="1:420" ht="244.8" x14ac:dyDescent="0.3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9" t="s">
        <v>8315</v>
      </c>
      <c r="R52" t="s">
        <v>8316</v>
      </c>
      <c r="S52" s="16">
        <v>42061.212488425925</v>
      </c>
      <c r="T52" s="16">
        <v>42089.166666666672</v>
      </c>
      <c r="V52" s="3"/>
      <c r="W52" s="3"/>
      <c r="X52" s="6"/>
      <c r="Y52" s="8"/>
      <c r="AK52" s="9"/>
      <c r="AM52" s="16"/>
      <c r="AN52" s="16"/>
      <c r="AP52" s="3"/>
      <c r="AQ52" s="3"/>
      <c r="AR52" s="6"/>
      <c r="AS52" s="8"/>
      <c r="BE52" s="9"/>
      <c r="BG52" s="16"/>
      <c r="BH52" s="16"/>
      <c r="BJ52" s="3"/>
      <c r="BK52" s="3"/>
      <c r="BL52" s="6"/>
      <c r="BM52" s="8"/>
      <c r="BY52" s="9"/>
      <c r="CA52" s="16"/>
      <c r="CB52" s="16"/>
      <c r="CD52" s="3"/>
      <c r="CE52" s="3"/>
      <c r="CF52" s="6"/>
      <c r="CG52" s="8"/>
      <c r="CS52" s="9"/>
      <c r="CU52" s="16"/>
      <c r="CV52" s="16"/>
      <c r="CX52" s="3"/>
      <c r="CY52" s="3"/>
      <c r="CZ52" s="6"/>
      <c r="DA52" s="8"/>
      <c r="DM52" s="9"/>
      <c r="DO52" s="16"/>
      <c r="DP52" s="16"/>
      <c r="DR52" s="3"/>
      <c r="DS52" s="3"/>
      <c r="DT52" s="6"/>
      <c r="DU52" s="8"/>
      <c r="EG52" s="9"/>
      <c r="EI52" s="16"/>
      <c r="EJ52" s="16"/>
      <c r="EL52" s="3"/>
      <c r="EM52" s="3"/>
      <c r="EN52" s="6"/>
      <c r="EO52" s="8"/>
      <c r="FA52" s="9"/>
      <c r="FC52" s="16"/>
      <c r="FD52" s="16"/>
      <c r="FF52" s="3"/>
      <c r="FG52" s="3"/>
      <c r="FH52" s="6"/>
      <c r="FI52" s="8"/>
      <c r="FU52" s="9"/>
      <c r="FW52" s="16"/>
      <c r="FX52" s="16"/>
      <c r="FZ52" s="3"/>
      <c r="GA52" s="3"/>
      <c r="GB52" s="6"/>
      <c r="GC52" s="8"/>
      <c r="GO52" s="9"/>
      <c r="GQ52" s="16"/>
      <c r="GR52" s="16"/>
      <c r="GT52" s="3"/>
      <c r="GU52" s="3"/>
      <c r="GV52" s="6"/>
      <c r="GW52" s="8"/>
      <c r="HI52" s="9"/>
      <c r="HK52" s="16"/>
      <c r="HL52" s="16"/>
      <c r="HN52" s="3"/>
      <c r="HO52" s="3"/>
      <c r="HP52" s="6"/>
      <c r="HQ52" s="8"/>
      <c r="IC52" s="9"/>
      <c r="IE52" s="16"/>
      <c r="IF52" s="16"/>
      <c r="IH52" s="3"/>
      <c r="II52" s="3"/>
      <c r="IJ52" s="6"/>
      <c r="IK52" s="8"/>
      <c r="IW52" s="9"/>
      <c r="IY52" s="16"/>
      <c r="IZ52" s="16"/>
      <c r="JB52" s="3"/>
      <c r="JC52" s="3"/>
      <c r="JD52" s="6"/>
      <c r="JE52" s="8"/>
      <c r="JQ52" s="9"/>
      <c r="JS52" s="16"/>
      <c r="JT52" s="16"/>
      <c r="JV52" s="3"/>
      <c r="JW52" s="3"/>
      <c r="JX52" s="6"/>
      <c r="JY52" s="8"/>
      <c r="KK52" s="9"/>
      <c r="KM52" s="16"/>
      <c r="KN52" s="16"/>
      <c r="KP52" s="3"/>
      <c r="KQ52" s="3"/>
      <c r="KR52" s="6"/>
      <c r="KS52" s="8"/>
      <c r="LE52" s="9"/>
      <c r="LG52" s="16"/>
      <c r="LH52" s="16"/>
      <c r="LJ52" s="3"/>
      <c r="LK52" s="3"/>
      <c r="LL52" s="6"/>
      <c r="LM52" s="8"/>
      <c r="LY52" s="9"/>
      <c r="MA52" s="16"/>
      <c r="MB52" s="16"/>
      <c r="MD52" s="3"/>
      <c r="ME52" s="3"/>
      <c r="MF52" s="6"/>
      <c r="MG52" s="8"/>
      <c r="MS52" s="9"/>
      <c r="MU52" s="16"/>
      <c r="MV52" s="16"/>
      <c r="MX52" s="3"/>
      <c r="MY52" s="3"/>
      <c r="MZ52" s="6"/>
      <c r="NA52" s="8"/>
      <c r="NM52" s="9"/>
      <c r="NO52" s="16"/>
      <c r="NP52" s="16"/>
      <c r="NR52" s="3"/>
      <c r="NS52" s="3"/>
      <c r="NT52" s="6"/>
      <c r="NU52" s="8"/>
      <c r="OG52" s="9"/>
      <c r="OI52" s="16"/>
      <c r="OJ52" s="16"/>
      <c r="OL52" s="3"/>
      <c r="OM52" s="3"/>
      <c r="ON52" s="6"/>
      <c r="OO52" s="8"/>
      <c r="PA52" s="9"/>
      <c r="PC52" s="16"/>
      <c r="PD52" s="16"/>
    </row>
    <row r="53" spans="1:420" ht="230.4" x14ac:dyDescent="0.3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9" t="s">
        <v>8315</v>
      </c>
      <c r="R53" t="s">
        <v>8316</v>
      </c>
      <c r="S53" s="16">
        <v>42036.24428240741</v>
      </c>
      <c r="T53" s="16">
        <v>42064.290972222225</v>
      </c>
      <c r="V53" s="3"/>
      <c r="W53" s="3"/>
      <c r="X53" s="6"/>
      <c r="Y53" s="8"/>
      <c r="AK53" s="9"/>
      <c r="AM53" s="16"/>
      <c r="AN53" s="16"/>
      <c r="AP53" s="3"/>
      <c r="AQ53" s="3"/>
      <c r="AR53" s="6"/>
      <c r="AS53" s="8"/>
      <c r="BE53" s="9"/>
      <c r="BG53" s="16"/>
      <c r="BH53" s="16"/>
      <c r="BJ53" s="3"/>
      <c r="BK53" s="3"/>
      <c r="BL53" s="6"/>
      <c r="BM53" s="8"/>
      <c r="BY53" s="9"/>
      <c r="CA53" s="16"/>
      <c r="CB53" s="16"/>
      <c r="CD53" s="3"/>
      <c r="CE53" s="3"/>
      <c r="CF53" s="6"/>
      <c r="CG53" s="8"/>
      <c r="CS53" s="9"/>
      <c r="CU53" s="16"/>
      <c r="CV53" s="16"/>
      <c r="CX53" s="3"/>
      <c r="CY53" s="3"/>
      <c r="CZ53" s="6"/>
      <c r="DA53" s="8"/>
      <c r="DM53" s="9"/>
      <c r="DO53" s="16"/>
      <c r="DP53" s="16"/>
      <c r="DR53" s="3"/>
      <c r="DS53" s="3"/>
      <c r="DT53" s="6"/>
      <c r="DU53" s="8"/>
      <c r="EG53" s="9"/>
      <c r="EI53" s="16"/>
      <c r="EJ53" s="16"/>
      <c r="EL53" s="3"/>
      <c r="EM53" s="3"/>
      <c r="EN53" s="6"/>
      <c r="EO53" s="8"/>
      <c r="FA53" s="9"/>
      <c r="FC53" s="16"/>
      <c r="FD53" s="16"/>
      <c r="FF53" s="3"/>
      <c r="FG53" s="3"/>
      <c r="FH53" s="6"/>
      <c r="FI53" s="8"/>
      <c r="FU53" s="9"/>
      <c r="FW53" s="16"/>
      <c r="FX53" s="16"/>
      <c r="FZ53" s="3"/>
      <c r="GA53" s="3"/>
      <c r="GB53" s="6"/>
      <c r="GC53" s="8"/>
      <c r="GO53" s="9"/>
      <c r="GQ53" s="16"/>
      <c r="GR53" s="16"/>
      <c r="GT53" s="3"/>
      <c r="GU53" s="3"/>
      <c r="GV53" s="6"/>
      <c r="GW53" s="8"/>
      <c r="HI53" s="9"/>
      <c r="HK53" s="16"/>
      <c r="HL53" s="16"/>
      <c r="HN53" s="3"/>
      <c r="HO53" s="3"/>
      <c r="HP53" s="6"/>
      <c r="HQ53" s="8"/>
      <c r="IC53" s="9"/>
      <c r="IE53" s="16"/>
      <c r="IF53" s="16"/>
      <c r="IH53" s="3"/>
      <c r="II53" s="3"/>
      <c r="IJ53" s="6"/>
      <c r="IK53" s="8"/>
      <c r="IW53" s="9"/>
      <c r="IY53" s="16"/>
      <c r="IZ53" s="16"/>
      <c r="JB53" s="3"/>
      <c r="JC53" s="3"/>
      <c r="JD53" s="6"/>
      <c r="JE53" s="8"/>
      <c r="JQ53" s="9"/>
      <c r="JS53" s="16"/>
      <c r="JT53" s="16"/>
      <c r="JV53" s="3"/>
      <c r="JW53" s="3"/>
      <c r="JX53" s="6"/>
      <c r="JY53" s="8"/>
      <c r="KK53" s="9"/>
      <c r="KM53" s="16"/>
      <c r="KN53" s="16"/>
      <c r="KP53" s="3"/>
      <c r="KQ53" s="3"/>
      <c r="KR53" s="6"/>
      <c r="KS53" s="8"/>
      <c r="LE53" s="9"/>
      <c r="LG53" s="16"/>
      <c r="LH53" s="16"/>
      <c r="LJ53" s="3"/>
      <c r="LK53" s="3"/>
      <c r="LL53" s="6"/>
      <c r="LM53" s="8"/>
      <c r="LY53" s="9"/>
      <c r="MA53" s="16"/>
      <c r="MB53" s="16"/>
      <c r="MD53" s="3"/>
      <c r="ME53" s="3"/>
      <c r="MF53" s="6"/>
      <c r="MG53" s="8"/>
      <c r="MS53" s="9"/>
      <c r="MU53" s="16"/>
      <c r="MV53" s="16"/>
      <c r="MX53" s="3"/>
      <c r="MY53" s="3"/>
      <c r="MZ53" s="6"/>
      <c r="NA53" s="8"/>
      <c r="NM53" s="9"/>
      <c r="NO53" s="16"/>
      <c r="NP53" s="16"/>
      <c r="NR53" s="3"/>
      <c r="NS53" s="3"/>
      <c r="NT53" s="6"/>
      <c r="NU53" s="8"/>
      <c r="OG53" s="9"/>
      <c r="OI53" s="16"/>
      <c r="OJ53" s="16"/>
      <c r="OL53" s="3"/>
      <c r="OM53" s="3"/>
      <c r="ON53" s="6"/>
      <c r="OO53" s="8"/>
      <c r="PA53" s="9"/>
      <c r="PC53" s="16"/>
      <c r="PD53" s="16"/>
    </row>
    <row r="54" spans="1:420" ht="259.2" x14ac:dyDescent="0.3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9" t="s">
        <v>8315</v>
      </c>
      <c r="R54" t="s">
        <v>8316</v>
      </c>
      <c r="S54" s="16">
        <v>42157.470185185186</v>
      </c>
      <c r="T54" s="16">
        <v>42187.470185185186</v>
      </c>
      <c r="V54" s="3"/>
      <c r="W54" s="3"/>
      <c r="X54" s="6"/>
      <c r="Y54" s="8"/>
      <c r="AK54" s="9"/>
      <c r="AM54" s="16"/>
      <c r="AN54" s="16"/>
      <c r="AP54" s="3"/>
      <c r="AQ54" s="3"/>
      <c r="AR54" s="6"/>
      <c r="AS54" s="8"/>
      <c r="BE54" s="9"/>
      <c r="BG54" s="16"/>
      <c r="BH54" s="16"/>
      <c r="BJ54" s="3"/>
      <c r="BK54" s="3"/>
      <c r="BL54" s="6"/>
      <c r="BM54" s="8"/>
      <c r="BY54" s="9"/>
      <c r="CA54" s="16"/>
      <c r="CB54" s="16"/>
      <c r="CD54" s="3"/>
      <c r="CE54" s="3"/>
      <c r="CF54" s="6"/>
      <c r="CG54" s="8"/>
      <c r="CS54" s="9"/>
      <c r="CU54" s="16"/>
      <c r="CV54" s="16"/>
      <c r="CX54" s="3"/>
      <c r="CY54" s="3"/>
      <c r="CZ54" s="6"/>
      <c r="DA54" s="8"/>
      <c r="DM54" s="9"/>
      <c r="DO54" s="16"/>
      <c r="DP54" s="16"/>
      <c r="DR54" s="3"/>
      <c r="DS54" s="3"/>
      <c r="DT54" s="6"/>
      <c r="DU54" s="8"/>
      <c r="EG54" s="9"/>
      <c r="EI54" s="16"/>
      <c r="EJ54" s="16"/>
      <c r="EL54" s="3"/>
      <c r="EM54" s="3"/>
      <c r="EN54" s="6"/>
      <c r="EO54" s="8"/>
      <c r="FA54" s="9"/>
      <c r="FC54" s="16"/>
      <c r="FD54" s="16"/>
      <c r="FF54" s="3"/>
      <c r="FG54" s="3"/>
      <c r="FH54" s="6"/>
      <c r="FI54" s="8"/>
      <c r="FU54" s="9"/>
      <c r="FW54" s="16"/>
      <c r="FX54" s="16"/>
      <c r="FZ54" s="3"/>
      <c r="GA54" s="3"/>
      <c r="GB54" s="6"/>
      <c r="GC54" s="8"/>
      <c r="GO54" s="9"/>
      <c r="GQ54" s="16"/>
      <c r="GR54" s="16"/>
      <c r="GT54" s="3"/>
      <c r="GU54" s="3"/>
      <c r="GV54" s="6"/>
      <c r="GW54" s="8"/>
      <c r="HI54" s="9"/>
      <c r="HK54" s="16"/>
      <c r="HL54" s="16"/>
      <c r="HN54" s="3"/>
      <c r="HO54" s="3"/>
      <c r="HP54" s="6"/>
      <c r="HQ54" s="8"/>
      <c r="IC54" s="9"/>
      <c r="IE54" s="16"/>
      <c r="IF54" s="16"/>
      <c r="IH54" s="3"/>
      <c r="II54" s="3"/>
      <c r="IJ54" s="6"/>
      <c r="IK54" s="8"/>
      <c r="IW54" s="9"/>
      <c r="IY54" s="16"/>
      <c r="IZ54" s="16"/>
      <c r="JB54" s="3"/>
      <c r="JC54" s="3"/>
      <c r="JD54" s="6"/>
      <c r="JE54" s="8"/>
      <c r="JQ54" s="9"/>
      <c r="JS54" s="16"/>
      <c r="JT54" s="16"/>
      <c r="JV54" s="3"/>
      <c r="JW54" s="3"/>
      <c r="JX54" s="6"/>
      <c r="JY54" s="8"/>
      <c r="KK54" s="9"/>
      <c r="KM54" s="16"/>
      <c r="KN54" s="16"/>
      <c r="KP54" s="3"/>
      <c r="KQ54" s="3"/>
      <c r="KR54" s="6"/>
      <c r="KS54" s="8"/>
      <c r="LE54" s="9"/>
      <c r="LG54" s="16"/>
      <c r="LH54" s="16"/>
      <c r="LJ54" s="3"/>
      <c r="LK54" s="3"/>
      <c r="LL54" s="6"/>
      <c r="LM54" s="8"/>
      <c r="LY54" s="9"/>
      <c r="MA54" s="16"/>
      <c r="MB54" s="16"/>
      <c r="MD54" s="3"/>
      <c r="ME54" s="3"/>
      <c r="MF54" s="6"/>
      <c r="MG54" s="8"/>
      <c r="MS54" s="9"/>
      <c r="MU54" s="16"/>
      <c r="MV54" s="16"/>
      <c r="MX54" s="3"/>
      <c r="MY54" s="3"/>
      <c r="MZ54" s="6"/>
      <c r="NA54" s="8"/>
      <c r="NM54" s="9"/>
      <c r="NO54" s="16"/>
      <c r="NP54" s="16"/>
      <c r="NR54" s="3"/>
      <c r="NS54" s="3"/>
      <c r="NT54" s="6"/>
      <c r="NU54" s="8"/>
      <c r="OG54" s="9"/>
      <c r="OI54" s="16"/>
      <c r="OJ54" s="16"/>
      <c r="OL54" s="3"/>
      <c r="OM54" s="3"/>
      <c r="ON54" s="6"/>
      <c r="OO54" s="8"/>
      <c r="PA54" s="9"/>
      <c r="PC54" s="16"/>
      <c r="PD54" s="16"/>
    </row>
    <row r="55" spans="1:420" ht="244.8" x14ac:dyDescent="0.3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9" t="s">
        <v>8315</v>
      </c>
      <c r="R55" t="s">
        <v>8316</v>
      </c>
      <c r="S55" s="16">
        <v>41827.909942129627</v>
      </c>
      <c r="T55" s="16">
        <v>41857.897222222222</v>
      </c>
      <c r="V55" s="3"/>
      <c r="W55" s="3"/>
      <c r="X55" s="6"/>
      <c r="Y55" s="8"/>
      <c r="AK55" s="9"/>
      <c r="AM55" s="16"/>
      <c r="AN55" s="16"/>
      <c r="AP55" s="3"/>
      <c r="AQ55" s="3"/>
      <c r="AR55" s="6"/>
      <c r="AS55" s="8"/>
      <c r="BE55" s="9"/>
      <c r="BG55" s="16"/>
      <c r="BH55" s="16"/>
      <c r="BJ55" s="3"/>
      <c r="BK55" s="3"/>
      <c r="BL55" s="6"/>
      <c r="BM55" s="8"/>
      <c r="BY55" s="9"/>
      <c r="CA55" s="16"/>
      <c r="CB55" s="16"/>
      <c r="CD55" s="3"/>
      <c r="CE55" s="3"/>
      <c r="CF55" s="6"/>
      <c r="CG55" s="8"/>
      <c r="CS55" s="9"/>
      <c r="CU55" s="16"/>
      <c r="CV55" s="16"/>
      <c r="CX55" s="3"/>
      <c r="CY55" s="3"/>
      <c r="CZ55" s="6"/>
      <c r="DA55" s="8"/>
      <c r="DM55" s="9"/>
      <c r="DO55" s="16"/>
      <c r="DP55" s="16"/>
      <c r="DR55" s="3"/>
      <c r="DS55" s="3"/>
      <c r="DT55" s="6"/>
      <c r="DU55" s="8"/>
      <c r="EG55" s="9"/>
      <c r="EI55" s="16"/>
      <c r="EJ55" s="16"/>
      <c r="EL55" s="3"/>
      <c r="EM55" s="3"/>
      <c r="EN55" s="6"/>
      <c r="EO55" s="8"/>
      <c r="FA55" s="9"/>
      <c r="FC55" s="16"/>
      <c r="FD55" s="16"/>
      <c r="FF55" s="3"/>
      <c r="FG55" s="3"/>
      <c r="FH55" s="6"/>
      <c r="FI55" s="8"/>
      <c r="FU55" s="9"/>
      <c r="FW55" s="16"/>
      <c r="FX55" s="16"/>
      <c r="FZ55" s="3"/>
      <c r="GA55" s="3"/>
      <c r="GB55" s="6"/>
      <c r="GC55" s="8"/>
      <c r="GO55" s="9"/>
      <c r="GQ55" s="16"/>
      <c r="GR55" s="16"/>
      <c r="GT55" s="3"/>
      <c r="GU55" s="3"/>
      <c r="GV55" s="6"/>
      <c r="GW55" s="8"/>
      <c r="HI55" s="9"/>
      <c r="HK55" s="16"/>
      <c r="HL55" s="16"/>
      <c r="HN55" s="3"/>
      <c r="HO55" s="3"/>
      <c r="HP55" s="6"/>
      <c r="HQ55" s="8"/>
      <c r="IC55" s="9"/>
      <c r="IE55" s="16"/>
      <c r="IF55" s="16"/>
      <c r="IH55" s="3"/>
      <c r="II55" s="3"/>
      <c r="IJ55" s="6"/>
      <c r="IK55" s="8"/>
      <c r="IW55" s="9"/>
      <c r="IY55" s="16"/>
      <c r="IZ55" s="16"/>
      <c r="JB55" s="3"/>
      <c r="JC55" s="3"/>
      <c r="JD55" s="6"/>
      <c r="JE55" s="8"/>
      <c r="JQ55" s="9"/>
      <c r="JS55" s="16"/>
      <c r="JT55" s="16"/>
      <c r="JV55" s="3"/>
      <c r="JW55" s="3"/>
      <c r="JX55" s="6"/>
      <c r="JY55" s="8"/>
      <c r="KK55" s="9"/>
      <c r="KM55" s="16"/>
      <c r="KN55" s="16"/>
      <c r="KP55" s="3"/>
      <c r="KQ55" s="3"/>
      <c r="KR55" s="6"/>
      <c r="KS55" s="8"/>
      <c r="LE55" s="9"/>
      <c r="LG55" s="16"/>
      <c r="LH55" s="16"/>
      <c r="LJ55" s="3"/>
      <c r="LK55" s="3"/>
      <c r="LL55" s="6"/>
      <c r="LM55" s="8"/>
      <c r="LY55" s="9"/>
      <c r="MA55" s="16"/>
      <c r="MB55" s="16"/>
      <c r="MD55" s="3"/>
      <c r="ME55" s="3"/>
      <c r="MF55" s="6"/>
      <c r="MG55" s="8"/>
      <c r="MS55" s="9"/>
      <c r="MU55" s="16"/>
      <c r="MV55" s="16"/>
      <c r="MX55" s="3"/>
      <c r="MY55" s="3"/>
      <c r="MZ55" s="6"/>
      <c r="NA55" s="8"/>
      <c r="NM55" s="9"/>
      <c r="NO55" s="16"/>
      <c r="NP55" s="16"/>
      <c r="NR55" s="3"/>
      <c r="NS55" s="3"/>
      <c r="NT55" s="6"/>
      <c r="NU55" s="8"/>
      <c r="OG55" s="9"/>
      <c r="OI55" s="16"/>
      <c r="OJ55" s="16"/>
      <c r="OL55" s="3"/>
      <c r="OM55" s="3"/>
      <c r="ON55" s="6"/>
      <c r="OO55" s="8"/>
      <c r="PA55" s="9"/>
      <c r="PC55" s="16"/>
      <c r="PD55" s="16"/>
    </row>
    <row r="56" spans="1:420" ht="259.2" x14ac:dyDescent="0.3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9" t="s">
        <v>8315</v>
      </c>
      <c r="R56" t="s">
        <v>8316</v>
      </c>
      <c r="S56" s="16">
        <v>42162.729548611111</v>
      </c>
      <c r="T56" s="16">
        <v>42192.729548611111</v>
      </c>
      <c r="V56" s="3"/>
      <c r="W56" s="3"/>
      <c r="X56" s="6"/>
      <c r="Y56" s="8"/>
      <c r="AK56" s="9"/>
      <c r="AM56" s="16"/>
      <c r="AN56" s="16"/>
      <c r="AP56" s="3"/>
      <c r="AQ56" s="3"/>
      <c r="AR56" s="6"/>
      <c r="AS56" s="8"/>
      <c r="BE56" s="9"/>
      <c r="BG56" s="16"/>
      <c r="BH56" s="16"/>
      <c r="BJ56" s="3"/>
      <c r="BK56" s="3"/>
      <c r="BL56" s="6"/>
      <c r="BM56" s="8"/>
      <c r="BY56" s="9"/>
      <c r="CA56" s="16"/>
      <c r="CB56" s="16"/>
      <c r="CD56" s="3"/>
      <c r="CE56" s="3"/>
      <c r="CF56" s="6"/>
      <c r="CG56" s="8"/>
      <c r="CS56" s="9"/>
      <c r="CU56" s="16"/>
      <c r="CV56" s="16"/>
      <c r="CX56" s="3"/>
      <c r="CY56" s="3"/>
      <c r="CZ56" s="6"/>
      <c r="DA56" s="8"/>
      <c r="DM56" s="9"/>
      <c r="DO56" s="16"/>
      <c r="DP56" s="16"/>
      <c r="DR56" s="3"/>
      <c r="DS56" s="3"/>
      <c r="DT56" s="6"/>
      <c r="DU56" s="8"/>
      <c r="EG56" s="9"/>
      <c r="EI56" s="16"/>
      <c r="EJ56" s="16"/>
      <c r="EL56" s="3"/>
      <c r="EM56" s="3"/>
      <c r="EN56" s="6"/>
      <c r="EO56" s="8"/>
      <c r="FA56" s="9"/>
      <c r="FC56" s="16"/>
      <c r="FD56" s="16"/>
      <c r="FF56" s="3"/>
      <c r="FG56" s="3"/>
      <c r="FH56" s="6"/>
      <c r="FI56" s="8"/>
      <c r="FU56" s="9"/>
      <c r="FW56" s="16"/>
      <c r="FX56" s="16"/>
      <c r="FZ56" s="3"/>
      <c r="GA56" s="3"/>
      <c r="GB56" s="6"/>
      <c r="GC56" s="8"/>
      <c r="GO56" s="9"/>
      <c r="GQ56" s="16"/>
      <c r="GR56" s="16"/>
      <c r="GT56" s="3"/>
      <c r="GU56" s="3"/>
      <c r="GV56" s="6"/>
      <c r="GW56" s="8"/>
      <c r="HI56" s="9"/>
      <c r="HK56" s="16"/>
      <c r="HL56" s="16"/>
      <c r="HN56" s="3"/>
      <c r="HO56" s="3"/>
      <c r="HP56" s="6"/>
      <c r="HQ56" s="8"/>
      <c r="IC56" s="9"/>
      <c r="IE56" s="16"/>
      <c r="IF56" s="16"/>
      <c r="IH56" s="3"/>
      <c r="II56" s="3"/>
      <c r="IJ56" s="6"/>
      <c r="IK56" s="8"/>
      <c r="IW56" s="9"/>
      <c r="IY56" s="16"/>
      <c r="IZ56" s="16"/>
      <c r="JB56" s="3"/>
      <c r="JC56" s="3"/>
      <c r="JD56" s="6"/>
      <c r="JE56" s="8"/>
      <c r="JQ56" s="9"/>
      <c r="JS56" s="16"/>
      <c r="JT56" s="16"/>
      <c r="JV56" s="3"/>
      <c r="JW56" s="3"/>
      <c r="JX56" s="6"/>
      <c r="JY56" s="8"/>
      <c r="KK56" s="9"/>
      <c r="KM56" s="16"/>
      <c r="KN56" s="16"/>
      <c r="KP56" s="3"/>
      <c r="KQ56" s="3"/>
      <c r="KR56" s="6"/>
      <c r="KS56" s="8"/>
      <c r="LE56" s="9"/>
      <c r="LG56" s="16"/>
      <c r="LH56" s="16"/>
      <c r="LJ56" s="3"/>
      <c r="LK56" s="3"/>
      <c r="LL56" s="6"/>
      <c r="LM56" s="8"/>
      <c r="LY56" s="9"/>
      <c r="MA56" s="16"/>
      <c r="MB56" s="16"/>
      <c r="MD56" s="3"/>
      <c r="ME56" s="3"/>
      <c r="MF56" s="6"/>
      <c r="MG56" s="8"/>
      <c r="MS56" s="9"/>
      <c r="MU56" s="16"/>
      <c r="MV56" s="16"/>
      <c r="MX56" s="3"/>
      <c r="MY56" s="3"/>
      <c r="MZ56" s="6"/>
      <c r="NA56" s="8"/>
      <c r="NM56" s="9"/>
      <c r="NO56" s="16"/>
      <c r="NP56" s="16"/>
      <c r="NR56" s="3"/>
      <c r="NS56" s="3"/>
      <c r="NT56" s="6"/>
      <c r="NU56" s="8"/>
      <c r="OG56" s="9"/>
      <c r="OI56" s="16"/>
      <c r="OJ56" s="16"/>
      <c r="OL56" s="3"/>
      <c r="OM56" s="3"/>
      <c r="ON56" s="6"/>
      <c r="OO56" s="8"/>
      <c r="PA56" s="9"/>
      <c r="PC56" s="16"/>
      <c r="PD56" s="16"/>
    </row>
    <row r="57" spans="1:420" ht="244.8" x14ac:dyDescent="0.3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9" t="s">
        <v>8315</v>
      </c>
      <c r="R57" t="s">
        <v>8316</v>
      </c>
      <c r="S57" s="16">
        <v>42233.738564814819</v>
      </c>
      <c r="T57" s="16">
        <v>42263.738564814819</v>
      </c>
      <c r="V57" s="3"/>
      <c r="W57" s="3"/>
      <c r="X57" s="6"/>
      <c r="Y57" s="8"/>
      <c r="AK57" s="9"/>
      <c r="AM57" s="16"/>
      <c r="AN57" s="16"/>
      <c r="AP57" s="3"/>
      <c r="AQ57" s="3"/>
      <c r="AR57" s="6"/>
      <c r="AS57" s="8"/>
      <c r="BE57" s="9"/>
      <c r="BG57" s="16"/>
      <c r="BH57" s="16"/>
      <c r="BJ57" s="3"/>
      <c r="BK57" s="3"/>
      <c r="BL57" s="6"/>
      <c r="BM57" s="8"/>
      <c r="BY57" s="9"/>
      <c r="CA57" s="16"/>
      <c r="CB57" s="16"/>
      <c r="CD57" s="3"/>
      <c r="CE57" s="3"/>
      <c r="CF57" s="6"/>
      <c r="CG57" s="8"/>
      <c r="CS57" s="9"/>
      <c r="CU57" s="16"/>
      <c r="CV57" s="16"/>
      <c r="CX57" s="3"/>
      <c r="CY57" s="3"/>
      <c r="CZ57" s="6"/>
      <c r="DA57" s="8"/>
      <c r="DM57" s="9"/>
      <c r="DO57" s="16"/>
      <c r="DP57" s="16"/>
      <c r="DR57" s="3"/>
      <c r="DS57" s="3"/>
      <c r="DT57" s="6"/>
      <c r="DU57" s="8"/>
      <c r="EG57" s="9"/>
      <c r="EI57" s="16"/>
      <c r="EJ57" s="16"/>
      <c r="EL57" s="3"/>
      <c r="EM57" s="3"/>
      <c r="EN57" s="6"/>
      <c r="EO57" s="8"/>
      <c r="FA57" s="9"/>
      <c r="FC57" s="16"/>
      <c r="FD57" s="16"/>
      <c r="FF57" s="3"/>
      <c r="FG57" s="3"/>
      <c r="FH57" s="6"/>
      <c r="FI57" s="8"/>
      <c r="FU57" s="9"/>
      <c r="FW57" s="16"/>
      <c r="FX57" s="16"/>
      <c r="FZ57" s="3"/>
      <c r="GA57" s="3"/>
      <c r="GB57" s="6"/>
      <c r="GC57" s="8"/>
      <c r="GO57" s="9"/>
      <c r="GQ57" s="16"/>
      <c r="GR57" s="16"/>
      <c r="GT57" s="3"/>
      <c r="GU57" s="3"/>
      <c r="GV57" s="6"/>
      <c r="GW57" s="8"/>
      <c r="HI57" s="9"/>
      <c r="HK57" s="16"/>
      <c r="HL57" s="16"/>
      <c r="HN57" s="3"/>
      <c r="HO57" s="3"/>
      <c r="HP57" s="6"/>
      <c r="HQ57" s="8"/>
      <c r="IC57" s="9"/>
      <c r="IE57" s="16"/>
      <c r="IF57" s="16"/>
      <c r="IH57" s="3"/>
      <c r="II57" s="3"/>
      <c r="IJ57" s="6"/>
      <c r="IK57" s="8"/>
      <c r="IW57" s="9"/>
      <c r="IY57" s="16"/>
      <c r="IZ57" s="16"/>
      <c r="JB57" s="3"/>
      <c r="JC57" s="3"/>
      <c r="JD57" s="6"/>
      <c r="JE57" s="8"/>
      <c r="JQ57" s="9"/>
      <c r="JS57" s="16"/>
      <c r="JT57" s="16"/>
      <c r="JV57" s="3"/>
      <c r="JW57" s="3"/>
      <c r="JX57" s="6"/>
      <c r="JY57" s="8"/>
      <c r="KK57" s="9"/>
      <c r="KM57" s="16"/>
      <c r="KN57" s="16"/>
      <c r="KP57" s="3"/>
      <c r="KQ57" s="3"/>
      <c r="KR57" s="6"/>
      <c r="KS57" s="8"/>
      <c r="LE57" s="9"/>
      <c r="LG57" s="16"/>
      <c r="LH57" s="16"/>
      <c r="LJ57" s="3"/>
      <c r="LK57" s="3"/>
      <c r="LL57" s="6"/>
      <c r="LM57" s="8"/>
      <c r="LY57" s="9"/>
      <c r="MA57" s="16"/>
      <c r="MB57" s="16"/>
      <c r="MD57" s="3"/>
      <c r="ME57" s="3"/>
      <c r="MF57" s="6"/>
      <c r="MG57" s="8"/>
      <c r="MS57" s="9"/>
      <c r="MU57" s="16"/>
      <c r="MV57" s="16"/>
      <c r="MX57" s="3"/>
      <c r="MY57" s="3"/>
      <c r="MZ57" s="6"/>
      <c r="NA57" s="8"/>
      <c r="NM57" s="9"/>
      <c r="NO57" s="16"/>
      <c r="NP57" s="16"/>
      <c r="NR57" s="3"/>
      <c r="NS57" s="3"/>
      <c r="NT57" s="6"/>
      <c r="NU57" s="8"/>
      <c r="OG57" s="9"/>
      <c r="OI57" s="16"/>
      <c r="OJ57" s="16"/>
      <c r="OL57" s="3"/>
      <c r="OM57" s="3"/>
      <c r="ON57" s="6"/>
      <c r="OO57" s="8"/>
      <c r="PA57" s="9"/>
      <c r="PC57" s="16"/>
      <c r="PD57" s="16"/>
    </row>
    <row r="58" spans="1:420" ht="187.2" x14ac:dyDescent="0.3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9" t="s">
        <v>8315</v>
      </c>
      <c r="R58" t="s">
        <v>8316</v>
      </c>
      <c r="S58" s="16">
        <v>42042.197824074072</v>
      </c>
      <c r="T58" s="16">
        <v>42072.156157407408</v>
      </c>
      <c r="V58" s="3"/>
      <c r="W58" s="3"/>
      <c r="X58" s="6"/>
      <c r="Y58" s="8"/>
      <c r="AK58" s="9"/>
      <c r="AM58" s="16"/>
      <c r="AN58" s="16"/>
      <c r="AP58" s="3"/>
      <c r="AQ58" s="3"/>
      <c r="AR58" s="6"/>
      <c r="AS58" s="8"/>
      <c r="BE58" s="9"/>
      <c r="BG58" s="16"/>
      <c r="BH58" s="16"/>
      <c r="BJ58" s="3"/>
      <c r="BK58" s="3"/>
      <c r="BL58" s="6"/>
      <c r="BM58" s="8"/>
      <c r="BY58" s="9"/>
      <c r="CA58" s="16"/>
      <c r="CB58" s="16"/>
      <c r="CD58" s="3"/>
      <c r="CE58" s="3"/>
      <c r="CF58" s="6"/>
      <c r="CG58" s="8"/>
      <c r="CS58" s="9"/>
      <c r="CU58" s="16"/>
      <c r="CV58" s="16"/>
      <c r="CX58" s="3"/>
      <c r="CY58" s="3"/>
      <c r="CZ58" s="6"/>
      <c r="DA58" s="8"/>
      <c r="DM58" s="9"/>
      <c r="DO58" s="16"/>
      <c r="DP58" s="16"/>
      <c r="DR58" s="3"/>
      <c r="DS58" s="3"/>
      <c r="DT58" s="6"/>
      <c r="DU58" s="8"/>
      <c r="EG58" s="9"/>
      <c r="EI58" s="16"/>
      <c r="EJ58" s="16"/>
      <c r="EL58" s="3"/>
      <c r="EM58" s="3"/>
      <c r="EN58" s="6"/>
      <c r="EO58" s="8"/>
      <c r="FA58" s="9"/>
      <c r="FC58" s="16"/>
      <c r="FD58" s="16"/>
      <c r="FF58" s="3"/>
      <c r="FG58" s="3"/>
      <c r="FH58" s="6"/>
      <c r="FI58" s="8"/>
      <c r="FU58" s="9"/>
      <c r="FW58" s="16"/>
      <c r="FX58" s="16"/>
      <c r="FZ58" s="3"/>
      <c r="GA58" s="3"/>
      <c r="GB58" s="6"/>
      <c r="GC58" s="8"/>
      <c r="GO58" s="9"/>
      <c r="GQ58" s="16"/>
      <c r="GR58" s="16"/>
      <c r="GT58" s="3"/>
      <c r="GU58" s="3"/>
      <c r="GV58" s="6"/>
      <c r="GW58" s="8"/>
      <c r="HI58" s="9"/>
      <c r="HK58" s="16"/>
      <c r="HL58" s="16"/>
      <c r="HN58" s="3"/>
      <c r="HO58" s="3"/>
      <c r="HP58" s="6"/>
      <c r="HQ58" s="8"/>
      <c r="IC58" s="9"/>
      <c r="IE58" s="16"/>
      <c r="IF58" s="16"/>
      <c r="IH58" s="3"/>
      <c r="II58" s="3"/>
      <c r="IJ58" s="6"/>
      <c r="IK58" s="8"/>
      <c r="IW58" s="9"/>
      <c r="IY58" s="16"/>
      <c r="IZ58" s="16"/>
      <c r="JB58" s="3"/>
      <c r="JC58" s="3"/>
      <c r="JD58" s="6"/>
      <c r="JE58" s="8"/>
      <c r="JQ58" s="9"/>
      <c r="JS58" s="16"/>
      <c r="JT58" s="16"/>
      <c r="JV58" s="3"/>
      <c r="JW58" s="3"/>
      <c r="JX58" s="6"/>
      <c r="JY58" s="8"/>
      <c r="KK58" s="9"/>
      <c r="KM58" s="16"/>
      <c r="KN58" s="16"/>
      <c r="KP58" s="3"/>
      <c r="KQ58" s="3"/>
      <c r="KR58" s="6"/>
      <c r="KS58" s="8"/>
      <c r="LE58" s="9"/>
      <c r="LG58" s="16"/>
      <c r="LH58" s="16"/>
      <c r="LJ58" s="3"/>
      <c r="LK58" s="3"/>
      <c r="LL58" s="6"/>
      <c r="LM58" s="8"/>
      <c r="LY58" s="9"/>
      <c r="MA58" s="16"/>
      <c r="MB58" s="16"/>
      <c r="MD58" s="3"/>
      <c r="ME58" s="3"/>
      <c r="MF58" s="6"/>
      <c r="MG58" s="8"/>
      <c r="MS58" s="9"/>
      <c r="MU58" s="16"/>
      <c r="MV58" s="16"/>
      <c r="MX58" s="3"/>
      <c r="MY58" s="3"/>
      <c r="MZ58" s="6"/>
      <c r="NA58" s="8"/>
      <c r="NM58" s="9"/>
      <c r="NO58" s="16"/>
      <c r="NP58" s="16"/>
      <c r="NR58" s="3"/>
      <c r="NS58" s="3"/>
      <c r="NT58" s="6"/>
      <c r="NU58" s="8"/>
      <c r="OG58" s="9"/>
      <c r="OI58" s="16"/>
      <c r="OJ58" s="16"/>
      <c r="OL58" s="3"/>
      <c r="OM58" s="3"/>
      <c r="ON58" s="6"/>
      <c r="OO58" s="8"/>
      <c r="PA58" s="9"/>
      <c r="PC58" s="16"/>
      <c r="PD58" s="16"/>
    </row>
    <row r="59" spans="1:420" ht="172.8" x14ac:dyDescent="0.3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9" t="s">
        <v>8315</v>
      </c>
      <c r="R59" t="s">
        <v>8316</v>
      </c>
      <c r="S59" s="16">
        <v>42585.523842592593</v>
      </c>
      <c r="T59" s="16">
        <v>42599.165972222225</v>
      </c>
      <c r="V59" s="3"/>
      <c r="W59" s="3"/>
      <c r="X59" s="6"/>
      <c r="Y59" s="8"/>
      <c r="AK59" s="9"/>
      <c r="AM59" s="16"/>
      <c r="AN59" s="16"/>
      <c r="AP59" s="3"/>
      <c r="AQ59" s="3"/>
      <c r="AR59" s="6"/>
      <c r="AS59" s="8"/>
      <c r="BE59" s="9"/>
      <c r="BG59" s="16"/>
      <c r="BH59" s="16"/>
      <c r="BJ59" s="3"/>
      <c r="BK59" s="3"/>
      <c r="BL59" s="6"/>
      <c r="BM59" s="8"/>
      <c r="BY59" s="9"/>
      <c r="CA59" s="16"/>
      <c r="CB59" s="16"/>
      <c r="CD59" s="3"/>
      <c r="CE59" s="3"/>
      <c r="CF59" s="6"/>
      <c r="CG59" s="8"/>
      <c r="CS59" s="9"/>
      <c r="CU59" s="16"/>
      <c r="CV59" s="16"/>
      <c r="CX59" s="3"/>
      <c r="CY59" s="3"/>
      <c r="CZ59" s="6"/>
      <c r="DA59" s="8"/>
      <c r="DM59" s="9"/>
      <c r="DO59" s="16"/>
      <c r="DP59" s="16"/>
      <c r="DR59" s="3"/>
      <c r="DS59" s="3"/>
      <c r="DT59" s="6"/>
      <c r="DU59" s="8"/>
      <c r="EG59" s="9"/>
      <c r="EI59" s="16"/>
      <c r="EJ59" s="16"/>
      <c r="EL59" s="3"/>
      <c r="EM59" s="3"/>
      <c r="EN59" s="6"/>
      <c r="EO59" s="8"/>
      <c r="FA59" s="9"/>
      <c r="FC59" s="16"/>
      <c r="FD59" s="16"/>
      <c r="FF59" s="3"/>
      <c r="FG59" s="3"/>
      <c r="FH59" s="6"/>
      <c r="FI59" s="8"/>
      <c r="FU59" s="9"/>
      <c r="FW59" s="16"/>
      <c r="FX59" s="16"/>
      <c r="FZ59" s="3"/>
      <c r="GA59" s="3"/>
      <c r="GB59" s="6"/>
      <c r="GC59" s="8"/>
      <c r="GO59" s="9"/>
      <c r="GQ59" s="16"/>
      <c r="GR59" s="16"/>
      <c r="GT59" s="3"/>
      <c r="GU59" s="3"/>
      <c r="GV59" s="6"/>
      <c r="GW59" s="8"/>
      <c r="HI59" s="9"/>
      <c r="HK59" s="16"/>
      <c r="HL59" s="16"/>
      <c r="HN59" s="3"/>
      <c r="HO59" s="3"/>
      <c r="HP59" s="6"/>
      <c r="HQ59" s="8"/>
      <c r="IC59" s="9"/>
      <c r="IE59" s="16"/>
      <c r="IF59" s="16"/>
      <c r="IH59" s="3"/>
      <c r="II59" s="3"/>
      <c r="IJ59" s="6"/>
      <c r="IK59" s="8"/>
      <c r="IW59" s="9"/>
      <c r="IY59" s="16"/>
      <c r="IZ59" s="16"/>
      <c r="JB59" s="3"/>
      <c r="JC59" s="3"/>
      <c r="JD59" s="6"/>
      <c r="JE59" s="8"/>
      <c r="JQ59" s="9"/>
      <c r="JS59" s="16"/>
      <c r="JT59" s="16"/>
      <c r="JV59" s="3"/>
      <c r="JW59" s="3"/>
      <c r="JX59" s="6"/>
      <c r="JY59" s="8"/>
      <c r="KK59" s="9"/>
      <c r="KM59" s="16"/>
      <c r="KN59" s="16"/>
      <c r="KP59" s="3"/>
      <c r="KQ59" s="3"/>
      <c r="KR59" s="6"/>
      <c r="KS59" s="8"/>
      <c r="LE59" s="9"/>
      <c r="LG59" s="16"/>
      <c r="LH59" s="16"/>
      <c r="LJ59" s="3"/>
      <c r="LK59" s="3"/>
      <c r="LL59" s="6"/>
      <c r="LM59" s="8"/>
      <c r="LY59" s="9"/>
      <c r="MA59" s="16"/>
      <c r="MB59" s="16"/>
      <c r="MD59" s="3"/>
      <c r="ME59" s="3"/>
      <c r="MF59" s="6"/>
      <c r="MG59" s="8"/>
      <c r="MS59" s="9"/>
      <c r="MU59" s="16"/>
      <c r="MV59" s="16"/>
      <c r="MX59" s="3"/>
      <c r="MY59" s="3"/>
      <c r="MZ59" s="6"/>
      <c r="NA59" s="8"/>
      <c r="NM59" s="9"/>
      <c r="NO59" s="16"/>
      <c r="NP59" s="16"/>
      <c r="NR59" s="3"/>
      <c r="NS59" s="3"/>
      <c r="NT59" s="6"/>
      <c r="NU59" s="8"/>
      <c r="OG59" s="9"/>
      <c r="OI59" s="16"/>
      <c r="OJ59" s="16"/>
      <c r="OL59" s="3"/>
      <c r="OM59" s="3"/>
      <c r="ON59" s="6"/>
      <c r="OO59" s="8"/>
      <c r="PA59" s="9"/>
      <c r="PC59" s="16"/>
      <c r="PD59" s="16"/>
    </row>
    <row r="60" spans="1:420" ht="230.4" x14ac:dyDescent="0.3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9" t="s">
        <v>8315</v>
      </c>
      <c r="R60" t="s">
        <v>8316</v>
      </c>
      <c r="S60" s="16">
        <v>41808.669571759259</v>
      </c>
      <c r="T60" s="16">
        <v>41838.669571759259</v>
      </c>
      <c r="V60" s="3"/>
      <c r="W60" s="3"/>
      <c r="X60" s="6"/>
      <c r="Y60" s="8"/>
      <c r="AK60" s="9"/>
      <c r="AM60" s="16"/>
      <c r="AN60" s="16"/>
      <c r="AP60" s="3"/>
      <c r="AQ60" s="3"/>
      <c r="AR60" s="6"/>
      <c r="AS60" s="8"/>
      <c r="BE60" s="9"/>
      <c r="BG60" s="16"/>
      <c r="BH60" s="16"/>
      <c r="BJ60" s="3"/>
      <c r="BK60" s="3"/>
      <c r="BL60" s="6"/>
      <c r="BM60" s="8"/>
      <c r="BY60" s="9"/>
      <c r="CA60" s="16"/>
      <c r="CB60" s="16"/>
      <c r="CD60" s="3"/>
      <c r="CE60" s="3"/>
      <c r="CF60" s="6"/>
      <c r="CG60" s="8"/>
      <c r="CS60" s="9"/>
      <c r="CU60" s="16"/>
      <c r="CV60" s="16"/>
      <c r="CX60" s="3"/>
      <c r="CY60" s="3"/>
      <c r="CZ60" s="6"/>
      <c r="DA60" s="8"/>
      <c r="DM60" s="9"/>
      <c r="DO60" s="16"/>
      <c r="DP60" s="16"/>
      <c r="DR60" s="3"/>
      <c r="DS60" s="3"/>
      <c r="DT60" s="6"/>
      <c r="DU60" s="8"/>
      <c r="EG60" s="9"/>
      <c r="EI60" s="16"/>
      <c r="EJ60" s="16"/>
      <c r="EL60" s="3"/>
      <c r="EM60" s="3"/>
      <c r="EN60" s="6"/>
      <c r="EO60" s="8"/>
      <c r="FA60" s="9"/>
      <c r="FC60" s="16"/>
      <c r="FD60" s="16"/>
      <c r="FF60" s="3"/>
      <c r="FG60" s="3"/>
      <c r="FH60" s="6"/>
      <c r="FI60" s="8"/>
      <c r="FU60" s="9"/>
      <c r="FW60" s="16"/>
      <c r="FX60" s="16"/>
      <c r="FZ60" s="3"/>
      <c r="GA60" s="3"/>
      <c r="GB60" s="6"/>
      <c r="GC60" s="8"/>
      <c r="GO60" s="9"/>
      <c r="GQ60" s="16"/>
      <c r="GR60" s="16"/>
      <c r="GT60" s="3"/>
      <c r="GU60" s="3"/>
      <c r="GV60" s="6"/>
      <c r="GW60" s="8"/>
      <c r="HI60" s="9"/>
      <c r="HK60" s="16"/>
      <c r="HL60" s="16"/>
      <c r="HN60" s="3"/>
      <c r="HO60" s="3"/>
      <c r="HP60" s="6"/>
      <c r="HQ60" s="8"/>
      <c r="IC60" s="9"/>
      <c r="IE60" s="16"/>
      <c r="IF60" s="16"/>
      <c r="IH60" s="3"/>
      <c r="II60" s="3"/>
      <c r="IJ60" s="6"/>
      <c r="IK60" s="8"/>
      <c r="IW60" s="9"/>
      <c r="IY60" s="16"/>
      <c r="IZ60" s="16"/>
      <c r="JB60" s="3"/>
      <c r="JC60" s="3"/>
      <c r="JD60" s="6"/>
      <c r="JE60" s="8"/>
      <c r="JQ60" s="9"/>
      <c r="JS60" s="16"/>
      <c r="JT60" s="16"/>
      <c r="JV60" s="3"/>
      <c r="JW60" s="3"/>
      <c r="JX60" s="6"/>
      <c r="JY60" s="8"/>
      <c r="KK60" s="9"/>
      <c r="KM60" s="16"/>
      <c r="KN60" s="16"/>
      <c r="KP60" s="3"/>
      <c r="KQ60" s="3"/>
      <c r="KR60" s="6"/>
      <c r="KS60" s="8"/>
      <c r="LE60" s="9"/>
      <c r="LG60" s="16"/>
      <c r="LH60" s="16"/>
      <c r="LJ60" s="3"/>
      <c r="LK60" s="3"/>
      <c r="LL60" s="6"/>
      <c r="LM60" s="8"/>
      <c r="LY60" s="9"/>
      <c r="MA60" s="16"/>
      <c r="MB60" s="16"/>
      <c r="MD60" s="3"/>
      <c r="ME60" s="3"/>
      <c r="MF60" s="6"/>
      <c r="MG60" s="8"/>
      <c r="MS60" s="9"/>
      <c r="MU60" s="16"/>
      <c r="MV60" s="16"/>
      <c r="MX60" s="3"/>
      <c r="MY60" s="3"/>
      <c r="MZ60" s="6"/>
      <c r="NA60" s="8"/>
      <c r="NM60" s="9"/>
      <c r="NO60" s="16"/>
      <c r="NP60" s="16"/>
      <c r="NR60" s="3"/>
      <c r="NS60" s="3"/>
      <c r="NT60" s="6"/>
      <c r="NU60" s="8"/>
      <c r="OG60" s="9"/>
      <c r="OI60" s="16"/>
      <c r="OJ60" s="16"/>
      <c r="OL60" s="3"/>
      <c r="OM60" s="3"/>
      <c r="ON60" s="6"/>
      <c r="OO60" s="8"/>
      <c r="PA60" s="9"/>
      <c r="PC60" s="16"/>
      <c r="PD60" s="16"/>
    </row>
    <row r="61" spans="1:420" ht="244.8" x14ac:dyDescent="0.3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9" t="s">
        <v>8315</v>
      </c>
      <c r="R61" t="s">
        <v>8316</v>
      </c>
      <c r="S61" s="16">
        <v>41852.658310185187</v>
      </c>
      <c r="T61" s="16">
        <v>41882.658310185187</v>
      </c>
      <c r="V61" s="3"/>
      <c r="W61" s="3"/>
      <c r="X61" s="6"/>
      <c r="Y61" s="8"/>
      <c r="AK61" s="9"/>
      <c r="AM61" s="16"/>
      <c r="AN61" s="16"/>
      <c r="AP61" s="3"/>
      <c r="AQ61" s="3"/>
      <c r="AR61" s="6"/>
      <c r="AS61" s="8"/>
      <c r="BE61" s="9"/>
      <c r="BG61" s="16"/>
      <c r="BH61" s="16"/>
      <c r="BJ61" s="3"/>
      <c r="BK61" s="3"/>
      <c r="BL61" s="6"/>
      <c r="BM61" s="8"/>
      <c r="BY61" s="9"/>
      <c r="CA61" s="16"/>
      <c r="CB61" s="16"/>
      <c r="CD61" s="3"/>
      <c r="CE61" s="3"/>
      <c r="CF61" s="6"/>
      <c r="CG61" s="8"/>
      <c r="CS61" s="9"/>
      <c r="CU61" s="16"/>
      <c r="CV61" s="16"/>
      <c r="CX61" s="3"/>
      <c r="CY61" s="3"/>
      <c r="CZ61" s="6"/>
      <c r="DA61" s="8"/>
      <c r="DM61" s="9"/>
      <c r="DO61" s="16"/>
      <c r="DP61" s="16"/>
      <c r="DR61" s="3"/>
      <c r="DS61" s="3"/>
      <c r="DT61" s="6"/>
      <c r="DU61" s="8"/>
      <c r="EG61" s="9"/>
      <c r="EI61" s="16"/>
      <c r="EJ61" s="16"/>
      <c r="EL61" s="3"/>
      <c r="EM61" s="3"/>
      <c r="EN61" s="6"/>
      <c r="EO61" s="8"/>
      <c r="FA61" s="9"/>
      <c r="FC61" s="16"/>
      <c r="FD61" s="16"/>
      <c r="FF61" s="3"/>
      <c r="FG61" s="3"/>
      <c r="FH61" s="6"/>
      <c r="FI61" s="8"/>
      <c r="FU61" s="9"/>
      <c r="FW61" s="16"/>
      <c r="FX61" s="16"/>
      <c r="FZ61" s="3"/>
      <c r="GA61" s="3"/>
      <c r="GB61" s="6"/>
      <c r="GC61" s="8"/>
      <c r="GO61" s="9"/>
      <c r="GQ61" s="16"/>
      <c r="GR61" s="16"/>
      <c r="GT61" s="3"/>
      <c r="GU61" s="3"/>
      <c r="GV61" s="6"/>
      <c r="GW61" s="8"/>
      <c r="HI61" s="9"/>
      <c r="HK61" s="16"/>
      <c r="HL61" s="16"/>
      <c r="HN61" s="3"/>
      <c r="HO61" s="3"/>
      <c r="HP61" s="6"/>
      <c r="HQ61" s="8"/>
      <c r="IC61" s="9"/>
      <c r="IE61" s="16"/>
      <c r="IF61" s="16"/>
      <c r="IH61" s="3"/>
      <c r="II61" s="3"/>
      <c r="IJ61" s="6"/>
      <c r="IK61" s="8"/>
      <c r="IW61" s="9"/>
      <c r="IY61" s="16"/>
      <c r="IZ61" s="16"/>
      <c r="JB61" s="3"/>
      <c r="JC61" s="3"/>
      <c r="JD61" s="6"/>
      <c r="JE61" s="8"/>
      <c r="JQ61" s="9"/>
      <c r="JS61" s="16"/>
      <c r="JT61" s="16"/>
      <c r="JV61" s="3"/>
      <c r="JW61" s="3"/>
      <c r="JX61" s="6"/>
      <c r="JY61" s="8"/>
      <c r="KK61" s="9"/>
      <c r="KM61" s="16"/>
      <c r="KN61" s="16"/>
      <c r="KP61" s="3"/>
      <c r="KQ61" s="3"/>
      <c r="KR61" s="6"/>
      <c r="KS61" s="8"/>
      <c r="LE61" s="9"/>
      <c r="LG61" s="16"/>
      <c r="LH61" s="16"/>
      <c r="LJ61" s="3"/>
      <c r="LK61" s="3"/>
      <c r="LL61" s="6"/>
      <c r="LM61" s="8"/>
      <c r="LY61" s="9"/>
      <c r="MA61" s="16"/>
      <c r="MB61" s="16"/>
      <c r="MD61" s="3"/>
      <c r="ME61" s="3"/>
      <c r="MF61" s="6"/>
      <c r="MG61" s="8"/>
      <c r="MS61" s="9"/>
      <c r="MU61" s="16"/>
      <c r="MV61" s="16"/>
      <c r="MX61" s="3"/>
      <c r="MY61" s="3"/>
      <c r="MZ61" s="6"/>
      <c r="NA61" s="8"/>
      <c r="NM61" s="9"/>
      <c r="NO61" s="16"/>
      <c r="NP61" s="16"/>
      <c r="NR61" s="3"/>
      <c r="NS61" s="3"/>
      <c r="NT61" s="6"/>
      <c r="NU61" s="8"/>
      <c r="OG61" s="9"/>
      <c r="OI61" s="16"/>
      <c r="OJ61" s="16"/>
      <c r="OL61" s="3"/>
      <c r="OM61" s="3"/>
      <c r="ON61" s="6"/>
      <c r="OO61" s="8"/>
      <c r="PA61" s="9"/>
      <c r="PC61" s="16"/>
      <c r="PD61" s="16"/>
    </row>
    <row r="62" spans="1:420" ht="172.8" x14ac:dyDescent="0.3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9" t="s">
        <v>8315</v>
      </c>
      <c r="R62" t="s">
        <v>8316</v>
      </c>
      <c r="S62" s="16">
        <v>42694.110185185185</v>
      </c>
      <c r="T62" s="16">
        <v>42709.041666666672</v>
      </c>
      <c r="V62" s="3"/>
      <c r="W62" s="3"/>
      <c r="X62" s="6"/>
      <c r="Y62" s="8"/>
      <c r="AK62" s="9"/>
      <c r="AM62" s="16"/>
      <c r="AN62" s="16"/>
      <c r="AP62" s="3"/>
      <c r="AQ62" s="3"/>
      <c r="AR62" s="6"/>
      <c r="AS62" s="8"/>
      <c r="BE62" s="9"/>
      <c r="BG62" s="16"/>
      <c r="BH62" s="16"/>
      <c r="BJ62" s="3"/>
      <c r="BK62" s="3"/>
      <c r="BL62" s="6"/>
      <c r="BM62" s="8"/>
      <c r="BY62" s="9"/>
      <c r="CA62" s="16"/>
      <c r="CB62" s="16"/>
      <c r="CD62" s="3"/>
      <c r="CE62" s="3"/>
      <c r="CF62" s="6"/>
      <c r="CG62" s="8"/>
      <c r="CS62" s="9"/>
      <c r="CU62" s="16"/>
      <c r="CV62" s="16"/>
      <c r="CX62" s="3"/>
      <c r="CY62" s="3"/>
      <c r="CZ62" s="6"/>
      <c r="DA62" s="8"/>
      <c r="DM62" s="9"/>
      <c r="DO62" s="16"/>
      <c r="DP62" s="16"/>
      <c r="DR62" s="3"/>
      <c r="DS62" s="3"/>
      <c r="DT62" s="6"/>
      <c r="DU62" s="8"/>
      <c r="EG62" s="9"/>
      <c r="EI62" s="16"/>
      <c r="EJ62" s="16"/>
      <c r="EL62" s="3"/>
      <c r="EM62" s="3"/>
      <c r="EN62" s="6"/>
      <c r="EO62" s="8"/>
      <c r="FA62" s="9"/>
      <c r="FC62" s="16"/>
      <c r="FD62" s="16"/>
      <c r="FF62" s="3"/>
      <c r="FG62" s="3"/>
      <c r="FH62" s="6"/>
      <c r="FI62" s="8"/>
      <c r="FU62" s="9"/>
      <c r="FW62" s="16"/>
      <c r="FX62" s="16"/>
      <c r="FZ62" s="3"/>
      <c r="GA62" s="3"/>
      <c r="GB62" s="6"/>
      <c r="GC62" s="8"/>
      <c r="GO62" s="9"/>
      <c r="GQ62" s="16"/>
      <c r="GR62" s="16"/>
      <c r="GT62" s="3"/>
      <c r="GU62" s="3"/>
      <c r="GV62" s="6"/>
      <c r="GW62" s="8"/>
      <c r="HI62" s="9"/>
      <c r="HK62" s="16"/>
      <c r="HL62" s="16"/>
      <c r="HN62" s="3"/>
      <c r="HO62" s="3"/>
      <c r="HP62" s="6"/>
      <c r="HQ62" s="8"/>
      <c r="IC62" s="9"/>
      <c r="IE62" s="16"/>
      <c r="IF62" s="16"/>
      <c r="IH62" s="3"/>
      <c r="II62" s="3"/>
      <c r="IJ62" s="6"/>
      <c r="IK62" s="8"/>
      <c r="IW62" s="9"/>
      <c r="IY62" s="16"/>
      <c r="IZ62" s="16"/>
      <c r="JB62" s="3"/>
      <c r="JC62" s="3"/>
      <c r="JD62" s="6"/>
      <c r="JE62" s="8"/>
      <c r="JQ62" s="9"/>
      <c r="JS62" s="16"/>
      <c r="JT62" s="16"/>
      <c r="JV62" s="3"/>
      <c r="JW62" s="3"/>
      <c r="JX62" s="6"/>
      <c r="JY62" s="8"/>
      <c r="KK62" s="9"/>
      <c r="KM62" s="16"/>
      <c r="KN62" s="16"/>
      <c r="KP62" s="3"/>
      <c r="KQ62" s="3"/>
      <c r="KR62" s="6"/>
      <c r="KS62" s="8"/>
      <c r="LE62" s="9"/>
      <c r="LG62" s="16"/>
      <c r="LH62" s="16"/>
      <c r="LJ62" s="3"/>
      <c r="LK62" s="3"/>
      <c r="LL62" s="6"/>
      <c r="LM62" s="8"/>
      <c r="LY62" s="9"/>
      <c r="MA62" s="16"/>
      <c r="MB62" s="16"/>
      <c r="MD62" s="3"/>
      <c r="ME62" s="3"/>
      <c r="MF62" s="6"/>
      <c r="MG62" s="8"/>
      <c r="MS62" s="9"/>
      <c r="MU62" s="16"/>
      <c r="MV62" s="16"/>
      <c r="MX62" s="3"/>
      <c r="MY62" s="3"/>
      <c r="MZ62" s="6"/>
      <c r="NA62" s="8"/>
      <c r="NM62" s="9"/>
      <c r="NO62" s="16"/>
      <c r="NP62" s="16"/>
      <c r="NR62" s="3"/>
      <c r="NS62" s="3"/>
      <c r="NT62" s="6"/>
      <c r="NU62" s="8"/>
      <c r="OG62" s="9"/>
      <c r="OI62" s="16"/>
      <c r="OJ62" s="16"/>
      <c r="OL62" s="3"/>
      <c r="OM62" s="3"/>
      <c r="ON62" s="6"/>
      <c r="OO62" s="8"/>
      <c r="PA62" s="9"/>
      <c r="PC62" s="16"/>
      <c r="PD62" s="16"/>
    </row>
    <row r="63" spans="1:420" ht="273.60000000000002" x14ac:dyDescent="0.3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9" t="s">
        <v>8315</v>
      </c>
      <c r="R63" t="s">
        <v>8316</v>
      </c>
      <c r="S63" s="16">
        <v>42341.818379629629</v>
      </c>
      <c r="T63" s="16">
        <v>42370.166666666672</v>
      </c>
      <c r="V63" s="3"/>
      <c r="W63" s="3"/>
      <c r="X63" s="6"/>
      <c r="Y63" s="8"/>
      <c r="AK63" s="9"/>
      <c r="AM63" s="16"/>
      <c r="AN63" s="16"/>
      <c r="AP63" s="3"/>
      <c r="AQ63" s="3"/>
      <c r="AR63" s="6"/>
      <c r="AS63" s="8"/>
      <c r="BE63" s="9"/>
      <c r="BG63" s="16"/>
      <c r="BH63" s="16"/>
      <c r="BJ63" s="3"/>
      <c r="BK63" s="3"/>
      <c r="BL63" s="6"/>
      <c r="BM63" s="8"/>
      <c r="BY63" s="9"/>
      <c r="CA63" s="16"/>
      <c r="CB63" s="16"/>
      <c r="CD63" s="3"/>
      <c r="CE63" s="3"/>
      <c r="CF63" s="6"/>
      <c r="CG63" s="8"/>
      <c r="CS63" s="9"/>
      <c r="CU63" s="16"/>
      <c r="CV63" s="16"/>
      <c r="CX63" s="3"/>
      <c r="CY63" s="3"/>
      <c r="CZ63" s="6"/>
      <c r="DA63" s="8"/>
      <c r="DM63" s="9"/>
      <c r="DO63" s="16"/>
      <c r="DP63" s="16"/>
      <c r="DR63" s="3"/>
      <c r="DS63" s="3"/>
      <c r="DT63" s="6"/>
      <c r="DU63" s="8"/>
      <c r="EG63" s="9"/>
      <c r="EI63" s="16"/>
      <c r="EJ63" s="16"/>
      <c r="EL63" s="3"/>
      <c r="EM63" s="3"/>
      <c r="EN63" s="6"/>
      <c r="EO63" s="8"/>
      <c r="FA63" s="9"/>
      <c r="FC63" s="16"/>
      <c r="FD63" s="16"/>
      <c r="FF63" s="3"/>
      <c r="FG63" s="3"/>
      <c r="FH63" s="6"/>
      <c r="FI63" s="8"/>
      <c r="FU63" s="9"/>
      <c r="FW63" s="16"/>
      <c r="FX63" s="16"/>
      <c r="FZ63" s="3"/>
      <c r="GA63" s="3"/>
      <c r="GB63" s="6"/>
      <c r="GC63" s="8"/>
      <c r="GO63" s="9"/>
      <c r="GQ63" s="16"/>
      <c r="GR63" s="16"/>
      <c r="GT63" s="3"/>
      <c r="GU63" s="3"/>
      <c r="GV63" s="6"/>
      <c r="GW63" s="8"/>
      <c r="HI63" s="9"/>
      <c r="HK63" s="16"/>
      <c r="HL63" s="16"/>
      <c r="HN63" s="3"/>
      <c r="HO63" s="3"/>
      <c r="HP63" s="6"/>
      <c r="HQ63" s="8"/>
      <c r="IC63" s="9"/>
      <c r="IE63" s="16"/>
      <c r="IF63" s="16"/>
      <c r="IH63" s="3"/>
      <c r="II63" s="3"/>
      <c r="IJ63" s="6"/>
      <c r="IK63" s="8"/>
      <c r="IW63" s="9"/>
      <c r="IY63" s="16"/>
      <c r="IZ63" s="16"/>
      <c r="JB63" s="3"/>
      <c r="JC63" s="3"/>
      <c r="JD63" s="6"/>
      <c r="JE63" s="8"/>
      <c r="JQ63" s="9"/>
      <c r="JS63" s="16"/>
      <c r="JT63" s="16"/>
      <c r="JV63" s="3"/>
      <c r="JW63" s="3"/>
      <c r="JX63" s="6"/>
      <c r="JY63" s="8"/>
      <c r="KK63" s="9"/>
      <c r="KM63" s="16"/>
      <c r="KN63" s="16"/>
      <c r="KP63" s="3"/>
      <c r="KQ63" s="3"/>
      <c r="KR63" s="6"/>
      <c r="KS63" s="8"/>
      <c r="LE63" s="9"/>
      <c r="LG63" s="16"/>
      <c r="LH63" s="16"/>
      <c r="LJ63" s="3"/>
      <c r="LK63" s="3"/>
      <c r="LL63" s="6"/>
      <c r="LM63" s="8"/>
      <c r="LY63" s="9"/>
      <c r="MA63" s="16"/>
      <c r="MB63" s="16"/>
      <c r="MD63" s="3"/>
      <c r="ME63" s="3"/>
      <c r="MF63" s="6"/>
      <c r="MG63" s="8"/>
      <c r="MS63" s="9"/>
      <c r="MU63" s="16"/>
      <c r="MV63" s="16"/>
      <c r="MX63" s="3"/>
      <c r="MY63" s="3"/>
      <c r="MZ63" s="6"/>
      <c r="NA63" s="8"/>
      <c r="NM63" s="9"/>
      <c r="NO63" s="16"/>
      <c r="NP63" s="16"/>
      <c r="NR63" s="3"/>
      <c r="NS63" s="3"/>
      <c r="NT63" s="6"/>
      <c r="NU63" s="8"/>
      <c r="OG63" s="9"/>
      <c r="OI63" s="16"/>
      <c r="OJ63" s="16"/>
      <c r="OL63" s="3"/>
      <c r="OM63" s="3"/>
      <c r="ON63" s="6"/>
      <c r="OO63" s="8"/>
      <c r="PA63" s="9"/>
      <c r="PC63" s="16"/>
      <c r="PD63" s="16"/>
    </row>
    <row r="64" spans="1:420" ht="273.60000000000002" x14ac:dyDescent="0.3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9" t="s">
        <v>8315</v>
      </c>
      <c r="R64" t="s">
        <v>8316</v>
      </c>
      <c r="S64" s="16">
        <v>41880.061006944445</v>
      </c>
      <c r="T64" s="16">
        <v>41908.065972222219</v>
      </c>
      <c r="V64" s="3"/>
      <c r="W64" s="3"/>
      <c r="X64" s="6"/>
      <c r="Y64" s="8"/>
      <c r="AK64" s="9"/>
      <c r="AM64" s="16"/>
      <c r="AN64" s="16"/>
      <c r="AP64" s="3"/>
      <c r="AQ64" s="3"/>
      <c r="AR64" s="6"/>
      <c r="AS64" s="8"/>
      <c r="BE64" s="9"/>
      <c r="BG64" s="16"/>
      <c r="BH64" s="16"/>
      <c r="BJ64" s="3"/>
      <c r="BK64" s="3"/>
      <c r="BL64" s="6"/>
      <c r="BM64" s="8"/>
      <c r="BY64" s="9"/>
      <c r="CA64" s="16"/>
      <c r="CB64" s="16"/>
      <c r="CD64" s="3"/>
      <c r="CE64" s="3"/>
      <c r="CF64" s="6"/>
      <c r="CG64" s="8"/>
      <c r="CS64" s="9"/>
      <c r="CU64" s="16"/>
      <c r="CV64" s="16"/>
      <c r="CX64" s="3"/>
      <c r="CY64" s="3"/>
      <c r="CZ64" s="6"/>
      <c r="DA64" s="8"/>
      <c r="DM64" s="9"/>
      <c r="DO64" s="16"/>
      <c r="DP64" s="16"/>
      <c r="DR64" s="3"/>
      <c r="DS64" s="3"/>
      <c r="DT64" s="6"/>
      <c r="DU64" s="8"/>
      <c r="EG64" s="9"/>
      <c r="EI64" s="16"/>
      <c r="EJ64" s="16"/>
      <c r="EL64" s="3"/>
      <c r="EM64" s="3"/>
      <c r="EN64" s="6"/>
      <c r="EO64" s="8"/>
      <c r="FA64" s="9"/>
      <c r="FC64" s="16"/>
      <c r="FD64" s="16"/>
      <c r="FF64" s="3"/>
      <c r="FG64" s="3"/>
      <c r="FH64" s="6"/>
      <c r="FI64" s="8"/>
      <c r="FU64" s="9"/>
      <c r="FW64" s="16"/>
      <c r="FX64" s="16"/>
      <c r="FZ64" s="3"/>
      <c r="GA64" s="3"/>
      <c r="GB64" s="6"/>
      <c r="GC64" s="8"/>
      <c r="GO64" s="9"/>
      <c r="GQ64" s="16"/>
      <c r="GR64" s="16"/>
      <c r="GT64" s="3"/>
      <c r="GU64" s="3"/>
      <c r="GV64" s="6"/>
      <c r="GW64" s="8"/>
      <c r="HI64" s="9"/>
      <c r="HK64" s="16"/>
      <c r="HL64" s="16"/>
      <c r="HN64" s="3"/>
      <c r="HO64" s="3"/>
      <c r="HP64" s="6"/>
      <c r="HQ64" s="8"/>
      <c r="IC64" s="9"/>
      <c r="IE64" s="16"/>
      <c r="IF64" s="16"/>
      <c r="IH64" s="3"/>
      <c r="II64" s="3"/>
      <c r="IJ64" s="6"/>
      <c r="IK64" s="8"/>
      <c r="IW64" s="9"/>
      <c r="IY64" s="16"/>
      <c r="IZ64" s="16"/>
      <c r="JB64" s="3"/>
      <c r="JC64" s="3"/>
      <c r="JD64" s="6"/>
      <c r="JE64" s="8"/>
      <c r="JQ64" s="9"/>
      <c r="JS64" s="16"/>
      <c r="JT64" s="16"/>
      <c r="JV64" s="3"/>
      <c r="JW64" s="3"/>
      <c r="JX64" s="6"/>
      <c r="JY64" s="8"/>
      <c r="KK64" s="9"/>
      <c r="KM64" s="16"/>
      <c r="KN64" s="16"/>
      <c r="KP64" s="3"/>
      <c r="KQ64" s="3"/>
      <c r="KR64" s="6"/>
      <c r="KS64" s="8"/>
      <c r="LE64" s="9"/>
      <c r="LG64" s="16"/>
      <c r="LH64" s="16"/>
      <c r="LJ64" s="3"/>
      <c r="LK64" s="3"/>
      <c r="LL64" s="6"/>
      <c r="LM64" s="8"/>
      <c r="LY64" s="9"/>
      <c r="MA64" s="16"/>
      <c r="MB64" s="16"/>
      <c r="MD64" s="3"/>
      <c r="ME64" s="3"/>
      <c r="MF64" s="6"/>
      <c r="MG64" s="8"/>
      <c r="MS64" s="9"/>
      <c r="MU64" s="16"/>
      <c r="MV64" s="16"/>
      <c r="MX64" s="3"/>
      <c r="MY64" s="3"/>
      <c r="MZ64" s="6"/>
      <c r="NA64" s="8"/>
      <c r="NM64" s="9"/>
      <c r="NO64" s="16"/>
      <c r="NP64" s="16"/>
      <c r="NR64" s="3"/>
      <c r="NS64" s="3"/>
      <c r="NT64" s="6"/>
      <c r="NU64" s="8"/>
      <c r="OG64" s="9"/>
      <c r="OI64" s="16"/>
      <c r="OJ64" s="16"/>
      <c r="OL64" s="3"/>
      <c r="OM64" s="3"/>
      <c r="ON64" s="6"/>
      <c r="OO64" s="8"/>
      <c r="PA64" s="9"/>
      <c r="PC64" s="16"/>
      <c r="PD64" s="16"/>
    </row>
    <row r="65" spans="1:420" ht="244.8" x14ac:dyDescent="0.3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9" t="s">
        <v>8315</v>
      </c>
      <c r="R65" t="s">
        <v>8316</v>
      </c>
      <c r="S65" s="16">
        <v>41941.683865740742</v>
      </c>
      <c r="T65" s="16">
        <v>41970.125</v>
      </c>
      <c r="V65" s="3"/>
      <c r="W65" s="3"/>
      <c r="X65" s="6"/>
      <c r="Y65" s="8"/>
      <c r="AK65" s="9"/>
      <c r="AM65" s="16"/>
      <c r="AN65" s="16"/>
      <c r="AP65" s="3"/>
      <c r="AQ65" s="3"/>
      <c r="AR65" s="6"/>
      <c r="AS65" s="8"/>
      <c r="BE65" s="9"/>
      <c r="BG65" s="16"/>
      <c r="BH65" s="16"/>
      <c r="BJ65" s="3"/>
      <c r="BK65" s="3"/>
      <c r="BL65" s="6"/>
      <c r="BM65" s="8"/>
      <c r="BY65" s="9"/>
      <c r="CA65" s="16"/>
      <c r="CB65" s="16"/>
      <c r="CD65" s="3"/>
      <c r="CE65" s="3"/>
      <c r="CF65" s="6"/>
      <c r="CG65" s="8"/>
      <c r="CS65" s="9"/>
      <c r="CU65" s="16"/>
      <c r="CV65" s="16"/>
      <c r="CX65" s="3"/>
      <c r="CY65" s="3"/>
      <c r="CZ65" s="6"/>
      <c r="DA65" s="8"/>
      <c r="DM65" s="9"/>
      <c r="DO65" s="16"/>
      <c r="DP65" s="16"/>
      <c r="DR65" s="3"/>
      <c r="DS65" s="3"/>
      <c r="DT65" s="6"/>
      <c r="DU65" s="8"/>
      <c r="EG65" s="9"/>
      <c r="EI65" s="16"/>
      <c r="EJ65" s="16"/>
      <c r="EL65" s="3"/>
      <c r="EM65" s="3"/>
      <c r="EN65" s="6"/>
      <c r="EO65" s="8"/>
      <c r="FA65" s="9"/>
      <c r="FC65" s="16"/>
      <c r="FD65" s="16"/>
      <c r="FF65" s="3"/>
      <c r="FG65" s="3"/>
      <c r="FH65" s="6"/>
      <c r="FI65" s="8"/>
      <c r="FU65" s="9"/>
      <c r="FW65" s="16"/>
      <c r="FX65" s="16"/>
      <c r="FZ65" s="3"/>
      <c r="GA65" s="3"/>
      <c r="GB65" s="6"/>
      <c r="GC65" s="8"/>
      <c r="GO65" s="9"/>
      <c r="GQ65" s="16"/>
      <c r="GR65" s="16"/>
      <c r="GT65" s="3"/>
      <c r="GU65" s="3"/>
      <c r="GV65" s="6"/>
      <c r="GW65" s="8"/>
      <c r="HI65" s="9"/>
      <c r="HK65" s="16"/>
      <c r="HL65" s="16"/>
      <c r="HN65" s="3"/>
      <c r="HO65" s="3"/>
      <c r="HP65" s="6"/>
      <c r="HQ65" s="8"/>
      <c r="IC65" s="9"/>
      <c r="IE65" s="16"/>
      <c r="IF65" s="16"/>
      <c r="IH65" s="3"/>
      <c r="II65" s="3"/>
      <c r="IJ65" s="6"/>
      <c r="IK65" s="8"/>
      <c r="IW65" s="9"/>
      <c r="IY65" s="16"/>
      <c r="IZ65" s="16"/>
      <c r="JB65" s="3"/>
      <c r="JC65" s="3"/>
      <c r="JD65" s="6"/>
      <c r="JE65" s="8"/>
      <c r="JQ65" s="9"/>
      <c r="JS65" s="16"/>
      <c r="JT65" s="16"/>
      <c r="JV65" s="3"/>
      <c r="JW65" s="3"/>
      <c r="JX65" s="6"/>
      <c r="JY65" s="8"/>
      <c r="KK65" s="9"/>
      <c r="KM65" s="16"/>
      <c r="KN65" s="16"/>
      <c r="KP65" s="3"/>
      <c r="KQ65" s="3"/>
      <c r="KR65" s="6"/>
      <c r="KS65" s="8"/>
      <c r="LE65" s="9"/>
      <c r="LG65" s="16"/>
      <c r="LH65" s="16"/>
      <c r="LJ65" s="3"/>
      <c r="LK65" s="3"/>
      <c r="LL65" s="6"/>
      <c r="LM65" s="8"/>
      <c r="LY65" s="9"/>
      <c r="MA65" s="16"/>
      <c r="MB65" s="16"/>
      <c r="MD65" s="3"/>
      <c r="ME65" s="3"/>
      <c r="MF65" s="6"/>
      <c r="MG65" s="8"/>
      <c r="MS65" s="9"/>
      <c r="MU65" s="16"/>
      <c r="MV65" s="16"/>
      <c r="MX65" s="3"/>
      <c r="MY65" s="3"/>
      <c r="MZ65" s="6"/>
      <c r="NA65" s="8"/>
      <c r="NM65" s="9"/>
      <c r="NO65" s="16"/>
      <c r="NP65" s="16"/>
      <c r="NR65" s="3"/>
      <c r="NS65" s="3"/>
      <c r="NT65" s="6"/>
      <c r="NU65" s="8"/>
      <c r="OG65" s="9"/>
      <c r="OI65" s="16"/>
      <c r="OJ65" s="16"/>
      <c r="OL65" s="3"/>
      <c r="OM65" s="3"/>
      <c r="ON65" s="6"/>
      <c r="OO65" s="8"/>
      <c r="PA65" s="9"/>
      <c r="PC65" s="16"/>
      <c r="PD65" s="16"/>
    </row>
    <row r="66" spans="1:420" ht="302.39999999999998" x14ac:dyDescent="0.3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9" t="s">
        <v>8315</v>
      </c>
      <c r="R66" t="s">
        <v>8316</v>
      </c>
      <c r="S66" s="16">
        <v>42026.88118055556</v>
      </c>
      <c r="T66" s="16">
        <v>42086.093055555553</v>
      </c>
      <c r="V66" s="3"/>
      <c r="W66" s="3"/>
      <c r="X66" s="6"/>
      <c r="Y66" s="8"/>
      <c r="AK66" s="9"/>
      <c r="AM66" s="16"/>
      <c r="AN66" s="16"/>
      <c r="AP66" s="3"/>
      <c r="AQ66" s="3"/>
      <c r="AR66" s="6"/>
      <c r="AS66" s="8"/>
      <c r="BE66" s="9"/>
      <c r="BG66" s="16"/>
      <c r="BH66" s="16"/>
      <c r="BJ66" s="3"/>
      <c r="BK66" s="3"/>
      <c r="BL66" s="6"/>
      <c r="BM66" s="8"/>
      <c r="BY66" s="9"/>
      <c r="CA66" s="16"/>
      <c r="CB66" s="16"/>
      <c r="CD66" s="3"/>
      <c r="CE66" s="3"/>
      <c r="CF66" s="6"/>
      <c r="CG66" s="8"/>
      <c r="CS66" s="9"/>
      <c r="CU66" s="16"/>
      <c r="CV66" s="16"/>
      <c r="CX66" s="3"/>
      <c r="CY66" s="3"/>
      <c r="CZ66" s="6"/>
      <c r="DA66" s="8"/>
      <c r="DM66" s="9"/>
      <c r="DO66" s="16"/>
      <c r="DP66" s="16"/>
      <c r="DR66" s="3"/>
      <c r="DS66" s="3"/>
      <c r="DT66" s="6"/>
      <c r="DU66" s="8"/>
      <c r="EG66" s="9"/>
      <c r="EI66" s="16"/>
      <c r="EJ66" s="16"/>
      <c r="EL66" s="3"/>
      <c r="EM66" s="3"/>
      <c r="EN66" s="6"/>
      <c r="EO66" s="8"/>
      <c r="FA66" s="9"/>
      <c r="FC66" s="16"/>
      <c r="FD66" s="16"/>
      <c r="FF66" s="3"/>
      <c r="FG66" s="3"/>
      <c r="FH66" s="6"/>
      <c r="FI66" s="8"/>
      <c r="FU66" s="9"/>
      <c r="FW66" s="16"/>
      <c r="FX66" s="16"/>
      <c r="FZ66" s="3"/>
      <c r="GA66" s="3"/>
      <c r="GB66" s="6"/>
      <c r="GC66" s="8"/>
      <c r="GO66" s="9"/>
      <c r="GQ66" s="16"/>
      <c r="GR66" s="16"/>
      <c r="GT66" s="3"/>
      <c r="GU66" s="3"/>
      <c r="GV66" s="6"/>
      <c r="GW66" s="8"/>
      <c r="HI66" s="9"/>
      <c r="HK66" s="16"/>
      <c r="HL66" s="16"/>
      <c r="HN66" s="3"/>
      <c r="HO66" s="3"/>
      <c r="HP66" s="6"/>
      <c r="HQ66" s="8"/>
      <c r="IC66" s="9"/>
      <c r="IE66" s="16"/>
      <c r="IF66" s="16"/>
      <c r="IH66" s="3"/>
      <c r="II66" s="3"/>
      <c r="IJ66" s="6"/>
      <c r="IK66" s="8"/>
      <c r="IW66" s="9"/>
      <c r="IY66" s="16"/>
      <c r="IZ66" s="16"/>
      <c r="JB66" s="3"/>
      <c r="JC66" s="3"/>
      <c r="JD66" s="6"/>
      <c r="JE66" s="8"/>
      <c r="JQ66" s="9"/>
      <c r="JS66" s="16"/>
      <c r="JT66" s="16"/>
      <c r="JV66" s="3"/>
      <c r="JW66" s="3"/>
      <c r="JX66" s="6"/>
      <c r="JY66" s="8"/>
      <c r="KK66" s="9"/>
      <c r="KM66" s="16"/>
      <c r="KN66" s="16"/>
      <c r="KP66" s="3"/>
      <c r="KQ66" s="3"/>
      <c r="KR66" s="6"/>
      <c r="KS66" s="8"/>
      <c r="LE66" s="9"/>
      <c r="LG66" s="16"/>
      <c r="LH66" s="16"/>
      <c r="LJ66" s="3"/>
      <c r="LK66" s="3"/>
      <c r="LL66" s="6"/>
      <c r="LM66" s="8"/>
      <c r="LY66" s="9"/>
      <c r="MA66" s="16"/>
      <c r="MB66" s="16"/>
      <c r="MD66" s="3"/>
      <c r="ME66" s="3"/>
      <c r="MF66" s="6"/>
      <c r="MG66" s="8"/>
      <c r="MS66" s="9"/>
      <c r="MU66" s="16"/>
      <c r="MV66" s="16"/>
      <c r="MX66" s="3"/>
      <c r="MY66" s="3"/>
      <c r="MZ66" s="6"/>
      <c r="NA66" s="8"/>
      <c r="NM66" s="9"/>
      <c r="NO66" s="16"/>
      <c r="NP66" s="16"/>
      <c r="NR66" s="3"/>
      <c r="NS66" s="3"/>
      <c r="NT66" s="6"/>
      <c r="NU66" s="8"/>
      <c r="OG66" s="9"/>
      <c r="OI66" s="16"/>
      <c r="OJ66" s="16"/>
      <c r="OL66" s="3"/>
      <c r="OM66" s="3"/>
      <c r="ON66" s="6"/>
      <c r="OO66" s="8"/>
      <c r="PA66" s="9"/>
      <c r="PC66" s="16"/>
      <c r="PD66" s="16"/>
    </row>
    <row r="67" spans="1:420" ht="259.2" x14ac:dyDescent="0.3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9" t="s">
        <v>8315</v>
      </c>
      <c r="R67" t="s">
        <v>8316</v>
      </c>
      <c r="S67" s="16">
        <v>41922.640590277777</v>
      </c>
      <c r="T67" s="16">
        <v>41932.249305555553</v>
      </c>
      <c r="V67" s="3"/>
      <c r="W67" s="3"/>
      <c r="X67" s="6"/>
      <c r="Y67" s="8"/>
      <c r="AK67" s="9"/>
      <c r="AM67" s="16"/>
      <c r="AN67" s="16"/>
      <c r="AP67" s="3"/>
      <c r="AQ67" s="3"/>
      <c r="AR67" s="6"/>
      <c r="AS67" s="8"/>
      <c r="BE67" s="9"/>
      <c r="BG67" s="16"/>
      <c r="BH67" s="16"/>
      <c r="BJ67" s="3"/>
      <c r="BK67" s="3"/>
      <c r="BL67" s="6"/>
      <c r="BM67" s="8"/>
      <c r="BY67" s="9"/>
      <c r="CA67" s="16"/>
      <c r="CB67" s="16"/>
      <c r="CD67" s="3"/>
      <c r="CE67" s="3"/>
      <c r="CF67" s="6"/>
      <c r="CG67" s="8"/>
      <c r="CS67" s="9"/>
      <c r="CU67" s="16"/>
      <c r="CV67" s="16"/>
      <c r="CX67" s="3"/>
      <c r="CY67" s="3"/>
      <c r="CZ67" s="6"/>
      <c r="DA67" s="8"/>
      <c r="DM67" s="9"/>
      <c r="DO67" s="16"/>
      <c r="DP67" s="16"/>
      <c r="DR67" s="3"/>
      <c r="DS67" s="3"/>
      <c r="DT67" s="6"/>
      <c r="DU67" s="8"/>
      <c r="EG67" s="9"/>
      <c r="EI67" s="16"/>
      <c r="EJ67" s="16"/>
      <c r="EL67" s="3"/>
      <c r="EM67" s="3"/>
      <c r="EN67" s="6"/>
      <c r="EO67" s="8"/>
      <c r="FA67" s="9"/>
      <c r="FC67" s="16"/>
      <c r="FD67" s="16"/>
      <c r="FF67" s="3"/>
      <c r="FG67" s="3"/>
      <c r="FH67" s="6"/>
      <c r="FI67" s="8"/>
      <c r="FU67" s="9"/>
      <c r="FW67" s="16"/>
      <c r="FX67" s="16"/>
      <c r="FZ67" s="3"/>
      <c r="GA67" s="3"/>
      <c r="GB67" s="6"/>
      <c r="GC67" s="8"/>
      <c r="GO67" s="9"/>
      <c r="GQ67" s="16"/>
      <c r="GR67" s="16"/>
      <c r="GT67" s="3"/>
      <c r="GU67" s="3"/>
      <c r="GV67" s="6"/>
      <c r="GW67" s="8"/>
      <c r="HI67" s="9"/>
      <c r="HK67" s="16"/>
      <c r="HL67" s="16"/>
      <c r="HN67" s="3"/>
      <c r="HO67" s="3"/>
      <c r="HP67" s="6"/>
      <c r="HQ67" s="8"/>
      <c r="IC67" s="9"/>
      <c r="IE67" s="16"/>
      <c r="IF67" s="16"/>
      <c r="IH67" s="3"/>
      <c r="II67" s="3"/>
      <c r="IJ67" s="6"/>
      <c r="IK67" s="8"/>
      <c r="IW67" s="9"/>
      <c r="IY67" s="16"/>
      <c r="IZ67" s="16"/>
      <c r="JB67" s="3"/>
      <c r="JC67" s="3"/>
      <c r="JD67" s="6"/>
      <c r="JE67" s="8"/>
      <c r="JQ67" s="9"/>
      <c r="JS67" s="16"/>
      <c r="JT67" s="16"/>
      <c r="JV67" s="3"/>
      <c r="JW67" s="3"/>
      <c r="JX67" s="6"/>
      <c r="JY67" s="8"/>
      <c r="KK67" s="9"/>
      <c r="KM67" s="16"/>
      <c r="KN67" s="16"/>
      <c r="KP67" s="3"/>
      <c r="KQ67" s="3"/>
      <c r="KR67" s="6"/>
      <c r="KS67" s="8"/>
      <c r="LE67" s="9"/>
      <c r="LG67" s="16"/>
      <c r="LH67" s="16"/>
      <c r="LJ67" s="3"/>
      <c r="LK67" s="3"/>
      <c r="LL67" s="6"/>
      <c r="LM67" s="8"/>
      <c r="LY67" s="9"/>
      <c r="MA67" s="16"/>
      <c r="MB67" s="16"/>
      <c r="MD67" s="3"/>
      <c r="ME67" s="3"/>
      <c r="MF67" s="6"/>
      <c r="MG67" s="8"/>
      <c r="MS67" s="9"/>
      <c r="MU67" s="16"/>
      <c r="MV67" s="16"/>
      <c r="MX67" s="3"/>
      <c r="MY67" s="3"/>
      <c r="MZ67" s="6"/>
      <c r="NA67" s="8"/>
      <c r="NM67" s="9"/>
      <c r="NO67" s="16"/>
      <c r="NP67" s="16"/>
      <c r="NR67" s="3"/>
      <c r="NS67" s="3"/>
      <c r="NT67" s="6"/>
      <c r="NU67" s="8"/>
      <c r="OG67" s="9"/>
      <c r="OI67" s="16"/>
      <c r="OJ67" s="16"/>
      <c r="OL67" s="3"/>
      <c r="OM67" s="3"/>
      <c r="ON67" s="6"/>
      <c r="OO67" s="8"/>
      <c r="PA67" s="9"/>
      <c r="PC67" s="16"/>
      <c r="PD67" s="16"/>
    </row>
    <row r="68" spans="1:420" ht="259.2" x14ac:dyDescent="0.3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9" t="s">
        <v>8315</v>
      </c>
      <c r="R68" t="s">
        <v>8316</v>
      </c>
      <c r="S68" s="16">
        <v>41993.824340277773</v>
      </c>
      <c r="T68" s="16">
        <v>42010.25</v>
      </c>
      <c r="V68" s="3"/>
      <c r="W68" s="3"/>
      <c r="X68" s="6"/>
      <c r="Y68" s="8"/>
      <c r="AK68" s="9"/>
      <c r="AM68" s="16"/>
      <c r="AN68" s="16"/>
      <c r="AP68" s="3"/>
      <c r="AQ68" s="3"/>
      <c r="AR68" s="6"/>
      <c r="AS68" s="8"/>
      <c r="BE68" s="9"/>
      <c r="BG68" s="16"/>
      <c r="BH68" s="16"/>
      <c r="BJ68" s="3"/>
      <c r="BK68" s="3"/>
      <c r="BL68" s="6"/>
      <c r="BM68" s="8"/>
      <c r="BY68" s="9"/>
      <c r="CA68" s="16"/>
      <c r="CB68" s="16"/>
      <c r="CD68" s="3"/>
      <c r="CE68" s="3"/>
      <c r="CF68" s="6"/>
      <c r="CG68" s="8"/>
      <c r="CS68" s="9"/>
      <c r="CU68" s="16"/>
      <c r="CV68" s="16"/>
      <c r="CX68" s="3"/>
      <c r="CY68" s="3"/>
      <c r="CZ68" s="6"/>
      <c r="DA68" s="8"/>
      <c r="DM68" s="9"/>
      <c r="DO68" s="16"/>
      <c r="DP68" s="16"/>
      <c r="DR68" s="3"/>
      <c r="DS68" s="3"/>
      <c r="DT68" s="6"/>
      <c r="DU68" s="8"/>
      <c r="EG68" s="9"/>
      <c r="EI68" s="16"/>
      <c r="EJ68" s="16"/>
      <c r="EL68" s="3"/>
      <c r="EM68" s="3"/>
      <c r="EN68" s="6"/>
      <c r="EO68" s="8"/>
      <c r="FA68" s="9"/>
      <c r="FC68" s="16"/>
      <c r="FD68" s="16"/>
      <c r="FF68" s="3"/>
      <c r="FG68" s="3"/>
      <c r="FH68" s="6"/>
      <c r="FI68" s="8"/>
      <c r="FU68" s="9"/>
      <c r="FW68" s="16"/>
      <c r="FX68" s="16"/>
      <c r="FZ68" s="3"/>
      <c r="GA68" s="3"/>
      <c r="GB68" s="6"/>
      <c r="GC68" s="8"/>
      <c r="GO68" s="9"/>
      <c r="GQ68" s="16"/>
      <c r="GR68" s="16"/>
      <c r="GT68" s="3"/>
      <c r="GU68" s="3"/>
      <c r="GV68" s="6"/>
      <c r="GW68" s="8"/>
      <c r="HI68" s="9"/>
      <c r="HK68" s="16"/>
      <c r="HL68" s="16"/>
      <c r="HN68" s="3"/>
      <c r="HO68" s="3"/>
      <c r="HP68" s="6"/>
      <c r="HQ68" s="8"/>
      <c r="IC68" s="9"/>
      <c r="IE68" s="16"/>
      <c r="IF68" s="16"/>
      <c r="IH68" s="3"/>
      <c r="II68" s="3"/>
      <c r="IJ68" s="6"/>
      <c r="IK68" s="8"/>
      <c r="IW68" s="9"/>
      <c r="IY68" s="16"/>
      <c r="IZ68" s="16"/>
      <c r="JB68" s="3"/>
      <c r="JC68" s="3"/>
      <c r="JD68" s="6"/>
      <c r="JE68" s="8"/>
      <c r="JQ68" s="9"/>
      <c r="JS68" s="16"/>
      <c r="JT68" s="16"/>
      <c r="JV68" s="3"/>
      <c r="JW68" s="3"/>
      <c r="JX68" s="6"/>
      <c r="JY68" s="8"/>
      <c r="KK68" s="9"/>
      <c r="KM68" s="16"/>
      <c r="KN68" s="16"/>
      <c r="KP68" s="3"/>
      <c r="KQ68" s="3"/>
      <c r="KR68" s="6"/>
      <c r="KS68" s="8"/>
      <c r="LE68" s="9"/>
      <c r="LG68" s="16"/>
      <c r="LH68" s="16"/>
      <c r="LJ68" s="3"/>
      <c r="LK68" s="3"/>
      <c r="LL68" s="6"/>
      <c r="LM68" s="8"/>
      <c r="LY68" s="9"/>
      <c r="MA68" s="16"/>
      <c r="MB68" s="16"/>
      <c r="MD68" s="3"/>
      <c r="ME68" s="3"/>
      <c r="MF68" s="6"/>
      <c r="MG68" s="8"/>
      <c r="MS68" s="9"/>
      <c r="MU68" s="16"/>
      <c r="MV68" s="16"/>
      <c r="MX68" s="3"/>
      <c r="MY68" s="3"/>
      <c r="MZ68" s="6"/>
      <c r="NA68" s="8"/>
      <c r="NM68" s="9"/>
      <c r="NO68" s="16"/>
      <c r="NP68" s="16"/>
      <c r="NR68" s="3"/>
      <c r="NS68" s="3"/>
      <c r="NT68" s="6"/>
      <c r="NU68" s="8"/>
      <c r="OG68" s="9"/>
      <c r="OI68" s="16"/>
      <c r="OJ68" s="16"/>
      <c r="OL68" s="3"/>
      <c r="OM68" s="3"/>
      <c r="ON68" s="6"/>
      <c r="OO68" s="8"/>
      <c r="PA68" s="9"/>
      <c r="PC68" s="16"/>
      <c r="PD68" s="16"/>
    </row>
    <row r="69" spans="1:420" ht="201.6" x14ac:dyDescent="0.3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9" t="s">
        <v>8315</v>
      </c>
      <c r="R69" t="s">
        <v>8316</v>
      </c>
      <c r="S69" s="16">
        <v>42219.915856481486</v>
      </c>
      <c r="T69" s="16">
        <v>42240.083333333328</v>
      </c>
      <c r="V69" s="3"/>
      <c r="W69" s="3"/>
      <c r="X69" s="6"/>
      <c r="Y69" s="8"/>
      <c r="AK69" s="9"/>
      <c r="AM69" s="16"/>
      <c r="AN69" s="16"/>
      <c r="AP69" s="3"/>
      <c r="AQ69" s="3"/>
      <c r="AR69" s="6"/>
      <c r="AS69" s="8"/>
      <c r="BE69" s="9"/>
      <c r="BG69" s="16"/>
      <c r="BH69" s="16"/>
      <c r="BJ69" s="3"/>
      <c r="BK69" s="3"/>
      <c r="BL69" s="6"/>
      <c r="BM69" s="8"/>
      <c r="BY69" s="9"/>
      <c r="CA69" s="16"/>
      <c r="CB69" s="16"/>
      <c r="CD69" s="3"/>
      <c r="CE69" s="3"/>
      <c r="CF69" s="6"/>
      <c r="CG69" s="8"/>
      <c r="CS69" s="9"/>
      <c r="CU69" s="16"/>
      <c r="CV69" s="16"/>
      <c r="CX69" s="3"/>
      <c r="CY69" s="3"/>
      <c r="CZ69" s="6"/>
      <c r="DA69" s="8"/>
      <c r="DM69" s="9"/>
      <c r="DO69" s="16"/>
      <c r="DP69" s="16"/>
      <c r="DR69" s="3"/>
      <c r="DS69" s="3"/>
      <c r="DT69" s="6"/>
      <c r="DU69" s="8"/>
      <c r="EG69" s="9"/>
      <c r="EI69" s="16"/>
      <c r="EJ69" s="16"/>
      <c r="EL69" s="3"/>
      <c r="EM69" s="3"/>
      <c r="EN69" s="6"/>
      <c r="EO69" s="8"/>
      <c r="FA69" s="9"/>
      <c r="FC69" s="16"/>
      <c r="FD69" s="16"/>
      <c r="FF69" s="3"/>
      <c r="FG69" s="3"/>
      <c r="FH69" s="6"/>
      <c r="FI69" s="8"/>
      <c r="FU69" s="9"/>
      <c r="FW69" s="16"/>
      <c r="FX69" s="16"/>
      <c r="FZ69" s="3"/>
      <c r="GA69" s="3"/>
      <c r="GB69" s="6"/>
      <c r="GC69" s="8"/>
      <c r="GO69" s="9"/>
      <c r="GQ69" s="16"/>
      <c r="GR69" s="16"/>
      <c r="GT69" s="3"/>
      <c r="GU69" s="3"/>
      <c r="GV69" s="6"/>
      <c r="GW69" s="8"/>
      <c r="HI69" s="9"/>
      <c r="HK69" s="16"/>
      <c r="HL69" s="16"/>
      <c r="HN69" s="3"/>
      <c r="HO69" s="3"/>
      <c r="HP69" s="6"/>
      <c r="HQ69" s="8"/>
      <c r="IC69" s="9"/>
      <c r="IE69" s="16"/>
      <c r="IF69" s="16"/>
      <c r="IH69" s="3"/>
      <c r="II69" s="3"/>
      <c r="IJ69" s="6"/>
      <c r="IK69" s="8"/>
      <c r="IW69" s="9"/>
      <c r="IY69" s="16"/>
      <c r="IZ69" s="16"/>
      <c r="JB69" s="3"/>
      <c r="JC69" s="3"/>
      <c r="JD69" s="6"/>
      <c r="JE69" s="8"/>
      <c r="JQ69" s="9"/>
      <c r="JS69" s="16"/>
      <c r="JT69" s="16"/>
      <c r="JV69" s="3"/>
      <c r="JW69" s="3"/>
      <c r="JX69" s="6"/>
      <c r="JY69" s="8"/>
      <c r="KK69" s="9"/>
      <c r="KM69" s="16"/>
      <c r="KN69" s="16"/>
      <c r="KP69" s="3"/>
      <c r="KQ69" s="3"/>
      <c r="KR69" s="6"/>
      <c r="KS69" s="8"/>
      <c r="LE69" s="9"/>
      <c r="LG69" s="16"/>
      <c r="LH69" s="16"/>
      <c r="LJ69" s="3"/>
      <c r="LK69" s="3"/>
      <c r="LL69" s="6"/>
      <c r="LM69" s="8"/>
      <c r="LY69" s="9"/>
      <c r="MA69" s="16"/>
      <c r="MB69" s="16"/>
      <c r="MD69" s="3"/>
      <c r="ME69" s="3"/>
      <c r="MF69" s="6"/>
      <c r="MG69" s="8"/>
      <c r="MS69" s="9"/>
      <c r="MU69" s="16"/>
      <c r="MV69" s="16"/>
      <c r="MX69" s="3"/>
      <c r="MY69" s="3"/>
      <c r="MZ69" s="6"/>
      <c r="NA69" s="8"/>
      <c r="NM69" s="9"/>
      <c r="NO69" s="16"/>
      <c r="NP69" s="16"/>
      <c r="NR69" s="3"/>
      <c r="NS69" s="3"/>
      <c r="NT69" s="6"/>
      <c r="NU69" s="8"/>
      <c r="OG69" s="9"/>
      <c r="OI69" s="16"/>
      <c r="OJ69" s="16"/>
      <c r="OL69" s="3"/>
      <c r="OM69" s="3"/>
      <c r="ON69" s="6"/>
      <c r="OO69" s="8"/>
      <c r="PA69" s="9"/>
      <c r="PC69" s="16"/>
      <c r="PD69" s="16"/>
    </row>
    <row r="70" spans="1:420" ht="230.4" x14ac:dyDescent="0.3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9" t="s">
        <v>8315</v>
      </c>
      <c r="R70" t="s">
        <v>8316</v>
      </c>
      <c r="S70" s="16">
        <v>41909.969386574077</v>
      </c>
      <c r="T70" s="16">
        <v>41950.011053240742</v>
      </c>
      <c r="V70" s="3"/>
      <c r="W70" s="3"/>
      <c r="X70" s="6"/>
      <c r="Y70" s="8"/>
      <c r="AK70" s="9"/>
      <c r="AM70" s="16"/>
      <c r="AN70" s="16"/>
      <c r="AP70" s="3"/>
      <c r="AQ70" s="3"/>
      <c r="AR70" s="6"/>
      <c r="AS70" s="8"/>
      <c r="BE70" s="9"/>
      <c r="BG70" s="16"/>
      <c r="BH70" s="16"/>
      <c r="BJ70" s="3"/>
      <c r="BK70" s="3"/>
      <c r="BL70" s="6"/>
      <c r="BM70" s="8"/>
      <c r="BY70" s="9"/>
      <c r="CA70" s="16"/>
      <c r="CB70" s="16"/>
      <c r="CD70" s="3"/>
      <c r="CE70" s="3"/>
      <c r="CF70" s="6"/>
      <c r="CG70" s="8"/>
      <c r="CS70" s="9"/>
      <c r="CU70" s="16"/>
      <c r="CV70" s="16"/>
      <c r="CX70" s="3"/>
      <c r="CY70" s="3"/>
      <c r="CZ70" s="6"/>
      <c r="DA70" s="8"/>
      <c r="DM70" s="9"/>
      <c r="DO70" s="16"/>
      <c r="DP70" s="16"/>
      <c r="DR70" s="3"/>
      <c r="DS70" s="3"/>
      <c r="DT70" s="6"/>
      <c r="DU70" s="8"/>
      <c r="EG70" s="9"/>
      <c r="EI70" s="16"/>
      <c r="EJ70" s="16"/>
      <c r="EL70" s="3"/>
      <c r="EM70" s="3"/>
      <c r="EN70" s="6"/>
      <c r="EO70" s="8"/>
      <c r="FA70" s="9"/>
      <c r="FC70" s="16"/>
      <c r="FD70" s="16"/>
      <c r="FF70" s="3"/>
      <c r="FG70" s="3"/>
      <c r="FH70" s="6"/>
      <c r="FI70" s="8"/>
      <c r="FU70" s="9"/>
      <c r="FW70" s="16"/>
      <c r="FX70" s="16"/>
      <c r="FZ70" s="3"/>
      <c r="GA70" s="3"/>
      <c r="GB70" s="6"/>
      <c r="GC70" s="8"/>
      <c r="GO70" s="9"/>
      <c r="GQ70" s="16"/>
      <c r="GR70" s="16"/>
      <c r="GT70" s="3"/>
      <c r="GU70" s="3"/>
      <c r="GV70" s="6"/>
      <c r="GW70" s="8"/>
      <c r="HI70" s="9"/>
      <c r="HK70" s="16"/>
      <c r="HL70" s="16"/>
      <c r="HN70" s="3"/>
      <c r="HO70" s="3"/>
      <c r="HP70" s="6"/>
      <c r="HQ70" s="8"/>
      <c r="IC70" s="9"/>
      <c r="IE70" s="16"/>
      <c r="IF70" s="16"/>
      <c r="IH70" s="3"/>
      <c r="II70" s="3"/>
      <c r="IJ70" s="6"/>
      <c r="IK70" s="8"/>
      <c r="IW70" s="9"/>
      <c r="IY70" s="16"/>
      <c r="IZ70" s="16"/>
      <c r="JB70" s="3"/>
      <c r="JC70" s="3"/>
      <c r="JD70" s="6"/>
      <c r="JE70" s="8"/>
      <c r="JQ70" s="9"/>
      <c r="JS70" s="16"/>
      <c r="JT70" s="16"/>
      <c r="JV70" s="3"/>
      <c r="JW70" s="3"/>
      <c r="JX70" s="6"/>
      <c r="JY70" s="8"/>
      <c r="KK70" s="9"/>
      <c r="KM70" s="16"/>
      <c r="KN70" s="16"/>
      <c r="KP70" s="3"/>
      <c r="KQ70" s="3"/>
      <c r="KR70" s="6"/>
      <c r="KS70" s="8"/>
      <c r="LE70" s="9"/>
      <c r="LG70" s="16"/>
      <c r="LH70" s="16"/>
      <c r="LJ70" s="3"/>
      <c r="LK70" s="3"/>
      <c r="LL70" s="6"/>
      <c r="LM70" s="8"/>
      <c r="LY70" s="9"/>
      <c r="MA70" s="16"/>
      <c r="MB70" s="16"/>
      <c r="MD70" s="3"/>
      <c r="ME70" s="3"/>
      <c r="MF70" s="6"/>
      <c r="MG70" s="8"/>
      <c r="MS70" s="9"/>
      <c r="MU70" s="16"/>
      <c r="MV70" s="16"/>
      <c r="MX70" s="3"/>
      <c r="MY70" s="3"/>
      <c r="MZ70" s="6"/>
      <c r="NA70" s="8"/>
      <c r="NM70" s="9"/>
      <c r="NO70" s="16"/>
      <c r="NP70" s="16"/>
      <c r="NR70" s="3"/>
      <c r="NS70" s="3"/>
      <c r="NT70" s="6"/>
      <c r="NU70" s="8"/>
      <c r="OG70" s="9"/>
      <c r="OI70" s="16"/>
      <c r="OJ70" s="16"/>
      <c r="OL70" s="3"/>
      <c r="OM70" s="3"/>
      <c r="ON70" s="6"/>
      <c r="OO70" s="8"/>
      <c r="PA70" s="9"/>
      <c r="PC70" s="16"/>
      <c r="PD70" s="16"/>
    </row>
    <row r="71" spans="1:420" ht="129.6" x14ac:dyDescent="0.3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9" t="s">
        <v>8315</v>
      </c>
      <c r="R71" t="s">
        <v>8316</v>
      </c>
      <c r="S71" s="16">
        <v>41891.665324074071</v>
      </c>
      <c r="T71" s="16">
        <v>41913.166666666664</v>
      </c>
      <c r="V71" s="3"/>
      <c r="W71" s="3"/>
      <c r="X71" s="6"/>
      <c r="Y71" s="8"/>
      <c r="AK71" s="9"/>
      <c r="AM71" s="16"/>
      <c r="AN71" s="16"/>
      <c r="AP71" s="3"/>
      <c r="AQ71" s="3"/>
      <c r="AR71" s="6"/>
      <c r="AS71" s="8"/>
      <c r="BE71" s="9"/>
      <c r="BG71" s="16"/>
      <c r="BH71" s="16"/>
      <c r="BJ71" s="3"/>
      <c r="BK71" s="3"/>
      <c r="BL71" s="6"/>
      <c r="BM71" s="8"/>
      <c r="BY71" s="9"/>
      <c r="CA71" s="16"/>
      <c r="CB71" s="16"/>
      <c r="CD71" s="3"/>
      <c r="CE71" s="3"/>
      <c r="CF71" s="6"/>
      <c r="CG71" s="8"/>
      <c r="CS71" s="9"/>
      <c r="CU71" s="16"/>
      <c r="CV71" s="16"/>
      <c r="CX71" s="3"/>
      <c r="CY71" s="3"/>
      <c r="CZ71" s="6"/>
      <c r="DA71" s="8"/>
      <c r="DM71" s="9"/>
      <c r="DO71" s="16"/>
      <c r="DP71" s="16"/>
      <c r="DR71" s="3"/>
      <c r="DS71" s="3"/>
      <c r="DT71" s="6"/>
      <c r="DU71" s="8"/>
      <c r="EG71" s="9"/>
      <c r="EI71" s="16"/>
      <c r="EJ71" s="16"/>
      <c r="EL71" s="3"/>
      <c r="EM71" s="3"/>
      <c r="EN71" s="6"/>
      <c r="EO71" s="8"/>
      <c r="FA71" s="9"/>
      <c r="FC71" s="16"/>
      <c r="FD71" s="16"/>
      <c r="FF71" s="3"/>
      <c r="FG71" s="3"/>
      <c r="FH71" s="6"/>
      <c r="FI71" s="8"/>
      <c r="FU71" s="9"/>
      <c r="FW71" s="16"/>
      <c r="FX71" s="16"/>
      <c r="FZ71" s="3"/>
      <c r="GA71" s="3"/>
      <c r="GB71" s="6"/>
      <c r="GC71" s="8"/>
      <c r="GO71" s="9"/>
      <c r="GQ71" s="16"/>
      <c r="GR71" s="16"/>
      <c r="GT71" s="3"/>
      <c r="GU71" s="3"/>
      <c r="GV71" s="6"/>
      <c r="GW71" s="8"/>
      <c r="HI71" s="9"/>
      <c r="HK71" s="16"/>
      <c r="HL71" s="16"/>
      <c r="HN71" s="3"/>
      <c r="HO71" s="3"/>
      <c r="HP71" s="6"/>
      <c r="HQ71" s="8"/>
      <c r="IC71" s="9"/>
      <c r="IE71" s="16"/>
      <c r="IF71" s="16"/>
      <c r="IH71" s="3"/>
      <c r="II71" s="3"/>
      <c r="IJ71" s="6"/>
      <c r="IK71" s="8"/>
      <c r="IW71" s="9"/>
      <c r="IY71" s="16"/>
      <c r="IZ71" s="16"/>
      <c r="JB71" s="3"/>
      <c r="JC71" s="3"/>
      <c r="JD71" s="6"/>
      <c r="JE71" s="8"/>
      <c r="JQ71" s="9"/>
      <c r="JS71" s="16"/>
      <c r="JT71" s="16"/>
      <c r="JV71" s="3"/>
      <c r="JW71" s="3"/>
      <c r="JX71" s="6"/>
      <c r="JY71" s="8"/>
      <c r="KK71" s="9"/>
      <c r="KM71" s="16"/>
      <c r="KN71" s="16"/>
      <c r="KP71" s="3"/>
      <c r="KQ71" s="3"/>
      <c r="KR71" s="6"/>
      <c r="KS71" s="8"/>
      <c r="LE71" s="9"/>
      <c r="LG71" s="16"/>
      <c r="LH71" s="16"/>
      <c r="LJ71" s="3"/>
      <c r="LK71" s="3"/>
      <c r="LL71" s="6"/>
      <c r="LM71" s="8"/>
      <c r="LY71" s="9"/>
      <c r="MA71" s="16"/>
      <c r="MB71" s="16"/>
      <c r="MD71" s="3"/>
      <c r="ME71" s="3"/>
      <c r="MF71" s="6"/>
      <c r="MG71" s="8"/>
      <c r="MS71" s="9"/>
      <c r="MU71" s="16"/>
      <c r="MV71" s="16"/>
      <c r="MX71" s="3"/>
      <c r="MY71" s="3"/>
      <c r="MZ71" s="6"/>
      <c r="NA71" s="8"/>
      <c r="NM71" s="9"/>
      <c r="NO71" s="16"/>
      <c r="NP71" s="16"/>
      <c r="NR71" s="3"/>
      <c r="NS71" s="3"/>
      <c r="NT71" s="6"/>
      <c r="NU71" s="8"/>
      <c r="OG71" s="9"/>
      <c r="OI71" s="16"/>
      <c r="OJ71" s="16"/>
      <c r="OL71" s="3"/>
      <c r="OM71" s="3"/>
      <c r="ON71" s="6"/>
      <c r="OO71" s="8"/>
      <c r="PA71" s="9"/>
      <c r="PC71" s="16"/>
      <c r="PD71" s="16"/>
    </row>
    <row r="72" spans="1:420" ht="259.2" x14ac:dyDescent="0.3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9" t="s">
        <v>8315</v>
      </c>
      <c r="R72" t="s">
        <v>8316</v>
      </c>
      <c r="S72" s="16">
        <v>41226.017361111109</v>
      </c>
      <c r="T72" s="16">
        <v>41250.083333333336</v>
      </c>
      <c r="V72" s="3"/>
      <c r="W72" s="3"/>
      <c r="X72" s="6"/>
      <c r="Y72" s="8"/>
      <c r="AK72" s="9"/>
      <c r="AM72" s="16"/>
      <c r="AN72" s="16"/>
      <c r="AP72" s="3"/>
      <c r="AQ72" s="3"/>
      <c r="AR72" s="6"/>
      <c r="AS72" s="8"/>
      <c r="BE72" s="9"/>
      <c r="BG72" s="16"/>
      <c r="BH72" s="16"/>
      <c r="BJ72" s="3"/>
      <c r="BK72" s="3"/>
      <c r="BL72" s="6"/>
      <c r="BM72" s="8"/>
      <c r="BY72" s="9"/>
      <c r="CA72" s="16"/>
      <c r="CB72" s="16"/>
      <c r="CD72" s="3"/>
      <c r="CE72" s="3"/>
      <c r="CF72" s="6"/>
      <c r="CG72" s="8"/>
      <c r="CS72" s="9"/>
      <c r="CU72" s="16"/>
      <c r="CV72" s="16"/>
      <c r="CX72" s="3"/>
      <c r="CY72" s="3"/>
      <c r="CZ72" s="6"/>
      <c r="DA72" s="8"/>
      <c r="DM72" s="9"/>
      <c r="DO72" s="16"/>
      <c r="DP72" s="16"/>
      <c r="DR72" s="3"/>
      <c r="DS72" s="3"/>
      <c r="DT72" s="6"/>
      <c r="DU72" s="8"/>
      <c r="EG72" s="9"/>
      <c r="EI72" s="16"/>
      <c r="EJ72" s="16"/>
      <c r="EL72" s="3"/>
      <c r="EM72" s="3"/>
      <c r="EN72" s="6"/>
      <c r="EO72" s="8"/>
      <c r="FA72" s="9"/>
      <c r="FC72" s="16"/>
      <c r="FD72" s="16"/>
      <c r="FF72" s="3"/>
      <c r="FG72" s="3"/>
      <c r="FH72" s="6"/>
      <c r="FI72" s="8"/>
      <c r="FU72" s="9"/>
      <c r="FW72" s="16"/>
      <c r="FX72" s="16"/>
      <c r="FZ72" s="3"/>
      <c r="GA72" s="3"/>
      <c r="GB72" s="6"/>
      <c r="GC72" s="8"/>
      <c r="GO72" s="9"/>
      <c r="GQ72" s="16"/>
      <c r="GR72" s="16"/>
      <c r="GT72" s="3"/>
      <c r="GU72" s="3"/>
      <c r="GV72" s="6"/>
      <c r="GW72" s="8"/>
      <c r="HI72" s="9"/>
      <c r="HK72" s="16"/>
      <c r="HL72" s="16"/>
      <c r="HN72" s="3"/>
      <c r="HO72" s="3"/>
      <c r="HP72" s="6"/>
      <c r="HQ72" s="8"/>
      <c r="IC72" s="9"/>
      <c r="IE72" s="16"/>
      <c r="IF72" s="16"/>
      <c r="IH72" s="3"/>
      <c r="II72" s="3"/>
      <c r="IJ72" s="6"/>
      <c r="IK72" s="8"/>
      <c r="IW72" s="9"/>
      <c r="IY72" s="16"/>
      <c r="IZ72" s="16"/>
      <c r="JB72" s="3"/>
      <c r="JC72" s="3"/>
      <c r="JD72" s="6"/>
      <c r="JE72" s="8"/>
      <c r="JQ72" s="9"/>
      <c r="JS72" s="16"/>
      <c r="JT72" s="16"/>
      <c r="JV72" s="3"/>
      <c r="JW72" s="3"/>
      <c r="JX72" s="6"/>
      <c r="JY72" s="8"/>
      <c r="KK72" s="9"/>
      <c r="KM72" s="16"/>
      <c r="KN72" s="16"/>
      <c r="KP72" s="3"/>
      <c r="KQ72" s="3"/>
      <c r="KR72" s="6"/>
      <c r="KS72" s="8"/>
      <c r="LE72" s="9"/>
      <c r="LG72" s="16"/>
      <c r="LH72" s="16"/>
      <c r="LJ72" s="3"/>
      <c r="LK72" s="3"/>
      <c r="LL72" s="6"/>
      <c r="LM72" s="8"/>
      <c r="LY72" s="9"/>
      <c r="MA72" s="16"/>
      <c r="MB72" s="16"/>
      <c r="MD72" s="3"/>
      <c r="ME72" s="3"/>
      <c r="MF72" s="6"/>
      <c r="MG72" s="8"/>
      <c r="MS72" s="9"/>
      <c r="MU72" s="16"/>
      <c r="MV72" s="16"/>
      <c r="MX72" s="3"/>
      <c r="MY72" s="3"/>
      <c r="MZ72" s="6"/>
      <c r="NA72" s="8"/>
      <c r="NM72" s="9"/>
      <c r="NO72" s="16"/>
      <c r="NP72" s="16"/>
      <c r="NR72" s="3"/>
      <c r="NS72" s="3"/>
      <c r="NT72" s="6"/>
      <c r="NU72" s="8"/>
      <c r="OG72" s="9"/>
      <c r="OI72" s="16"/>
      <c r="OJ72" s="16"/>
      <c r="OL72" s="3"/>
      <c r="OM72" s="3"/>
      <c r="ON72" s="6"/>
      <c r="OO72" s="8"/>
      <c r="PA72" s="9"/>
      <c r="PC72" s="16"/>
      <c r="PD72" s="16"/>
    </row>
    <row r="73" spans="1:420" ht="288" x14ac:dyDescent="0.3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9" t="s">
        <v>8315</v>
      </c>
      <c r="R73" t="s">
        <v>8316</v>
      </c>
      <c r="S73" s="16">
        <v>40478.263923611114</v>
      </c>
      <c r="T73" s="16">
        <v>40568.166666666664</v>
      </c>
      <c r="V73" s="3"/>
      <c r="W73" s="3"/>
      <c r="X73" s="6"/>
      <c r="Y73" s="8"/>
      <c r="AK73" s="9"/>
      <c r="AM73" s="16"/>
      <c r="AN73" s="16"/>
      <c r="AP73" s="3"/>
      <c r="AQ73" s="3"/>
      <c r="AR73" s="6"/>
      <c r="AS73" s="8"/>
      <c r="BE73" s="9"/>
      <c r="BG73" s="16"/>
      <c r="BH73" s="16"/>
      <c r="BJ73" s="3"/>
      <c r="BK73" s="3"/>
      <c r="BL73" s="6"/>
      <c r="BM73" s="8"/>
      <c r="BY73" s="9"/>
      <c r="CA73" s="16"/>
      <c r="CB73" s="16"/>
      <c r="CD73" s="3"/>
      <c r="CE73" s="3"/>
      <c r="CF73" s="6"/>
      <c r="CG73" s="8"/>
      <c r="CS73" s="9"/>
      <c r="CU73" s="16"/>
      <c r="CV73" s="16"/>
      <c r="CX73" s="3"/>
      <c r="CY73" s="3"/>
      <c r="CZ73" s="6"/>
      <c r="DA73" s="8"/>
      <c r="DM73" s="9"/>
      <c r="DO73" s="16"/>
      <c r="DP73" s="16"/>
      <c r="DR73" s="3"/>
      <c r="DS73" s="3"/>
      <c r="DT73" s="6"/>
      <c r="DU73" s="8"/>
      <c r="EG73" s="9"/>
      <c r="EI73" s="16"/>
      <c r="EJ73" s="16"/>
      <c r="EL73" s="3"/>
      <c r="EM73" s="3"/>
      <c r="EN73" s="6"/>
      <c r="EO73" s="8"/>
      <c r="FA73" s="9"/>
      <c r="FC73" s="16"/>
      <c r="FD73" s="16"/>
      <c r="FF73" s="3"/>
      <c r="FG73" s="3"/>
      <c r="FH73" s="6"/>
      <c r="FI73" s="8"/>
      <c r="FU73" s="9"/>
      <c r="FW73" s="16"/>
      <c r="FX73" s="16"/>
      <c r="FZ73" s="3"/>
      <c r="GA73" s="3"/>
      <c r="GB73" s="6"/>
      <c r="GC73" s="8"/>
      <c r="GO73" s="9"/>
      <c r="GQ73" s="16"/>
      <c r="GR73" s="16"/>
      <c r="GT73" s="3"/>
      <c r="GU73" s="3"/>
      <c r="GV73" s="6"/>
      <c r="GW73" s="8"/>
      <c r="HI73" s="9"/>
      <c r="HK73" s="16"/>
      <c r="HL73" s="16"/>
      <c r="HN73" s="3"/>
      <c r="HO73" s="3"/>
      <c r="HP73" s="6"/>
      <c r="HQ73" s="8"/>
      <c r="IC73" s="9"/>
      <c r="IE73" s="16"/>
      <c r="IF73" s="16"/>
      <c r="IH73" s="3"/>
      <c r="II73" s="3"/>
      <c r="IJ73" s="6"/>
      <c r="IK73" s="8"/>
      <c r="IW73" s="9"/>
      <c r="IY73" s="16"/>
      <c r="IZ73" s="16"/>
      <c r="JB73" s="3"/>
      <c r="JC73" s="3"/>
      <c r="JD73" s="6"/>
      <c r="JE73" s="8"/>
      <c r="JQ73" s="9"/>
      <c r="JS73" s="16"/>
      <c r="JT73" s="16"/>
      <c r="JV73" s="3"/>
      <c r="JW73" s="3"/>
      <c r="JX73" s="6"/>
      <c r="JY73" s="8"/>
      <c r="KK73" s="9"/>
      <c r="KM73" s="16"/>
      <c r="KN73" s="16"/>
      <c r="KP73" s="3"/>
      <c r="KQ73" s="3"/>
      <c r="KR73" s="6"/>
      <c r="KS73" s="8"/>
      <c r="LE73" s="9"/>
      <c r="LG73" s="16"/>
      <c r="LH73" s="16"/>
      <c r="LJ73" s="3"/>
      <c r="LK73" s="3"/>
      <c r="LL73" s="6"/>
      <c r="LM73" s="8"/>
      <c r="LY73" s="9"/>
      <c r="MA73" s="16"/>
      <c r="MB73" s="16"/>
      <c r="MD73" s="3"/>
      <c r="ME73" s="3"/>
      <c r="MF73" s="6"/>
      <c r="MG73" s="8"/>
      <c r="MS73" s="9"/>
      <c r="MU73" s="16"/>
      <c r="MV73" s="16"/>
      <c r="MX73" s="3"/>
      <c r="MY73" s="3"/>
      <c r="MZ73" s="6"/>
      <c r="NA73" s="8"/>
      <c r="NM73" s="9"/>
      <c r="NO73" s="16"/>
      <c r="NP73" s="16"/>
      <c r="NR73" s="3"/>
      <c r="NS73" s="3"/>
      <c r="NT73" s="6"/>
      <c r="NU73" s="8"/>
      <c r="OG73" s="9"/>
      <c r="OI73" s="16"/>
      <c r="OJ73" s="16"/>
      <c r="OL73" s="3"/>
      <c r="OM73" s="3"/>
      <c r="ON73" s="6"/>
      <c r="OO73" s="8"/>
      <c r="PA73" s="9"/>
      <c r="PC73" s="16"/>
      <c r="PD73" s="16"/>
    </row>
    <row r="74" spans="1:420" ht="187.2" x14ac:dyDescent="0.3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9" t="s">
        <v>8315</v>
      </c>
      <c r="R74" t="s">
        <v>8316</v>
      </c>
      <c r="S74" s="16">
        <v>41862.83997685185</v>
      </c>
      <c r="T74" s="16">
        <v>41892.83997685185</v>
      </c>
      <c r="V74" s="3"/>
      <c r="W74" s="3"/>
      <c r="X74" s="6"/>
      <c r="Y74" s="8"/>
      <c r="AK74" s="9"/>
      <c r="AM74" s="16"/>
      <c r="AN74" s="16"/>
      <c r="AP74" s="3"/>
      <c r="AQ74" s="3"/>
      <c r="AR74" s="6"/>
      <c r="AS74" s="8"/>
      <c r="BE74" s="9"/>
      <c r="BG74" s="16"/>
      <c r="BH74" s="16"/>
      <c r="BJ74" s="3"/>
      <c r="BK74" s="3"/>
      <c r="BL74" s="6"/>
      <c r="BM74" s="8"/>
      <c r="BY74" s="9"/>
      <c r="CA74" s="16"/>
      <c r="CB74" s="16"/>
      <c r="CD74" s="3"/>
      <c r="CE74" s="3"/>
      <c r="CF74" s="6"/>
      <c r="CG74" s="8"/>
      <c r="CS74" s="9"/>
      <c r="CU74" s="16"/>
      <c r="CV74" s="16"/>
      <c r="CX74" s="3"/>
      <c r="CY74" s="3"/>
      <c r="CZ74" s="6"/>
      <c r="DA74" s="8"/>
      <c r="DM74" s="9"/>
      <c r="DO74" s="16"/>
      <c r="DP74" s="16"/>
      <c r="DR74" s="3"/>
      <c r="DS74" s="3"/>
      <c r="DT74" s="6"/>
      <c r="DU74" s="8"/>
      <c r="EG74" s="9"/>
      <c r="EI74" s="16"/>
      <c r="EJ74" s="16"/>
      <c r="EL74" s="3"/>
      <c r="EM74" s="3"/>
      <c r="EN74" s="6"/>
      <c r="EO74" s="8"/>
      <c r="FA74" s="9"/>
      <c r="FC74" s="16"/>
      <c r="FD74" s="16"/>
      <c r="FF74" s="3"/>
      <c r="FG74" s="3"/>
      <c r="FH74" s="6"/>
      <c r="FI74" s="8"/>
      <c r="FU74" s="9"/>
      <c r="FW74" s="16"/>
      <c r="FX74" s="16"/>
      <c r="FZ74" s="3"/>
      <c r="GA74" s="3"/>
      <c r="GB74" s="6"/>
      <c r="GC74" s="8"/>
      <c r="GO74" s="9"/>
      <c r="GQ74" s="16"/>
      <c r="GR74" s="16"/>
      <c r="GT74" s="3"/>
      <c r="GU74" s="3"/>
      <c r="GV74" s="6"/>
      <c r="GW74" s="8"/>
      <c r="HI74" s="9"/>
      <c r="HK74" s="16"/>
      <c r="HL74" s="16"/>
      <c r="HN74" s="3"/>
      <c r="HO74" s="3"/>
      <c r="HP74" s="6"/>
      <c r="HQ74" s="8"/>
      <c r="IC74" s="9"/>
      <c r="IE74" s="16"/>
      <c r="IF74" s="16"/>
      <c r="IH74" s="3"/>
      <c r="II74" s="3"/>
      <c r="IJ74" s="6"/>
      <c r="IK74" s="8"/>
      <c r="IW74" s="9"/>
      <c r="IY74" s="16"/>
      <c r="IZ74" s="16"/>
      <c r="JB74" s="3"/>
      <c r="JC74" s="3"/>
      <c r="JD74" s="6"/>
      <c r="JE74" s="8"/>
      <c r="JQ74" s="9"/>
      <c r="JS74" s="16"/>
      <c r="JT74" s="16"/>
      <c r="JV74" s="3"/>
      <c r="JW74" s="3"/>
      <c r="JX74" s="6"/>
      <c r="JY74" s="8"/>
      <c r="KK74" s="9"/>
      <c r="KM74" s="16"/>
      <c r="KN74" s="16"/>
      <c r="KP74" s="3"/>
      <c r="KQ74" s="3"/>
      <c r="KR74" s="6"/>
      <c r="KS74" s="8"/>
      <c r="LE74" s="9"/>
      <c r="LG74" s="16"/>
      <c r="LH74" s="16"/>
      <c r="LJ74" s="3"/>
      <c r="LK74" s="3"/>
      <c r="LL74" s="6"/>
      <c r="LM74" s="8"/>
      <c r="LY74" s="9"/>
      <c r="MA74" s="16"/>
      <c r="MB74" s="16"/>
      <c r="MD74" s="3"/>
      <c r="ME74" s="3"/>
      <c r="MF74" s="6"/>
      <c r="MG74" s="8"/>
      <c r="MS74" s="9"/>
      <c r="MU74" s="16"/>
      <c r="MV74" s="16"/>
      <c r="MX74" s="3"/>
      <c r="MY74" s="3"/>
      <c r="MZ74" s="6"/>
      <c r="NA74" s="8"/>
      <c r="NM74" s="9"/>
      <c r="NO74" s="16"/>
      <c r="NP74" s="16"/>
      <c r="NR74" s="3"/>
      <c r="NS74" s="3"/>
      <c r="NT74" s="6"/>
      <c r="NU74" s="8"/>
      <c r="OG74" s="9"/>
      <c r="OI74" s="16"/>
      <c r="OJ74" s="16"/>
      <c r="OL74" s="3"/>
      <c r="OM74" s="3"/>
      <c r="ON74" s="6"/>
      <c r="OO74" s="8"/>
      <c r="PA74" s="9"/>
      <c r="PC74" s="16"/>
      <c r="PD74" s="16"/>
    </row>
    <row r="75" spans="1:420" ht="201.6" x14ac:dyDescent="0.3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9" t="s">
        <v>8315</v>
      </c>
      <c r="R75" t="s">
        <v>8316</v>
      </c>
      <c r="S75" s="16">
        <v>40633.154363425929</v>
      </c>
      <c r="T75" s="16">
        <v>40664.207638888889</v>
      </c>
      <c r="V75" s="3"/>
      <c r="W75" s="3"/>
      <c r="X75" s="6"/>
      <c r="Y75" s="8"/>
      <c r="AK75" s="9"/>
      <c r="AM75" s="16"/>
      <c r="AN75" s="16"/>
      <c r="AP75" s="3"/>
      <c r="AQ75" s="3"/>
      <c r="AR75" s="6"/>
      <c r="AS75" s="8"/>
      <c r="BE75" s="9"/>
      <c r="BG75" s="16"/>
      <c r="BH75" s="16"/>
      <c r="BJ75" s="3"/>
      <c r="BK75" s="3"/>
      <c r="BL75" s="6"/>
      <c r="BM75" s="8"/>
      <c r="BY75" s="9"/>
      <c r="CA75" s="16"/>
      <c r="CB75" s="16"/>
      <c r="CD75" s="3"/>
      <c r="CE75" s="3"/>
      <c r="CF75" s="6"/>
      <c r="CG75" s="8"/>
      <c r="CS75" s="9"/>
      <c r="CU75" s="16"/>
      <c r="CV75" s="16"/>
      <c r="CX75" s="3"/>
      <c r="CY75" s="3"/>
      <c r="CZ75" s="6"/>
      <c r="DA75" s="8"/>
      <c r="DM75" s="9"/>
      <c r="DO75" s="16"/>
      <c r="DP75" s="16"/>
      <c r="DR75" s="3"/>
      <c r="DS75" s="3"/>
      <c r="DT75" s="6"/>
      <c r="DU75" s="8"/>
      <c r="EG75" s="9"/>
      <c r="EI75" s="16"/>
      <c r="EJ75" s="16"/>
      <c r="EL75" s="3"/>
      <c r="EM75" s="3"/>
      <c r="EN75" s="6"/>
      <c r="EO75" s="8"/>
      <c r="FA75" s="9"/>
      <c r="FC75" s="16"/>
      <c r="FD75" s="16"/>
      <c r="FF75" s="3"/>
      <c r="FG75" s="3"/>
      <c r="FH75" s="6"/>
      <c r="FI75" s="8"/>
      <c r="FU75" s="9"/>
      <c r="FW75" s="16"/>
      <c r="FX75" s="16"/>
      <c r="FZ75" s="3"/>
      <c r="GA75" s="3"/>
      <c r="GB75" s="6"/>
      <c r="GC75" s="8"/>
      <c r="GO75" s="9"/>
      <c r="GQ75" s="16"/>
      <c r="GR75" s="16"/>
      <c r="GT75" s="3"/>
      <c r="GU75" s="3"/>
      <c r="GV75" s="6"/>
      <c r="GW75" s="8"/>
      <c r="HI75" s="9"/>
      <c r="HK75" s="16"/>
      <c r="HL75" s="16"/>
      <c r="HN75" s="3"/>
      <c r="HO75" s="3"/>
      <c r="HP75" s="6"/>
      <c r="HQ75" s="8"/>
      <c r="IC75" s="9"/>
      <c r="IE75" s="16"/>
      <c r="IF75" s="16"/>
      <c r="IH75" s="3"/>
      <c r="II75" s="3"/>
      <c r="IJ75" s="6"/>
      <c r="IK75" s="8"/>
      <c r="IW75" s="9"/>
      <c r="IY75" s="16"/>
      <c r="IZ75" s="16"/>
      <c r="JB75" s="3"/>
      <c r="JC75" s="3"/>
      <c r="JD75" s="6"/>
      <c r="JE75" s="8"/>
      <c r="JQ75" s="9"/>
      <c r="JS75" s="16"/>
      <c r="JT75" s="16"/>
      <c r="JV75" s="3"/>
      <c r="JW75" s="3"/>
      <c r="JX75" s="6"/>
      <c r="JY75" s="8"/>
      <c r="KK75" s="9"/>
      <c r="KM75" s="16"/>
      <c r="KN75" s="16"/>
      <c r="KP75" s="3"/>
      <c r="KQ75" s="3"/>
      <c r="KR75" s="6"/>
      <c r="KS75" s="8"/>
      <c r="LE75" s="9"/>
      <c r="LG75" s="16"/>
      <c r="LH75" s="16"/>
      <c r="LJ75" s="3"/>
      <c r="LK75" s="3"/>
      <c r="LL75" s="6"/>
      <c r="LM75" s="8"/>
      <c r="LY75" s="9"/>
      <c r="MA75" s="16"/>
      <c r="MB75" s="16"/>
      <c r="MD75" s="3"/>
      <c r="ME75" s="3"/>
      <c r="MF75" s="6"/>
      <c r="MG75" s="8"/>
      <c r="MS75" s="9"/>
      <c r="MU75" s="16"/>
      <c r="MV75" s="16"/>
      <c r="MX75" s="3"/>
      <c r="MY75" s="3"/>
      <c r="MZ75" s="6"/>
      <c r="NA75" s="8"/>
      <c r="NM75" s="9"/>
      <c r="NO75" s="16"/>
      <c r="NP75" s="16"/>
      <c r="NR75" s="3"/>
      <c r="NS75" s="3"/>
      <c r="NT75" s="6"/>
      <c r="NU75" s="8"/>
      <c r="OG75" s="9"/>
      <c r="OI75" s="16"/>
      <c r="OJ75" s="16"/>
      <c r="OL75" s="3"/>
      <c r="OM75" s="3"/>
      <c r="ON75" s="6"/>
      <c r="OO75" s="8"/>
      <c r="PA75" s="9"/>
      <c r="PC75" s="16"/>
      <c r="PD75" s="16"/>
    </row>
    <row r="76" spans="1:420" ht="259.2" x14ac:dyDescent="0.3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9" t="s">
        <v>8315</v>
      </c>
      <c r="R76" t="s">
        <v>8316</v>
      </c>
      <c r="S76" s="16">
        <v>40970.875671296293</v>
      </c>
      <c r="T76" s="16">
        <v>41000.834004629629</v>
      </c>
      <c r="V76" s="3"/>
      <c r="W76" s="3"/>
      <c r="X76" s="6"/>
      <c r="Y76" s="8"/>
      <c r="AK76" s="9"/>
      <c r="AM76" s="16"/>
      <c r="AN76" s="16"/>
      <c r="AP76" s="3"/>
      <c r="AQ76" s="3"/>
      <c r="AR76" s="6"/>
      <c r="AS76" s="8"/>
      <c r="BE76" s="9"/>
      <c r="BG76" s="16"/>
      <c r="BH76" s="16"/>
      <c r="BJ76" s="3"/>
      <c r="BK76" s="3"/>
      <c r="BL76" s="6"/>
      <c r="BM76" s="8"/>
      <c r="BY76" s="9"/>
      <c r="CA76" s="16"/>
      <c r="CB76" s="16"/>
      <c r="CD76" s="3"/>
      <c r="CE76" s="3"/>
      <c r="CF76" s="6"/>
      <c r="CG76" s="8"/>
      <c r="CS76" s="9"/>
      <c r="CU76" s="16"/>
      <c r="CV76" s="16"/>
      <c r="CX76" s="3"/>
      <c r="CY76" s="3"/>
      <c r="CZ76" s="6"/>
      <c r="DA76" s="8"/>
      <c r="DM76" s="9"/>
      <c r="DO76" s="16"/>
      <c r="DP76" s="16"/>
      <c r="DR76" s="3"/>
      <c r="DS76" s="3"/>
      <c r="DT76" s="6"/>
      <c r="DU76" s="8"/>
      <c r="EG76" s="9"/>
      <c r="EI76" s="16"/>
      <c r="EJ76" s="16"/>
      <c r="EL76" s="3"/>
      <c r="EM76" s="3"/>
      <c r="EN76" s="6"/>
      <c r="EO76" s="8"/>
      <c r="FA76" s="9"/>
      <c r="FC76" s="16"/>
      <c r="FD76" s="16"/>
      <c r="FF76" s="3"/>
      <c r="FG76" s="3"/>
      <c r="FH76" s="6"/>
      <c r="FI76" s="8"/>
      <c r="FU76" s="9"/>
      <c r="FW76" s="16"/>
      <c r="FX76" s="16"/>
      <c r="FZ76" s="3"/>
      <c r="GA76" s="3"/>
      <c r="GB76" s="6"/>
      <c r="GC76" s="8"/>
      <c r="GO76" s="9"/>
      <c r="GQ76" s="16"/>
      <c r="GR76" s="16"/>
      <c r="GT76" s="3"/>
      <c r="GU76" s="3"/>
      <c r="GV76" s="6"/>
      <c r="GW76" s="8"/>
      <c r="HI76" s="9"/>
      <c r="HK76" s="16"/>
      <c r="HL76" s="16"/>
      <c r="HN76" s="3"/>
      <c r="HO76" s="3"/>
      <c r="HP76" s="6"/>
      <c r="HQ76" s="8"/>
      <c r="IC76" s="9"/>
      <c r="IE76" s="16"/>
      <c r="IF76" s="16"/>
      <c r="IH76" s="3"/>
      <c r="II76" s="3"/>
      <c r="IJ76" s="6"/>
      <c r="IK76" s="8"/>
      <c r="IW76" s="9"/>
      <c r="IY76" s="16"/>
      <c r="IZ76" s="16"/>
      <c r="JB76" s="3"/>
      <c r="JC76" s="3"/>
      <c r="JD76" s="6"/>
      <c r="JE76" s="8"/>
      <c r="JQ76" s="9"/>
      <c r="JS76" s="16"/>
      <c r="JT76" s="16"/>
      <c r="JV76" s="3"/>
      <c r="JW76" s="3"/>
      <c r="JX76" s="6"/>
      <c r="JY76" s="8"/>
      <c r="KK76" s="9"/>
      <c r="KM76" s="16"/>
      <c r="KN76" s="16"/>
      <c r="KP76" s="3"/>
      <c r="KQ76" s="3"/>
      <c r="KR76" s="6"/>
      <c r="KS76" s="8"/>
      <c r="LE76" s="9"/>
      <c r="LG76" s="16"/>
      <c r="LH76" s="16"/>
      <c r="LJ76" s="3"/>
      <c r="LK76" s="3"/>
      <c r="LL76" s="6"/>
      <c r="LM76" s="8"/>
      <c r="LY76" s="9"/>
      <c r="MA76" s="16"/>
      <c r="MB76" s="16"/>
      <c r="MD76" s="3"/>
      <c r="ME76" s="3"/>
      <c r="MF76" s="6"/>
      <c r="MG76" s="8"/>
      <c r="MS76" s="9"/>
      <c r="MU76" s="16"/>
      <c r="MV76" s="16"/>
      <c r="MX76" s="3"/>
      <c r="MY76" s="3"/>
      <c r="MZ76" s="6"/>
      <c r="NA76" s="8"/>
      <c r="NM76" s="9"/>
      <c r="NO76" s="16"/>
      <c r="NP76" s="16"/>
      <c r="NR76" s="3"/>
      <c r="NS76" s="3"/>
      <c r="NT76" s="6"/>
      <c r="NU76" s="8"/>
      <c r="OG76" s="9"/>
      <c r="OI76" s="16"/>
      <c r="OJ76" s="16"/>
      <c r="OL76" s="3"/>
      <c r="OM76" s="3"/>
      <c r="ON76" s="6"/>
      <c r="OO76" s="8"/>
      <c r="PA76" s="9"/>
      <c r="PC76" s="16"/>
      <c r="PD76" s="16"/>
    </row>
    <row r="77" spans="1:420" ht="259.2" x14ac:dyDescent="0.3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9" t="s">
        <v>8315</v>
      </c>
      <c r="R77" t="s">
        <v>8316</v>
      </c>
      <c r="S77" s="16">
        <v>41026.953055555554</v>
      </c>
      <c r="T77" s="16">
        <v>41061.953055555554</v>
      </c>
      <c r="V77" s="3"/>
      <c r="W77" s="3"/>
      <c r="X77" s="6"/>
      <c r="Y77" s="8"/>
      <c r="AK77" s="9"/>
      <c r="AM77" s="16"/>
      <c r="AN77" s="16"/>
      <c r="AP77" s="3"/>
      <c r="AQ77" s="3"/>
      <c r="AR77" s="6"/>
      <c r="AS77" s="8"/>
      <c r="BE77" s="9"/>
      <c r="BG77" s="16"/>
      <c r="BH77" s="16"/>
      <c r="BJ77" s="3"/>
      <c r="BK77" s="3"/>
      <c r="BL77" s="6"/>
      <c r="BM77" s="8"/>
      <c r="BY77" s="9"/>
      <c r="CA77" s="16"/>
      <c r="CB77" s="16"/>
      <c r="CD77" s="3"/>
      <c r="CE77" s="3"/>
      <c r="CF77" s="6"/>
      <c r="CG77" s="8"/>
      <c r="CS77" s="9"/>
      <c r="CU77" s="16"/>
      <c r="CV77" s="16"/>
      <c r="CX77" s="3"/>
      <c r="CY77" s="3"/>
      <c r="CZ77" s="6"/>
      <c r="DA77" s="8"/>
      <c r="DM77" s="9"/>
      <c r="DO77" s="16"/>
      <c r="DP77" s="16"/>
      <c r="DR77" s="3"/>
      <c r="DS77" s="3"/>
      <c r="DT77" s="6"/>
      <c r="DU77" s="8"/>
      <c r="EG77" s="9"/>
      <c r="EI77" s="16"/>
      <c r="EJ77" s="16"/>
      <c r="EL77" s="3"/>
      <c r="EM77" s="3"/>
      <c r="EN77" s="6"/>
      <c r="EO77" s="8"/>
      <c r="FA77" s="9"/>
      <c r="FC77" s="16"/>
      <c r="FD77" s="16"/>
      <c r="FF77" s="3"/>
      <c r="FG77" s="3"/>
      <c r="FH77" s="6"/>
      <c r="FI77" s="8"/>
      <c r="FU77" s="9"/>
      <c r="FW77" s="16"/>
      <c r="FX77" s="16"/>
      <c r="FZ77" s="3"/>
      <c r="GA77" s="3"/>
      <c r="GB77" s="6"/>
      <c r="GC77" s="8"/>
      <c r="GO77" s="9"/>
      <c r="GQ77" s="16"/>
      <c r="GR77" s="16"/>
      <c r="GT77" s="3"/>
      <c r="GU77" s="3"/>
      <c r="GV77" s="6"/>
      <c r="GW77" s="8"/>
      <c r="HI77" s="9"/>
      <c r="HK77" s="16"/>
      <c r="HL77" s="16"/>
      <c r="HN77" s="3"/>
      <c r="HO77" s="3"/>
      <c r="HP77" s="6"/>
      <c r="HQ77" s="8"/>
      <c r="IC77" s="9"/>
      <c r="IE77" s="16"/>
      <c r="IF77" s="16"/>
      <c r="IH77" s="3"/>
      <c r="II77" s="3"/>
      <c r="IJ77" s="6"/>
      <c r="IK77" s="8"/>
      <c r="IW77" s="9"/>
      <c r="IY77" s="16"/>
      <c r="IZ77" s="16"/>
      <c r="JB77" s="3"/>
      <c r="JC77" s="3"/>
      <c r="JD77" s="6"/>
      <c r="JE77" s="8"/>
      <c r="JQ77" s="9"/>
      <c r="JS77" s="16"/>
      <c r="JT77" s="16"/>
      <c r="JV77" s="3"/>
      <c r="JW77" s="3"/>
      <c r="JX77" s="6"/>
      <c r="JY77" s="8"/>
      <c r="KK77" s="9"/>
      <c r="KM77" s="16"/>
      <c r="KN77" s="16"/>
      <c r="KP77" s="3"/>
      <c r="KQ77" s="3"/>
      <c r="KR77" s="6"/>
      <c r="KS77" s="8"/>
      <c r="LE77" s="9"/>
      <c r="LG77" s="16"/>
      <c r="LH77" s="16"/>
      <c r="LJ77" s="3"/>
      <c r="LK77" s="3"/>
      <c r="LL77" s="6"/>
      <c r="LM77" s="8"/>
      <c r="LY77" s="9"/>
      <c r="MA77" s="16"/>
      <c r="MB77" s="16"/>
      <c r="MD77" s="3"/>
      <c r="ME77" s="3"/>
      <c r="MF77" s="6"/>
      <c r="MG77" s="8"/>
      <c r="MS77" s="9"/>
      <c r="MU77" s="16"/>
      <c r="MV77" s="16"/>
      <c r="MX77" s="3"/>
      <c r="MY77" s="3"/>
      <c r="MZ77" s="6"/>
      <c r="NA77" s="8"/>
      <c r="NM77" s="9"/>
      <c r="NO77" s="16"/>
      <c r="NP77" s="16"/>
      <c r="NR77" s="3"/>
      <c r="NS77" s="3"/>
      <c r="NT77" s="6"/>
      <c r="NU77" s="8"/>
      <c r="OG77" s="9"/>
      <c r="OI77" s="16"/>
      <c r="OJ77" s="16"/>
      <c r="OL77" s="3"/>
      <c r="OM77" s="3"/>
      <c r="ON77" s="6"/>
      <c r="OO77" s="8"/>
      <c r="PA77" s="9"/>
      <c r="PC77" s="16"/>
      <c r="PD77" s="16"/>
    </row>
    <row r="78" spans="1:420" ht="100.8" x14ac:dyDescent="0.3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9" t="s">
        <v>8315</v>
      </c>
      <c r="R78" t="s">
        <v>8316</v>
      </c>
      <c r="S78" s="16">
        <v>41829.788252314815</v>
      </c>
      <c r="T78" s="16">
        <v>41839.208333333336</v>
      </c>
      <c r="V78" s="3"/>
      <c r="W78" s="3"/>
      <c r="X78" s="6"/>
      <c r="Y78" s="8"/>
      <c r="AK78" s="9"/>
      <c r="AM78" s="16"/>
      <c r="AN78" s="16"/>
      <c r="AP78" s="3"/>
      <c r="AQ78" s="3"/>
      <c r="AR78" s="6"/>
      <c r="AS78" s="8"/>
      <c r="BE78" s="9"/>
      <c r="BG78" s="16"/>
      <c r="BH78" s="16"/>
      <c r="BJ78" s="3"/>
      <c r="BK78" s="3"/>
      <c r="BL78" s="6"/>
      <c r="BM78" s="8"/>
      <c r="BY78" s="9"/>
      <c r="CA78" s="16"/>
      <c r="CB78" s="16"/>
      <c r="CD78" s="3"/>
      <c r="CE78" s="3"/>
      <c r="CF78" s="6"/>
      <c r="CG78" s="8"/>
      <c r="CS78" s="9"/>
      <c r="CU78" s="16"/>
      <c r="CV78" s="16"/>
      <c r="CX78" s="3"/>
      <c r="CY78" s="3"/>
      <c r="CZ78" s="6"/>
      <c r="DA78" s="8"/>
      <c r="DM78" s="9"/>
      <c r="DO78" s="16"/>
      <c r="DP78" s="16"/>
      <c r="DR78" s="3"/>
      <c r="DS78" s="3"/>
      <c r="DT78" s="6"/>
      <c r="DU78" s="8"/>
      <c r="EG78" s="9"/>
      <c r="EI78" s="16"/>
      <c r="EJ78" s="16"/>
      <c r="EL78" s="3"/>
      <c r="EM78" s="3"/>
      <c r="EN78" s="6"/>
      <c r="EO78" s="8"/>
      <c r="FA78" s="9"/>
      <c r="FC78" s="16"/>
      <c r="FD78" s="16"/>
      <c r="FF78" s="3"/>
      <c r="FG78" s="3"/>
      <c r="FH78" s="6"/>
      <c r="FI78" s="8"/>
      <c r="FU78" s="9"/>
      <c r="FW78" s="16"/>
      <c r="FX78" s="16"/>
      <c r="FZ78" s="3"/>
      <c r="GA78" s="3"/>
      <c r="GB78" s="6"/>
      <c r="GC78" s="8"/>
      <c r="GO78" s="9"/>
      <c r="GQ78" s="16"/>
      <c r="GR78" s="16"/>
      <c r="GT78" s="3"/>
      <c r="GU78" s="3"/>
      <c r="GV78" s="6"/>
      <c r="GW78" s="8"/>
      <c r="HI78" s="9"/>
      <c r="HK78" s="16"/>
      <c r="HL78" s="16"/>
      <c r="HN78" s="3"/>
      <c r="HO78" s="3"/>
      <c r="HP78" s="6"/>
      <c r="HQ78" s="8"/>
      <c r="IC78" s="9"/>
      <c r="IE78" s="16"/>
      <c r="IF78" s="16"/>
      <c r="IH78" s="3"/>
      <c r="II78" s="3"/>
      <c r="IJ78" s="6"/>
      <c r="IK78" s="8"/>
      <c r="IW78" s="9"/>
      <c r="IY78" s="16"/>
      <c r="IZ78" s="16"/>
      <c r="JB78" s="3"/>
      <c r="JC78" s="3"/>
      <c r="JD78" s="6"/>
      <c r="JE78" s="8"/>
      <c r="JQ78" s="9"/>
      <c r="JS78" s="16"/>
      <c r="JT78" s="16"/>
      <c r="JV78" s="3"/>
      <c r="JW78" s="3"/>
      <c r="JX78" s="6"/>
      <c r="JY78" s="8"/>
      <c r="KK78" s="9"/>
      <c r="KM78" s="16"/>
      <c r="KN78" s="16"/>
      <c r="KP78" s="3"/>
      <c r="KQ78" s="3"/>
      <c r="KR78" s="6"/>
      <c r="KS78" s="8"/>
      <c r="LE78" s="9"/>
      <c r="LG78" s="16"/>
      <c r="LH78" s="16"/>
      <c r="LJ78" s="3"/>
      <c r="LK78" s="3"/>
      <c r="LL78" s="6"/>
      <c r="LM78" s="8"/>
      <c r="LY78" s="9"/>
      <c r="MA78" s="16"/>
      <c r="MB78" s="16"/>
      <c r="MD78" s="3"/>
      <c r="ME78" s="3"/>
      <c r="MF78" s="6"/>
      <c r="MG78" s="8"/>
      <c r="MS78" s="9"/>
      <c r="MU78" s="16"/>
      <c r="MV78" s="16"/>
      <c r="MX78" s="3"/>
      <c r="MY78" s="3"/>
      <c r="MZ78" s="6"/>
      <c r="NA78" s="8"/>
      <c r="NM78" s="9"/>
      <c r="NO78" s="16"/>
      <c r="NP78" s="16"/>
      <c r="NR78" s="3"/>
      <c r="NS78" s="3"/>
      <c r="NT78" s="6"/>
      <c r="NU78" s="8"/>
      <c r="OG78" s="9"/>
      <c r="OI78" s="16"/>
      <c r="OJ78" s="16"/>
      <c r="OL78" s="3"/>
      <c r="OM78" s="3"/>
      <c r="ON78" s="6"/>
      <c r="OO78" s="8"/>
      <c r="PA78" s="9"/>
      <c r="PC78" s="16"/>
      <c r="PD78" s="16"/>
    </row>
    <row r="79" spans="1:420" ht="115.2" x14ac:dyDescent="0.3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9" t="s">
        <v>8315</v>
      </c>
      <c r="R79" t="s">
        <v>8316</v>
      </c>
      <c r="S79" s="16">
        <v>41447.839722222219</v>
      </c>
      <c r="T79" s="16">
        <v>41477.839722222219</v>
      </c>
      <c r="V79" s="3"/>
      <c r="W79" s="3"/>
      <c r="X79" s="6"/>
      <c r="Y79" s="8"/>
      <c r="AK79" s="9"/>
      <c r="AM79" s="16"/>
      <c r="AN79" s="16"/>
      <c r="AP79" s="3"/>
      <c r="AQ79" s="3"/>
      <c r="AR79" s="6"/>
      <c r="AS79" s="8"/>
      <c r="BE79" s="9"/>
      <c r="BG79" s="16"/>
      <c r="BH79" s="16"/>
      <c r="BJ79" s="3"/>
      <c r="BK79" s="3"/>
      <c r="BL79" s="6"/>
      <c r="BM79" s="8"/>
      <c r="BY79" s="9"/>
      <c r="CA79" s="16"/>
      <c r="CB79" s="16"/>
      <c r="CD79" s="3"/>
      <c r="CE79" s="3"/>
      <c r="CF79" s="6"/>
      <c r="CG79" s="8"/>
      <c r="CS79" s="9"/>
      <c r="CU79" s="16"/>
      <c r="CV79" s="16"/>
      <c r="CX79" s="3"/>
      <c r="CY79" s="3"/>
      <c r="CZ79" s="6"/>
      <c r="DA79" s="8"/>
      <c r="DM79" s="9"/>
      <c r="DO79" s="16"/>
      <c r="DP79" s="16"/>
      <c r="DR79" s="3"/>
      <c r="DS79" s="3"/>
      <c r="DT79" s="6"/>
      <c r="DU79" s="8"/>
      <c r="EG79" s="9"/>
      <c r="EI79" s="16"/>
      <c r="EJ79" s="16"/>
      <c r="EL79" s="3"/>
      <c r="EM79" s="3"/>
      <c r="EN79" s="6"/>
      <c r="EO79" s="8"/>
      <c r="FA79" s="9"/>
      <c r="FC79" s="16"/>
      <c r="FD79" s="16"/>
      <c r="FF79" s="3"/>
      <c r="FG79" s="3"/>
      <c r="FH79" s="6"/>
      <c r="FI79" s="8"/>
      <c r="FU79" s="9"/>
      <c r="FW79" s="16"/>
      <c r="FX79" s="16"/>
      <c r="FZ79" s="3"/>
      <c r="GA79" s="3"/>
      <c r="GB79" s="6"/>
      <c r="GC79" s="8"/>
      <c r="GO79" s="9"/>
      <c r="GQ79" s="16"/>
      <c r="GR79" s="16"/>
      <c r="GT79" s="3"/>
      <c r="GU79" s="3"/>
      <c r="GV79" s="6"/>
      <c r="GW79" s="8"/>
      <c r="HI79" s="9"/>
      <c r="HK79" s="16"/>
      <c r="HL79" s="16"/>
      <c r="HN79" s="3"/>
      <c r="HO79" s="3"/>
      <c r="HP79" s="6"/>
      <c r="HQ79" s="8"/>
      <c r="IC79" s="9"/>
      <c r="IE79" s="16"/>
      <c r="IF79" s="16"/>
      <c r="IH79" s="3"/>
      <c r="II79" s="3"/>
      <c r="IJ79" s="6"/>
      <c r="IK79" s="8"/>
      <c r="IW79" s="9"/>
      <c r="IY79" s="16"/>
      <c r="IZ79" s="16"/>
      <c r="JB79" s="3"/>
      <c r="JC79" s="3"/>
      <c r="JD79" s="6"/>
      <c r="JE79" s="8"/>
      <c r="JQ79" s="9"/>
      <c r="JS79" s="16"/>
      <c r="JT79" s="16"/>
      <c r="JV79" s="3"/>
      <c r="JW79" s="3"/>
      <c r="JX79" s="6"/>
      <c r="JY79" s="8"/>
      <c r="KK79" s="9"/>
      <c r="KM79" s="16"/>
      <c r="KN79" s="16"/>
      <c r="KP79" s="3"/>
      <c r="KQ79" s="3"/>
      <c r="KR79" s="6"/>
      <c r="KS79" s="8"/>
      <c r="LE79" s="9"/>
      <c r="LG79" s="16"/>
      <c r="LH79" s="16"/>
      <c r="LJ79" s="3"/>
      <c r="LK79" s="3"/>
      <c r="LL79" s="6"/>
      <c r="LM79" s="8"/>
      <c r="LY79" s="9"/>
      <c r="MA79" s="16"/>
      <c r="MB79" s="16"/>
      <c r="MD79" s="3"/>
      <c r="ME79" s="3"/>
      <c r="MF79" s="6"/>
      <c r="MG79" s="8"/>
      <c r="MS79" s="9"/>
      <c r="MU79" s="16"/>
      <c r="MV79" s="16"/>
      <c r="MX79" s="3"/>
      <c r="MY79" s="3"/>
      <c r="MZ79" s="6"/>
      <c r="NA79" s="8"/>
      <c r="NM79" s="9"/>
      <c r="NO79" s="16"/>
      <c r="NP79" s="16"/>
      <c r="NR79" s="3"/>
      <c r="NS79" s="3"/>
      <c r="NT79" s="6"/>
      <c r="NU79" s="8"/>
      <c r="OG79" s="9"/>
      <c r="OI79" s="16"/>
      <c r="OJ79" s="16"/>
      <c r="OL79" s="3"/>
      <c r="OM79" s="3"/>
      <c r="ON79" s="6"/>
      <c r="OO79" s="8"/>
      <c r="PA79" s="9"/>
      <c r="PC79" s="16"/>
      <c r="PD79" s="16"/>
    </row>
    <row r="80" spans="1:420" ht="187.2" x14ac:dyDescent="0.3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9" t="s">
        <v>8315</v>
      </c>
      <c r="R80" t="s">
        <v>8316</v>
      </c>
      <c r="S80" s="16">
        <v>40884.066678240742</v>
      </c>
      <c r="T80" s="16">
        <v>40926.958333333336</v>
      </c>
      <c r="V80" s="3"/>
      <c r="W80" s="3"/>
      <c r="X80" s="6"/>
      <c r="Y80" s="8"/>
      <c r="AK80" s="9"/>
      <c r="AM80" s="16"/>
      <c r="AN80" s="16"/>
      <c r="AP80" s="3"/>
      <c r="AQ80" s="3"/>
      <c r="AR80" s="6"/>
      <c r="AS80" s="8"/>
      <c r="BE80" s="9"/>
      <c r="BG80" s="16"/>
      <c r="BH80" s="16"/>
      <c r="BJ80" s="3"/>
      <c r="BK80" s="3"/>
      <c r="BL80" s="6"/>
      <c r="BM80" s="8"/>
      <c r="BY80" s="9"/>
      <c r="CA80" s="16"/>
      <c r="CB80" s="16"/>
      <c r="CD80" s="3"/>
      <c r="CE80" s="3"/>
      <c r="CF80" s="6"/>
      <c r="CG80" s="8"/>
      <c r="CS80" s="9"/>
      <c r="CU80" s="16"/>
      <c r="CV80" s="16"/>
      <c r="CX80" s="3"/>
      <c r="CY80" s="3"/>
      <c r="CZ80" s="6"/>
      <c r="DA80" s="8"/>
      <c r="DM80" s="9"/>
      <c r="DO80" s="16"/>
      <c r="DP80" s="16"/>
      <c r="DR80" s="3"/>
      <c r="DS80" s="3"/>
      <c r="DT80" s="6"/>
      <c r="DU80" s="8"/>
      <c r="EG80" s="9"/>
      <c r="EI80" s="16"/>
      <c r="EJ80" s="16"/>
      <c r="EL80" s="3"/>
      <c r="EM80" s="3"/>
      <c r="EN80" s="6"/>
      <c r="EO80" s="8"/>
      <c r="FA80" s="9"/>
      <c r="FC80" s="16"/>
      <c r="FD80" s="16"/>
      <c r="FF80" s="3"/>
      <c r="FG80" s="3"/>
      <c r="FH80" s="6"/>
      <c r="FI80" s="8"/>
      <c r="FU80" s="9"/>
      <c r="FW80" s="16"/>
      <c r="FX80" s="16"/>
      <c r="FZ80" s="3"/>
      <c r="GA80" s="3"/>
      <c r="GB80" s="6"/>
      <c r="GC80" s="8"/>
      <c r="GO80" s="9"/>
      <c r="GQ80" s="16"/>
      <c r="GR80" s="16"/>
      <c r="GT80" s="3"/>
      <c r="GU80" s="3"/>
      <c r="GV80" s="6"/>
      <c r="GW80" s="8"/>
      <c r="HI80" s="9"/>
      <c r="HK80" s="16"/>
      <c r="HL80" s="16"/>
      <c r="HN80" s="3"/>
      <c r="HO80" s="3"/>
      <c r="HP80" s="6"/>
      <c r="HQ80" s="8"/>
      <c r="IC80" s="9"/>
      <c r="IE80" s="16"/>
      <c r="IF80" s="16"/>
      <c r="IH80" s="3"/>
      <c r="II80" s="3"/>
      <c r="IJ80" s="6"/>
      <c r="IK80" s="8"/>
      <c r="IW80" s="9"/>
      <c r="IY80" s="16"/>
      <c r="IZ80" s="16"/>
      <c r="JB80" s="3"/>
      <c r="JC80" s="3"/>
      <c r="JD80" s="6"/>
      <c r="JE80" s="8"/>
      <c r="JQ80" s="9"/>
      <c r="JS80" s="16"/>
      <c r="JT80" s="16"/>
      <c r="JV80" s="3"/>
      <c r="JW80" s="3"/>
      <c r="JX80" s="6"/>
      <c r="JY80" s="8"/>
      <c r="KK80" s="9"/>
      <c r="KM80" s="16"/>
      <c r="KN80" s="16"/>
      <c r="KP80" s="3"/>
      <c r="KQ80" s="3"/>
      <c r="KR80" s="6"/>
      <c r="KS80" s="8"/>
      <c r="LE80" s="9"/>
      <c r="LG80" s="16"/>
      <c r="LH80" s="16"/>
      <c r="LJ80" s="3"/>
      <c r="LK80" s="3"/>
      <c r="LL80" s="6"/>
      <c r="LM80" s="8"/>
      <c r="LY80" s="9"/>
      <c r="MA80" s="16"/>
      <c r="MB80" s="16"/>
      <c r="MD80" s="3"/>
      <c r="ME80" s="3"/>
      <c r="MF80" s="6"/>
      <c r="MG80" s="8"/>
      <c r="MS80" s="9"/>
      <c r="MU80" s="16"/>
      <c r="MV80" s="16"/>
      <c r="MX80" s="3"/>
      <c r="MY80" s="3"/>
      <c r="MZ80" s="6"/>
      <c r="NA80" s="8"/>
      <c r="NM80" s="9"/>
      <c r="NO80" s="16"/>
      <c r="NP80" s="16"/>
      <c r="NR80" s="3"/>
      <c r="NS80" s="3"/>
      <c r="NT80" s="6"/>
      <c r="NU80" s="8"/>
      <c r="OG80" s="9"/>
      <c r="OI80" s="16"/>
      <c r="OJ80" s="16"/>
      <c r="OL80" s="3"/>
      <c r="OM80" s="3"/>
      <c r="ON80" s="6"/>
      <c r="OO80" s="8"/>
      <c r="PA80" s="9"/>
      <c r="PC80" s="16"/>
      <c r="PD80" s="16"/>
    </row>
    <row r="81" spans="1:420" ht="216" x14ac:dyDescent="0.3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9" t="s">
        <v>8315</v>
      </c>
      <c r="R81" t="s">
        <v>8316</v>
      </c>
      <c r="S81" s="16">
        <v>41841.26489583333</v>
      </c>
      <c r="T81" s="16">
        <v>41864.207638888889</v>
      </c>
      <c r="V81" s="3"/>
      <c r="W81" s="3"/>
      <c r="X81" s="6"/>
      <c r="Y81" s="8"/>
      <c r="AK81" s="9"/>
      <c r="AM81" s="16"/>
      <c r="AN81" s="16"/>
      <c r="AP81" s="3"/>
      <c r="AQ81" s="3"/>
      <c r="AR81" s="6"/>
      <c r="AS81" s="8"/>
      <c r="BE81" s="9"/>
      <c r="BG81" s="16"/>
      <c r="BH81" s="16"/>
      <c r="BJ81" s="3"/>
      <c r="BK81" s="3"/>
      <c r="BL81" s="6"/>
      <c r="BM81" s="8"/>
      <c r="BY81" s="9"/>
      <c r="CA81" s="16"/>
      <c r="CB81" s="16"/>
      <c r="CD81" s="3"/>
      <c r="CE81" s="3"/>
      <c r="CF81" s="6"/>
      <c r="CG81" s="8"/>
      <c r="CS81" s="9"/>
      <c r="CU81" s="16"/>
      <c r="CV81" s="16"/>
      <c r="CX81" s="3"/>
      <c r="CY81" s="3"/>
      <c r="CZ81" s="6"/>
      <c r="DA81" s="8"/>
      <c r="DM81" s="9"/>
      <c r="DO81" s="16"/>
      <c r="DP81" s="16"/>
      <c r="DR81" s="3"/>
      <c r="DS81" s="3"/>
      <c r="DT81" s="6"/>
      <c r="DU81" s="8"/>
      <c r="EG81" s="9"/>
      <c r="EI81" s="16"/>
      <c r="EJ81" s="16"/>
      <c r="EL81" s="3"/>
      <c r="EM81" s="3"/>
      <c r="EN81" s="6"/>
      <c r="EO81" s="8"/>
      <c r="FA81" s="9"/>
      <c r="FC81" s="16"/>
      <c r="FD81" s="16"/>
      <c r="FF81" s="3"/>
      <c r="FG81" s="3"/>
      <c r="FH81" s="6"/>
      <c r="FI81" s="8"/>
      <c r="FU81" s="9"/>
      <c r="FW81" s="16"/>
      <c r="FX81" s="16"/>
      <c r="FZ81" s="3"/>
      <c r="GA81" s="3"/>
      <c r="GB81" s="6"/>
      <c r="GC81" s="8"/>
      <c r="GO81" s="9"/>
      <c r="GQ81" s="16"/>
      <c r="GR81" s="16"/>
      <c r="GT81" s="3"/>
      <c r="GU81" s="3"/>
      <c r="GV81" s="6"/>
      <c r="GW81" s="8"/>
      <c r="HI81" s="9"/>
      <c r="HK81" s="16"/>
      <c r="HL81" s="16"/>
      <c r="HN81" s="3"/>
      <c r="HO81" s="3"/>
      <c r="HP81" s="6"/>
      <c r="HQ81" s="8"/>
      <c r="IC81" s="9"/>
      <c r="IE81" s="16"/>
      <c r="IF81" s="16"/>
      <c r="IH81" s="3"/>
      <c r="II81" s="3"/>
      <c r="IJ81" s="6"/>
      <c r="IK81" s="8"/>
      <c r="IW81" s="9"/>
      <c r="IY81" s="16"/>
      <c r="IZ81" s="16"/>
      <c r="JB81" s="3"/>
      <c r="JC81" s="3"/>
      <c r="JD81" s="6"/>
      <c r="JE81" s="8"/>
      <c r="JQ81" s="9"/>
      <c r="JS81" s="16"/>
      <c r="JT81" s="16"/>
      <c r="JV81" s="3"/>
      <c r="JW81" s="3"/>
      <c r="JX81" s="6"/>
      <c r="JY81" s="8"/>
      <c r="KK81" s="9"/>
      <c r="KM81" s="16"/>
      <c r="KN81" s="16"/>
      <c r="KP81" s="3"/>
      <c r="KQ81" s="3"/>
      <c r="KR81" s="6"/>
      <c r="KS81" s="8"/>
      <c r="LE81" s="9"/>
      <c r="LG81" s="16"/>
      <c r="LH81" s="16"/>
      <c r="LJ81" s="3"/>
      <c r="LK81" s="3"/>
      <c r="LL81" s="6"/>
      <c r="LM81" s="8"/>
      <c r="LY81" s="9"/>
      <c r="MA81" s="16"/>
      <c r="MB81" s="16"/>
      <c r="MD81" s="3"/>
      <c r="ME81" s="3"/>
      <c r="MF81" s="6"/>
      <c r="MG81" s="8"/>
      <c r="MS81" s="9"/>
      <c r="MU81" s="16"/>
      <c r="MV81" s="16"/>
      <c r="MX81" s="3"/>
      <c r="MY81" s="3"/>
      <c r="MZ81" s="6"/>
      <c r="NA81" s="8"/>
      <c r="NM81" s="9"/>
      <c r="NO81" s="16"/>
      <c r="NP81" s="16"/>
      <c r="NR81" s="3"/>
      <c r="NS81" s="3"/>
      <c r="NT81" s="6"/>
      <c r="NU81" s="8"/>
      <c r="OG81" s="9"/>
      <c r="OI81" s="16"/>
      <c r="OJ81" s="16"/>
      <c r="OL81" s="3"/>
      <c r="OM81" s="3"/>
      <c r="ON81" s="6"/>
      <c r="OO81" s="8"/>
      <c r="PA81" s="9"/>
      <c r="PC81" s="16"/>
      <c r="PD81" s="16"/>
    </row>
    <row r="82" spans="1:420" ht="244.8" x14ac:dyDescent="0.3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9" t="s">
        <v>8315</v>
      </c>
      <c r="R82" t="s">
        <v>8316</v>
      </c>
      <c r="S82" s="16">
        <v>41799.685902777775</v>
      </c>
      <c r="T82" s="16">
        <v>41827.083333333336</v>
      </c>
      <c r="V82" s="3"/>
      <c r="W82" s="3"/>
      <c r="X82" s="6"/>
      <c r="Y82" s="8"/>
      <c r="AK82" s="9"/>
      <c r="AM82" s="16"/>
      <c r="AN82" s="16"/>
      <c r="AP82" s="3"/>
      <c r="AQ82" s="3"/>
      <c r="AR82" s="6"/>
      <c r="AS82" s="8"/>
      <c r="BE82" s="9"/>
      <c r="BG82" s="16"/>
      <c r="BH82" s="16"/>
      <c r="BJ82" s="3"/>
      <c r="BK82" s="3"/>
      <c r="BL82" s="6"/>
      <c r="BM82" s="8"/>
      <c r="BY82" s="9"/>
      <c r="CA82" s="16"/>
      <c r="CB82" s="16"/>
      <c r="CD82" s="3"/>
      <c r="CE82" s="3"/>
      <c r="CF82" s="6"/>
      <c r="CG82" s="8"/>
      <c r="CS82" s="9"/>
      <c r="CU82" s="16"/>
      <c r="CV82" s="16"/>
      <c r="CX82" s="3"/>
      <c r="CY82" s="3"/>
      <c r="CZ82" s="6"/>
      <c r="DA82" s="8"/>
      <c r="DM82" s="9"/>
      <c r="DO82" s="16"/>
      <c r="DP82" s="16"/>
      <c r="DR82" s="3"/>
      <c r="DS82" s="3"/>
      <c r="DT82" s="6"/>
      <c r="DU82" s="8"/>
      <c r="EG82" s="9"/>
      <c r="EI82" s="16"/>
      <c r="EJ82" s="16"/>
      <c r="EL82" s="3"/>
      <c r="EM82" s="3"/>
      <c r="EN82" s="6"/>
      <c r="EO82" s="8"/>
      <c r="FA82" s="9"/>
      <c r="FC82" s="16"/>
      <c r="FD82" s="16"/>
      <c r="FF82" s="3"/>
      <c r="FG82" s="3"/>
      <c r="FH82" s="6"/>
      <c r="FI82" s="8"/>
      <c r="FU82" s="9"/>
      <c r="FW82" s="16"/>
      <c r="FX82" s="16"/>
      <c r="FZ82" s="3"/>
      <c r="GA82" s="3"/>
      <c r="GB82" s="6"/>
      <c r="GC82" s="8"/>
      <c r="GO82" s="9"/>
      <c r="GQ82" s="16"/>
      <c r="GR82" s="16"/>
      <c r="GT82" s="3"/>
      <c r="GU82" s="3"/>
      <c r="GV82" s="6"/>
      <c r="GW82" s="8"/>
      <c r="HI82" s="9"/>
      <c r="HK82" s="16"/>
      <c r="HL82" s="16"/>
      <c r="HN82" s="3"/>
      <c r="HO82" s="3"/>
      <c r="HP82" s="6"/>
      <c r="HQ82" s="8"/>
      <c r="IC82" s="9"/>
      <c r="IE82" s="16"/>
      <c r="IF82" s="16"/>
      <c r="IH82" s="3"/>
      <c r="II82" s="3"/>
      <c r="IJ82" s="6"/>
      <c r="IK82" s="8"/>
      <c r="IW82" s="9"/>
      <c r="IY82" s="16"/>
      <c r="IZ82" s="16"/>
      <c r="JB82" s="3"/>
      <c r="JC82" s="3"/>
      <c r="JD82" s="6"/>
      <c r="JE82" s="8"/>
      <c r="JQ82" s="9"/>
      <c r="JS82" s="16"/>
      <c r="JT82" s="16"/>
      <c r="JV82" s="3"/>
      <c r="JW82" s="3"/>
      <c r="JX82" s="6"/>
      <c r="JY82" s="8"/>
      <c r="KK82" s="9"/>
      <c r="KM82" s="16"/>
      <c r="KN82" s="16"/>
      <c r="KP82" s="3"/>
      <c r="KQ82" s="3"/>
      <c r="KR82" s="6"/>
      <c r="KS82" s="8"/>
      <c r="LE82" s="9"/>
      <c r="LG82" s="16"/>
      <c r="LH82" s="16"/>
      <c r="LJ82" s="3"/>
      <c r="LK82" s="3"/>
      <c r="LL82" s="6"/>
      <c r="LM82" s="8"/>
      <c r="LY82" s="9"/>
      <c r="MA82" s="16"/>
      <c r="MB82" s="16"/>
      <c r="MD82" s="3"/>
      <c r="ME82" s="3"/>
      <c r="MF82" s="6"/>
      <c r="MG82" s="8"/>
      <c r="MS82" s="9"/>
      <c r="MU82" s="16"/>
      <c r="MV82" s="16"/>
      <c r="MX82" s="3"/>
      <c r="MY82" s="3"/>
      <c r="MZ82" s="6"/>
      <c r="NA82" s="8"/>
      <c r="NM82" s="9"/>
      <c r="NO82" s="16"/>
      <c r="NP82" s="16"/>
      <c r="NR82" s="3"/>
      <c r="NS82" s="3"/>
      <c r="NT82" s="6"/>
      <c r="NU82" s="8"/>
      <c r="OG82" s="9"/>
      <c r="OI82" s="16"/>
      <c r="OJ82" s="16"/>
      <c r="OL82" s="3"/>
      <c r="OM82" s="3"/>
      <c r="ON82" s="6"/>
      <c r="OO82" s="8"/>
      <c r="PA82" s="9"/>
      <c r="PC82" s="16"/>
      <c r="PD82" s="16"/>
    </row>
    <row r="83" spans="1:420" ht="244.8" x14ac:dyDescent="0.3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9" t="s">
        <v>8315</v>
      </c>
      <c r="R83" t="s">
        <v>8316</v>
      </c>
      <c r="S83" s="16">
        <v>41775.753761574073</v>
      </c>
      <c r="T83" s="16">
        <v>41805.753761574073</v>
      </c>
      <c r="V83" s="3"/>
      <c r="W83" s="3"/>
      <c r="X83" s="6"/>
      <c r="Y83" s="8"/>
      <c r="AK83" s="9"/>
      <c r="AM83" s="16"/>
      <c r="AN83" s="16"/>
      <c r="AP83" s="3"/>
      <c r="AQ83" s="3"/>
      <c r="AR83" s="6"/>
      <c r="AS83" s="8"/>
      <c r="BE83" s="9"/>
      <c r="BG83" s="16"/>
      <c r="BH83" s="16"/>
      <c r="BJ83" s="3"/>
      <c r="BK83" s="3"/>
      <c r="BL83" s="6"/>
      <c r="BM83" s="8"/>
      <c r="BY83" s="9"/>
      <c r="CA83" s="16"/>
      <c r="CB83" s="16"/>
      <c r="CD83" s="3"/>
      <c r="CE83" s="3"/>
      <c r="CF83" s="6"/>
      <c r="CG83" s="8"/>
      <c r="CS83" s="9"/>
      <c r="CU83" s="16"/>
      <c r="CV83" s="16"/>
      <c r="CX83" s="3"/>
      <c r="CY83" s="3"/>
      <c r="CZ83" s="6"/>
      <c r="DA83" s="8"/>
      <c r="DM83" s="9"/>
      <c r="DO83" s="16"/>
      <c r="DP83" s="16"/>
      <c r="DR83" s="3"/>
      <c r="DS83" s="3"/>
      <c r="DT83" s="6"/>
      <c r="DU83" s="8"/>
      <c r="EG83" s="9"/>
      <c r="EI83" s="16"/>
      <c r="EJ83" s="16"/>
      <c r="EL83" s="3"/>
      <c r="EM83" s="3"/>
      <c r="EN83" s="6"/>
      <c r="EO83" s="8"/>
      <c r="FA83" s="9"/>
      <c r="FC83" s="16"/>
      <c r="FD83" s="16"/>
      <c r="FF83" s="3"/>
      <c r="FG83" s="3"/>
      <c r="FH83" s="6"/>
      <c r="FI83" s="8"/>
      <c r="FU83" s="9"/>
      <c r="FW83" s="16"/>
      <c r="FX83" s="16"/>
      <c r="FZ83" s="3"/>
      <c r="GA83" s="3"/>
      <c r="GB83" s="6"/>
      <c r="GC83" s="8"/>
      <c r="GO83" s="9"/>
      <c r="GQ83" s="16"/>
      <c r="GR83" s="16"/>
      <c r="GT83" s="3"/>
      <c r="GU83" s="3"/>
      <c r="GV83" s="6"/>
      <c r="GW83" s="8"/>
      <c r="HI83" s="9"/>
      <c r="HK83" s="16"/>
      <c r="HL83" s="16"/>
      <c r="HN83" s="3"/>
      <c r="HO83" s="3"/>
      <c r="HP83" s="6"/>
      <c r="HQ83" s="8"/>
      <c r="IC83" s="9"/>
      <c r="IE83" s="16"/>
      <c r="IF83" s="16"/>
      <c r="IH83" s="3"/>
      <c r="II83" s="3"/>
      <c r="IJ83" s="6"/>
      <c r="IK83" s="8"/>
      <c r="IW83" s="9"/>
      <c r="IY83" s="16"/>
      <c r="IZ83" s="16"/>
      <c r="JB83" s="3"/>
      <c r="JC83" s="3"/>
      <c r="JD83" s="6"/>
      <c r="JE83" s="8"/>
      <c r="JQ83" s="9"/>
      <c r="JS83" s="16"/>
      <c r="JT83" s="16"/>
      <c r="JV83" s="3"/>
      <c r="JW83" s="3"/>
      <c r="JX83" s="6"/>
      <c r="JY83" s="8"/>
      <c r="KK83" s="9"/>
      <c r="KM83" s="16"/>
      <c r="KN83" s="16"/>
      <c r="KP83" s="3"/>
      <c r="KQ83" s="3"/>
      <c r="KR83" s="6"/>
      <c r="KS83" s="8"/>
      <c r="LE83" s="9"/>
      <c r="LG83" s="16"/>
      <c r="LH83" s="16"/>
      <c r="LJ83" s="3"/>
      <c r="LK83" s="3"/>
      <c r="LL83" s="6"/>
      <c r="LM83" s="8"/>
      <c r="LY83" s="9"/>
      <c r="MA83" s="16"/>
      <c r="MB83" s="16"/>
      <c r="MD83" s="3"/>
      <c r="ME83" s="3"/>
      <c r="MF83" s="6"/>
      <c r="MG83" s="8"/>
      <c r="MS83" s="9"/>
      <c r="MU83" s="16"/>
      <c r="MV83" s="16"/>
      <c r="MX83" s="3"/>
      <c r="MY83" s="3"/>
      <c r="MZ83" s="6"/>
      <c r="NA83" s="8"/>
      <c r="NM83" s="9"/>
      <c r="NO83" s="16"/>
      <c r="NP83" s="16"/>
      <c r="NR83" s="3"/>
      <c r="NS83" s="3"/>
      <c r="NT83" s="6"/>
      <c r="NU83" s="8"/>
      <c r="OG83" s="9"/>
      <c r="OI83" s="16"/>
      <c r="OJ83" s="16"/>
      <c r="OL83" s="3"/>
      <c r="OM83" s="3"/>
      <c r="ON83" s="6"/>
      <c r="OO83" s="8"/>
      <c r="PA83" s="9"/>
      <c r="PC83" s="16"/>
      <c r="PD83" s="16"/>
    </row>
    <row r="84" spans="1:420" ht="259.2" x14ac:dyDescent="0.3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9" t="s">
        <v>8315</v>
      </c>
      <c r="R84" t="s">
        <v>8316</v>
      </c>
      <c r="S84" s="16">
        <v>41766.80572916667</v>
      </c>
      <c r="T84" s="16">
        <v>41799.80572916667</v>
      </c>
      <c r="V84" s="3"/>
      <c r="W84" s="3"/>
      <c r="X84" s="6"/>
      <c r="Y84" s="8"/>
      <c r="AK84" s="9"/>
      <c r="AM84" s="16"/>
      <c r="AN84" s="16"/>
      <c r="AP84" s="3"/>
      <c r="AQ84" s="3"/>
      <c r="AR84" s="6"/>
      <c r="AS84" s="8"/>
      <c r="BE84" s="9"/>
      <c r="BG84" s="16"/>
      <c r="BH84" s="16"/>
      <c r="BJ84" s="3"/>
      <c r="BK84" s="3"/>
      <c r="BL84" s="6"/>
      <c r="BM84" s="8"/>
      <c r="BY84" s="9"/>
      <c r="CA84" s="16"/>
      <c r="CB84" s="16"/>
      <c r="CD84" s="3"/>
      <c r="CE84" s="3"/>
      <c r="CF84" s="6"/>
      <c r="CG84" s="8"/>
      <c r="CS84" s="9"/>
      <c r="CU84" s="16"/>
      <c r="CV84" s="16"/>
      <c r="CX84" s="3"/>
      <c r="CY84" s="3"/>
      <c r="CZ84" s="6"/>
      <c r="DA84" s="8"/>
      <c r="DM84" s="9"/>
      <c r="DO84" s="16"/>
      <c r="DP84" s="16"/>
      <c r="DR84" s="3"/>
      <c r="DS84" s="3"/>
      <c r="DT84" s="6"/>
      <c r="DU84" s="8"/>
      <c r="EG84" s="9"/>
      <c r="EI84" s="16"/>
      <c r="EJ84" s="16"/>
      <c r="EL84" s="3"/>
      <c r="EM84" s="3"/>
      <c r="EN84" s="6"/>
      <c r="EO84" s="8"/>
      <c r="FA84" s="9"/>
      <c r="FC84" s="16"/>
      <c r="FD84" s="16"/>
      <c r="FF84" s="3"/>
      <c r="FG84" s="3"/>
      <c r="FH84" s="6"/>
      <c r="FI84" s="8"/>
      <c r="FU84" s="9"/>
      <c r="FW84" s="16"/>
      <c r="FX84" s="16"/>
      <c r="FZ84" s="3"/>
      <c r="GA84" s="3"/>
      <c r="GB84" s="6"/>
      <c r="GC84" s="8"/>
      <c r="GO84" s="9"/>
      <c r="GQ84" s="16"/>
      <c r="GR84" s="16"/>
      <c r="GT84" s="3"/>
      <c r="GU84" s="3"/>
      <c r="GV84" s="6"/>
      <c r="GW84" s="8"/>
      <c r="HI84" s="9"/>
      <c r="HK84" s="16"/>
      <c r="HL84" s="16"/>
      <c r="HN84" s="3"/>
      <c r="HO84" s="3"/>
      <c r="HP84" s="6"/>
      <c r="HQ84" s="8"/>
      <c r="IC84" s="9"/>
      <c r="IE84" s="16"/>
      <c r="IF84" s="16"/>
      <c r="IH84" s="3"/>
      <c r="II84" s="3"/>
      <c r="IJ84" s="6"/>
      <c r="IK84" s="8"/>
      <c r="IW84" s="9"/>
      <c r="IY84" s="16"/>
      <c r="IZ84" s="16"/>
      <c r="JB84" s="3"/>
      <c r="JC84" s="3"/>
      <c r="JD84" s="6"/>
      <c r="JE84" s="8"/>
      <c r="JQ84" s="9"/>
      <c r="JS84" s="16"/>
      <c r="JT84" s="16"/>
      <c r="JV84" s="3"/>
      <c r="JW84" s="3"/>
      <c r="JX84" s="6"/>
      <c r="JY84" s="8"/>
      <c r="KK84" s="9"/>
      <c r="KM84" s="16"/>
      <c r="KN84" s="16"/>
      <c r="KP84" s="3"/>
      <c r="KQ84" s="3"/>
      <c r="KR84" s="6"/>
      <c r="KS84" s="8"/>
      <c r="LE84" s="9"/>
      <c r="LG84" s="16"/>
      <c r="LH84" s="16"/>
      <c r="LJ84" s="3"/>
      <c r="LK84" s="3"/>
      <c r="LL84" s="6"/>
      <c r="LM84" s="8"/>
      <c r="LY84" s="9"/>
      <c r="MA84" s="16"/>
      <c r="MB84" s="16"/>
      <c r="MD84" s="3"/>
      <c r="ME84" s="3"/>
      <c r="MF84" s="6"/>
      <c r="MG84" s="8"/>
      <c r="MS84" s="9"/>
      <c r="MU84" s="16"/>
      <c r="MV84" s="16"/>
      <c r="MX84" s="3"/>
      <c r="MY84" s="3"/>
      <c r="MZ84" s="6"/>
      <c r="NA84" s="8"/>
      <c r="NM84" s="9"/>
      <c r="NO84" s="16"/>
      <c r="NP84" s="16"/>
      <c r="NR84" s="3"/>
      <c r="NS84" s="3"/>
      <c r="NT84" s="6"/>
      <c r="NU84" s="8"/>
      <c r="OG84" s="9"/>
      <c r="OI84" s="16"/>
      <c r="OJ84" s="16"/>
      <c r="OL84" s="3"/>
      <c r="OM84" s="3"/>
      <c r="ON84" s="6"/>
      <c r="OO84" s="8"/>
      <c r="PA84" s="9"/>
      <c r="PC84" s="16"/>
      <c r="PD84" s="16"/>
    </row>
    <row r="85" spans="1:420" ht="259.2" x14ac:dyDescent="0.3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9" t="s">
        <v>8315</v>
      </c>
      <c r="R85" t="s">
        <v>8316</v>
      </c>
      <c r="S85" s="16">
        <v>40644.159259259257</v>
      </c>
      <c r="T85" s="16">
        <v>40666.165972222225</v>
      </c>
      <c r="V85" s="3"/>
      <c r="W85" s="3"/>
      <c r="X85" s="6"/>
      <c r="Y85" s="8"/>
      <c r="AK85" s="9"/>
      <c r="AM85" s="16"/>
      <c r="AN85" s="16"/>
      <c r="AP85" s="3"/>
      <c r="AQ85" s="3"/>
      <c r="AR85" s="6"/>
      <c r="AS85" s="8"/>
      <c r="BE85" s="9"/>
      <c r="BG85" s="16"/>
      <c r="BH85" s="16"/>
      <c r="BJ85" s="3"/>
      <c r="BK85" s="3"/>
      <c r="BL85" s="6"/>
      <c r="BM85" s="8"/>
      <c r="BY85" s="9"/>
      <c r="CA85" s="16"/>
      <c r="CB85" s="16"/>
      <c r="CD85" s="3"/>
      <c r="CE85" s="3"/>
      <c r="CF85" s="6"/>
      <c r="CG85" s="8"/>
      <c r="CS85" s="9"/>
      <c r="CU85" s="16"/>
      <c r="CV85" s="16"/>
      <c r="CX85" s="3"/>
      <c r="CY85" s="3"/>
      <c r="CZ85" s="6"/>
      <c r="DA85" s="8"/>
      <c r="DM85" s="9"/>
      <c r="DO85" s="16"/>
      <c r="DP85" s="16"/>
      <c r="DR85" s="3"/>
      <c r="DS85" s="3"/>
      <c r="DT85" s="6"/>
      <c r="DU85" s="8"/>
      <c r="EG85" s="9"/>
      <c r="EI85" s="16"/>
      <c r="EJ85" s="16"/>
      <c r="EL85" s="3"/>
      <c r="EM85" s="3"/>
      <c r="EN85" s="6"/>
      <c r="EO85" s="8"/>
      <c r="FA85" s="9"/>
      <c r="FC85" s="16"/>
      <c r="FD85" s="16"/>
      <c r="FF85" s="3"/>
      <c r="FG85" s="3"/>
      <c r="FH85" s="6"/>
      <c r="FI85" s="8"/>
      <c r="FU85" s="9"/>
      <c r="FW85" s="16"/>
      <c r="FX85" s="16"/>
      <c r="FZ85" s="3"/>
      <c r="GA85" s="3"/>
      <c r="GB85" s="6"/>
      <c r="GC85" s="8"/>
      <c r="GO85" s="9"/>
      <c r="GQ85" s="16"/>
      <c r="GR85" s="16"/>
      <c r="GT85" s="3"/>
      <c r="GU85" s="3"/>
      <c r="GV85" s="6"/>
      <c r="GW85" s="8"/>
      <c r="HI85" s="9"/>
      <c r="HK85" s="16"/>
      <c r="HL85" s="16"/>
      <c r="HN85" s="3"/>
      <c r="HO85" s="3"/>
      <c r="HP85" s="6"/>
      <c r="HQ85" s="8"/>
      <c r="IC85" s="9"/>
      <c r="IE85" s="16"/>
      <c r="IF85" s="16"/>
      <c r="IH85" s="3"/>
      <c r="II85" s="3"/>
      <c r="IJ85" s="6"/>
      <c r="IK85" s="8"/>
      <c r="IW85" s="9"/>
      <c r="IY85" s="16"/>
      <c r="IZ85" s="16"/>
      <c r="JB85" s="3"/>
      <c r="JC85" s="3"/>
      <c r="JD85" s="6"/>
      <c r="JE85" s="8"/>
      <c r="JQ85" s="9"/>
      <c r="JS85" s="16"/>
      <c r="JT85" s="16"/>
      <c r="JV85" s="3"/>
      <c r="JW85" s="3"/>
      <c r="JX85" s="6"/>
      <c r="JY85" s="8"/>
      <c r="KK85" s="9"/>
      <c r="KM85" s="16"/>
      <c r="KN85" s="16"/>
      <c r="KP85" s="3"/>
      <c r="KQ85" s="3"/>
      <c r="KR85" s="6"/>
      <c r="KS85" s="8"/>
      <c r="LE85" s="9"/>
      <c r="LG85" s="16"/>
      <c r="LH85" s="16"/>
      <c r="LJ85" s="3"/>
      <c r="LK85" s="3"/>
      <c r="LL85" s="6"/>
      <c r="LM85" s="8"/>
      <c r="LY85" s="9"/>
      <c r="MA85" s="16"/>
      <c r="MB85" s="16"/>
      <c r="MD85" s="3"/>
      <c r="ME85" s="3"/>
      <c r="MF85" s="6"/>
      <c r="MG85" s="8"/>
      <c r="MS85" s="9"/>
      <c r="MU85" s="16"/>
      <c r="MV85" s="16"/>
      <c r="MX85" s="3"/>
      <c r="MY85" s="3"/>
      <c r="MZ85" s="6"/>
      <c r="NA85" s="8"/>
      <c r="NM85" s="9"/>
      <c r="NO85" s="16"/>
      <c r="NP85" s="16"/>
      <c r="NR85" s="3"/>
      <c r="NS85" s="3"/>
      <c r="NT85" s="6"/>
      <c r="NU85" s="8"/>
      <c r="OG85" s="9"/>
      <c r="OI85" s="16"/>
      <c r="OJ85" s="16"/>
      <c r="OL85" s="3"/>
      <c r="OM85" s="3"/>
      <c r="ON85" s="6"/>
      <c r="OO85" s="8"/>
      <c r="PA85" s="9"/>
      <c r="PC85" s="16"/>
      <c r="PD85" s="16"/>
    </row>
    <row r="86" spans="1:420" ht="244.8" x14ac:dyDescent="0.3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9" t="s">
        <v>8315</v>
      </c>
      <c r="R86" t="s">
        <v>8316</v>
      </c>
      <c r="S86" s="16">
        <v>41940.69158564815</v>
      </c>
      <c r="T86" s="16">
        <v>41969.332638888889</v>
      </c>
      <c r="V86" s="3"/>
      <c r="W86" s="3"/>
      <c r="X86" s="6"/>
      <c r="Y86" s="8"/>
      <c r="AK86" s="9"/>
      <c r="AM86" s="16"/>
      <c r="AN86" s="16"/>
      <c r="AP86" s="3"/>
      <c r="AQ86" s="3"/>
      <c r="AR86" s="6"/>
      <c r="AS86" s="8"/>
      <c r="BE86" s="9"/>
      <c r="BG86" s="16"/>
      <c r="BH86" s="16"/>
      <c r="BJ86" s="3"/>
      <c r="BK86" s="3"/>
      <c r="BL86" s="6"/>
      <c r="BM86" s="8"/>
      <c r="BY86" s="9"/>
      <c r="CA86" s="16"/>
      <c r="CB86" s="16"/>
      <c r="CD86" s="3"/>
      <c r="CE86" s="3"/>
      <c r="CF86" s="6"/>
      <c r="CG86" s="8"/>
      <c r="CS86" s="9"/>
      <c r="CU86" s="16"/>
      <c r="CV86" s="16"/>
      <c r="CX86" s="3"/>
      <c r="CY86" s="3"/>
      <c r="CZ86" s="6"/>
      <c r="DA86" s="8"/>
      <c r="DM86" s="9"/>
      <c r="DO86" s="16"/>
      <c r="DP86" s="16"/>
      <c r="DR86" s="3"/>
      <c r="DS86" s="3"/>
      <c r="DT86" s="6"/>
      <c r="DU86" s="8"/>
      <c r="EG86" s="9"/>
      <c r="EI86" s="16"/>
      <c r="EJ86" s="16"/>
      <c r="EL86" s="3"/>
      <c r="EM86" s="3"/>
      <c r="EN86" s="6"/>
      <c r="EO86" s="8"/>
      <c r="FA86" s="9"/>
      <c r="FC86" s="16"/>
      <c r="FD86" s="16"/>
      <c r="FF86" s="3"/>
      <c r="FG86" s="3"/>
      <c r="FH86" s="6"/>
      <c r="FI86" s="8"/>
      <c r="FU86" s="9"/>
      <c r="FW86" s="16"/>
      <c r="FX86" s="16"/>
      <c r="FZ86" s="3"/>
      <c r="GA86" s="3"/>
      <c r="GB86" s="6"/>
      <c r="GC86" s="8"/>
      <c r="GO86" s="9"/>
      <c r="GQ86" s="16"/>
      <c r="GR86" s="16"/>
      <c r="GT86" s="3"/>
      <c r="GU86" s="3"/>
      <c r="GV86" s="6"/>
      <c r="GW86" s="8"/>
      <c r="HI86" s="9"/>
      <c r="HK86" s="16"/>
      <c r="HL86" s="16"/>
      <c r="HN86" s="3"/>
      <c r="HO86" s="3"/>
      <c r="HP86" s="6"/>
      <c r="HQ86" s="8"/>
      <c r="IC86" s="9"/>
      <c r="IE86" s="16"/>
      <c r="IF86" s="16"/>
      <c r="IH86" s="3"/>
      <c r="II86" s="3"/>
      <c r="IJ86" s="6"/>
      <c r="IK86" s="8"/>
      <c r="IW86" s="9"/>
      <c r="IY86" s="16"/>
      <c r="IZ86" s="16"/>
      <c r="JB86" s="3"/>
      <c r="JC86" s="3"/>
      <c r="JD86" s="6"/>
      <c r="JE86" s="8"/>
      <c r="JQ86" s="9"/>
      <c r="JS86" s="16"/>
      <c r="JT86" s="16"/>
      <c r="JV86" s="3"/>
      <c r="JW86" s="3"/>
      <c r="JX86" s="6"/>
      <c r="JY86" s="8"/>
      <c r="KK86" s="9"/>
      <c r="KM86" s="16"/>
      <c r="KN86" s="16"/>
      <c r="KP86" s="3"/>
      <c r="KQ86" s="3"/>
      <c r="KR86" s="6"/>
      <c r="KS86" s="8"/>
      <c r="LE86" s="9"/>
      <c r="LG86" s="16"/>
      <c r="LH86" s="16"/>
      <c r="LJ86" s="3"/>
      <c r="LK86" s="3"/>
      <c r="LL86" s="6"/>
      <c r="LM86" s="8"/>
      <c r="LY86" s="9"/>
      <c r="MA86" s="16"/>
      <c r="MB86" s="16"/>
      <c r="MD86" s="3"/>
      <c r="ME86" s="3"/>
      <c r="MF86" s="6"/>
      <c r="MG86" s="8"/>
      <c r="MS86" s="9"/>
      <c r="MU86" s="16"/>
      <c r="MV86" s="16"/>
      <c r="MX86" s="3"/>
      <c r="MY86" s="3"/>
      <c r="MZ86" s="6"/>
      <c r="NA86" s="8"/>
      <c r="NM86" s="9"/>
      <c r="NO86" s="16"/>
      <c r="NP86" s="16"/>
      <c r="NR86" s="3"/>
      <c r="NS86" s="3"/>
      <c r="NT86" s="6"/>
      <c r="NU86" s="8"/>
      <c r="OG86" s="9"/>
      <c r="OI86" s="16"/>
      <c r="OJ86" s="16"/>
      <c r="OL86" s="3"/>
      <c r="OM86" s="3"/>
      <c r="ON86" s="6"/>
      <c r="OO86" s="8"/>
      <c r="PA86" s="9"/>
      <c r="PC86" s="16"/>
      <c r="PD86" s="16"/>
    </row>
    <row r="87" spans="1:420" ht="115.2" x14ac:dyDescent="0.3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9" t="s">
        <v>8315</v>
      </c>
      <c r="R87" t="s">
        <v>8316</v>
      </c>
      <c r="S87" s="16">
        <v>41839.175706018519</v>
      </c>
      <c r="T87" s="16">
        <v>41853.175706018519</v>
      </c>
      <c r="V87" s="3"/>
      <c r="W87" s="3"/>
      <c r="X87" s="6"/>
      <c r="Y87" s="8"/>
      <c r="AK87" s="9"/>
      <c r="AM87" s="16"/>
      <c r="AN87" s="16"/>
      <c r="AP87" s="3"/>
      <c r="AQ87" s="3"/>
      <c r="AR87" s="6"/>
      <c r="AS87" s="8"/>
      <c r="BE87" s="9"/>
      <c r="BG87" s="16"/>
      <c r="BH87" s="16"/>
      <c r="BJ87" s="3"/>
      <c r="BK87" s="3"/>
      <c r="BL87" s="6"/>
      <c r="BM87" s="8"/>
      <c r="BY87" s="9"/>
      <c r="CA87" s="16"/>
      <c r="CB87" s="16"/>
      <c r="CD87" s="3"/>
      <c r="CE87" s="3"/>
      <c r="CF87" s="6"/>
      <c r="CG87" s="8"/>
      <c r="CS87" s="9"/>
      <c r="CU87" s="16"/>
      <c r="CV87" s="16"/>
      <c r="CX87" s="3"/>
      <c r="CY87" s="3"/>
      <c r="CZ87" s="6"/>
      <c r="DA87" s="8"/>
      <c r="DM87" s="9"/>
      <c r="DO87" s="16"/>
      <c r="DP87" s="16"/>
      <c r="DR87" s="3"/>
      <c r="DS87" s="3"/>
      <c r="DT87" s="6"/>
      <c r="DU87" s="8"/>
      <c r="EG87" s="9"/>
      <c r="EI87" s="16"/>
      <c r="EJ87" s="16"/>
      <c r="EL87" s="3"/>
      <c r="EM87" s="3"/>
      <c r="EN87" s="6"/>
      <c r="EO87" s="8"/>
      <c r="FA87" s="9"/>
      <c r="FC87" s="16"/>
      <c r="FD87" s="16"/>
      <c r="FF87" s="3"/>
      <c r="FG87" s="3"/>
      <c r="FH87" s="6"/>
      <c r="FI87" s="8"/>
      <c r="FU87" s="9"/>
      <c r="FW87" s="16"/>
      <c r="FX87" s="16"/>
      <c r="FZ87" s="3"/>
      <c r="GA87" s="3"/>
      <c r="GB87" s="6"/>
      <c r="GC87" s="8"/>
      <c r="GO87" s="9"/>
      <c r="GQ87" s="16"/>
      <c r="GR87" s="16"/>
      <c r="GT87" s="3"/>
      <c r="GU87" s="3"/>
      <c r="GV87" s="6"/>
      <c r="GW87" s="8"/>
      <c r="HI87" s="9"/>
      <c r="HK87" s="16"/>
      <c r="HL87" s="16"/>
      <c r="HN87" s="3"/>
      <c r="HO87" s="3"/>
      <c r="HP87" s="6"/>
      <c r="HQ87" s="8"/>
      <c r="IC87" s="9"/>
      <c r="IE87" s="16"/>
      <c r="IF87" s="16"/>
      <c r="IH87" s="3"/>
      <c r="II87" s="3"/>
      <c r="IJ87" s="6"/>
      <c r="IK87" s="8"/>
      <c r="IW87" s="9"/>
      <c r="IY87" s="16"/>
      <c r="IZ87" s="16"/>
      <c r="JB87" s="3"/>
      <c r="JC87" s="3"/>
      <c r="JD87" s="6"/>
      <c r="JE87" s="8"/>
      <c r="JQ87" s="9"/>
      <c r="JS87" s="16"/>
      <c r="JT87" s="16"/>
      <c r="JV87" s="3"/>
      <c r="JW87" s="3"/>
      <c r="JX87" s="6"/>
      <c r="JY87" s="8"/>
      <c r="KK87" s="9"/>
      <c r="KM87" s="16"/>
      <c r="KN87" s="16"/>
      <c r="KP87" s="3"/>
      <c r="KQ87" s="3"/>
      <c r="KR87" s="6"/>
      <c r="KS87" s="8"/>
      <c r="LE87" s="9"/>
      <c r="LG87" s="16"/>
      <c r="LH87" s="16"/>
      <c r="LJ87" s="3"/>
      <c r="LK87" s="3"/>
      <c r="LL87" s="6"/>
      <c r="LM87" s="8"/>
      <c r="LY87" s="9"/>
      <c r="MA87" s="16"/>
      <c r="MB87" s="16"/>
      <c r="MD87" s="3"/>
      <c r="ME87" s="3"/>
      <c r="MF87" s="6"/>
      <c r="MG87" s="8"/>
      <c r="MS87" s="9"/>
      <c r="MU87" s="16"/>
      <c r="MV87" s="16"/>
      <c r="MX87" s="3"/>
      <c r="MY87" s="3"/>
      <c r="MZ87" s="6"/>
      <c r="NA87" s="8"/>
      <c r="NM87" s="9"/>
      <c r="NO87" s="16"/>
      <c r="NP87" s="16"/>
      <c r="NR87" s="3"/>
      <c r="NS87" s="3"/>
      <c r="NT87" s="6"/>
      <c r="NU87" s="8"/>
      <c r="OG87" s="9"/>
      <c r="OI87" s="16"/>
      <c r="OJ87" s="16"/>
      <c r="OL87" s="3"/>
      <c r="OM87" s="3"/>
      <c r="ON87" s="6"/>
      <c r="OO87" s="8"/>
      <c r="PA87" s="9"/>
      <c r="PC87" s="16"/>
      <c r="PD87" s="16"/>
    </row>
    <row r="88" spans="1:420" ht="230.4" x14ac:dyDescent="0.3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9" t="s">
        <v>8315</v>
      </c>
      <c r="R88" t="s">
        <v>8316</v>
      </c>
      <c r="S88" s="16">
        <v>41772.105937500004</v>
      </c>
      <c r="T88" s="16">
        <v>41803.916666666664</v>
      </c>
      <c r="V88" s="3"/>
      <c r="W88" s="3"/>
      <c r="X88" s="6"/>
      <c r="Y88" s="8"/>
      <c r="AK88" s="9"/>
      <c r="AM88" s="16"/>
      <c r="AN88" s="16"/>
      <c r="AP88" s="3"/>
      <c r="AQ88" s="3"/>
      <c r="AR88" s="6"/>
      <c r="AS88" s="8"/>
      <c r="BE88" s="9"/>
      <c r="BG88" s="16"/>
      <c r="BH88" s="16"/>
      <c r="BJ88" s="3"/>
      <c r="BK88" s="3"/>
      <c r="BL88" s="6"/>
      <c r="BM88" s="8"/>
      <c r="BY88" s="9"/>
      <c r="CA88" s="16"/>
      <c r="CB88" s="16"/>
      <c r="CD88" s="3"/>
      <c r="CE88" s="3"/>
      <c r="CF88" s="6"/>
      <c r="CG88" s="8"/>
      <c r="CS88" s="9"/>
      <c r="CU88" s="16"/>
      <c r="CV88" s="16"/>
      <c r="CX88" s="3"/>
      <c r="CY88" s="3"/>
      <c r="CZ88" s="6"/>
      <c r="DA88" s="8"/>
      <c r="DM88" s="9"/>
      <c r="DO88" s="16"/>
      <c r="DP88" s="16"/>
      <c r="DR88" s="3"/>
      <c r="DS88" s="3"/>
      <c r="DT88" s="6"/>
      <c r="DU88" s="8"/>
      <c r="EG88" s="9"/>
      <c r="EI88" s="16"/>
      <c r="EJ88" s="16"/>
      <c r="EL88" s="3"/>
      <c r="EM88" s="3"/>
      <c r="EN88" s="6"/>
      <c r="EO88" s="8"/>
      <c r="FA88" s="9"/>
      <c r="FC88" s="16"/>
      <c r="FD88" s="16"/>
      <c r="FF88" s="3"/>
      <c r="FG88" s="3"/>
      <c r="FH88" s="6"/>
      <c r="FI88" s="8"/>
      <c r="FU88" s="9"/>
      <c r="FW88" s="16"/>
      <c r="FX88" s="16"/>
      <c r="FZ88" s="3"/>
      <c r="GA88" s="3"/>
      <c r="GB88" s="6"/>
      <c r="GC88" s="8"/>
      <c r="GO88" s="9"/>
      <c r="GQ88" s="16"/>
      <c r="GR88" s="16"/>
      <c r="GT88" s="3"/>
      <c r="GU88" s="3"/>
      <c r="GV88" s="6"/>
      <c r="GW88" s="8"/>
      <c r="HI88" s="9"/>
      <c r="HK88" s="16"/>
      <c r="HL88" s="16"/>
      <c r="HN88" s="3"/>
      <c r="HO88" s="3"/>
      <c r="HP88" s="6"/>
      <c r="HQ88" s="8"/>
      <c r="IC88" s="9"/>
      <c r="IE88" s="16"/>
      <c r="IF88" s="16"/>
      <c r="IH88" s="3"/>
      <c r="II88" s="3"/>
      <c r="IJ88" s="6"/>
      <c r="IK88" s="8"/>
      <c r="IW88" s="9"/>
      <c r="IY88" s="16"/>
      <c r="IZ88" s="16"/>
      <c r="JB88" s="3"/>
      <c r="JC88" s="3"/>
      <c r="JD88" s="6"/>
      <c r="JE88" s="8"/>
      <c r="JQ88" s="9"/>
      <c r="JS88" s="16"/>
      <c r="JT88" s="16"/>
      <c r="JV88" s="3"/>
      <c r="JW88" s="3"/>
      <c r="JX88" s="6"/>
      <c r="JY88" s="8"/>
      <c r="KK88" s="9"/>
      <c r="KM88" s="16"/>
      <c r="KN88" s="16"/>
      <c r="KP88" s="3"/>
      <c r="KQ88" s="3"/>
      <c r="KR88" s="6"/>
      <c r="KS88" s="8"/>
      <c r="LE88" s="9"/>
      <c r="LG88" s="16"/>
      <c r="LH88" s="16"/>
      <c r="LJ88" s="3"/>
      <c r="LK88" s="3"/>
      <c r="LL88" s="6"/>
      <c r="LM88" s="8"/>
      <c r="LY88" s="9"/>
      <c r="MA88" s="16"/>
      <c r="MB88" s="16"/>
      <c r="MD88" s="3"/>
      <c r="ME88" s="3"/>
      <c r="MF88" s="6"/>
      <c r="MG88" s="8"/>
      <c r="MS88" s="9"/>
      <c r="MU88" s="16"/>
      <c r="MV88" s="16"/>
      <c r="MX88" s="3"/>
      <c r="MY88" s="3"/>
      <c r="MZ88" s="6"/>
      <c r="NA88" s="8"/>
      <c r="NM88" s="9"/>
      <c r="NO88" s="16"/>
      <c r="NP88" s="16"/>
      <c r="NR88" s="3"/>
      <c r="NS88" s="3"/>
      <c r="NT88" s="6"/>
      <c r="NU88" s="8"/>
      <c r="OG88" s="9"/>
      <c r="OI88" s="16"/>
      <c r="OJ88" s="16"/>
      <c r="OL88" s="3"/>
      <c r="OM88" s="3"/>
      <c r="ON88" s="6"/>
      <c r="OO88" s="8"/>
      <c r="PA88" s="9"/>
      <c r="PC88" s="16"/>
      <c r="PD88" s="16"/>
    </row>
    <row r="89" spans="1:420" ht="158.4" x14ac:dyDescent="0.3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9" t="s">
        <v>8315</v>
      </c>
      <c r="R89" t="s">
        <v>8316</v>
      </c>
      <c r="S89" s="16">
        <v>41591.737974537034</v>
      </c>
      <c r="T89" s="16">
        <v>41621.207638888889</v>
      </c>
      <c r="V89" s="3"/>
      <c r="W89" s="3"/>
      <c r="X89" s="6"/>
      <c r="Y89" s="8"/>
      <c r="AK89" s="9"/>
      <c r="AM89" s="16"/>
      <c r="AN89" s="16"/>
      <c r="AP89" s="3"/>
      <c r="AQ89" s="3"/>
      <c r="AR89" s="6"/>
      <c r="AS89" s="8"/>
      <c r="BE89" s="9"/>
      <c r="BG89" s="16"/>
      <c r="BH89" s="16"/>
      <c r="BJ89" s="3"/>
      <c r="BK89" s="3"/>
      <c r="BL89" s="6"/>
      <c r="BM89" s="8"/>
      <c r="BY89" s="9"/>
      <c r="CA89" s="16"/>
      <c r="CB89" s="16"/>
      <c r="CD89" s="3"/>
      <c r="CE89" s="3"/>
      <c r="CF89" s="6"/>
      <c r="CG89" s="8"/>
      <c r="CS89" s="9"/>
      <c r="CU89" s="16"/>
      <c r="CV89" s="16"/>
      <c r="CX89" s="3"/>
      <c r="CY89" s="3"/>
      <c r="CZ89" s="6"/>
      <c r="DA89" s="8"/>
      <c r="DM89" s="9"/>
      <c r="DO89" s="16"/>
      <c r="DP89" s="16"/>
      <c r="DR89" s="3"/>
      <c r="DS89" s="3"/>
      <c r="DT89" s="6"/>
      <c r="DU89" s="8"/>
      <c r="EG89" s="9"/>
      <c r="EI89" s="16"/>
      <c r="EJ89" s="16"/>
      <c r="EL89" s="3"/>
      <c r="EM89" s="3"/>
      <c r="EN89" s="6"/>
      <c r="EO89" s="8"/>
      <c r="FA89" s="9"/>
      <c r="FC89" s="16"/>
      <c r="FD89" s="16"/>
      <c r="FF89" s="3"/>
      <c r="FG89" s="3"/>
      <c r="FH89" s="6"/>
      <c r="FI89" s="8"/>
      <c r="FU89" s="9"/>
      <c r="FW89" s="16"/>
      <c r="FX89" s="16"/>
      <c r="FZ89" s="3"/>
      <c r="GA89" s="3"/>
      <c r="GB89" s="6"/>
      <c r="GC89" s="8"/>
      <c r="GO89" s="9"/>
      <c r="GQ89" s="16"/>
      <c r="GR89" s="16"/>
      <c r="GT89" s="3"/>
      <c r="GU89" s="3"/>
      <c r="GV89" s="6"/>
      <c r="GW89" s="8"/>
      <c r="HI89" s="9"/>
      <c r="HK89" s="16"/>
      <c r="HL89" s="16"/>
      <c r="HN89" s="3"/>
      <c r="HO89" s="3"/>
      <c r="HP89" s="6"/>
      <c r="HQ89" s="8"/>
      <c r="IC89" s="9"/>
      <c r="IE89" s="16"/>
      <c r="IF89" s="16"/>
      <c r="IH89" s="3"/>
      <c r="II89" s="3"/>
      <c r="IJ89" s="6"/>
      <c r="IK89" s="8"/>
      <c r="IW89" s="9"/>
      <c r="IY89" s="16"/>
      <c r="IZ89" s="16"/>
      <c r="JB89" s="3"/>
      <c r="JC89" s="3"/>
      <c r="JD89" s="6"/>
      <c r="JE89" s="8"/>
      <c r="JQ89" s="9"/>
      <c r="JS89" s="16"/>
      <c r="JT89" s="16"/>
      <c r="JV89" s="3"/>
      <c r="JW89" s="3"/>
      <c r="JX89" s="6"/>
      <c r="JY89" s="8"/>
      <c r="KK89" s="9"/>
      <c r="KM89" s="16"/>
      <c r="KN89" s="16"/>
      <c r="KP89" s="3"/>
      <c r="KQ89" s="3"/>
      <c r="KR89" s="6"/>
      <c r="KS89" s="8"/>
      <c r="LE89" s="9"/>
      <c r="LG89" s="16"/>
      <c r="LH89" s="16"/>
      <c r="LJ89" s="3"/>
      <c r="LK89" s="3"/>
      <c r="LL89" s="6"/>
      <c r="LM89" s="8"/>
      <c r="LY89" s="9"/>
      <c r="MA89" s="16"/>
      <c r="MB89" s="16"/>
      <c r="MD89" s="3"/>
      <c r="ME89" s="3"/>
      <c r="MF89" s="6"/>
      <c r="MG89" s="8"/>
      <c r="MS89" s="9"/>
      <c r="MU89" s="16"/>
      <c r="MV89" s="16"/>
      <c r="MX89" s="3"/>
      <c r="MY89" s="3"/>
      <c r="MZ89" s="6"/>
      <c r="NA89" s="8"/>
      <c r="NM89" s="9"/>
      <c r="NO89" s="16"/>
      <c r="NP89" s="16"/>
      <c r="NR89" s="3"/>
      <c r="NS89" s="3"/>
      <c r="NT89" s="6"/>
      <c r="NU89" s="8"/>
      <c r="OG89" s="9"/>
      <c r="OI89" s="16"/>
      <c r="OJ89" s="16"/>
      <c r="OL89" s="3"/>
      <c r="OM89" s="3"/>
      <c r="ON89" s="6"/>
      <c r="OO89" s="8"/>
      <c r="PA89" s="9"/>
      <c r="PC89" s="16"/>
      <c r="PD89" s="16"/>
    </row>
    <row r="90" spans="1:420" ht="201.6" x14ac:dyDescent="0.3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9" t="s">
        <v>8315</v>
      </c>
      <c r="R90" t="s">
        <v>8316</v>
      </c>
      <c r="S90" s="16">
        <v>41789.080370370371</v>
      </c>
      <c r="T90" s="16">
        <v>41822.166666666664</v>
      </c>
      <c r="V90" s="3"/>
      <c r="W90" s="3"/>
      <c r="X90" s="6"/>
      <c r="Y90" s="8"/>
      <c r="AK90" s="9"/>
      <c r="AM90" s="16"/>
      <c r="AN90" s="16"/>
      <c r="AP90" s="3"/>
      <c r="AQ90" s="3"/>
      <c r="AR90" s="6"/>
      <c r="AS90" s="8"/>
      <c r="BE90" s="9"/>
      <c r="BG90" s="16"/>
      <c r="BH90" s="16"/>
      <c r="BJ90" s="3"/>
      <c r="BK90" s="3"/>
      <c r="BL90" s="6"/>
      <c r="BM90" s="8"/>
      <c r="BY90" s="9"/>
      <c r="CA90" s="16"/>
      <c r="CB90" s="16"/>
      <c r="CD90" s="3"/>
      <c r="CE90" s="3"/>
      <c r="CF90" s="6"/>
      <c r="CG90" s="8"/>
      <c r="CS90" s="9"/>
      <c r="CU90" s="16"/>
      <c r="CV90" s="16"/>
      <c r="CX90" s="3"/>
      <c r="CY90" s="3"/>
      <c r="CZ90" s="6"/>
      <c r="DA90" s="8"/>
      <c r="DM90" s="9"/>
      <c r="DO90" s="16"/>
      <c r="DP90" s="16"/>
      <c r="DR90" s="3"/>
      <c r="DS90" s="3"/>
      <c r="DT90" s="6"/>
      <c r="DU90" s="8"/>
      <c r="EG90" s="9"/>
      <c r="EI90" s="16"/>
      <c r="EJ90" s="16"/>
      <c r="EL90" s="3"/>
      <c r="EM90" s="3"/>
      <c r="EN90" s="6"/>
      <c r="EO90" s="8"/>
      <c r="FA90" s="9"/>
      <c r="FC90" s="16"/>
      <c r="FD90" s="16"/>
      <c r="FF90" s="3"/>
      <c r="FG90" s="3"/>
      <c r="FH90" s="6"/>
      <c r="FI90" s="8"/>
      <c r="FU90" s="9"/>
      <c r="FW90" s="16"/>
      <c r="FX90" s="16"/>
      <c r="FZ90" s="3"/>
      <c r="GA90" s="3"/>
      <c r="GB90" s="6"/>
      <c r="GC90" s="8"/>
      <c r="GO90" s="9"/>
      <c r="GQ90" s="16"/>
      <c r="GR90" s="16"/>
      <c r="GT90" s="3"/>
      <c r="GU90" s="3"/>
      <c r="GV90" s="6"/>
      <c r="GW90" s="8"/>
      <c r="HI90" s="9"/>
      <c r="HK90" s="16"/>
      <c r="HL90" s="16"/>
      <c r="HN90" s="3"/>
      <c r="HO90" s="3"/>
      <c r="HP90" s="6"/>
      <c r="HQ90" s="8"/>
      <c r="IC90" s="9"/>
      <c r="IE90" s="16"/>
      <c r="IF90" s="16"/>
      <c r="IH90" s="3"/>
      <c r="II90" s="3"/>
      <c r="IJ90" s="6"/>
      <c r="IK90" s="8"/>
      <c r="IW90" s="9"/>
      <c r="IY90" s="16"/>
      <c r="IZ90" s="16"/>
      <c r="JB90" s="3"/>
      <c r="JC90" s="3"/>
      <c r="JD90" s="6"/>
      <c r="JE90" s="8"/>
      <c r="JQ90" s="9"/>
      <c r="JS90" s="16"/>
      <c r="JT90" s="16"/>
      <c r="JV90" s="3"/>
      <c r="JW90" s="3"/>
      <c r="JX90" s="6"/>
      <c r="JY90" s="8"/>
      <c r="KK90" s="9"/>
      <c r="KM90" s="16"/>
      <c r="KN90" s="16"/>
      <c r="KP90" s="3"/>
      <c r="KQ90" s="3"/>
      <c r="KR90" s="6"/>
      <c r="KS90" s="8"/>
      <c r="LE90" s="9"/>
      <c r="LG90" s="16"/>
      <c r="LH90" s="16"/>
      <c r="LJ90" s="3"/>
      <c r="LK90" s="3"/>
      <c r="LL90" s="6"/>
      <c r="LM90" s="8"/>
      <c r="LY90" s="9"/>
      <c r="MA90" s="16"/>
      <c r="MB90" s="16"/>
      <c r="MD90" s="3"/>
      <c r="ME90" s="3"/>
      <c r="MF90" s="6"/>
      <c r="MG90" s="8"/>
      <c r="MS90" s="9"/>
      <c r="MU90" s="16"/>
      <c r="MV90" s="16"/>
      <c r="MX90" s="3"/>
      <c r="MY90" s="3"/>
      <c r="MZ90" s="6"/>
      <c r="NA90" s="8"/>
      <c r="NM90" s="9"/>
      <c r="NO90" s="16"/>
      <c r="NP90" s="16"/>
      <c r="NR90" s="3"/>
      <c r="NS90" s="3"/>
      <c r="NT90" s="6"/>
      <c r="NU90" s="8"/>
      <c r="OG90" s="9"/>
      <c r="OI90" s="16"/>
      <c r="OJ90" s="16"/>
      <c r="OL90" s="3"/>
      <c r="OM90" s="3"/>
      <c r="ON90" s="6"/>
      <c r="OO90" s="8"/>
      <c r="PA90" s="9"/>
      <c r="PC90" s="16"/>
      <c r="PD90" s="16"/>
    </row>
    <row r="91" spans="1:420" ht="244.8" x14ac:dyDescent="0.3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9" t="s">
        <v>8315</v>
      </c>
      <c r="R91" t="s">
        <v>8316</v>
      </c>
      <c r="S91" s="16">
        <v>40923.729953703703</v>
      </c>
      <c r="T91" s="16">
        <v>40953.729953703703</v>
      </c>
      <c r="V91" s="3"/>
      <c r="W91" s="3"/>
      <c r="X91" s="6"/>
      <c r="Y91" s="8"/>
      <c r="AK91" s="9"/>
      <c r="AM91" s="16"/>
      <c r="AN91" s="16"/>
      <c r="AP91" s="3"/>
      <c r="AQ91" s="3"/>
      <c r="AR91" s="6"/>
      <c r="AS91" s="8"/>
      <c r="BE91" s="9"/>
      <c r="BG91" s="16"/>
      <c r="BH91" s="16"/>
      <c r="BJ91" s="3"/>
      <c r="BK91" s="3"/>
      <c r="BL91" s="6"/>
      <c r="BM91" s="8"/>
      <c r="BY91" s="9"/>
      <c r="CA91" s="16"/>
      <c r="CB91" s="16"/>
      <c r="CD91" s="3"/>
      <c r="CE91" s="3"/>
      <c r="CF91" s="6"/>
      <c r="CG91" s="8"/>
      <c r="CS91" s="9"/>
      <c r="CU91" s="16"/>
      <c r="CV91" s="16"/>
      <c r="CX91" s="3"/>
      <c r="CY91" s="3"/>
      <c r="CZ91" s="6"/>
      <c r="DA91" s="8"/>
      <c r="DM91" s="9"/>
      <c r="DO91" s="16"/>
      <c r="DP91" s="16"/>
      <c r="DR91" s="3"/>
      <c r="DS91" s="3"/>
      <c r="DT91" s="6"/>
      <c r="DU91" s="8"/>
      <c r="EG91" s="9"/>
      <c r="EI91" s="16"/>
      <c r="EJ91" s="16"/>
      <c r="EL91" s="3"/>
      <c r="EM91" s="3"/>
      <c r="EN91" s="6"/>
      <c r="EO91" s="8"/>
      <c r="FA91" s="9"/>
      <c r="FC91" s="16"/>
      <c r="FD91" s="16"/>
      <c r="FF91" s="3"/>
      <c r="FG91" s="3"/>
      <c r="FH91" s="6"/>
      <c r="FI91" s="8"/>
      <c r="FU91" s="9"/>
      <c r="FW91" s="16"/>
      <c r="FX91" s="16"/>
      <c r="FZ91" s="3"/>
      <c r="GA91" s="3"/>
      <c r="GB91" s="6"/>
      <c r="GC91" s="8"/>
      <c r="GO91" s="9"/>
      <c r="GQ91" s="16"/>
      <c r="GR91" s="16"/>
      <c r="GT91" s="3"/>
      <c r="GU91" s="3"/>
      <c r="GV91" s="6"/>
      <c r="GW91" s="8"/>
      <c r="HI91" s="9"/>
      <c r="HK91" s="16"/>
      <c r="HL91" s="16"/>
      <c r="HN91" s="3"/>
      <c r="HO91" s="3"/>
      <c r="HP91" s="6"/>
      <c r="HQ91" s="8"/>
      <c r="IC91" s="9"/>
      <c r="IE91" s="16"/>
      <c r="IF91" s="16"/>
      <c r="IH91" s="3"/>
      <c r="II91" s="3"/>
      <c r="IJ91" s="6"/>
      <c r="IK91" s="8"/>
      <c r="IW91" s="9"/>
      <c r="IY91" s="16"/>
      <c r="IZ91" s="16"/>
      <c r="JB91" s="3"/>
      <c r="JC91" s="3"/>
      <c r="JD91" s="6"/>
      <c r="JE91" s="8"/>
      <c r="JQ91" s="9"/>
      <c r="JS91" s="16"/>
      <c r="JT91" s="16"/>
      <c r="JV91" s="3"/>
      <c r="JW91" s="3"/>
      <c r="JX91" s="6"/>
      <c r="JY91" s="8"/>
      <c r="KK91" s="9"/>
      <c r="KM91" s="16"/>
      <c r="KN91" s="16"/>
      <c r="KP91" s="3"/>
      <c r="KQ91" s="3"/>
      <c r="KR91" s="6"/>
      <c r="KS91" s="8"/>
      <c r="LE91" s="9"/>
      <c r="LG91" s="16"/>
      <c r="LH91" s="16"/>
      <c r="LJ91" s="3"/>
      <c r="LK91" s="3"/>
      <c r="LL91" s="6"/>
      <c r="LM91" s="8"/>
      <c r="LY91" s="9"/>
      <c r="MA91" s="16"/>
      <c r="MB91" s="16"/>
      <c r="MD91" s="3"/>
      <c r="ME91" s="3"/>
      <c r="MF91" s="6"/>
      <c r="MG91" s="8"/>
      <c r="MS91" s="9"/>
      <c r="MU91" s="16"/>
      <c r="MV91" s="16"/>
      <c r="MX91" s="3"/>
      <c r="MY91" s="3"/>
      <c r="MZ91" s="6"/>
      <c r="NA91" s="8"/>
      <c r="NM91" s="9"/>
      <c r="NO91" s="16"/>
      <c r="NP91" s="16"/>
      <c r="NR91" s="3"/>
      <c r="NS91" s="3"/>
      <c r="NT91" s="6"/>
      <c r="NU91" s="8"/>
      <c r="OG91" s="9"/>
      <c r="OI91" s="16"/>
      <c r="OJ91" s="16"/>
      <c r="OL91" s="3"/>
      <c r="OM91" s="3"/>
      <c r="ON91" s="6"/>
      <c r="OO91" s="8"/>
      <c r="PA91" s="9"/>
      <c r="PC91" s="16"/>
      <c r="PD91" s="16"/>
    </row>
    <row r="92" spans="1:420" ht="259.2" x14ac:dyDescent="0.3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9" t="s">
        <v>8315</v>
      </c>
      <c r="R92" t="s">
        <v>8316</v>
      </c>
      <c r="S92" s="16">
        <v>41878.878379629627</v>
      </c>
      <c r="T92" s="16">
        <v>41908.878379629627</v>
      </c>
      <c r="V92" s="3"/>
      <c r="W92" s="3"/>
      <c r="X92" s="6"/>
      <c r="Y92" s="8"/>
      <c r="AK92" s="9"/>
      <c r="AM92" s="16"/>
      <c r="AN92" s="16"/>
      <c r="AP92" s="3"/>
      <c r="AQ92" s="3"/>
      <c r="AR92" s="6"/>
      <c r="AS92" s="8"/>
      <c r="BE92" s="9"/>
      <c r="BG92" s="16"/>
      <c r="BH92" s="16"/>
      <c r="BJ92" s="3"/>
      <c r="BK92" s="3"/>
      <c r="BL92" s="6"/>
      <c r="BM92" s="8"/>
      <c r="BY92" s="9"/>
      <c r="CA92" s="16"/>
      <c r="CB92" s="16"/>
      <c r="CD92" s="3"/>
      <c r="CE92" s="3"/>
      <c r="CF92" s="6"/>
      <c r="CG92" s="8"/>
      <c r="CS92" s="9"/>
      <c r="CU92" s="16"/>
      <c r="CV92" s="16"/>
      <c r="CX92" s="3"/>
      <c r="CY92" s="3"/>
      <c r="CZ92" s="6"/>
      <c r="DA92" s="8"/>
      <c r="DM92" s="9"/>
      <c r="DO92" s="16"/>
      <c r="DP92" s="16"/>
      <c r="DR92" s="3"/>
      <c r="DS92" s="3"/>
      <c r="DT92" s="6"/>
      <c r="DU92" s="8"/>
      <c r="EG92" s="9"/>
      <c r="EI92" s="16"/>
      <c r="EJ92" s="16"/>
      <c r="EL92" s="3"/>
      <c r="EM92" s="3"/>
      <c r="EN92" s="6"/>
      <c r="EO92" s="8"/>
      <c r="FA92" s="9"/>
      <c r="FC92" s="16"/>
      <c r="FD92" s="16"/>
      <c r="FF92" s="3"/>
      <c r="FG92" s="3"/>
      <c r="FH92" s="6"/>
      <c r="FI92" s="8"/>
      <c r="FU92" s="9"/>
      <c r="FW92" s="16"/>
      <c r="FX92" s="16"/>
      <c r="FZ92" s="3"/>
      <c r="GA92" s="3"/>
      <c r="GB92" s="6"/>
      <c r="GC92" s="8"/>
      <c r="GO92" s="9"/>
      <c r="GQ92" s="16"/>
      <c r="GR92" s="16"/>
      <c r="GT92" s="3"/>
      <c r="GU92" s="3"/>
      <c r="GV92" s="6"/>
      <c r="GW92" s="8"/>
      <c r="HI92" s="9"/>
      <c r="HK92" s="16"/>
      <c r="HL92" s="16"/>
      <c r="HN92" s="3"/>
      <c r="HO92" s="3"/>
      <c r="HP92" s="6"/>
      <c r="HQ92" s="8"/>
      <c r="IC92" s="9"/>
      <c r="IE92" s="16"/>
      <c r="IF92" s="16"/>
      <c r="IH92" s="3"/>
      <c r="II92" s="3"/>
      <c r="IJ92" s="6"/>
      <c r="IK92" s="8"/>
      <c r="IW92" s="9"/>
      <c r="IY92" s="16"/>
      <c r="IZ92" s="16"/>
      <c r="JB92" s="3"/>
      <c r="JC92" s="3"/>
      <c r="JD92" s="6"/>
      <c r="JE92" s="8"/>
      <c r="JQ92" s="9"/>
      <c r="JS92" s="16"/>
      <c r="JT92" s="16"/>
      <c r="JV92" s="3"/>
      <c r="JW92" s="3"/>
      <c r="JX92" s="6"/>
      <c r="JY92" s="8"/>
      <c r="KK92" s="9"/>
      <c r="KM92" s="16"/>
      <c r="KN92" s="16"/>
      <c r="KP92" s="3"/>
      <c r="KQ92" s="3"/>
      <c r="KR92" s="6"/>
      <c r="KS92" s="8"/>
      <c r="LE92" s="9"/>
      <c r="LG92" s="16"/>
      <c r="LH92" s="16"/>
      <c r="LJ92" s="3"/>
      <c r="LK92" s="3"/>
      <c r="LL92" s="6"/>
      <c r="LM92" s="8"/>
      <c r="LY92" s="9"/>
      <c r="MA92" s="16"/>
      <c r="MB92" s="16"/>
      <c r="MD92" s="3"/>
      <c r="ME92" s="3"/>
      <c r="MF92" s="6"/>
      <c r="MG92" s="8"/>
      <c r="MS92" s="9"/>
      <c r="MU92" s="16"/>
      <c r="MV92" s="16"/>
      <c r="MX92" s="3"/>
      <c r="MY92" s="3"/>
      <c r="MZ92" s="6"/>
      <c r="NA92" s="8"/>
      <c r="NM92" s="9"/>
      <c r="NO92" s="16"/>
      <c r="NP92" s="16"/>
      <c r="NR92" s="3"/>
      <c r="NS92" s="3"/>
      <c r="NT92" s="6"/>
      <c r="NU92" s="8"/>
      <c r="OG92" s="9"/>
      <c r="OI92" s="16"/>
      <c r="OJ92" s="16"/>
      <c r="OL92" s="3"/>
      <c r="OM92" s="3"/>
      <c r="ON92" s="6"/>
      <c r="OO92" s="8"/>
      <c r="PA92" s="9"/>
      <c r="PC92" s="16"/>
      <c r="PD92" s="16"/>
    </row>
    <row r="93" spans="1:420" ht="273.60000000000002" x14ac:dyDescent="0.3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9" t="s">
        <v>8315</v>
      </c>
      <c r="R93" t="s">
        <v>8316</v>
      </c>
      <c r="S93" s="16">
        <v>41862.864675925928</v>
      </c>
      <c r="T93" s="16">
        <v>41876.864675925928</v>
      </c>
      <c r="V93" s="3"/>
      <c r="W93" s="3"/>
      <c r="X93" s="6"/>
      <c r="Y93" s="8"/>
      <c r="AK93" s="9"/>
      <c r="AM93" s="16"/>
      <c r="AN93" s="16"/>
      <c r="AP93" s="3"/>
      <c r="AQ93" s="3"/>
      <c r="AR93" s="6"/>
      <c r="AS93" s="8"/>
      <c r="BE93" s="9"/>
      <c r="BG93" s="16"/>
      <c r="BH93" s="16"/>
      <c r="BJ93" s="3"/>
      <c r="BK93" s="3"/>
      <c r="BL93" s="6"/>
      <c r="BM93" s="8"/>
      <c r="BY93" s="9"/>
      <c r="CA93" s="16"/>
      <c r="CB93" s="16"/>
      <c r="CD93" s="3"/>
      <c r="CE93" s="3"/>
      <c r="CF93" s="6"/>
      <c r="CG93" s="8"/>
      <c r="CS93" s="9"/>
      <c r="CU93" s="16"/>
      <c r="CV93" s="16"/>
      <c r="CX93" s="3"/>
      <c r="CY93" s="3"/>
      <c r="CZ93" s="6"/>
      <c r="DA93" s="8"/>
      <c r="DM93" s="9"/>
      <c r="DO93" s="16"/>
      <c r="DP93" s="16"/>
      <c r="DR93" s="3"/>
      <c r="DS93" s="3"/>
      <c r="DT93" s="6"/>
      <c r="DU93" s="8"/>
      <c r="EG93" s="9"/>
      <c r="EI93" s="16"/>
      <c r="EJ93" s="16"/>
      <c r="EL93" s="3"/>
      <c r="EM93" s="3"/>
      <c r="EN93" s="6"/>
      <c r="EO93" s="8"/>
      <c r="FA93" s="9"/>
      <c r="FC93" s="16"/>
      <c r="FD93" s="16"/>
      <c r="FF93" s="3"/>
      <c r="FG93" s="3"/>
      <c r="FH93" s="6"/>
      <c r="FI93" s="8"/>
      <c r="FU93" s="9"/>
      <c r="FW93" s="16"/>
      <c r="FX93" s="16"/>
      <c r="FZ93" s="3"/>
      <c r="GA93" s="3"/>
      <c r="GB93" s="6"/>
      <c r="GC93" s="8"/>
      <c r="GO93" s="9"/>
      <c r="GQ93" s="16"/>
      <c r="GR93" s="16"/>
      <c r="GT93" s="3"/>
      <c r="GU93" s="3"/>
      <c r="GV93" s="6"/>
      <c r="GW93" s="8"/>
      <c r="HI93" s="9"/>
      <c r="HK93" s="16"/>
      <c r="HL93" s="16"/>
      <c r="HN93" s="3"/>
      <c r="HO93" s="3"/>
      <c r="HP93" s="6"/>
      <c r="HQ93" s="8"/>
      <c r="IC93" s="9"/>
      <c r="IE93" s="16"/>
      <c r="IF93" s="16"/>
      <c r="IH93" s="3"/>
      <c r="II93" s="3"/>
      <c r="IJ93" s="6"/>
      <c r="IK93" s="8"/>
      <c r="IW93" s="9"/>
      <c r="IY93" s="16"/>
      <c r="IZ93" s="16"/>
      <c r="JB93" s="3"/>
      <c r="JC93" s="3"/>
      <c r="JD93" s="6"/>
      <c r="JE93" s="8"/>
      <c r="JQ93" s="9"/>
      <c r="JS93" s="16"/>
      <c r="JT93" s="16"/>
      <c r="JV93" s="3"/>
      <c r="JW93" s="3"/>
      <c r="JX93" s="6"/>
      <c r="JY93" s="8"/>
      <c r="KK93" s="9"/>
      <c r="KM93" s="16"/>
      <c r="KN93" s="16"/>
      <c r="KP93" s="3"/>
      <c r="KQ93" s="3"/>
      <c r="KR93" s="6"/>
      <c r="KS93" s="8"/>
      <c r="LE93" s="9"/>
      <c r="LG93" s="16"/>
      <c r="LH93" s="16"/>
      <c r="LJ93" s="3"/>
      <c r="LK93" s="3"/>
      <c r="LL93" s="6"/>
      <c r="LM93" s="8"/>
      <c r="LY93" s="9"/>
      <c r="MA93" s="16"/>
      <c r="MB93" s="16"/>
      <c r="MD93" s="3"/>
      <c r="ME93" s="3"/>
      <c r="MF93" s="6"/>
      <c r="MG93" s="8"/>
      <c r="MS93" s="9"/>
      <c r="MU93" s="16"/>
      <c r="MV93" s="16"/>
      <c r="MX93" s="3"/>
      <c r="MY93" s="3"/>
      <c r="MZ93" s="6"/>
      <c r="NA93" s="8"/>
      <c r="NM93" s="9"/>
      <c r="NO93" s="16"/>
      <c r="NP93" s="16"/>
      <c r="NR93" s="3"/>
      <c r="NS93" s="3"/>
      <c r="NT93" s="6"/>
      <c r="NU93" s="8"/>
      <c r="OG93" s="9"/>
      <c r="OI93" s="16"/>
      <c r="OJ93" s="16"/>
      <c r="OL93" s="3"/>
      <c r="OM93" s="3"/>
      <c r="ON93" s="6"/>
      <c r="OO93" s="8"/>
      <c r="PA93" s="9"/>
      <c r="PC93" s="16"/>
      <c r="PD93" s="16"/>
    </row>
    <row r="94" spans="1:420" ht="259.2" x14ac:dyDescent="0.3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9" t="s">
        <v>8315</v>
      </c>
      <c r="R94" t="s">
        <v>8316</v>
      </c>
      <c r="S94" s="16">
        <v>40531.886886574073</v>
      </c>
      <c r="T94" s="16">
        <v>40591.886886574073</v>
      </c>
      <c r="V94" s="3"/>
      <c r="W94" s="3"/>
      <c r="X94" s="6"/>
      <c r="Y94" s="8"/>
      <c r="AK94" s="9"/>
      <c r="AM94" s="16"/>
      <c r="AN94" s="16"/>
      <c r="AP94" s="3"/>
      <c r="AQ94" s="3"/>
      <c r="AR94" s="6"/>
      <c r="AS94" s="8"/>
      <c r="BE94" s="9"/>
      <c r="BG94" s="16"/>
      <c r="BH94" s="16"/>
      <c r="BJ94" s="3"/>
      <c r="BK94" s="3"/>
      <c r="BL94" s="6"/>
      <c r="BM94" s="8"/>
      <c r="BY94" s="9"/>
      <c r="CA94" s="16"/>
      <c r="CB94" s="16"/>
      <c r="CD94" s="3"/>
      <c r="CE94" s="3"/>
      <c r="CF94" s="6"/>
      <c r="CG94" s="8"/>
      <c r="CS94" s="9"/>
      <c r="CU94" s="16"/>
      <c r="CV94" s="16"/>
      <c r="CX94" s="3"/>
      <c r="CY94" s="3"/>
      <c r="CZ94" s="6"/>
      <c r="DA94" s="8"/>
      <c r="DM94" s="9"/>
      <c r="DO94" s="16"/>
      <c r="DP94" s="16"/>
      <c r="DR94" s="3"/>
      <c r="DS94" s="3"/>
      <c r="DT94" s="6"/>
      <c r="DU94" s="8"/>
      <c r="EG94" s="9"/>
      <c r="EI94" s="16"/>
      <c r="EJ94" s="16"/>
      <c r="EL94" s="3"/>
      <c r="EM94" s="3"/>
      <c r="EN94" s="6"/>
      <c r="EO94" s="8"/>
      <c r="FA94" s="9"/>
      <c r="FC94" s="16"/>
      <c r="FD94" s="16"/>
      <c r="FF94" s="3"/>
      <c r="FG94" s="3"/>
      <c r="FH94" s="6"/>
      <c r="FI94" s="8"/>
      <c r="FU94" s="9"/>
      <c r="FW94" s="16"/>
      <c r="FX94" s="16"/>
      <c r="FZ94" s="3"/>
      <c r="GA94" s="3"/>
      <c r="GB94" s="6"/>
      <c r="GC94" s="8"/>
      <c r="GO94" s="9"/>
      <c r="GQ94" s="16"/>
      <c r="GR94" s="16"/>
      <c r="GT94" s="3"/>
      <c r="GU94" s="3"/>
      <c r="GV94" s="6"/>
      <c r="GW94" s="8"/>
      <c r="HI94" s="9"/>
      <c r="HK94" s="16"/>
      <c r="HL94" s="16"/>
      <c r="HN94" s="3"/>
      <c r="HO94" s="3"/>
      <c r="HP94" s="6"/>
      <c r="HQ94" s="8"/>
      <c r="IC94" s="9"/>
      <c r="IE94" s="16"/>
      <c r="IF94" s="16"/>
      <c r="IH94" s="3"/>
      <c r="II94" s="3"/>
      <c r="IJ94" s="6"/>
      <c r="IK94" s="8"/>
      <c r="IW94" s="9"/>
      <c r="IY94" s="16"/>
      <c r="IZ94" s="16"/>
      <c r="JB94" s="3"/>
      <c r="JC94" s="3"/>
      <c r="JD94" s="6"/>
      <c r="JE94" s="8"/>
      <c r="JQ94" s="9"/>
      <c r="JS94" s="16"/>
      <c r="JT94" s="16"/>
      <c r="JV94" s="3"/>
      <c r="JW94" s="3"/>
      <c r="JX94" s="6"/>
      <c r="JY94" s="8"/>
      <c r="KK94" s="9"/>
      <c r="KM94" s="16"/>
      <c r="KN94" s="16"/>
      <c r="KP94" s="3"/>
      <c r="KQ94" s="3"/>
      <c r="KR94" s="6"/>
      <c r="KS94" s="8"/>
      <c r="LE94" s="9"/>
      <c r="LG94" s="16"/>
      <c r="LH94" s="16"/>
      <c r="LJ94" s="3"/>
      <c r="LK94" s="3"/>
      <c r="LL94" s="6"/>
      <c r="LM94" s="8"/>
      <c r="LY94" s="9"/>
      <c r="MA94" s="16"/>
      <c r="MB94" s="16"/>
      <c r="MD94" s="3"/>
      <c r="ME94" s="3"/>
      <c r="MF94" s="6"/>
      <c r="MG94" s="8"/>
      <c r="MS94" s="9"/>
      <c r="MU94" s="16"/>
      <c r="MV94" s="16"/>
      <c r="MX94" s="3"/>
      <c r="MY94" s="3"/>
      <c r="MZ94" s="6"/>
      <c r="NA94" s="8"/>
      <c r="NM94" s="9"/>
      <c r="NO94" s="16"/>
      <c r="NP94" s="16"/>
      <c r="NR94" s="3"/>
      <c r="NS94" s="3"/>
      <c r="NT94" s="6"/>
      <c r="NU94" s="8"/>
      <c r="OG94" s="9"/>
      <c r="OI94" s="16"/>
      <c r="OJ94" s="16"/>
      <c r="OL94" s="3"/>
      <c r="OM94" s="3"/>
      <c r="ON94" s="6"/>
      <c r="OO94" s="8"/>
      <c r="PA94" s="9"/>
      <c r="PC94" s="16"/>
      <c r="PD94" s="16"/>
    </row>
    <row r="95" spans="1:420" ht="273.60000000000002" x14ac:dyDescent="0.3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9" t="s">
        <v>8315</v>
      </c>
      <c r="R95" t="s">
        <v>8316</v>
      </c>
      <c r="S95" s="16">
        <v>41477.930914351848</v>
      </c>
      <c r="T95" s="16">
        <v>41504.625</v>
      </c>
      <c r="V95" s="3"/>
      <c r="W95" s="3"/>
      <c r="X95" s="6"/>
      <c r="Y95" s="8"/>
      <c r="AK95" s="9"/>
      <c r="AM95" s="16"/>
      <c r="AN95" s="16"/>
      <c r="AP95" s="3"/>
      <c r="AQ95" s="3"/>
      <c r="AR95" s="6"/>
      <c r="AS95" s="8"/>
      <c r="BE95" s="9"/>
      <c r="BG95" s="16"/>
      <c r="BH95" s="16"/>
      <c r="BJ95" s="3"/>
      <c r="BK95" s="3"/>
      <c r="BL95" s="6"/>
      <c r="BM95" s="8"/>
      <c r="BY95" s="9"/>
      <c r="CA95" s="16"/>
      <c r="CB95" s="16"/>
      <c r="CD95" s="3"/>
      <c r="CE95" s="3"/>
      <c r="CF95" s="6"/>
      <c r="CG95" s="8"/>
      <c r="CS95" s="9"/>
      <c r="CU95" s="16"/>
      <c r="CV95" s="16"/>
      <c r="CX95" s="3"/>
      <c r="CY95" s="3"/>
      <c r="CZ95" s="6"/>
      <c r="DA95" s="8"/>
      <c r="DM95" s="9"/>
      <c r="DO95" s="16"/>
      <c r="DP95" s="16"/>
      <c r="DR95" s="3"/>
      <c r="DS95" s="3"/>
      <c r="DT95" s="6"/>
      <c r="DU95" s="8"/>
      <c r="EG95" s="9"/>
      <c r="EI95" s="16"/>
      <c r="EJ95" s="16"/>
      <c r="EL95" s="3"/>
      <c r="EM95" s="3"/>
      <c r="EN95" s="6"/>
      <c r="EO95" s="8"/>
      <c r="FA95" s="9"/>
      <c r="FC95" s="16"/>
      <c r="FD95" s="16"/>
      <c r="FF95" s="3"/>
      <c r="FG95" s="3"/>
      <c r="FH95" s="6"/>
      <c r="FI95" s="8"/>
      <c r="FU95" s="9"/>
      <c r="FW95" s="16"/>
      <c r="FX95" s="16"/>
      <c r="FZ95" s="3"/>
      <c r="GA95" s="3"/>
      <c r="GB95" s="6"/>
      <c r="GC95" s="8"/>
      <c r="GO95" s="9"/>
      <c r="GQ95" s="16"/>
      <c r="GR95" s="16"/>
      <c r="GT95" s="3"/>
      <c r="GU95" s="3"/>
      <c r="GV95" s="6"/>
      <c r="GW95" s="8"/>
      <c r="HI95" s="9"/>
      <c r="HK95" s="16"/>
      <c r="HL95" s="16"/>
      <c r="HN95" s="3"/>
      <c r="HO95" s="3"/>
      <c r="HP95" s="6"/>
      <c r="HQ95" s="8"/>
      <c r="IC95" s="9"/>
      <c r="IE95" s="16"/>
      <c r="IF95" s="16"/>
      <c r="IH95" s="3"/>
      <c r="II95" s="3"/>
      <c r="IJ95" s="6"/>
      <c r="IK95" s="8"/>
      <c r="IW95" s="9"/>
      <c r="IY95" s="16"/>
      <c r="IZ95" s="16"/>
      <c r="JB95" s="3"/>
      <c r="JC95" s="3"/>
      <c r="JD95" s="6"/>
      <c r="JE95" s="8"/>
      <c r="JQ95" s="9"/>
      <c r="JS95" s="16"/>
      <c r="JT95" s="16"/>
      <c r="JV95" s="3"/>
      <c r="JW95" s="3"/>
      <c r="JX95" s="6"/>
      <c r="JY95" s="8"/>
      <c r="KK95" s="9"/>
      <c r="KM95" s="16"/>
      <c r="KN95" s="16"/>
      <c r="KP95" s="3"/>
      <c r="KQ95" s="3"/>
      <c r="KR95" s="6"/>
      <c r="KS95" s="8"/>
      <c r="LE95" s="9"/>
      <c r="LG95" s="16"/>
      <c r="LH95" s="16"/>
      <c r="LJ95" s="3"/>
      <c r="LK95" s="3"/>
      <c r="LL95" s="6"/>
      <c r="LM95" s="8"/>
      <c r="LY95" s="9"/>
      <c r="MA95" s="16"/>
      <c r="MB95" s="16"/>
      <c r="MD95" s="3"/>
      <c r="ME95" s="3"/>
      <c r="MF95" s="6"/>
      <c r="MG95" s="8"/>
      <c r="MS95" s="9"/>
      <c r="MU95" s="16"/>
      <c r="MV95" s="16"/>
      <c r="MX95" s="3"/>
      <c r="MY95" s="3"/>
      <c r="MZ95" s="6"/>
      <c r="NA95" s="8"/>
      <c r="NM95" s="9"/>
      <c r="NO95" s="16"/>
      <c r="NP95" s="16"/>
      <c r="NR95" s="3"/>
      <c r="NS95" s="3"/>
      <c r="NT95" s="6"/>
      <c r="NU95" s="8"/>
      <c r="OG95" s="9"/>
      <c r="OI95" s="16"/>
      <c r="OJ95" s="16"/>
      <c r="OL95" s="3"/>
      <c r="OM95" s="3"/>
      <c r="ON95" s="6"/>
      <c r="OO95" s="8"/>
      <c r="PA95" s="9"/>
      <c r="PC95" s="16"/>
      <c r="PD95" s="16"/>
    </row>
    <row r="96" spans="1:420" ht="230.4" x14ac:dyDescent="0.3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9" t="s">
        <v>8315</v>
      </c>
      <c r="R96" t="s">
        <v>8316</v>
      </c>
      <c r="S96" s="16">
        <v>41781.666770833333</v>
      </c>
      <c r="T96" s="16">
        <v>41811.666770833333</v>
      </c>
      <c r="V96" s="3"/>
      <c r="W96" s="3"/>
      <c r="X96" s="6"/>
      <c r="Y96" s="8"/>
      <c r="AK96" s="9"/>
      <c r="AM96" s="16"/>
      <c r="AN96" s="16"/>
      <c r="AP96" s="3"/>
      <c r="AQ96" s="3"/>
      <c r="AR96" s="6"/>
      <c r="AS96" s="8"/>
      <c r="BE96" s="9"/>
      <c r="BG96" s="16"/>
      <c r="BH96" s="16"/>
      <c r="BJ96" s="3"/>
      <c r="BK96" s="3"/>
      <c r="BL96" s="6"/>
      <c r="BM96" s="8"/>
      <c r="BY96" s="9"/>
      <c r="CA96" s="16"/>
      <c r="CB96" s="16"/>
      <c r="CD96" s="3"/>
      <c r="CE96" s="3"/>
      <c r="CF96" s="6"/>
      <c r="CG96" s="8"/>
      <c r="CS96" s="9"/>
      <c r="CU96" s="16"/>
      <c r="CV96" s="16"/>
      <c r="CX96" s="3"/>
      <c r="CY96" s="3"/>
      <c r="CZ96" s="6"/>
      <c r="DA96" s="8"/>
      <c r="DM96" s="9"/>
      <c r="DO96" s="16"/>
      <c r="DP96" s="16"/>
      <c r="DR96" s="3"/>
      <c r="DS96" s="3"/>
      <c r="DT96" s="6"/>
      <c r="DU96" s="8"/>
      <c r="EG96" s="9"/>
      <c r="EI96" s="16"/>
      <c r="EJ96" s="16"/>
      <c r="EL96" s="3"/>
      <c r="EM96" s="3"/>
      <c r="EN96" s="6"/>
      <c r="EO96" s="8"/>
      <c r="FA96" s="9"/>
      <c r="FC96" s="16"/>
      <c r="FD96" s="16"/>
      <c r="FF96" s="3"/>
      <c r="FG96" s="3"/>
      <c r="FH96" s="6"/>
      <c r="FI96" s="8"/>
      <c r="FU96" s="9"/>
      <c r="FW96" s="16"/>
      <c r="FX96" s="16"/>
      <c r="FZ96" s="3"/>
      <c r="GA96" s="3"/>
      <c r="GB96" s="6"/>
      <c r="GC96" s="8"/>
      <c r="GO96" s="9"/>
      <c r="GQ96" s="16"/>
      <c r="GR96" s="16"/>
      <c r="GT96" s="3"/>
      <c r="GU96" s="3"/>
      <c r="GV96" s="6"/>
      <c r="GW96" s="8"/>
      <c r="HI96" s="9"/>
      <c r="HK96" s="16"/>
      <c r="HL96" s="16"/>
      <c r="HN96" s="3"/>
      <c r="HO96" s="3"/>
      <c r="HP96" s="6"/>
      <c r="HQ96" s="8"/>
      <c r="IC96" s="9"/>
      <c r="IE96" s="16"/>
      <c r="IF96" s="16"/>
      <c r="IH96" s="3"/>
      <c r="II96" s="3"/>
      <c r="IJ96" s="6"/>
      <c r="IK96" s="8"/>
      <c r="IW96" s="9"/>
      <c r="IY96" s="16"/>
      <c r="IZ96" s="16"/>
      <c r="JB96" s="3"/>
      <c r="JC96" s="3"/>
      <c r="JD96" s="6"/>
      <c r="JE96" s="8"/>
      <c r="JQ96" s="9"/>
      <c r="JS96" s="16"/>
      <c r="JT96" s="16"/>
      <c r="JV96" s="3"/>
      <c r="JW96" s="3"/>
      <c r="JX96" s="6"/>
      <c r="JY96" s="8"/>
      <c r="KK96" s="9"/>
      <c r="KM96" s="16"/>
      <c r="KN96" s="16"/>
      <c r="KP96" s="3"/>
      <c r="KQ96" s="3"/>
      <c r="KR96" s="6"/>
      <c r="KS96" s="8"/>
      <c r="LE96" s="9"/>
      <c r="LG96" s="16"/>
      <c r="LH96" s="16"/>
      <c r="LJ96" s="3"/>
      <c r="LK96" s="3"/>
      <c r="LL96" s="6"/>
      <c r="LM96" s="8"/>
      <c r="LY96" s="9"/>
      <c r="MA96" s="16"/>
      <c r="MB96" s="16"/>
      <c r="MD96" s="3"/>
      <c r="ME96" s="3"/>
      <c r="MF96" s="6"/>
      <c r="MG96" s="8"/>
      <c r="MS96" s="9"/>
      <c r="MU96" s="16"/>
      <c r="MV96" s="16"/>
      <c r="MX96" s="3"/>
      <c r="MY96" s="3"/>
      <c r="MZ96" s="6"/>
      <c r="NA96" s="8"/>
      <c r="NM96" s="9"/>
      <c r="NO96" s="16"/>
      <c r="NP96" s="16"/>
      <c r="NR96" s="3"/>
      <c r="NS96" s="3"/>
      <c r="NT96" s="6"/>
      <c r="NU96" s="8"/>
      <c r="OG96" s="9"/>
      <c r="OI96" s="16"/>
      <c r="OJ96" s="16"/>
      <c r="OL96" s="3"/>
      <c r="OM96" s="3"/>
      <c r="ON96" s="6"/>
      <c r="OO96" s="8"/>
      <c r="PA96" s="9"/>
      <c r="PC96" s="16"/>
      <c r="PD96" s="16"/>
    </row>
    <row r="97" spans="1:420" ht="172.8" x14ac:dyDescent="0.3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9" t="s">
        <v>8315</v>
      </c>
      <c r="R97" t="s">
        <v>8316</v>
      </c>
      <c r="S97" s="16">
        <v>41375.702210648145</v>
      </c>
      <c r="T97" s="16">
        <v>41400.702210648145</v>
      </c>
      <c r="V97" s="3"/>
      <c r="W97" s="3"/>
      <c r="X97" s="6"/>
      <c r="Y97" s="8"/>
      <c r="AK97" s="9"/>
      <c r="AM97" s="16"/>
      <c r="AN97" s="16"/>
      <c r="AP97" s="3"/>
      <c r="AQ97" s="3"/>
      <c r="AR97" s="6"/>
      <c r="AS97" s="8"/>
      <c r="BE97" s="9"/>
      <c r="BG97" s="16"/>
      <c r="BH97" s="16"/>
      <c r="BJ97" s="3"/>
      <c r="BK97" s="3"/>
      <c r="BL97" s="6"/>
      <c r="BM97" s="8"/>
      <c r="BY97" s="9"/>
      <c r="CA97" s="16"/>
      <c r="CB97" s="16"/>
      <c r="CD97" s="3"/>
      <c r="CE97" s="3"/>
      <c r="CF97" s="6"/>
      <c r="CG97" s="8"/>
      <c r="CS97" s="9"/>
      <c r="CU97" s="16"/>
      <c r="CV97" s="16"/>
      <c r="CX97" s="3"/>
      <c r="CY97" s="3"/>
      <c r="CZ97" s="6"/>
      <c r="DA97" s="8"/>
      <c r="DM97" s="9"/>
      <c r="DO97" s="16"/>
      <c r="DP97" s="16"/>
      <c r="DR97" s="3"/>
      <c r="DS97" s="3"/>
      <c r="DT97" s="6"/>
      <c r="DU97" s="8"/>
      <c r="EG97" s="9"/>
      <c r="EI97" s="16"/>
      <c r="EJ97" s="16"/>
      <c r="EL97" s="3"/>
      <c r="EM97" s="3"/>
      <c r="EN97" s="6"/>
      <c r="EO97" s="8"/>
      <c r="FA97" s="9"/>
      <c r="FC97" s="16"/>
      <c r="FD97" s="16"/>
      <c r="FF97" s="3"/>
      <c r="FG97" s="3"/>
      <c r="FH97" s="6"/>
      <c r="FI97" s="8"/>
      <c r="FU97" s="9"/>
      <c r="FW97" s="16"/>
      <c r="FX97" s="16"/>
      <c r="FZ97" s="3"/>
      <c r="GA97" s="3"/>
      <c r="GB97" s="6"/>
      <c r="GC97" s="8"/>
      <c r="GO97" s="9"/>
      <c r="GQ97" s="16"/>
      <c r="GR97" s="16"/>
      <c r="GT97" s="3"/>
      <c r="GU97" s="3"/>
      <c r="GV97" s="6"/>
      <c r="GW97" s="8"/>
      <c r="HI97" s="9"/>
      <c r="HK97" s="16"/>
      <c r="HL97" s="16"/>
      <c r="HN97" s="3"/>
      <c r="HO97" s="3"/>
      <c r="HP97" s="6"/>
      <c r="HQ97" s="8"/>
      <c r="IC97" s="9"/>
      <c r="IE97" s="16"/>
      <c r="IF97" s="16"/>
      <c r="IH97" s="3"/>
      <c r="II97" s="3"/>
      <c r="IJ97" s="6"/>
      <c r="IK97" s="8"/>
      <c r="IW97" s="9"/>
      <c r="IY97" s="16"/>
      <c r="IZ97" s="16"/>
      <c r="JB97" s="3"/>
      <c r="JC97" s="3"/>
      <c r="JD97" s="6"/>
      <c r="JE97" s="8"/>
      <c r="JQ97" s="9"/>
      <c r="JS97" s="16"/>
      <c r="JT97" s="16"/>
      <c r="JV97" s="3"/>
      <c r="JW97" s="3"/>
      <c r="JX97" s="6"/>
      <c r="JY97" s="8"/>
      <c r="KK97" s="9"/>
      <c r="KM97" s="16"/>
      <c r="KN97" s="16"/>
      <c r="KP97" s="3"/>
      <c r="KQ97" s="3"/>
      <c r="KR97" s="6"/>
      <c r="KS97" s="8"/>
      <c r="LE97" s="9"/>
      <c r="LG97" s="16"/>
      <c r="LH97" s="16"/>
      <c r="LJ97" s="3"/>
      <c r="LK97" s="3"/>
      <c r="LL97" s="6"/>
      <c r="LM97" s="8"/>
      <c r="LY97" s="9"/>
      <c r="MA97" s="16"/>
      <c r="MB97" s="16"/>
      <c r="MD97" s="3"/>
      <c r="ME97" s="3"/>
      <c r="MF97" s="6"/>
      <c r="MG97" s="8"/>
      <c r="MS97" s="9"/>
      <c r="MU97" s="16"/>
      <c r="MV97" s="16"/>
      <c r="MX97" s="3"/>
      <c r="MY97" s="3"/>
      <c r="MZ97" s="6"/>
      <c r="NA97" s="8"/>
      <c r="NM97" s="9"/>
      <c r="NO97" s="16"/>
      <c r="NP97" s="16"/>
      <c r="NR97" s="3"/>
      <c r="NS97" s="3"/>
      <c r="NT97" s="6"/>
      <c r="NU97" s="8"/>
      <c r="OG97" s="9"/>
      <c r="OI97" s="16"/>
      <c r="OJ97" s="16"/>
      <c r="OL97" s="3"/>
      <c r="OM97" s="3"/>
      <c r="ON97" s="6"/>
      <c r="OO97" s="8"/>
      <c r="PA97" s="9"/>
      <c r="PC97" s="16"/>
      <c r="PD97" s="16"/>
    </row>
    <row r="98" spans="1:420" ht="216" x14ac:dyDescent="0.3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9" t="s">
        <v>8315</v>
      </c>
      <c r="R98" t="s">
        <v>8316</v>
      </c>
      <c r="S98" s="16">
        <v>40883.949317129627</v>
      </c>
      <c r="T98" s="16">
        <v>40939.708333333336</v>
      </c>
      <c r="V98" s="3"/>
      <c r="W98" s="3"/>
      <c r="X98" s="6"/>
      <c r="Y98" s="8"/>
      <c r="AK98" s="9"/>
      <c r="AM98" s="16"/>
      <c r="AN98" s="16"/>
      <c r="AP98" s="3"/>
      <c r="AQ98" s="3"/>
      <c r="AR98" s="6"/>
      <c r="AS98" s="8"/>
      <c r="BE98" s="9"/>
      <c r="BG98" s="16"/>
      <c r="BH98" s="16"/>
      <c r="BJ98" s="3"/>
      <c r="BK98" s="3"/>
      <c r="BL98" s="6"/>
      <c r="BM98" s="8"/>
      <c r="BY98" s="9"/>
      <c r="CA98" s="16"/>
      <c r="CB98" s="16"/>
      <c r="CD98" s="3"/>
      <c r="CE98" s="3"/>
      <c r="CF98" s="6"/>
      <c r="CG98" s="8"/>
      <c r="CS98" s="9"/>
      <c r="CU98" s="16"/>
      <c r="CV98" s="16"/>
      <c r="CX98" s="3"/>
      <c r="CY98" s="3"/>
      <c r="CZ98" s="6"/>
      <c r="DA98" s="8"/>
      <c r="DM98" s="9"/>
      <c r="DO98" s="16"/>
      <c r="DP98" s="16"/>
      <c r="DR98" s="3"/>
      <c r="DS98" s="3"/>
      <c r="DT98" s="6"/>
      <c r="DU98" s="8"/>
      <c r="EG98" s="9"/>
      <c r="EI98" s="16"/>
      <c r="EJ98" s="16"/>
      <c r="EL98" s="3"/>
      <c r="EM98" s="3"/>
      <c r="EN98" s="6"/>
      <c r="EO98" s="8"/>
      <c r="FA98" s="9"/>
      <c r="FC98" s="16"/>
      <c r="FD98" s="16"/>
      <c r="FF98" s="3"/>
      <c r="FG98" s="3"/>
      <c r="FH98" s="6"/>
      <c r="FI98" s="8"/>
      <c r="FU98" s="9"/>
      <c r="FW98" s="16"/>
      <c r="FX98" s="16"/>
      <c r="FZ98" s="3"/>
      <c r="GA98" s="3"/>
      <c r="GB98" s="6"/>
      <c r="GC98" s="8"/>
      <c r="GO98" s="9"/>
      <c r="GQ98" s="16"/>
      <c r="GR98" s="16"/>
      <c r="GT98" s="3"/>
      <c r="GU98" s="3"/>
      <c r="GV98" s="6"/>
      <c r="GW98" s="8"/>
      <c r="HI98" s="9"/>
      <c r="HK98" s="16"/>
      <c r="HL98" s="16"/>
      <c r="HN98" s="3"/>
      <c r="HO98" s="3"/>
      <c r="HP98" s="6"/>
      <c r="HQ98" s="8"/>
      <c r="IC98" s="9"/>
      <c r="IE98" s="16"/>
      <c r="IF98" s="16"/>
      <c r="IH98" s="3"/>
      <c r="II98" s="3"/>
      <c r="IJ98" s="6"/>
      <c r="IK98" s="8"/>
      <c r="IW98" s="9"/>
      <c r="IY98" s="16"/>
      <c r="IZ98" s="16"/>
      <c r="JB98" s="3"/>
      <c r="JC98" s="3"/>
      <c r="JD98" s="6"/>
      <c r="JE98" s="8"/>
      <c r="JQ98" s="9"/>
      <c r="JS98" s="16"/>
      <c r="JT98" s="16"/>
      <c r="JV98" s="3"/>
      <c r="JW98" s="3"/>
      <c r="JX98" s="6"/>
      <c r="JY98" s="8"/>
      <c r="KK98" s="9"/>
      <c r="KM98" s="16"/>
      <c r="KN98" s="16"/>
      <c r="KP98" s="3"/>
      <c r="KQ98" s="3"/>
      <c r="KR98" s="6"/>
      <c r="KS98" s="8"/>
      <c r="LE98" s="9"/>
      <c r="LG98" s="16"/>
      <c r="LH98" s="16"/>
      <c r="LJ98" s="3"/>
      <c r="LK98" s="3"/>
      <c r="LL98" s="6"/>
      <c r="LM98" s="8"/>
      <c r="LY98" s="9"/>
      <c r="MA98" s="16"/>
      <c r="MB98" s="16"/>
      <c r="MD98" s="3"/>
      <c r="ME98" s="3"/>
      <c r="MF98" s="6"/>
      <c r="MG98" s="8"/>
      <c r="MS98" s="9"/>
      <c r="MU98" s="16"/>
      <c r="MV98" s="16"/>
      <c r="MX98" s="3"/>
      <c r="MY98" s="3"/>
      <c r="MZ98" s="6"/>
      <c r="NA98" s="8"/>
      <c r="NM98" s="9"/>
      <c r="NO98" s="16"/>
      <c r="NP98" s="16"/>
      <c r="NR98" s="3"/>
      <c r="NS98" s="3"/>
      <c r="NT98" s="6"/>
      <c r="NU98" s="8"/>
      <c r="OG98" s="9"/>
      <c r="OI98" s="16"/>
      <c r="OJ98" s="16"/>
      <c r="OL98" s="3"/>
      <c r="OM98" s="3"/>
      <c r="ON98" s="6"/>
      <c r="OO98" s="8"/>
      <c r="PA98" s="9"/>
      <c r="PC98" s="16"/>
      <c r="PD98" s="16"/>
    </row>
    <row r="99" spans="1:420" ht="201.6" x14ac:dyDescent="0.3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9" t="s">
        <v>8315</v>
      </c>
      <c r="R99" t="s">
        <v>8316</v>
      </c>
      <c r="S99" s="16">
        <v>41491.79478009259</v>
      </c>
      <c r="T99" s="16">
        <v>41509.79478009259</v>
      </c>
      <c r="V99" s="3"/>
      <c r="W99" s="3"/>
      <c r="X99" s="6"/>
      <c r="Y99" s="8"/>
      <c r="AK99" s="9"/>
      <c r="AM99" s="16"/>
      <c r="AN99" s="16"/>
      <c r="AP99" s="3"/>
      <c r="AQ99" s="3"/>
      <c r="AR99" s="6"/>
      <c r="AS99" s="8"/>
      <c r="BE99" s="9"/>
      <c r="BG99" s="16"/>
      <c r="BH99" s="16"/>
      <c r="BJ99" s="3"/>
      <c r="BK99" s="3"/>
      <c r="BL99" s="6"/>
      <c r="BM99" s="8"/>
      <c r="BY99" s="9"/>
      <c r="CA99" s="16"/>
      <c r="CB99" s="16"/>
      <c r="CD99" s="3"/>
      <c r="CE99" s="3"/>
      <c r="CF99" s="6"/>
      <c r="CG99" s="8"/>
      <c r="CS99" s="9"/>
      <c r="CU99" s="16"/>
      <c r="CV99" s="16"/>
      <c r="CX99" s="3"/>
      <c r="CY99" s="3"/>
      <c r="CZ99" s="6"/>
      <c r="DA99" s="8"/>
      <c r="DM99" s="9"/>
      <c r="DO99" s="16"/>
      <c r="DP99" s="16"/>
      <c r="DR99" s="3"/>
      <c r="DS99" s="3"/>
      <c r="DT99" s="6"/>
      <c r="DU99" s="8"/>
      <c r="EG99" s="9"/>
      <c r="EI99" s="16"/>
      <c r="EJ99" s="16"/>
      <c r="EL99" s="3"/>
      <c r="EM99" s="3"/>
      <c r="EN99" s="6"/>
      <c r="EO99" s="8"/>
      <c r="FA99" s="9"/>
      <c r="FC99" s="16"/>
      <c r="FD99" s="16"/>
      <c r="FF99" s="3"/>
      <c r="FG99" s="3"/>
      <c r="FH99" s="6"/>
      <c r="FI99" s="8"/>
      <c r="FU99" s="9"/>
      <c r="FW99" s="16"/>
      <c r="FX99" s="16"/>
      <c r="FZ99" s="3"/>
      <c r="GA99" s="3"/>
      <c r="GB99" s="6"/>
      <c r="GC99" s="8"/>
      <c r="GO99" s="9"/>
      <c r="GQ99" s="16"/>
      <c r="GR99" s="16"/>
      <c r="GT99" s="3"/>
      <c r="GU99" s="3"/>
      <c r="GV99" s="6"/>
      <c r="GW99" s="8"/>
      <c r="HI99" s="9"/>
      <c r="HK99" s="16"/>
      <c r="HL99" s="16"/>
      <c r="HN99" s="3"/>
      <c r="HO99" s="3"/>
      <c r="HP99" s="6"/>
      <c r="HQ99" s="8"/>
      <c r="IC99" s="9"/>
      <c r="IE99" s="16"/>
      <c r="IF99" s="16"/>
      <c r="IH99" s="3"/>
      <c r="II99" s="3"/>
      <c r="IJ99" s="6"/>
      <c r="IK99" s="8"/>
      <c r="IW99" s="9"/>
      <c r="IY99" s="16"/>
      <c r="IZ99" s="16"/>
      <c r="JB99" s="3"/>
      <c r="JC99" s="3"/>
      <c r="JD99" s="6"/>
      <c r="JE99" s="8"/>
      <c r="JQ99" s="9"/>
      <c r="JS99" s="16"/>
      <c r="JT99" s="16"/>
      <c r="JV99" s="3"/>
      <c r="JW99" s="3"/>
      <c r="JX99" s="6"/>
      <c r="JY99" s="8"/>
      <c r="KK99" s="9"/>
      <c r="KM99" s="16"/>
      <c r="KN99" s="16"/>
      <c r="KP99" s="3"/>
      <c r="KQ99" s="3"/>
      <c r="KR99" s="6"/>
      <c r="KS99" s="8"/>
      <c r="LE99" s="9"/>
      <c r="LG99" s="16"/>
      <c r="LH99" s="16"/>
      <c r="LJ99" s="3"/>
      <c r="LK99" s="3"/>
      <c r="LL99" s="6"/>
      <c r="LM99" s="8"/>
      <c r="LY99" s="9"/>
      <c r="MA99" s="16"/>
      <c r="MB99" s="16"/>
      <c r="MD99" s="3"/>
      <c r="ME99" s="3"/>
      <c r="MF99" s="6"/>
      <c r="MG99" s="8"/>
      <c r="MS99" s="9"/>
      <c r="MU99" s="16"/>
      <c r="MV99" s="16"/>
      <c r="MX99" s="3"/>
      <c r="MY99" s="3"/>
      <c r="MZ99" s="6"/>
      <c r="NA99" s="8"/>
      <c r="NM99" s="9"/>
      <c r="NO99" s="16"/>
      <c r="NP99" s="16"/>
      <c r="NR99" s="3"/>
      <c r="NS99" s="3"/>
      <c r="NT99" s="6"/>
      <c r="NU99" s="8"/>
      <c r="OG99" s="9"/>
      <c r="OI99" s="16"/>
      <c r="OJ99" s="16"/>
      <c r="OL99" s="3"/>
      <c r="OM99" s="3"/>
      <c r="ON99" s="6"/>
      <c r="OO99" s="8"/>
      <c r="PA99" s="9"/>
      <c r="PC99" s="16"/>
      <c r="PD99" s="16"/>
    </row>
    <row r="100" spans="1:420" ht="187.2" x14ac:dyDescent="0.3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9" t="s">
        <v>8315</v>
      </c>
      <c r="R100" t="s">
        <v>8316</v>
      </c>
      <c r="S100" s="16">
        <v>41791.993414351848</v>
      </c>
      <c r="T100" s="16">
        <v>41821.993414351848</v>
      </c>
      <c r="V100" s="3"/>
      <c r="W100" s="3"/>
      <c r="X100" s="6"/>
      <c r="Y100" s="8"/>
      <c r="AK100" s="9"/>
      <c r="AM100" s="16"/>
      <c r="AN100" s="16"/>
      <c r="AP100" s="3"/>
      <c r="AQ100" s="3"/>
      <c r="AR100" s="6"/>
      <c r="AS100" s="8"/>
      <c r="BE100" s="9"/>
      <c r="BG100" s="16"/>
      <c r="BH100" s="16"/>
      <c r="BJ100" s="3"/>
      <c r="BK100" s="3"/>
      <c r="BL100" s="6"/>
      <c r="BM100" s="8"/>
      <c r="BY100" s="9"/>
      <c r="CA100" s="16"/>
      <c r="CB100" s="16"/>
      <c r="CD100" s="3"/>
      <c r="CE100" s="3"/>
      <c r="CF100" s="6"/>
      <c r="CG100" s="8"/>
      <c r="CS100" s="9"/>
      <c r="CU100" s="16"/>
      <c r="CV100" s="16"/>
      <c r="CX100" s="3"/>
      <c r="CY100" s="3"/>
      <c r="CZ100" s="6"/>
      <c r="DA100" s="8"/>
      <c r="DM100" s="9"/>
      <c r="DO100" s="16"/>
      <c r="DP100" s="16"/>
      <c r="DR100" s="3"/>
      <c r="DS100" s="3"/>
      <c r="DT100" s="6"/>
      <c r="DU100" s="8"/>
      <c r="EG100" s="9"/>
      <c r="EI100" s="16"/>
      <c r="EJ100" s="16"/>
      <c r="EL100" s="3"/>
      <c r="EM100" s="3"/>
      <c r="EN100" s="6"/>
      <c r="EO100" s="8"/>
      <c r="FA100" s="9"/>
      <c r="FC100" s="16"/>
      <c r="FD100" s="16"/>
      <c r="FF100" s="3"/>
      <c r="FG100" s="3"/>
      <c r="FH100" s="6"/>
      <c r="FI100" s="8"/>
      <c r="FU100" s="9"/>
      <c r="FW100" s="16"/>
      <c r="FX100" s="16"/>
      <c r="FZ100" s="3"/>
      <c r="GA100" s="3"/>
      <c r="GB100" s="6"/>
      <c r="GC100" s="8"/>
      <c r="GO100" s="9"/>
      <c r="GQ100" s="16"/>
      <c r="GR100" s="16"/>
      <c r="GT100" s="3"/>
      <c r="GU100" s="3"/>
      <c r="GV100" s="6"/>
      <c r="GW100" s="8"/>
      <c r="HI100" s="9"/>
      <c r="HK100" s="16"/>
      <c r="HL100" s="16"/>
      <c r="HN100" s="3"/>
      <c r="HO100" s="3"/>
      <c r="HP100" s="6"/>
      <c r="HQ100" s="8"/>
      <c r="IC100" s="9"/>
      <c r="IE100" s="16"/>
      <c r="IF100" s="16"/>
      <c r="IH100" s="3"/>
      <c r="II100" s="3"/>
      <c r="IJ100" s="6"/>
      <c r="IK100" s="8"/>
      <c r="IW100" s="9"/>
      <c r="IY100" s="16"/>
      <c r="IZ100" s="16"/>
      <c r="JB100" s="3"/>
      <c r="JC100" s="3"/>
      <c r="JD100" s="6"/>
      <c r="JE100" s="8"/>
      <c r="JQ100" s="9"/>
      <c r="JS100" s="16"/>
      <c r="JT100" s="16"/>
      <c r="JV100" s="3"/>
      <c r="JW100" s="3"/>
      <c r="JX100" s="6"/>
      <c r="JY100" s="8"/>
      <c r="KK100" s="9"/>
      <c r="KM100" s="16"/>
      <c r="KN100" s="16"/>
      <c r="KP100" s="3"/>
      <c r="KQ100" s="3"/>
      <c r="KR100" s="6"/>
      <c r="KS100" s="8"/>
      <c r="LE100" s="9"/>
      <c r="LG100" s="16"/>
      <c r="LH100" s="16"/>
      <c r="LJ100" s="3"/>
      <c r="LK100" s="3"/>
      <c r="LL100" s="6"/>
      <c r="LM100" s="8"/>
      <c r="LY100" s="9"/>
      <c r="MA100" s="16"/>
      <c r="MB100" s="16"/>
      <c r="MD100" s="3"/>
      <c r="ME100" s="3"/>
      <c r="MF100" s="6"/>
      <c r="MG100" s="8"/>
      <c r="MS100" s="9"/>
      <c r="MU100" s="16"/>
      <c r="MV100" s="16"/>
      <c r="MX100" s="3"/>
      <c r="MY100" s="3"/>
      <c r="MZ100" s="6"/>
      <c r="NA100" s="8"/>
      <c r="NM100" s="9"/>
      <c r="NO100" s="16"/>
      <c r="NP100" s="16"/>
      <c r="NR100" s="3"/>
      <c r="NS100" s="3"/>
      <c r="NT100" s="6"/>
      <c r="NU100" s="8"/>
      <c r="OG100" s="9"/>
      <c r="OI100" s="16"/>
      <c r="OJ100" s="16"/>
      <c r="OL100" s="3"/>
      <c r="OM100" s="3"/>
      <c r="ON100" s="6"/>
      <c r="OO100" s="8"/>
      <c r="PA100" s="9"/>
      <c r="PC100" s="16"/>
      <c r="PD100" s="16"/>
    </row>
    <row r="101" spans="1:420" ht="273.60000000000002" x14ac:dyDescent="0.3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9" t="s">
        <v>8315</v>
      </c>
      <c r="R101" t="s">
        <v>8316</v>
      </c>
      <c r="S101" s="16">
        <v>41835.666354166664</v>
      </c>
      <c r="T101" s="16">
        <v>41855.666354166664</v>
      </c>
      <c r="V101" s="3"/>
      <c r="W101" s="3"/>
      <c r="X101" s="6"/>
      <c r="Y101" s="8"/>
      <c r="AK101" s="9"/>
      <c r="AM101" s="16"/>
      <c r="AN101" s="16"/>
      <c r="AP101" s="3"/>
      <c r="AQ101" s="3"/>
      <c r="AR101" s="6"/>
      <c r="AS101" s="8"/>
      <c r="BE101" s="9"/>
      <c r="BG101" s="16"/>
      <c r="BH101" s="16"/>
      <c r="BJ101" s="3"/>
      <c r="BK101" s="3"/>
      <c r="BL101" s="6"/>
      <c r="BM101" s="8"/>
      <c r="BY101" s="9"/>
      <c r="CA101" s="16"/>
      <c r="CB101" s="16"/>
      <c r="CD101" s="3"/>
      <c r="CE101" s="3"/>
      <c r="CF101" s="6"/>
      <c r="CG101" s="8"/>
      <c r="CS101" s="9"/>
      <c r="CU101" s="16"/>
      <c r="CV101" s="16"/>
      <c r="CX101" s="3"/>
      <c r="CY101" s="3"/>
      <c r="CZ101" s="6"/>
      <c r="DA101" s="8"/>
      <c r="DM101" s="9"/>
      <c r="DO101" s="16"/>
      <c r="DP101" s="16"/>
      <c r="DR101" s="3"/>
      <c r="DS101" s="3"/>
      <c r="DT101" s="6"/>
      <c r="DU101" s="8"/>
      <c r="EG101" s="9"/>
      <c r="EI101" s="16"/>
      <c r="EJ101" s="16"/>
      <c r="EL101" s="3"/>
      <c r="EM101" s="3"/>
      <c r="EN101" s="6"/>
      <c r="EO101" s="8"/>
      <c r="FA101" s="9"/>
      <c r="FC101" s="16"/>
      <c r="FD101" s="16"/>
      <c r="FF101" s="3"/>
      <c r="FG101" s="3"/>
      <c r="FH101" s="6"/>
      <c r="FI101" s="8"/>
      <c r="FU101" s="9"/>
      <c r="FW101" s="16"/>
      <c r="FX101" s="16"/>
      <c r="FZ101" s="3"/>
      <c r="GA101" s="3"/>
      <c r="GB101" s="6"/>
      <c r="GC101" s="8"/>
      <c r="GO101" s="9"/>
      <c r="GQ101" s="16"/>
      <c r="GR101" s="16"/>
      <c r="GT101" s="3"/>
      <c r="GU101" s="3"/>
      <c r="GV101" s="6"/>
      <c r="GW101" s="8"/>
      <c r="HI101" s="9"/>
      <c r="HK101" s="16"/>
      <c r="HL101" s="16"/>
      <c r="HN101" s="3"/>
      <c r="HO101" s="3"/>
      <c r="HP101" s="6"/>
      <c r="HQ101" s="8"/>
      <c r="IC101" s="9"/>
      <c r="IE101" s="16"/>
      <c r="IF101" s="16"/>
      <c r="IH101" s="3"/>
      <c r="II101" s="3"/>
      <c r="IJ101" s="6"/>
      <c r="IK101" s="8"/>
      <c r="IW101" s="9"/>
      <c r="IY101" s="16"/>
      <c r="IZ101" s="16"/>
      <c r="JB101" s="3"/>
      <c r="JC101" s="3"/>
      <c r="JD101" s="6"/>
      <c r="JE101" s="8"/>
      <c r="JQ101" s="9"/>
      <c r="JS101" s="16"/>
      <c r="JT101" s="16"/>
      <c r="JV101" s="3"/>
      <c r="JW101" s="3"/>
      <c r="JX101" s="6"/>
      <c r="JY101" s="8"/>
      <c r="KK101" s="9"/>
      <c r="KM101" s="16"/>
      <c r="KN101" s="16"/>
      <c r="KP101" s="3"/>
      <c r="KQ101" s="3"/>
      <c r="KR101" s="6"/>
      <c r="KS101" s="8"/>
      <c r="LE101" s="9"/>
      <c r="LG101" s="16"/>
      <c r="LH101" s="16"/>
      <c r="LJ101" s="3"/>
      <c r="LK101" s="3"/>
      <c r="LL101" s="6"/>
      <c r="LM101" s="8"/>
      <c r="LY101" s="9"/>
      <c r="MA101" s="16"/>
      <c r="MB101" s="16"/>
      <c r="MD101" s="3"/>
      <c r="ME101" s="3"/>
      <c r="MF101" s="6"/>
      <c r="MG101" s="8"/>
      <c r="MS101" s="9"/>
      <c r="MU101" s="16"/>
      <c r="MV101" s="16"/>
      <c r="MX101" s="3"/>
      <c r="MY101" s="3"/>
      <c r="MZ101" s="6"/>
      <c r="NA101" s="8"/>
      <c r="NM101" s="9"/>
      <c r="NO101" s="16"/>
      <c r="NP101" s="16"/>
      <c r="NR101" s="3"/>
      <c r="NS101" s="3"/>
      <c r="NT101" s="6"/>
      <c r="NU101" s="8"/>
      <c r="OG101" s="9"/>
      <c r="OI101" s="16"/>
      <c r="OJ101" s="16"/>
      <c r="OL101" s="3"/>
      <c r="OM101" s="3"/>
      <c r="ON101" s="6"/>
      <c r="OO101" s="8"/>
      <c r="PA101" s="9"/>
      <c r="PC101" s="16"/>
      <c r="PD101" s="16"/>
    </row>
    <row r="102" spans="1:420" ht="244.8" x14ac:dyDescent="0.3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9" t="s">
        <v>8315</v>
      </c>
      <c r="R102" t="s">
        <v>8316</v>
      </c>
      <c r="S102" s="16">
        <v>41827.605057870373</v>
      </c>
      <c r="T102" s="16">
        <v>41848.605057870373</v>
      </c>
      <c r="V102" s="3"/>
      <c r="W102" s="3"/>
      <c r="X102" s="6"/>
      <c r="Y102" s="8"/>
      <c r="AK102" s="9"/>
      <c r="AM102" s="16"/>
      <c r="AN102" s="16"/>
      <c r="AP102" s="3"/>
      <c r="AQ102" s="3"/>
      <c r="AR102" s="6"/>
      <c r="AS102" s="8"/>
      <c r="BE102" s="9"/>
      <c r="BG102" s="16"/>
      <c r="BH102" s="16"/>
      <c r="BJ102" s="3"/>
      <c r="BK102" s="3"/>
      <c r="BL102" s="6"/>
      <c r="BM102" s="8"/>
      <c r="BY102" s="9"/>
      <c r="CA102" s="16"/>
      <c r="CB102" s="16"/>
      <c r="CD102" s="3"/>
      <c r="CE102" s="3"/>
      <c r="CF102" s="6"/>
      <c r="CG102" s="8"/>
      <c r="CS102" s="9"/>
      <c r="CU102" s="16"/>
      <c r="CV102" s="16"/>
      <c r="CX102" s="3"/>
      <c r="CY102" s="3"/>
      <c r="CZ102" s="6"/>
      <c r="DA102" s="8"/>
      <c r="DM102" s="9"/>
      <c r="DO102" s="16"/>
      <c r="DP102" s="16"/>
      <c r="DR102" s="3"/>
      <c r="DS102" s="3"/>
      <c r="DT102" s="6"/>
      <c r="DU102" s="8"/>
      <c r="EG102" s="9"/>
      <c r="EI102" s="16"/>
      <c r="EJ102" s="16"/>
      <c r="EL102" s="3"/>
      <c r="EM102" s="3"/>
      <c r="EN102" s="6"/>
      <c r="EO102" s="8"/>
      <c r="FA102" s="9"/>
      <c r="FC102" s="16"/>
      <c r="FD102" s="16"/>
      <c r="FF102" s="3"/>
      <c r="FG102" s="3"/>
      <c r="FH102" s="6"/>
      <c r="FI102" s="8"/>
      <c r="FU102" s="9"/>
      <c r="FW102" s="16"/>
      <c r="FX102" s="16"/>
      <c r="FZ102" s="3"/>
      <c r="GA102" s="3"/>
      <c r="GB102" s="6"/>
      <c r="GC102" s="8"/>
      <c r="GO102" s="9"/>
      <c r="GQ102" s="16"/>
      <c r="GR102" s="16"/>
      <c r="GT102" s="3"/>
      <c r="GU102" s="3"/>
      <c r="GV102" s="6"/>
      <c r="GW102" s="8"/>
      <c r="HI102" s="9"/>
      <c r="HK102" s="16"/>
      <c r="HL102" s="16"/>
      <c r="HN102" s="3"/>
      <c r="HO102" s="3"/>
      <c r="HP102" s="6"/>
      <c r="HQ102" s="8"/>
      <c r="IC102" s="9"/>
      <c r="IE102" s="16"/>
      <c r="IF102" s="16"/>
      <c r="IH102" s="3"/>
      <c r="II102" s="3"/>
      <c r="IJ102" s="6"/>
      <c r="IK102" s="8"/>
      <c r="IW102" s="9"/>
      <c r="IY102" s="16"/>
      <c r="IZ102" s="16"/>
      <c r="JB102" s="3"/>
      <c r="JC102" s="3"/>
      <c r="JD102" s="6"/>
      <c r="JE102" s="8"/>
      <c r="JQ102" s="9"/>
      <c r="JS102" s="16"/>
      <c r="JT102" s="16"/>
      <c r="JV102" s="3"/>
      <c r="JW102" s="3"/>
      <c r="JX102" s="6"/>
      <c r="JY102" s="8"/>
      <c r="KK102" s="9"/>
      <c r="KM102" s="16"/>
      <c r="KN102" s="16"/>
      <c r="KP102" s="3"/>
      <c r="KQ102" s="3"/>
      <c r="KR102" s="6"/>
      <c r="KS102" s="8"/>
      <c r="LE102" s="9"/>
      <c r="LG102" s="16"/>
      <c r="LH102" s="16"/>
      <c r="LJ102" s="3"/>
      <c r="LK102" s="3"/>
      <c r="LL102" s="6"/>
      <c r="LM102" s="8"/>
      <c r="LY102" s="9"/>
      <c r="MA102" s="16"/>
      <c r="MB102" s="16"/>
      <c r="MD102" s="3"/>
      <c r="ME102" s="3"/>
      <c r="MF102" s="6"/>
      <c r="MG102" s="8"/>
      <c r="MS102" s="9"/>
      <c r="MU102" s="16"/>
      <c r="MV102" s="16"/>
      <c r="MX102" s="3"/>
      <c r="MY102" s="3"/>
      <c r="MZ102" s="6"/>
      <c r="NA102" s="8"/>
      <c r="NM102" s="9"/>
      <c r="NO102" s="16"/>
      <c r="NP102" s="16"/>
      <c r="NR102" s="3"/>
      <c r="NS102" s="3"/>
      <c r="NT102" s="6"/>
      <c r="NU102" s="8"/>
      <c r="OG102" s="9"/>
      <c r="OI102" s="16"/>
      <c r="OJ102" s="16"/>
      <c r="OL102" s="3"/>
      <c r="OM102" s="3"/>
      <c r="ON102" s="6"/>
      <c r="OO102" s="8"/>
      <c r="PA102" s="9"/>
      <c r="PC102" s="16"/>
      <c r="PD102" s="16"/>
    </row>
    <row r="103" spans="1:420" ht="259.2" x14ac:dyDescent="0.3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9" t="s">
        <v>8315</v>
      </c>
      <c r="R103" t="s">
        <v>8316</v>
      </c>
      <c r="S103" s="16">
        <v>41778.637245370373</v>
      </c>
      <c r="T103" s="16">
        <v>41810.958333333336</v>
      </c>
      <c r="V103" s="3"/>
      <c r="W103" s="3"/>
      <c r="X103" s="6"/>
      <c r="Y103" s="8"/>
      <c r="AK103" s="9"/>
      <c r="AM103" s="16"/>
      <c r="AN103" s="16"/>
      <c r="AP103" s="3"/>
      <c r="AQ103" s="3"/>
      <c r="AR103" s="6"/>
      <c r="AS103" s="8"/>
      <c r="BE103" s="9"/>
      <c r="BG103" s="16"/>
      <c r="BH103" s="16"/>
      <c r="BJ103" s="3"/>
      <c r="BK103" s="3"/>
      <c r="BL103" s="6"/>
      <c r="BM103" s="8"/>
      <c r="BY103" s="9"/>
      <c r="CA103" s="16"/>
      <c r="CB103" s="16"/>
      <c r="CD103" s="3"/>
      <c r="CE103" s="3"/>
      <c r="CF103" s="6"/>
      <c r="CG103" s="8"/>
      <c r="CS103" s="9"/>
      <c r="CU103" s="16"/>
      <c r="CV103" s="16"/>
      <c r="CX103" s="3"/>
      <c r="CY103" s="3"/>
      <c r="CZ103" s="6"/>
      <c r="DA103" s="8"/>
      <c r="DM103" s="9"/>
      <c r="DO103" s="16"/>
      <c r="DP103" s="16"/>
      <c r="DR103" s="3"/>
      <c r="DS103" s="3"/>
      <c r="DT103" s="6"/>
      <c r="DU103" s="8"/>
      <c r="EG103" s="9"/>
      <c r="EI103" s="16"/>
      <c r="EJ103" s="16"/>
      <c r="EL103" s="3"/>
      <c r="EM103" s="3"/>
      <c r="EN103" s="6"/>
      <c r="EO103" s="8"/>
      <c r="FA103" s="9"/>
      <c r="FC103" s="16"/>
      <c r="FD103" s="16"/>
      <c r="FF103" s="3"/>
      <c r="FG103" s="3"/>
      <c r="FH103" s="6"/>
      <c r="FI103" s="8"/>
      <c r="FU103" s="9"/>
      <c r="FW103" s="16"/>
      <c r="FX103" s="16"/>
      <c r="FZ103" s="3"/>
      <c r="GA103" s="3"/>
      <c r="GB103" s="6"/>
      <c r="GC103" s="8"/>
      <c r="GO103" s="9"/>
      <c r="GQ103" s="16"/>
      <c r="GR103" s="16"/>
      <c r="GT103" s="3"/>
      <c r="GU103" s="3"/>
      <c r="GV103" s="6"/>
      <c r="GW103" s="8"/>
      <c r="HI103" s="9"/>
      <c r="HK103" s="16"/>
      <c r="HL103" s="16"/>
      <c r="HN103" s="3"/>
      <c r="HO103" s="3"/>
      <c r="HP103" s="6"/>
      <c r="HQ103" s="8"/>
      <c r="IC103" s="9"/>
      <c r="IE103" s="16"/>
      <c r="IF103" s="16"/>
      <c r="IH103" s="3"/>
      <c r="II103" s="3"/>
      <c r="IJ103" s="6"/>
      <c r="IK103" s="8"/>
      <c r="IW103" s="9"/>
      <c r="IY103" s="16"/>
      <c r="IZ103" s="16"/>
      <c r="JB103" s="3"/>
      <c r="JC103" s="3"/>
      <c r="JD103" s="6"/>
      <c r="JE103" s="8"/>
      <c r="JQ103" s="9"/>
      <c r="JS103" s="16"/>
      <c r="JT103" s="16"/>
      <c r="JV103" s="3"/>
      <c r="JW103" s="3"/>
      <c r="JX103" s="6"/>
      <c r="JY103" s="8"/>
      <c r="KK103" s="9"/>
      <c r="KM103" s="16"/>
      <c r="KN103" s="16"/>
      <c r="KP103" s="3"/>
      <c r="KQ103" s="3"/>
      <c r="KR103" s="6"/>
      <c r="KS103" s="8"/>
      <c r="LE103" s="9"/>
      <c r="LG103" s="16"/>
      <c r="LH103" s="16"/>
      <c r="LJ103" s="3"/>
      <c r="LK103" s="3"/>
      <c r="LL103" s="6"/>
      <c r="LM103" s="8"/>
      <c r="LY103" s="9"/>
      <c r="MA103" s="16"/>
      <c r="MB103" s="16"/>
      <c r="MD103" s="3"/>
      <c r="ME103" s="3"/>
      <c r="MF103" s="6"/>
      <c r="MG103" s="8"/>
      <c r="MS103" s="9"/>
      <c r="MU103" s="16"/>
      <c r="MV103" s="16"/>
      <c r="MX103" s="3"/>
      <c r="MY103" s="3"/>
      <c r="MZ103" s="6"/>
      <c r="NA103" s="8"/>
      <c r="NM103" s="9"/>
      <c r="NO103" s="16"/>
      <c r="NP103" s="16"/>
      <c r="NR103" s="3"/>
      <c r="NS103" s="3"/>
      <c r="NT103" s="6"/>
      <c r="NU103" s="8"/>
      <c r="OG103" s="9"/>
      <c r="OI103" s="16"/>
      <c r="OJ103" s="16"/>
      <c r="OL103" s="3"/>
      <c r="OM103" s="3"/>
      <c r="ON103" s="6"/>
      <c r="OO103" s="8"/>
      <c r="PA103" s="9"/>
      <c r="PC103" s="16"/>
      <c r="PD103" s="16"/>
    </row>
    <row r="104" spans="1:420" ht="230.4" x14ac:dyDescent="0.3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9" t="s">
        <v>8315</v>
      </c>
      <c r="R104" t="s">
        <v>8316</v>
      </c>
      <c r="S104" s="16">
        <v>41013.936562499999</v>
      </c>
      <c r="T104" s="16">
        <v>41061.165972222225</v>
      </c>
      <c r="V104" s="3"/>
      <c r="W104" s="3"/>
      <c r="X104" s="6"/>
      <c r="Y104" s="8"/>
      <c r="AK104" s="9"/>
      <c r="AM104" s="16"/>
      <c r="AN104" s="16"/>
      <c r="AP104" s="3"/>
      <c r="AQ104" s="3"/>
      <c r="AR104" s="6"/>
      <c r="AS104" s="8"/>
      <c r="BE104" s="9"/>
      <c r="BG104" s="16"/>
      <c r="BH104" s="16"/>
      <c r="BJ104" s="3"/>
      <c r="BK104" s="3"/>
      <c r="BL104" s="6"/>
      <c r="BM104" s="8"/>
      <c r="BY104" s="9"/>
      <c r="CA104" s="16"/>
      <c r="CB104" s="16"/>
      <c r="CD104" s="3"/>
      <c r="CE104" s="3"/>
      <c r="CF104" s="6"/>
      <c r="CG104" s="8"/>
      <c r="CS104" s="9"/>
      <c r="CU104" s="16"/>
      <c r="CV104" s="16"/>
      <c r="CX104" s="3"/>
      <c r="CY104" s="3"/>
      <c r="CZ104" s="6"/>
      <c r="DA104" s="8"/>
      <c r="DM104" s="9"/>
      <c r="DO104" s="16"/>
      <c r="DP104" s="16"/>
      <c r="DR104" s="3"/>
      <c r="DS104" s="3"/>
      <c r="DT104" s="6"/>
      <c r="DU104" s="8"/>
      <c r="EG104" s="9"/>
      <c r="EI104" s="16"/>
      <c r="EJ104" s="16"/>
      <c r="EL104" s="3"/>
      <c r="EM104" s="3"/>
      <c r="EN104" s="6"/>
      <c r="EO104" s="8"/>
      <c r="FA104" s="9"/>
      <c r="FC104" s="16"/>
      <c r="FD104" s="16"/>
      <c r="FF104" s="3"/>
      <c r="FG104" s="3"/>
      <c r="FH104" s="6"/>
      <c r="FI104" s="8"/>
      <c r="FU104" s="9"/>
      <c r="FW104" s="16"/>
      <c r="FX104" s="16"/>
      <c r="FZ104" s="3"/>
      <c r="GA104" s="3"/>
      <c r="GB104" s="6"/>
      <c r="GC104" s="8"/>
      <c r="GO104" s="9"/>
      <c r="GQ104" s="16"/>
      <c r="GR104" s="16"/>
      <c r="GT104" s="3"/>
      <c r="GU104" s="3"/>
      <c r="GV104" s="6"/>
      <c r="GW104" s="8"/>
      <c r="HI104" s="9"/>
      <c r="HK104" s="16"/>
      <c r="HL104" s="16"/>
      <c r="HN104" s="3"/>
      <c r="HO104" s="3"/>
      <c r="HP104" s="6"/>
      <c r="HQ104" s="8"/>
      <c r="IC104" s="9"/>
      <c r="IE104" s="16"/>
      <c r="IF104" s="16"/>
      <c r="IH104" s="3"/>
      <c r="II104" s="3"/>
      <c r="IJ104" s="6"/>
      <c r="IK104" s="8"/>
      <c r="IW104" s="9"/>
      <c r="IY104" s="16"/>
      <c r="IZ104" s="16"/>
      <c r="JB104" s="3"/>
      <c r="JC104" s="3"/>
      <c r="JD104" s="6"/>
      <c r="JE104" s="8"/>
      <c r="JQ104" s="9"/>
      <c r="JS104" s="16"/>
      <c r="JT104" s="16"/>
      <c r="JV104" s="3"/>
      <c r="JW104" s="3"/>
      <c r="JX104" s="6"/>
      <c r="JY104" s="8"/>
      <c r="KK104" s="9"/>
      <c r="KM104" s="16"/>
      <c r="KN104" s="16"/>
      <c r="KP104" s="3"/>
      <c r="KQ104" s="3"/>
      <c r="KR104" s="6"/>
      <c r="KS104" s="8"/>
      <c r="LE104" s="9"/>
      <c r="LG104" s="16"/>
      <c r="LH104" s="16"/>
      <c r="LJ104" s="3"/>
      <c r="LK104" s="3"/>
      <c r="LL104" s="6"/>
      <c r="LM104" s="8"/>
      <c r="LY104" s="9"/>
      <c r="MA104" s="16"/>
      <c r="MB104" s="16"/>
      <c r="MD104" s="3"/>
      <c r="ME104" s="3"/>
      <c r="MF104" s="6"/>
      <c r="MG104" s="8"/>
      <c r="MS104" s="9"/>
      <c r="MU104" s="16"/>
      <c r="MV104" s="16"/>
      <c r="MX104" s="3"/>
      <c r="MY104" s="3"/>
      <c r="MZ104" s="6"/>
      <c r="NA104" s="8"/>
      <c r="NM104" s="9"/>
      <c r="NO104" s="16"/>
      <c r="NP104" s="16"/>
      <c r="NR104" s="3"/>
      <c r="NS104" s="3"/>
      <c r="NT104" s="6"/>
      <c r="NU104" s="8"/>
      <c r="OG104" s="9"/>
      <c r="OI104" s="16"/>
      <c r="OJ104" s="16"/>
      <c r="OL104" s="3"/>
      <c r="OM104" s="3"/>
      <c r="ON104" s="6"/>
      <c r="OO104" s="8"/>
      <c r="PA104" s="9"/>
      <c r="PC104" s="16"/>
      <c r="PD104" s="16"/>
    </row>
    <row r="105" spans="1:420" ht="259.2" x14ac:dyDescent="0.3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9" t="s">
        <v>8315</v>
      </c>
      <c r="R105" t="s">
        <v>8316</v>
      </c>
      <c r="S105" s="16">
        <v>41834.586574074077</v>
      </c>
      <c r="T105" s="16">
        <v>41866.083333333336</v>
      </c>
      <c r="V105" s="3"/>
      <c r="W105" s="3"/>
      <c r="X105" s="6"/>
      <c r="Y105" s="8"/>
      <c r="AK105" s="9"/>
      <c r="AM105" s="16"/>
      <c r="AN105" s="16"/>
      <c r="AP105" s="3"/>
      <c r="AQ105" s="3"/>
      <c r="AR105" s="6"/>
      <c r="AS105" s="8"/>
      <c r="BE105" s="9"/>
      <c r="BG105" s="16"/>
      <c r="BH105" s="16"/>
      <c r="BJ105" s="3"/>
      <c r="BK105" s="3"/>
      <c r="BL105" s="6"/>
      <c r="BM105" s="8"/>
      <c r="BY105" s="9"/>
      <c r="CA105" s="16"/>
      <c r="CB105" s="16"/>
      <c r="CD105" s="3"/>
      <c r="CE105" s="3"/>
      <c r="CF105" s="6"/>
      <c r="CG105" s="8"/>
      <c r="CS105" s="9"/>
      <c r="CU105" s="16"/>
      <c r="CV105" s="16"/>
      <c r="CX105" s="3"/>
      <c r="CY105" s="3"/>
      <c r="CZ105" s="6"/>
      <c r="DA105" s="8"/>
      <c r="DM105" s="9"/>
      <c r="DO105" s="16"/>
      <c r="DP105" s="16"/>
      <c r="DR105" s="3"/>
      <c r="DS105" s="3"/>
      <c r="DT105" s="6"/>
      <c r="DU105" s="8"/>
      <c r="EG105" s="9"/>
      <c r="EI105" s="16"/>
      <c r="EJ105" s="16"/>
      <c r="EL105" s="3"/>
      <c r="EM105" s="3"/>
      <c r="EN105" s="6"/>
      <c r="EO105" s="8"/>
      <c r="FA105" s="9"/>
      <c r="FC105" s="16"/>
      <c r="FD105" s="16"/>
      <c r="FF105" s="3"/>
      <c r="FG105" s="3"/>
      <c r="FH105" s="6"/>
      <c r="FI105" s="8"/>
      <c r="FU105" s="9"/>
      <c r="FW105" s="16"/>
      <c r="FX105" s="16"/>
      <c r="FZ105" s="3"/>
      <c r="GA105" s="3"/>
      <c r="GB105" s="6"/>
      <c r="GC105" s="8"/>
      <c r="GO105" s="9"/>
      <c r="GQ105" s="16"/>
      <c r="GR105" s="16"/>
      <c r="GT105" s="3"/>
      <c r="GU105" s="3"/>
      <c r="GV105" s="6"/>
      <c r="GW105" s="8"/>
      <c r="HI105" s="9"/>
      <c r="HK105" s="16"/>
      <c r="HL105" s="16"/>
      <c r="HN105" s="3"/>
      <c r="HO105" s="3"/>
      <c r="HP105" s="6"/>
      <c r="HQ105" s="8"/>
      <c r="IC105" s="9"/>
      <c r="IE105" s="16"/>
      <c r="IF105" s="16"/>
      <c r="IH105" s="3"/>
      <c r="II105" s="3"/>
      <c r="IJ105" s="6"/>
      <c r="IK105" s="8"/>
      <c r="IW105" s="9"/>
      <c r="IY105" s="16"/>
      <c r="IZ105" s="16"/>
      <c r="JB105" s="3"/>
      <c r="JC105" s="3"/>
      <c r="JD105" s="6"/>
      <c r="JE105" s="8"/>
      <c r="JQ105" s="9"/>
      <c r="JS105" s="16"/>
      <c r="JT105" s="16"/>
      <c r="JV105" s="3"/>
      <c r="JW105" s="3"/>
      <c r="JX105" s="6"/>
      <c r="JY105" s="8"/>
      <c r="KK105" s="9"/>
      <c r="KM105" s="16"/>
      <c r="KN105" s="16"/>
      <c r="KP105" s="3"/>
      <c r="KQ105" s="3"/>
      <c r="KR105" s="6"/>
      <c r="KS105" s="8"/>
      <c r="LE105" s="9"/>
      <c r="LG105" s="16"/>
      <c r="LH105" s="16"/>
      <c r="LJ105" s="3"/>
      <c r="LK105" s="3"/>
      <c r="LL105" s="6"/>
      <c r="LM105" s="8"/>
      <c r="LY105" s="9"/>
      <c r="MA105" s="16"/>
      <c r="MB105" s="16"/>
      <c r="MD105" s="3"/>
      <c r="ME105" s="3"/>
      <c r="MF105" s="6"/>
      <c r="MG105" s="8"/>
      <c r="MS105" s="9"/>
      <c r="MU105" s="16"/>
      <c r="MV105" s="16"/>
      <c r="MX105" s="3"/>
      <c r="MY105" s="3"/>
      <c r="MZ105" s="6"/>
      <c r="NA105" s="8"/>
      <c r="NM105" s="9"/>
      <c r="NO105" s="16"/>
      <c r="NP105" s="16"/>
      <c r="NR105" s="3"/>
      <c r="NS105" s="3"/>
      <c r="NT105" s="6"/>
      <c r="NU105" s="8"/>
      <c r="OG105" s="9"/>
      <c r="OI105" s="16"/>
      <c r="OJ105" s="16"/>
      <c r="OL105" s="3"/>
      <c r="OM105" s="3"/>
      <c r="ON105" s="6"/>
      <c r="OO105" s="8"/>
      <c r="PA105" s="9"/>
      <c r="PC105" s="16"/>
      <c r="PD105" s="16"/>
    </row>
    <row r="106" spans="1:420" ht="158.4" x14ac:dyDescent="0.3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9" t="s">
        <v>8315</v>
      </c>
      <c r="R106" t="s">
        <v>8316</v>
      </c>
      <c r="S106" s="16">
        <v>41829.795729166668</v>
      </c>
      <c r="T106" s="16">
        <v>41859.795729166668</v>
      </c>
      <c r="V106" s="3"/>
      <c r="W106" s="3"/>
      <c r="X106" s="6"/>
      <c r="Y106" s="8"/>
      <c r="AK106" s="9"/>
      <c r="AM106" s="16"/>
      <c r="AN106" s="16"/>
      <c r="AP106" s="3"/>
      <c r="AQ106" s="3"/>
      <c r="AR106" s="6"/>
      <c r="AS106" s="8"/>
      <c r="BE106" s="9"/>
      <c r="BG106" s="16"/>
      <c r="BH106" s="16"/>
      <c r="BJ106" s="3"/>
      <c r="BK106" s="3"/>
      <c r="BL106" s="6"/>
      <c r="BM106" s="8"/>
      <c r="BY106" s="9"/>
      <c r="CA106" s="16"/>
      <c r="CB106" s="16"/>
      <c r="CD106" s="3"/>
      <c r="CE106" s="3"/>
      <c r="CF106" s="6"/>
      <c r="CG106" s="8"/>
      <c r="CS106" s="9"/>
      <c r="CU106" s="16"/>
      <c r="CV106" s="16"/>
      <c r="CX106" s="3"/>
      <c r="CY106" s="3"/>
      <c r="CZ106" s="6"/>
      <c r="DA106" s="8"/>
      <c r="DM106" s="9"/>
      <c r="DO106" s="16"/>
      <c r="DP106" s="16"/>
      <c r="DR106" s="3"/>
      <c r="DS106" s="3"/>
      <c r="DT106" s="6"/>
      <c r="DU106" s="8"/>
      <c r="EG106" s="9"/>
      <c r="EI106" s="16"/>
      <c r="EJ106" s="16"/>
      <c r="EL106" s="3"/>
      <c r="EM106" s="3"/>
      <c r="EN106" s="6"/>
      <c r="EO106" s="8"/>
      <c r="FA106" s="9"/>
      <c r="FC106" s="16"/>
      <c r="FD106" s="16"/>
      <c r="FF106" s="3"/>
      <c r="FG106" s="3"/>
      <c r="FH106" s="6"/>
      <c r="FI106" s="8"/>
      <c r="FU106" s="9"/>
      <c r="FW106" s="16"/>
      <c r="FX106" s="16"/>
      <c r="FZ106" s="3"/>
      <c r="GA106" s="3"/>
      <c r="GB106" s="6"/>
      <c r="GC106" s="8"/>
      <c r="GO106" s="9"/>
      <c r="GQ106" s="16"/>
      <c r="GR106" s="16"/>
      <c r="GT106" s="3"/>
      <c r="GU106" s="3"/>
      <c r="GV106" s="6"/>
      <c r="GW106" s="8"/>
      <c r="HI106" s="9"/>
      <c r="HK106" s="16"/>
      <c r="HL106" s="16"/>
      <c r="HN106" s="3"/>
      <c r="HO106" s="3"/>
      <c r="HP106" s="6"/>
      <c r="HQ106" s="8"/>
      <c r="IC106" s="9"/>
      <c r="IE106" s="16"/>
      <c r="IF106" s="16"/>
      <c r="IH106" s="3"/>
      <c r="II106" s="3"/>
      <c r="IJ106" s="6"/>
      <c r="IK106" s="8"/>
      <c r="IW106" s="9"/>
      <c r="IY106" s="16"/>
      <c r="IZ106" s="16"/>
      <c r="JB106" s="3"/>
      <c r="JC106" s="3"/>
      <c r="JD106" s="6"/>
      <c r="JE106" s="8"/>
      <c r="JQ106" s="9"/>
      <c r="JS106" s="16"/>
      <c r="JT106" s="16"/>
      <c r="JV106" s="3"/>
      <c r="JW106" s="3"/>
      <c r="JX106" s="6"/>
      <c r="JY106" s="8"/>
      <c r="KK106" s="9"/>
      <c r="KM106" s="16"/>
      <c r="KN106" s="16"/>
      <c r="KP106" s="3"/>
      <c r="KQ106" s="3"/>
      <c r="KR106" s="6"/>
      <c r="KS106" s="8"/>
      <c r="LE106" s="9"/>
      <c r="LG106" s="16"/>
      <c r="LH106" s="16"/>
      <c r="LJ106" s="3"/>
      <c r="LK106" s="3"/>
      <c r="LL106" s="6"/>
      <c r="LM106" s="8"/>
      <c r="LY106" s="9"/>
      <c r="MA106" s="16"/>
      <c r="MB106" s="16"/>
      <c r="MD106" s="3"/>
      <c r="ME106" s="3"/>
      <c r="MF106" s="6"/>
      <c r="MG106" s="8"/>
      <c r="MS106" s="9"/>
      <c r="MU106" s="16"/>
      <c r="MV106" s="16"/>
      <c r="MX106" s="3"/>
      <c r="MY106" s="3"/>
      <c r="MZ106" s="6"/>
      <c r="NA106" s="8"/>
      <c r="NM106" s="9"/>
      <c r="NO106" s="16"/>
      <c r="NP106" s="16"/>
      <c r="NR106" s="3"/>
      <c r="NS106" s="3"/>
      <c r="NT106" s="6"/>
      <c r="NU106" s="8"/>
      <c r="OG106" s="9"/>
      <c r="OI106" s="16"/>
      <c r="OJ106" s="16"/>
      <c r="OL106" s="3"/>
      <c r="OM106" s="3"/>
      <c r="ON106" s="6"/>
      <c r="OO106" s="8"/>
      <c r="PA106" s="9"/>
      <c r="PC106" s="16"/>
      <c r="PD106" s="16"/>
    </row>
    <row r="107" spans="1:420" ht="259.2" x14ac:dyDescent="0.3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9" t="s">
        <v>8315</v>
      </c>
      <c r="R107" t="s">
        <v>8316</v>
      </c>
      <c r="S107" s="16">
        <v>42219.665173611109</v>
      </c>
      <c r="T107" s="16">
        <v>42257.165972222225</v>
      </c>
      <c r="V107" s="3"/>
      <c r="W107" s="3"/>
      <c r="X107" s="6"/>
      <c r="Y107" s="8"/>
      <c r="AK107" s="9"/>
      <c r="AM107" s="16"/>
      <c r="AN107" s="16"/>
      <c r="AP107" s="3"/>
      <c r="AQ107" s="3"/>
      <c r="AR107" s="6"/>
      <c r="AS107" s="8"/>
      <c r="BE107" s="9"/>
      <c r="BG107" s="16"/>
      <c r="BH107" s="16"/>
      <c r="BJ107" s="3"/>
      <c r="BK107" s="3"/>
      <c r="BL107" s="6"/>
      <c r="BM107" s="8"/>
      <c r="BY107" s="9"/>
      <c r="CA107" s="16"/>
      <c r="CB107" s="16"/>
      <c r="CD107" s="3"/>
      <c r="CE107" s="3"/>
      <c r="CF107" s="6"/>
      <c r="CG107" s="8"/>
      <c r="CS107" s="9"/>
      <c r="CU107" s="16"/>
      <c r="CV107" s="16"/>
      <c r="CX107" s="3"/>
      <c r="CY107" s="3"/>
      <c r="CZ107" s="6"/>
      <c r="DA107" s="8"/>
      <c r="DM107" s="9"/>
      <c r="DO107" s="16"/>
      <c r="DP107" s="16"/>
      <c r="DR107" s="3"/>
      <c r="DS107" s="3"/>
      <c r="DT107" s="6"/>
      <c r="DU107" s="8"/>
      <c r="EG107" s="9"/>
      <c r="EI107" s="16"/>
      <c r="EJ107" s="16"/>
      <c r="EL107" s="3"/>
      <c r="EM107" s="3"/>
      <c r="EN107" s="6"/>
      <c r="EO107" s="8"/>
      <c r="FA107" s="9"/>
      <c r="FC107" s="16"/>
      <c r="FD107" s="16"/>
      <c r="FF107" s="3"/>
      <c r="FG107" s="3"/>
      <c r="FH107" s="6"/>
      <c r="FI107" s="8"/>
      <c r="FU107" s="9"/>
      <c r="FW107" s="16"/>
      <c r="FX107" s="16"/>
      <c r="FZ107" s="3"/>
      <c r="GA107" s="3"/>
      <c r="GB107" s="6"/>
      <c r="GC107" s="8"/>
      <c r="GO107" s="9"/>
      <c r="GQ107" s="16"/>
      <c r="GR107" s="16"/>
      <c r="GT107" s="3"/>
      <c r="GU107" s="3"/>
      <c r="GV107" s="6"/>
      <c r="GW107" s="8"/>
      <c r="HI107" s="9"/>
      <c r="HK107" s="16"/>
      <c r="HL107" s="16"/>
      <c r="HN107" s="3"/>
      <c r="HO107" s="3"/>
      <c r="HP107" s="6"/>
      <c r="HQ107" s="8"/>
      <c r="IC107" s="9"/>
      <c r="IE107" s="16"/>
      <c r="IF107" s="16"/>
      <c r="IH107" s="3"/>
      <c r="II107" s="3"/>
      <c r="IJ107" s="6"/>
      <c r="IK107" s="8"/>
      <c r="IW107" s="9"/>
      <c r="IY107" s="16"/>
      <c r="IZ107" s="16"/>
      <c r="JB107" s="3"/>
      <c r="JC107" s="3"/>
      <c r="JD107" s="6"/>
      <c r="JE107" s="8"/>
      <c r="JQ107" s="9"/>
      <c r="JS107" s="16"/>
      <c r="JT107" s="16"/>
      <c r="JV107" s="3"/>
      <c r="JW107" s="3"/>
      <c r="JX107" s="6"/>
      <c r="JY107" s="8"/>
      <c r="KK107" s="9"/>
      <c r="KM107" s="16"/>
      <c r="KN107" s="16"/>
      <c r="KP107" s="3"/>
      <c r="KQ107" s="3"/>
      <c r="KR107" s="6"/>
      <c r="KS107" s="8"/>
      <c r="LE107" s="9"/>
      <c r="LG107" s="16"/>
      <c r="LH107" s="16"/>
      <c r="LJ107" s="3"/>
      <c r="LK107" s="3"/>
      <c r="LL107" s="6"/>
      <c r="LM107" s="8"/>
      <c r="LY107" s="9"/>
      <c r="MA107" s="16"/>
      <c r="MB107" s="16"/>
      <c r="MD107" s="3"/>
      <c r="ME107" s="3"/>
      <c r="MF107" s="6"/>
      <c r="MG107" s="8"/>
      <c r="MS107" s="9"/>
      <c r="MU107" s="16"/>
      <c r="MV107" s="16"/>
      <c r="MX107" s="3"/>
      <c r="MY107" s="3"/>
      <c r="MZ107" s="6"/>
      <c r="NA107" s="8"/>
      <c r="NM107" s="9"/>
      <c r="NO107" s="16"/>
      <c r="NP107" s="16"/>
      <c r="NR107" s="3"/>
      <c r="NS107" s="3"/>
      <c r="NT107" s="6"/>
      <c r="NU107" s="8"/>
      <c r="OG107" s="9"/>
      <c r="OI107" s="16"/>
      <c r="OJ107" s="16"/>
      <c r="OL107" s="3"/>
      <c r="OM107" s="3"/>
      <c r="ON107" s="6"/>
      <c r="OO107" s="8"/>
      <c r="PA107" s="9"/>
      <c r="PC107" s="16"/>
      <c r="PD107" s="16"/>
    </row>
    <row r="108" spans="1:420" ht="187.2" x14ac:dyDescent="0.3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9" t="s">
        <v>8315</v>
      </c>
      <c r="R108" t="s">
        <v>8316</v>
      </c>
      <c r="S108" s="16">
        <v>42648.546111111107</v>
      </c>
      <c r="T108" s="16">
        <v>42678.546111111107</v>
      </c>
      <c r="V108" s="3"/>
      <c r="W108" s="3"/>
      <c r="X108" s="6"/>
      <c r="Y108" s="8"/>
      <c r="AK108" s="9"/>
      <c r="AM108" s="16"/>
      <c r="AN108" s="16"/>
      <c r="AP108" s="3"/>
      <c r="AQ108" s="3"/>
      <c r="AR108" s="6"/>
      <c r="AS108" s="8"/>
      <c r="BE108" s="9"/>
      <c r="BG108" s="16"/>
      <c r="BH108" s="16"/>
      <c r="BJ108" s="3"/>
      <c r="BK108" s="3"/>
      <c r="BL108" s="6"/>
      <c r="BM108" s="8"/>
      <c r="BY108" s="9"/>
      <c r="CA108" s="16"/>
      <c r="CB108" s="16"/>
      <c r="CD108" s="3"/>
      <c r="CE108" s="3"/>
      <c r="CF108" s="6"/>
      <c r="CG108" s="8"/>
      <c r="CS108" s="9"/>
      <c r="CU108" s="16"/>
      <c r="CV108" s="16"/>
      <c r="CX108" s="3"/>
      <c r="CY108" s="3"/>
      <c r="CZ108" s="6"/>
      <c r="DA108" s="8"/>
      <c r="DM108" s="9"/>
      <c r="DO108" s="16"/>
      <c r="DP108" s="16"/>
      <c r="DR108" s="3"/>
      <c r="DS108" s="3"/>
      <c r="DT108" s="6"/>
      <c r="DU108" s="8"/>
      <c r="EG108" s="9"/>
      <c r="EI108" s="16"/>
      <c r="EJ108" s="16"/>
      <c r="EL108" s="3"/>
      <c r="EM108" s="3"/>
      <c r="EN108" s="6"/>
      <c r="EO108" s="8"/>
      <c r="FA108" s="9"/>
      <c r="FC108" s="16"/>
      <c r="FD108" s="16"/>
      <c r="FF108" s="3"/>
      <c r="FG108" s="3"/>
      <c r="FH108" s="6"/>
      <c r="FI108" s="8"/>
      <c r="FU108" s="9"/>
      <c r="FW108" s="16"/>
      <c r="FX108" s="16"/>
      <c r="FZ108" s="3"/>
      <c r="GA108" s="3"/>
      <c r="GB108" s="6"/>
      <c r="GC108" s="8"/>
      <c r="GO108" s="9"/>
      <c r="GQ108" s="16"/>
      <c r="GR108" s="16"/>
      <c r="GT108" s="3"/>
      <c r="GU108" s="3"/>
      <c r="GV108" s="6"/>
      <c r="GW108" s="8"/>
      <c r="HI108" s="9"/>
      <c r="HK108" s="16"/>
      <c r="HL108" s="16"/>
      <c r="HN108" s="3"/>
      <c r="HO108" s="3"/>
      <c r="HP108" s="6"/>
      <c r="HQ108" s="8"/>
      <c r="IC108" s="9"/>
      <c r="IE108" s="16"/>
      <c r="IF108" s="16"/>
      <c r="IH108" s="3"/>
      <c r="II108" s="3"/>
      <c r="IJ108" s="6"/>
      <c r="IK108" s="8"/>
      <c r="IW108" s="9"/>
      <c r="IY108" s="16"/>
      <c r="IZ108" s="16"/>
      <c r="JB108" s="3"/>
      <c r="JC108" s="3"/>
      <c r="JD108" s="6"/>
      <c r="JE108" s="8"/>
      <c r="JQ108" s="9"/>
      <c r="JS108" s="16"/>
      <c r="JT108" s="16"/>
      <c r="JV108" s="3"/>
      <c r="JW108" s="3"/>
      <c r="JX108" s="6"/>
      <c r="JY108" s="8"/>
      <c r="KK108" s="9"/>
      <c r="KM108" s="16"/>
      <c r="KN108" s="16"/>
      <c r="KP108" s="3"/>
      <c r="KQ108" s="3"/>
      <c r="KR108" s="6"/>
      <c r="KS108" s="8"/>
      <c r="LE108" s="9"/>
      <c r="LG108" s="16"/>
      <c r="LH108" s="16"/>
      <c r="LJ108" s="3"/>
      <c r="LK108" s="3"/>
      <c r="LL108" s="6"/>
      <c r="LM108" s="8"/>
      <c r="LY108" s="9"/>
      <c r="MA108" s="16"/>
      <c r="MB108" s="16"/>
      <c r="MD108" s="3"/>
      <c r="ME108" s="3"/>
      <c r="MF108" s="6"/>
      <c r="MG108" s="8"/>
      <c r="MS108" s="9"/>
      <c r="MU108" s="16"/>
      <c r="MV108" s="16"/>
      <c r="MX108" s="3"/>
      <c r="MY108" s="3"/>
      <c r="MZ108" s="6"/>
      <c r="NA108" s="8"/>
      <c r="NM108" s="9"/>
      <c r="NO108" s="16"/>
      <c r="NP108" s="16"/>
      <c r="NR108" s="3"/>
      <c r="NS108" s="3"/>
      <c r="NT108" s="6"/>
      <c r="NU108" s="8"/>
      <c r="OG108" s="9"/>
      <c r="OI108" s="16"/>
      <c r="OJ108" s="16"/>
      <c r="OL108" s="3"/>
      <c r="OM108" s="3"/>
      <c r="ON108" s="6"/>
      <c r="OO108" s="8"/>
      <c r="PA108" s="9"/>
      <c r="PC108" s="16"/>
      <c r="PD108" s="16"/>
    </row>
    <row r="109" spans="1:420" ht="172.8" x14ac:dyDescent="0.3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9" t="s">
        <v>8315</v>
      </c>
      <c r="R109" t="s">
        <v>8316</v>
      </c>
      <c r="S109" s="16">
        <v>42050.983182870375</v>
      </c>
      <c r="T109" s="16">
        <v>42085.941516203704</v>
      </c>
      <c r="V109" s="3"/>
      <c r="W109" s="3"/>
      <c r="X109" s="6"/>
      <c r="Y109" s="8"/>
      <c r="AK109" s="9"/>
      <c r="AM109" s="16"/>
      <c r="AN109" s="16"/>
      <c r="AP109" s="3"/>
      <c r="AQ109" s="3"/>
      <c r="AR109" s="6"/>
      <c r="AS109" s="8"/>
      <c r="BE109" s="9"/>
      <c r="BG109" s="16"/>
      <c r="BH109" s="16"/>
      <c r="BJ109" s="3"/>
      <c r="BK109" s="3"/>
      <c r="BL109" s="6"/>
      <c r="BM109" s="8"/>
      <c r="BY109" s="9"/>
      <c r="CA109" s="16"/>
      <c r="CB109" s="16"/>
      <c r="CD109" s="3"/>
      <c r="CE109" s="3"/>
      <c r="CF109" s="6"/>
      <c r="CG109" s="8"/>
      <c r="CS109" s="9"/>
      <c r="CU109" s="16"/>
      <c r="CV109" s="16"/>
      <c r="CX109" s="3"/>
      <c r="CY109" s="3"/>
      <c r="CZ109" s="6"/>
      <c r="DA109" s="8"/>
      <c r="DM109" s="9"/>
      <c r="DO109" s="16"/>
      <c r="DP109" s="16"/>
      <c r="DR109" s="3"/>
      <c r="DS109" s="3"/>
      <c r="DT109" s="6"/>
      <c r="DU109" s="8"/>
      <c r="EG109" s="9"/>
      <c r="EI109" s="16"/>
      <c r="EJ109" s="16"/>
      <c r="EL109" s="3"/>
      <c r="EM109" s="3"/>
      <c r="EN109" s="6"/>
      <c r="EO109" s="8"/>
      <c r="FA109" s="9"/>
      <c r="FC109" s="16"/>
      <c r="FD109" s="16"/>
      <c r="FF109" s="3"/>
      <c r="FG109" s="3"/>
      <c r="FH109" s="6"/>
      <c r="FI109" s="8"/>
      <c r="FU109" s="9"/>
      <c r="FW109" s="16"/>
      <c r="FX109" s="16"/>
      <c r="FZ109" s="3"/>
      <c r="GA109" s="3"/>
      <c r="GB109" s="6"/>
      <c r="GC109" s="8"/>
      <c r="GO109" s="9"/>
      <c r="GQ109" s="16"/>
      <c r="GR109" s="16"/>
      <c r="GT109" s="3"/>
      <c r="GU109" s="3"/>
      <c r="GV109" s="6"/>
      <c r="GW109" s="8"/>
      <c r="HI109" s="9"/>
      <c r="HK109" s="16"/>
      <c r="HL109" s="16"/>
      <c r="HN109" s="3"/>
      <c r="HO109" s="3"/>
      <c r="HP109" s="6"/>
      <c r="HQ109" s="8"/>
      <c r="IC109" s="9"/>
      <c r="IE109" s="16"/>
      <c r="IF109" s="16"/>
      <c r="IH109" s="3"/>
      <c r="II109" s="3"/>
      <c r="IJ109" s="6"/>
      <c r="IK109" s="8"/>
      <c r="IW109" s="9"/>
      <c r="IY109" s="16"/>
      <c r="IZ109" s="16"/>
      <c r="JB109" s="3"/>
      <c r="JC109" s="3"/>
      <c r="JD109" s="6"/>
      <c r="JE109" s="8"/>
      <c r="JQ109" s="9"/>
      <c r="JS109" s="16"/>
      <c r="JT109" s="16"/>
      <c r="JV109" s="3"/>
      <c r="JW109" s="3"/>
      <c r="JX109" s="6"/>
      <c r="JY109" s="8"/>
      <c r="KK109" s="9"/>
      <c r="KM109" s="16"/>
      <c r="KN109" s="16"/>
      <c r="KP109" s="3"/>
      <c r="KQ109" s="3"/>
      <c r="KR109" s="6"/>
      <c r="KS109" s="8"/>
      <c r="LE109" s="9"/>
      <c r="LG109" s="16"/>
      <c r="LH109" s="16"/>
      <c r="LJ109" s="3"/>
      <c r="LK109" s="3"/>
      <c r="LL109" s="6"/>
      <c r="LM109" s="8"/>
      <c r="LY109" s="9"/>
      <c r="MA109" s="16"/>
      <c r="MB109" s="16"/>
      <c r="MD109" s="3"/>
      <c r="ME109" s="3"/>
      <c r="MF109" s="6"/>
      <c r="MG109" s="8"/>
      <c r="MS109" s="9"/>
      <c r="MU109" s="16"/>
      <c r="MV109" s="16"/>
      <c r="MX109" s="3"/>
      <c r="MY109" s="3"/>
      <c r="MZ109" s="6"/>
      <c r="NA109" s="8"/>
      <c r="NM109" s="9"/>
      <c r="NO109" s="16"/>
      <c r="NP109" s="16"/>
      <c r="NR109" s="3"/>
      <c r="NS109" s="3"/>
      <c r="NT109" s="6"/>
      <c r="NU109" s="8"/>
      <c r="OG109" s="9"/>
      <c r="OI109" s="16"/>
      <c r="OJ109" s="16"/>
      <c r="OL109" s="3"/>
      <c r="OM109" s="3"/>
      <c r="ON109" s="6"/>
      <c r="OO109" s="8"/>
      <c r="PA109" s="9"/>
      <c r="PC109" s="16"/>
      <c r="PD109" s="16"/>
    </row>
    <row r="110" spans="1:420" ht="115.2" x14ac:dyDescent="0.3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9" t="s">
        <v>8315</v>
      </c>
      <c r="R110" t="s">
        <v>8316</v>
      </c>
      <c r="S110" s="16">
        <v>42772.833379629628</v>
      </c>
      <c r="T110" s="16">
        <v>42806.875</v>
      </c>
      <c r="V110" s="3"/>
      <c r="W110" s="3"/>
      <c r="X110" s="6"/>
      <c r="Y110" s="8"/>
      <c r="AK110" s="9"/>
      <c r="AM110" s="16"/>
      <c r="AN110" s="16"/>
      <c r="AP110" s="3"/>
      <c r="AQ110" s="3"/>
      <c r="AR110" s="6"/>
      <c r="AS110" s="8"/>
      <c r="BE110" s="9"/>
      <c r="BG110" s="16"/>
      <c r="BH110" s="16"/>
      <c r="BJ110" s="3"/>
      <c r="BK110" s="3"/>
      <c r="BL110" s="6"/>
      <c r="BM110" s="8"/>
      <c r="BY110" s="9"/>
      <c r="CA110" s="16"/>
      <c r="CB110" s="16"/>
      <c r="CD110" s="3"/>
      <c r="CE110" s="3"/>
      <c r="CF110" s="6"/>
      <c r="CG110" s="8"/>
      <c r="CS110" s="9"/>
      <c r="CU110" s="16"/>
      <c r="CV110" s="16"/>
      <c r="CX110" s="3"/>
      <c r="CY110" s="3"/>
      <c r="CZ110" s="6"/>
      <c r="DA110" s="8"/>
      <c r="DM110" s="9"/>
      <c r="DO110" s="16"/>
      <c r="DP110" s="16"/>
      <c r="DR110" s="3"/>
      <c r="DS110" s="3"/>
      <c r="DT110" s="6"/>
      <c r="DU110" s="8"/>
      <c r="EG110" s="9"/>
      <c r="EI110" s="16"/>
      <c r="EJ110" s="16"/>
      <c r="EL110" s="3"/>
      <c r="EM110" s="3"/>
      <c r="EN110" s="6"/>
      <c r="EO110" s="8"/>
      <c r="FA110" s="9"/>
      <c r="FC110" s="16"/>
      <c r="FD110" s="16"/>
      <c r="FF110" s="3"/>
      <c r="FG110" s="3"/>
      <c r="FH110" s="6"/>
      <c r="FI110" s="8"/>
      <c r="FU110" s="9"/>
      <c r="FW110" s="16"/>
      <c r="FX110" s="16"/>
      <c r="FZ110" s="3"/>
      <c r="GA110" s="3"/>
      <c r="GB110" s="6"/>
      <c r="GC110" s="8"/>
      <c r="GO110" s="9"/>
      <c r="GQ110" s="16"/>
      <c r="GR110" s="16"/>
      <c r="GT110" s="3"/>
      <c r="GU110" s="3"/>
      <c r="GV110" s="6"/>
      <c r="GW110" s="8"/>
      <c r="HI110" s="9"/>
      <c r="HK110" s="16"/>
      <c r="HL110" s="16"/>
      <c r="HN110" s="3"/>
      <c r="HO110" s="3"/>
      <c r="HP110" s="6"/>
      <c r="HQ110" s="8"/>
      <c r="IC110" s="9"/>
      <c r="IE110" s="16"/>
      <c r="IF110" s="16"/>
      <c r="IH110" s="3"/>
      <c r="II110" s="3"/>
      <c r="IJ110" s="6"/>
      <c r="IK110" s="8"/>
      <c r="IW110" s="9"/>
      <c r="IY110" s="16"/>
      <c r="IZ110" s="16"/>
      <c r="JB110" s="3"/>
      <c r="JC110" s="3"/>
      <c r="JD110" s="6"/>
      <c r="JE110" s="8"/>
      <c r="JQ110" s="9"/>
      <c r="JS110" s="16"/>
      <c r="JT110" s="16"/>
      <c r="JV110" s="3"/>
      <c r="JW110" s="3"/>
      <c r="JX110" s="6"/>
      <c r="JY110" s="8"/>
      <c r="KK110" s="9"/>
      <c r="KM110" s="16"/>
      <c r="KN110" s="16"/>
      <c r="KP110" s="3"/>
      <c r="KQ110" s="3"/>
      <c r="KR110" s="6"/>
      <c r="KS110" s="8"/>
      <c r="LE110" s="9"/>
      <c r="LG110" s="16"/>
      <c r="LH110" s="16"/>
      <c r="LJ110" s="3"/>
      <c r="LK110" s="3"/>
      <c r="LL110" s="6"/>
      <c r="LM110" s="8"/>
      <c r="LY110" s="9"/>
      <c r="MA110" s="16"/>
      <c r="MB110" s="16"/>
      <c r="MD110" s="3"/>
      <c r="ME110" s="3"/>
      <c r="MF110" s="6"/>
      <c r="MG110" s="8"/>
      <c r="MS110" s="9"/>
      <c r="MU110" s="16"/>
      <c r="MV110" s="16"/>
      <c r="MX110" s="3"/>
      <c r="MY110" s="3"/>
      <c r="MZ110" s="6"/>
      <c r="NA110" s="8"/>
      <c r="NM110" s="9"/>
      <c r="NO110" s="16"/>
      <c r="NP110" s="16"/>
      <c r="NR110" s="3"/>
      <c r="NS110" s="3"/>
      <c r="NT110" s="6"/>
      <c r="NU110" s="8"/>
      <c r="OG110" s="9"/>
      <c r="OI110" s="16"/>
      <c r="OJ110" s="16"/>
      <c r="OL110" s="3"/>
      <c r="OM110" s="3"/>
      <c r="ON110" s="6"/>
      <c r="OO110" s="8"/>
      <c r="PA110" s="9"/>
      <c r="PC110" s="16"/>
      <c r="PD110" s="16"/>
    </row>
    <row r="111" spans="1:420" ht="201.6" x14ac:dyDescent="0.3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9" t="s">
        <v>8315</v>
      </c>
      <c r="R111" t="s">
        <v>8316</v>
      </c>
      <c r="S111" s="16">
        <v>42270.582141203704</v>
      </c>
      <c r="T111" s="16">
        <v>42301.895138888889</v>
      </c>
      <c r="V111" s="3"/>
      <c r="W111" s="3"/>
      <c r="X111" s="6"/>
      <c r="Y111" s="8"/>
      <c r="AK111" s="9"/>
      <c r="AM111" s="16"/>
      <c r="AN111" s="16"/>
      <c r="AP111" s="3"/>
      <c r="AQ111" s="3"/>
      <c r="AR111" s="6"/>
      <c r="AS111" s="8"/>
      <c r="BE111" s="9"/>
      <c r="BG111" s="16"/>
      <c r="BH111" s="16"/>
      <c r="BJ111" s="3"/>
      <c r="BK111" s="3"/>
      <c r="BL111" s="6"/>
      <c r="BM111" s="8"/>
      <c r="BY111" s="9"/>
      <c r="CA111" s="16"/>
      <c r="CB111" s="16"/>
      <c r="CD111" s="3"/>
      <c r="CE111" s="3"/>
      <c r="CF111" s="6"/>
      <c r="CG111" s="8"/>
      <c r="CS111" s="9"/>
      <c r="CU111" s="16"/>
      <c r="CV111" s="16"/>
      <c r="CX111" s="3"/>
      <c r="CY111" s="3"/>
      <c r="CZ111" s="6"/>
      <c r="DA111" s="8"/>
      <c r="DM111" s="9"/>
      <c r="DO111" s="16"/>
      <c r="DP111" s="16"/>
      <c r="DR111" s="3"/>
      <c r="DS111" s="3"/>
      <c r="DT111" s="6"/>
      <c r="DU111" s="8"/>
      <c r="EG111" s="9"/>
      <c r="EI111" s="16"/>
      <c r="EJ111" s="16"/>
      <c r="EL111" s="3"/>
      <c r="EM111" s="3"/>
      <c r="EN111" s="6"/>
      <c r="EO111" s="8"/>
      <c r="FA111" s="9"/>
      <c r="FC111" s="16"/>
      <c r="FD111" s="16"/>
      <c r="FF111" s="3"/>
      <c r="FG111" s="3"/>
      <c r="FH111" s="6"/>
      <c r="FI111" s="8"/>
      <c r="FU111" s="9"/>
      <c r="FW111" s="16"/>
      <c r="FX111" s="16"/>
      <c r="FZ111" s="3"/>
      <c r="GA111" s="3"/>
      <c r="GB111" s="6"/>
      <c r="GC111" s="8"/>
      <c r="GO111" s="9"/>
      <c r="GQ111" s="16"/>
      <c r="GR111" s="16"/>
      <c r="GT111" s="3"/>
      <c r="GU111" s="3"/>
      <c r="GV111" s="6"/>
      <c r="GW111" s="8"/>
      <c r="HI111" s="9"/>
      <c r="HK111" s="16"/>
      <c r="HL111" s="16"/>
      <c r="HN111" s="3"/>
      <c r="HO111" s="3"/>
      <c r="HP111" s="6"/>
      <c r="HQ111" s="8"/>
      <c r="IC111" s="9"/>
      <c r="IE111" s="16"/>
      <c r="IF111" s="16"/>
      <c r="IH111" s="3"/>
      <c r="II111" s="3"/>
      <c r="IJ111" s="6"/>
      <c r="IK111" s="8"/>
      <c r="IW111" s="9"/>
      <c r="IY111" s="16"/>
      <c r="IZ111" s="16"/>
      <c r="JB111" s="3"/>
      <c r="JC111" s="3"/>
      <c r="JD111" s="6"/>
      <c r="JE111" s="8"/>
      <c r="JQ111" s="9"/>
      <c r="JS111" s="16"/>
      <c r="JT111" s="16"/>
      <c r="JV111" s="3"/>
      <c r="JW111" s="3"/>
      <c r="JX111" s="6"/>
      <c r="JY111" s="8"/>
      <c r="KK111" s="9"/>
      <c r="KM111" s="16"/>
      <c r="KN111" s="16"/>
      <c r="KP111" s="3"/>
      <c r="KQ111" s="3"/>
      <c r="KR111" s="6"/>
      <c r="KS111" s="8"/>
      <c r="LE111" s="9"/>
      <c r="LG111" s="16"/>
      <c r="LH111" s="16"/>
      <c r="LJ111" s="3"/>
      <c r="LK111" s="3"/>
      <c r="LL111" s="6"/>
      <c r="LM111" s="8"/>
      <c r="LY111" s="9"/>
      <c r="MA111" s="16"/>
      <c r="MB111" s="16"/>
      <c r="MD111" s="3"/>
      <c r="ME111" s="3"/>
      <c r="MF111" s="6"/>
      <c r="MG111" s="8"/>
      <c r="MS111" s="9"/>
      <c r="MU111" s="16"/>
      <c r="MV111" s="16"/>
      <c r="MX111" s="3"/>
      <c r="MY111" s="3"/>
      <c r="MZ111" s="6"/>
      <c r="NA111" s="8"/>
      <c r="NM111" s="9"/>
      <c r="NO111" s="16"/>
      <c r="NP111" s="16"/>
      <c r="NR111" s="3"/>
      <c r="NS111" s="3"/>
      <c r="NT111" s="6"/>
      <c r="NU111" s="8"/>
      <c r="OG111" s="9"/>
      <c r="OI111" s="16"/>
      <c r="OJ111" s="16"/>
      <c r="OL111" s="3"/>
      <c r="OM111" s="3"/>
      <c r="ON111" s="6"/>
      <c r="OO111" s="8"/>
      <c r="PA111" s="9"/>
      <c r="PC111" s="16"/>
      <c r="PD111" s="16"/>
    </row>
    <row r="112" spans="1:420" ht="144" x14ac:dyDescent="0.3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9" t="s">
        <v>8315</v>
      </c>
      <c r="R112" t="s">
        <v>8316</v>
      </c>
      <c r="S112" s="16">
        <v>42206.835370370376</v>
      </c>
      <c r="T112" s="16">
        <v>42236.835370370376</v>
      </c>
      <c r="V112" s="3"/>
      <c r="W112" s="3"/>
      <c r="X112" s="6"/>
      <c r="Y112" s="8"/>
      <c r="AK112" s="9"/>
      <c r="AM112" s="16"/>
      <c r="AN112" s="16"/>
      <c r="AP112" s="3"/>
      <c r="AQ112" s="3"/>
      <c r="AR112" s="6"/>
      <c r="AS112" s="8"/>
      <c r="BE112" s="9"/>
      <c r="BG112" s="16"/>
      <c r="BH112" s="16"/>
      <c r="BJ112" s="3"/>
      <c r="BK112" s="3"/>
      <c r="BL112" s="6"/>
      <c r="BM112" s="8"/>
      <c r="BY112" s="9"/>
      <c r="CA112" s="16"/>
      <c r="CB112" s="16"/>
      <c r="CD112" s="3"/>
      <c r="CE112" s="3"/>
      <c r="CF112" s="6"/>
      <c r="CG112" s="8"/>
      <c r="CS112" s="9"/>
      <c r="CU112" s="16"/>
      <c r="CV112" s="16"/>
      <c r="CX112" s="3"/>
      <c r="CY112" s="3"/>
      <c r="CZ112" s="6"/>
      <c r="DA112" s="8"/>
      <c r="DM112" s="9"/>
      <c r="DO112" s="16"/>
      <c r="DP112" s="16"/>
      <c r="DR112" s="3"/>
      <c r="DS112" s="3"/>
      <c r="DT112" s="6"/>
      <c r="DU112" s="8"/>
      <c r="EG112" s="9"/>
      <c r="EI112" s="16"/>
      <c r="EJ112" s="16"/>
      <c r="EL112" s="3"/>
      <c r="EM112" s="3"/>
      <c r="EN112" s="6"/>
      <c r="EO112" s="8"/>
      <c r="FA112" s="9"/>
      <c r="FC112" s="16"/>
      <c r="FD112" s="16"/>
      <c r="FF112" s="3"/>
      <c r="FG112" s="3"/>
      <c r="FH112" s="6"/>
      <c r="FI112" s="8"/>
      <c r="FU112" s="9"/>
      <c r="FW112" s="16"/>
      <c r="FX112" s="16"/>
      <c r="FZ112" s="3"/>
      <c r="GA112" s="3"/>
      <c r="GB112" s="6"/>
      <c r="GC112" s="8"/>
      <c r="GO112" s="9"/>
      <c r="GQ112" s="16"/>
      <c r="GR112" s="16"/>
      <c r="GT112" s="3"/>
      <c r="GU112" s="3"/>
      <c r="GV112" s="6"/>
      <c r="GW112" s="8"/>
      <c r="HI112" s="9"/>
      <c r="HK112" s="16"/>
      <c r="HL112" s="16"/>
      <c r="HN112" s="3"/>
      <c r="HO112" s="3"/>
      <c r="HP112" s="6"/>
      <c r="HQ112" s="8"/>
      <c r="IC112" s="9"/>
      <c r="IE112" s="16"/>
      <c r="IF112" s="16"/>
      <c r="IH112" s="3"/>
      <c r="II112" s="3"/>
      <c r="IJ112" s="6"/>
      <c r="IK112" s="8"/>
      <c r="IW112" s="9"/>
      <c r="IY112" s="16"/>
      <c r="IZ112" s="16"/>
      <c r="JB112" s="3"/>
      <c r="JC112" s="3"/>
      <c r="JD112" s="6"/>
      <c r="JE112" s="8"/>
      <c r="JQ112" s="9"/>
      <c r="JS112" s="16"/>
      <c r="JT112" s="16"/>
      <c r="JV112" s="3"/>
      <c r="JW112" s="3"/>
      <c r="JX112" s="6"/>
      <c r="JY112" s="8"/>
      <c r="KK112" s="9"/>
      <c r="KM112" s="16"/>
      <c r="KN112" s="16"/>
      <c r="KP112" s="3"/>
      <c r="KQ112" s="3"/>
      <c r="KR112" s="6"/>
      <c r="KS112" s="8"/>
      <c r="LE112" s="9"/>
      <c r="LG112" s="16"/>
      <c r="LH112" s="16"/>
      <c r="LJ112" s="3"/>
      <c r="LK112" s="3"/>
      <c r="LL112" s="6"/>
      <c r="LM112" s="8"/>
      <c r="LY112" s="9"/>
      <c r="MA112" s="16"/>
      <c r="MB112" s="16"/>
      <c r="MD112" s="3"/>
      <c r="ME112" s="3"/>
      <c r="MF112" s="6"/>
      <c r="MG112" s="8"/>
      <c r="MS112" s="9"/>
      <c r="MU112" s="16"/>
      <c r="MV112" s="16"/>
      <c r="MX112" s="3"/>
      <c r="MY112" s="3"/>
      <c r="MZ112" s="6"/>
      <c r="NA112" s="8"/>
      <c r="NM112" s="9"/>
      <c r="NO112" s="16"/>
      <c r="NP112" s="16"/>
      <c r="NR112" s="3"/>
      <c r="NS112" s="3"/>
      <c r="NT112" s="6"/>
      <c r="NU112" s="8"/>
      <c r="OG112" s="9"/>
      <c r="OI112" s="16"/>
      <c r="OJ112" s="16"/>
      <c r="OL112" s="3"/>
      <c r="OM112" s="3"/>
      <c r="ON112" s="6"/>
      <c r="OO112" s="8"/>
      <c r="PA112" s="9"/>
      <c r="PC112" s="16"/>
      <c r="PD112" s="16"/>
    </row>
    <row r="113" spans="1:420" ht="259.2" x14ac:dyDescent="0.3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9" t="s">
        <v>8315</v>
      </c>
      <c r="R113" t="s">
        <v>8316</v>
      </c>
      <c r="S113" s="16">
        <v>42697.850844907407</v>
      </c>
      <c r="T113" s="16">
        <v>42745.208333333328</v>
      </c>
      <c r="V113" s="3"/>
      <c r="W113" s="3"/>
      <c r="X113" s="6"/>
      <c r="Y113" s="8"/>
      <c r="AK113" s="9"/>
      <c r="AM113" s="16"/>
      <c r="AN113" s="16"/>
      <c r="AP113" s="3"/>
      <c r="AQ113" s="3"/>
      <c r="AR113" s="6"/>
      <c r="AS113" s="8"/>
      <c r="BE113" s="9"/>
      <c r="BG113" s="16"/>
      <c r="BH113" s="16"/>
      <c r="BJ113" s="3"/>
      <c r="BK113" s="3"/>
      <c r="BL113" s="6"/>
      <c r="BM113" s="8"/>
      <c r="BY113" s="9"/>
      <c r="CA113" s="16"/>
      <c r="CB113" s="16"/>
      <c r="CD113" s="3"/>
      <c r="CE113" s="3"/>
      <c r="CF113" s="6"/>
      <c r="CG113" s="8"/>
      <c r="CS113" s="9"/>
      <c r="CU113" s="16"/>
      <c r="CV113" s="16"/>
      <c r="CX113" s="3"/>
      <c r="CY113" s="3"/>
      <c r="CZ113" s="6"/>
      <c r="DA113" s="8"/>
      <c r="DM113" s="9"/>
      <c r="DO113" s="16"/>
      <c r="DP113" s="16"/>
      <c r="DR113" s="3"/>
      <c r="DS113" s="3"/>
      <c r="DT113" s="6"/>
      <c r="DU113" s="8"/>
      <c r="EG113" s="9"/>
      <c r="EI113" s="16"/>
      <c r="EJ113" s="16"/>
      <c r="EL113" s="3"/>
      <c r="EM113" s="3"/>
      <c r="EN113" s="6"/>
      <c r="EO113" s="8"/>
      <c r="FA113" s="9"/>
      <c r="FC113" s="16"/>
      <c r="FD113" s="16"/>
      <c r="FF113" s="3"/>
      <c r="FG113" s="3"/>
      <c r="FH113" s="6"/>
      <c r="FI113" s="8"/>
      <c r="FU113" s="9"/>
      <c r="FW113" s="16"/>
      <c r="FX113" s="16"/>
      <c r="FZ113" s="3"/>
      <c r="GA113" s="3"/>
      <c r="GB113" s="6"/>
      <c r="GC113" s="8"/>
      <c r="GO113" s="9"/>
      <c r="GQ113" s="16"/>
      <c r="GR113" s="16"/>
      <c r="GT113" s="3"/>
      <c r="GU113" s="3"/>
      <c r="GV113" s="6"/>
      <c r="GW113" s="8"/>
      <c r="HI113" s="9"/>
      <c r="HK113" s="16"/>
      <c r="HL113" s="16"/>
      <c r="HN113" s="3"/>
      <c r="HO113" s="3"/>
      <c r="HP113" s="6"/>
      <c r="HQ113" s="8"/>
      <c r="IC113" s="9"/>
      <c r="IE113" s="16"/>
      <c r="IF113" s="16"/>
      <c r="IH113" s="3"/>
      <c r="II113" s="3"/>
      <c r="IJ113" s="6"/>
      <c r="IK113" s="8"/>
      <c r="IW113" s="9"/>
      <c r="IY113" s="16"/>
      <c r="IZ113" s="16"/>
      <c r="JB113" s="3"/>
      <c r="JC113" s="3"/>
      <c r="JD113" s="6"/>
      <c r="JE113" s="8"/>
      <c r="JQ113" s="9"/>
      <c r="JS113" s="16"/>
      <c r="JT113" s="16"/>
      <c r="JV113" s="3"/>
      <c r="JW113" s="3"/>
      <c r="JX113" s="6"/>
      <c r="JY113" s="8"/>
      <c r="KK113" s="9"/>
      <c r="KM113" s="16"/>
      <c r="KN113" s="16"/>
      <c r="KP113" s="3"/>
      <c r="KQ113" s="3"/>
      <c r="KR113" s="6"/>
      <c r="KS113" s="8"/>
      <c r="LE113" s="9"/>
      <c r="LG113" s="16"/>
      <c r="LH113" s="16"/>
      <c r="LJ113" s="3"/>
      <c r="LK113" s="3"/>
      <c r="LL113" s="6"/>
      <c r="LM113" s="8"/>
      <c r="LY113" s="9"/>
      <c r="MA113" s="16"/>
      <c r="MB113" s="16"/>
      <c r="MD113" s="3"/>
      <c r="ME113" s="3"/>
      <c r="MF113" s="6"/>
      <c r="MG113" s="8"/>
      <c r="MS113" s="9"/>
      <c r="MU113" s="16"/>
      <c r="MV113" s="16"/>
      <c r="MX113" s="3"/>
      <c r="MY113" s="3"/>
      <c r="MZ113" s="6"/>
      <c r="NA113" s="8"/>
      <c r="NM113" s="9"/>
      <c r="NO113" s="16"/>
      <c r="NP113" s="16"/>
      <c r="NR113" s="3"/>
      <c r="NS113" s="3"/>
      <c r="NT113" s="6"/>
      <c r="NU113" s="8"/>
      <c r="OG113" s="9"/>
      <c r="OI113" s="16"/>
      <c r="OJ113" s="16"/>
      <c r="OL113" s="3"/>
      <c r="OM113" s="3"/>
      <c r="ON113" s="6"/>
      <c r="OO113" s="8"/>
      <c r="PA113" s="9"/>
      <c r="PC113" s="16"/>
      <c r="PD113" s="16"/>
    </row>
    <row r="114" spans="1:420" ht="230.4" x14ac:dyDescent="0.3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9" t="s">
        <v>8315</v>
      </c>
      <c r="R114" t="s">
        <v>8316</v>
      </c>
      <c r="S114" s="16">
        <v>42503.559467592597</v>
      </c>
      <c r="T114" s="16">
        <v>42524.875</v>
      </c>
      <c r="V114" s="3"/>
      <c r="W114" s="3"/>
      <c r="X114" s="6"/>
      <c r="Y114" s="8"/>
      <c r="AK114" s="9"/>
      <c r="AM114" s="16"/>
      <c r="AN114" s="16"/>
      <c r="AP114" s="3"/>
      <c r="AQ114" s="3"/>
      <c r="AR114" s="6"/>
      <c r="AS114" s="8"/>
      <c r="BE114" s="9"/>
      <c r="BG114" s="16"/>
      <c r="BH114" s="16"/>
      <c r="BJ114" s="3"/>
      <c r="BK114" s="3"/>
      <c r="BL114" s="6"/>
      <c r="BM114" s="8"/>
      <c r="BY114" s="9"/>
      <c r="CA114" s="16"/>
      <c r="CB114" s="16"/>
      <c r="CD114" s="3"/>
      <c r="CE114" s="3"/>
      <c r="CF114" s="6"/>
      <c r="CG114" s="8"/>
      <c r="CS114" s="9"/>
      <c r="CU114" s="16"/>
      <c r="CV114" s="16"/>
      <c r="CX114" s="3"/>
      <c r="CY114" s="3"/>
      <c r="CZ114" s="6"/>
      <c r="DA114" s="8"/>
      <c r="DM114" s="9"/>
      <c r="DO114" s="16"/>
      <c r="DP114" s="16"/>
      <c r="DR114" s="3"/>
      <c r="DS114" s="3"/>
      <c r="DT114" s="6"/>
      <c r="DU114" s="8"/>
      <c r="EG114" s="9"/>
      <c r="EI114" s="16"/>
      <c r="EJ114" s="16"/>
      <c r="EL114" s="3"/>
      <c r="EM114" s="3"/>
      <c r="EN114" s="6"/>
      <c r="EO114" s="8"/>
      <c r="FA114" s="9"/>
      <c r="FC114" s="16"/>
      <c r="FD114" s="16"/>
      <c r="FF114" s="3"/>
      <c r="FG114" s="3"/>
      <c r="FH114" s="6"/>
      <c r="FI114" s="8"/>
      <c r="FU114" s="9"/>
      <c r="FW114" s="16"/>
      <c r="FX114" s="16"/>
      <c r="FZ114" s="3"/>
      <c r="GA114" s="3"/>
      <c r="GB114" s="6"/>
      <c r="GC114" s="8"/>
      <c r="GO114" s="9"/>
      <c r="GQ114" s="16"/>
      <c r="GR114" s="16"/>
      <c r="GT114" s="3"/>
      <c r="GU114" s="3"/>
      <c r="GV114" s="6"/>
      <c r="GW114" s="8"/>
      <c r="HI114" s="9"/>
      <c r="HK114" s="16"/>
      <c r="HL114" s="16"/>
      <c r="HN114" s="3"/>
      <c r="HO114" s="3"/>
      <c r="HP114" s="6"/>
      <c r="HQ114" s="8"/>
      <c r="IC114" s="9"/>
      <c r="IE114" s="16"/>
      <c r="IF114" s="16"/>
      <c r="IH114" s="3"/>
      <c r="II114" s="3"/>
      <c r="IJ114" s="6"/>
      <c r="IK114" s="8"/>
      <c r="IW114" s="9"/>
      <c r="IY114" s="16"/>
      <c r="IZ114" s="16"/>
      <c r="JB114" s="3"/>
      <c r="JC114" s="3"/>
      <c r="JD114" s="6"/>
      <c r="JE114" s="8"/>
      <c r="JQ114" s="9"/>
      <c r="JS114" s="16"/>
      <c r="JT114" s="16"/>
      <c r="JV114" s="3"/>
      <c r="JW114" s="3"/>
      <c r="JX114" s="6"/>
      <c r="JY114" s="8"/>
      <c r="KK114" s="9"/>
      <c r="KM114" s="16"/>
      <c r="KN114" s="16"/>
      <c r="KP114" s="3"/>
      <c r="KQ114" s="3"/>
      <c r="KR114" s="6"/>
      <c r="KS114" s="8"/>
      <c r="LE114" s="9"/>
      <c r="LG114" s="16"/>
      <c r="LH114" s="16"/>
      <c r="LJ114" s="3"/>
      <c r="LK114" s="3"/>
      <c r="LL114" s="6"/>
      <c r="LM114" s="8"/>
      <c r="LY114" s="9"/>
      <c r="MA114" s="16"/>
      <c r="MB114" s="16"/>
      <c r="MD114" s="3"/>
      <c r="ME114" s="3"/>
      <c r="MF114" s="6"/>
      <c r="MG114" s="8"/>
      <c r="MS114" s="9"/>
      <c r="MU114" s="16"/>
      <c r="MV114" s="16"/>
      <c r="MX114" s="3"/>
      <c r="MY114" s="3"/>
      <c r="MZ114" s="6"/>
      <c r="NA114" s="8"/>
      <c r="NM114" s="9"/>
      <c r="NO114" s="16"/>
      <c r="NP114" s="16"/>
      <c r="NR114" s="3"/>
      <c r="NS114" s="3"/>
      <c r="NT114" s="6"/>
      <c r="NU114" s="8"/>
      <c r="OG114" s="9"/>
      <c r="OI114" s="16"/>
      <c r="OJ114" s="16"/>
      <c r="OL114" s="3"/>
      <c r="OM114" s="3"/>
      <c r="ON114" s="6"/>
      <c r="OO114" s="8"/>
      <c r="PA114" s="9"/>
      <c r="PC114" s="16"/>
      <c r="PD114" s="16"/>
    </row>
    <row r="115" spans="1:420" ht="100.8" x14ac:dyDescent="0.3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9" t="s">
        <v>8315</v>
      </c>
      <c r="R115" t="s">
        <v>8316</v>
      </c>
      <c r="S115" s="16">
        <v>42323.70930555556</v>
      </c>
      <c r="T115" s="16">
        <v>42355.207638888889</v>
      </c>
      <c r="V115" s="3"/>
      <c r="W115" s="3"/>
      <c r="X115" s="6"/>
      <c r="Y115" s="8"/>
      <c r="AK115" s="9"/>
      <c r="AM115" s="16"/>
      <c r="AN115" s="16"/>
      <c r="AP115" s="3"/>
      <c r="AQ115" s="3"/>
      <c r="AR115" s="6"/>
      <c r="AS115" s="8"/>
      <c r="BE115" s="9"/>
      <c r="BG115" s="16"/>
      <c r="BH115" s="16"/>
      <c r="BJ115" s="3"/>
      <c r="BK115" s="3"/>
      <c r="BL115" s="6"/>
      <c r="BM115" s="8"/>
      <c r="BY115" s="9"/>
      <c r="CA115" s="16"/>
      <c r="CB115" s="16"/>
      <c r="CD115" s="3"/>
      <c r="CE115" s="3"/>
      <c r="CF115" s="6"/>
      <c r="CG115" s="8"/>
      <c r="CS115" s="9"/>
      <c r="CU115" s="16"/>
      <c r="CV115" s="16"/>
      <c r="CX115" s="3"/>
      <c r="CY115" s="3"/>
      <c r="CZ115" s="6"/>
      <c r="DA115" s="8"/>
      <c r="DM115" s="9"/>
      <c r="DO115" s="16"/>
      <c r="DP115" s="16"/>
      <c r="DR115" s="3"/>
      <c r="DS115" s="3"/>
      <c r="DT115" s="6"/>
      <c r="DU115" s="8"/>
      <c r="EG115" s="9"/>
      <c r="EI115" s="16"/>
      <c r="EJ115" s="16"/>
      <c r="EL115" s="3"/>
      <c r="EM115" s="3"/>
      <c r="EN115" s="6"/>
      <c r="EO115" s="8"/>
      <c r="FA115" s="9"/>
      <c r="FC115" s="16"/>
      <c r="FD115" s="16"/>
      <c r="FF115" s="3"/>
      <c r="FG115" s="3"/>
      <c r="FH115" s="6"/>
      <c r="FI115" s="8"/>
      <c r="FU115" s="9"/>
      <c r="FW115" s="16"/>
      <c r="FX115" s="16"/>
      <c r="FZ115" s="3"/>
      <c r="GA115" s="3"/>
      <c r="GB115" s="6"/>
      <c r="GC115" s="8"/>
      <c r="GO115" s="9"/>
      <c r="GQ115" s="16"/>
      <c r="GR115" s="16"/>
      <c r="GT115" s="3"/>
      <c r="GU115" s="3"/>
      <c r="GV115" s="6"/>
      <c r="GW115" s="8"/>
      <c r="HI115" s="9"/>
      <c r="HK115" s="16"/>
      <c r="HL115" s="16"/>
      <c r="HN115" s="3"/>
      <c r="HO115" s="3"/>
      <c r="HP115" s="6"/>
      <c r="HQ115" s="8"/>
      <c r="IC115" s="9"/>
      <c r="IE115" s="16"/>
      <c r="IF115" s="16"/>
      <c r="IH115" s="3"/>
      <c r="II115" s="3"/>
      <c r="IJ115" s="6"/>
      <c r="IK115" s="8"/>
      <c r="IW115" s="9"/>
      <c r="IY115" s="16"/>
      <c r="IZ115" s="16"/>
      <c r="JB115" s="3"/>
      <c r="JC115" s="3"/>
      <c r="JD115" s="6"/>
      <c r="JE115" s="8"/>
      <c r="JQ115" s="9"/>
      <c r="JS115" s="16"/>
      <c r="JT115" s="16"/>
      <c r="JV115" s="3"/>
      <c r="JW115" s="3"/>
      <c r="JX115" s="6"/>
      <c r="JY115" s="8"/>
      <c r="KK115" s="9"/>
      <c r="KM115" s="16"/>
      <c r="KN115" s="16"/>
      <c r="KP115" s="3"/>
      <c r="KQ115" s="3"/>
      <c r="KR115" s="6"/>
      <c r="KS115" s="8"/>
      <c r="LE115" s="9"/>
      <c r="LG115" s="16"/>
      <c r="LH115" s="16"/>
      <c r="LJ115" s="3"/>
      <c r="LK115" s="3"/>
      <c r="LL115" s="6"/>
      <c r="LM115" s="8"/>
      <c r="LY115" s="9"/>
      <c r="MA115" s="16"/>
      <c r="MB115" s="16"/>
      <c r="MD115" s="3"/>
      <c r="ME115" s="3"/>
      <c r="MF115" s="6"/>
      <c r="MG115" s="8"/>
      <c r="MS115" s="9"/>
      <c r="MU115" s="16"/>
      <c r="MV115" s="16"/>
      <c r="MX115" s="3"/>
      <c r="MY115" s="3"/>
      <c r="MZ115" s="6"/>
      <c r="NA115" s="8"/>
      <c r="NM115" s="9"/>
      <c r="NO115" s="16"/>
      <c r="NP115" s="16"/>
      <c r="NR115" s="3"/>
      <c r="NS115" s="3"/>
      <c r="NT115" s="6"/>
      <c r="NU115" s="8"/>
      <c r="OG115" s="9"/>
      <c r="OI115" s="16"/>
      <c r="OJ115" s="16"/>
      <c r="OL115" s="3"/>
      <c r="OM115" s="3"/>
      <c r="ON115" s="6"/>
      <c r="OO115" s="8"/>
      <c r="PA115" s="9"/>
      <c r="PC115" s="16"/>
      <c r="PD115" s="16"/>
    </row>
    <row r="116" spans="1:420" ht="230.4" x14ac:dyDescent="0.3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9" t="s">
        <v>8315</v>
      </c>
      <c r="R116" t="s">
        <v>8316</v>
      </c>
      <c r="S116" s="16">
        <v>41933.291643518518</v>
      </c>
      <c r="T116" s="16">
        <v>41963.333310185189</v>
      </c>
      <c r="V116" s="3"/>
      <c r="W116" s="3"/>
      <c r="X116" s="6"/>
      <c r="Y116" s="8"/>
      <c r="AK116" s="9"/>
      <c r="AM116" s="16"/>
      <c r="AN116" s="16"/>
      <c r="AP116" s="3"/>
      <c r="AQ116" s="3"/>
      <c r="AR116" s="6"/>
      <c r="AS116" s="8"/>
      <c r="BE116" s="9"/>
      <c r="BG116" s="16"/>
      <c r="BH116" s="16"/>
      <c r="BJ116" s="3"/>
      <c r="BK116" s="3"/>
      <c r="BL116" s="6"/>
      <c r="BM116" s="8"/>
      <c r="BY116" s="9"/>
      <c r="CA116" s="16"/>
      <c r="CB116" s="16"/>
      <c r="CD116" s="3"/>
      <c r="CE116" s="3"/>
      <c r="CF116" s="6"/>
      <c r="CG116" s="8"/>
      <c r="CS116" s="9"/>
      <c r="CU116" s="16"/>
      <c r="CV116" s="16"/>
      <c r="CX116" s="3"/>
      <c r="CY116" s="3"/>
      <c r="CZ116" s="6"/>
      <c r="DA116" s="8"/>
      <c r="DM116" s="9"/>
      <c r="DO116" s="16"/>
      <c r="DP116" s="16"/>
      <c r="DR116" s="3"/>
      <c r="DS116" s="3"/>
      <c r="DT116" s="6"/>
      <c r="DU116" s="8"/>
      <c r="EG116" s="9"/>
      <c r="EI116" s="16"/>
      <c r="EJ116" s="16"/>
      <c r="EL116" s="3"/>
      <c r="EM116" s="3"/>
      <c r="EN116" s="6"/>
      <c r="EO116" s="8"/>
      <c r="FA116" s="9"/>
      <c r="FC116" s="16"/>
      <c r="FD116" s="16"/>
      <c r="FF116" s="3"/>
      <c r="FG116" s="3"/>
      <c r="FH116" s="6"/>
      <c r="FI116" s="8"/>
      <c r="FU116" s="9"/>
      <c r="FW116" s="16"/>
      <c r="FX116" s="16"/>
      <c r="FZ116" s="3"/>
      <c r="GA116" s="3"/>
      <c r="GB116" s="6"/>
      <c r="GC116" s="8"/>
      <c r="GO116" s="9"/>
      <c r="GQ116" s="16"/>
      <c r="GR116" s="16"/>
      <c r="GT116" s="3"/>
      <c r="GU116" s="3"/>
      <c r="GV116" s="6"/>
      <c r="GW116" s="8"/>
      <c r="HI116" s="9"/>
      <c r="HK116" s="16"/>
      <c r="HL116" s="16"/>
      <c r="HN116" s="3"/>
      <c r="HO116" s="3"/>
      <c r="HP116" s="6"/>
      <c r="HQ116" s="8"/>
      <c r="IC116" s="9"/>
      <c r="IE116" s="16"/>
      <c r="IF116" s="16"/>
      <c r="IH116" s="3"/>
      <c r="II116" s="3"/>
      <c r="IJ116" s="6"/>
      <c r="IK116" s="8"/>
      <c r="IW116" s="9"/>
      <c r="IY116" s="16"/>
      <c r="IZ116" s="16"/>
      <c r="JB116" s="3"/>
      <c r="JC116" s="3"/>
      <c r="JD116" s="6"/>
      <c r="JE116" s="8"/>
      <c r="JQ116" s="9"/>
      <c r="JS116" s="16"/>
      <c r="JT116" s="16"/>
      <c r="JV116" s="3"/>
      <c r="JW116" s="3"/>
      <c r="JX116" s="6"/>
      <c r="JY116" s="8"/>
      <c r="KK116" s="9"/>
      <c r="KM116" s="16"/>
      <c r="KN116" s="16"/>
      <c r="KP116" s="3"/>
      <c r="KQ116" s="3"/>
      <c r="KR116" s="6"/>
      <c r="KS116" s="8"/>
      <c r="LE116" s="9"/>
      <c r="LG116" s="16"/>
      <c r="LH116" s="16"/>
      <c r="LJ116" s="3"/>
      <c r="LK116" s="3"/>
      <c r="LL116" s="6"/>
      <c r="LM116" s="8"/>
      <c r="LY116" s="9"/>
      <c r="MA116" s="16"/>
      <c r="MB116" s="16"/>
      <c r="MD116" s="3"/>
      <c r="ME116" s="3"/>
      <c r="MF116" s="6"/>
      <c r="MG116" s="8"/>
      <c r="MS116" s="9"/>
      <c r="MU116" s="16"/>
      <c r="MV116" s="16"/>
      <c r="MX116" s="3"/>
      <c r="MY116" s="3"/>
      <c r="MZ116" s="6"/>
      <c r="NA116" s="8"/>
      <c r="NM116" s="9"/>
      <c r="NO116" s="16"/>
      <c r="NP116" s="16"/>
      <c r="NR116" s="3"/>
      <c r="NS116" s="3"/>
      <c r="NT116" s="6"/>
      <c r="NU116" s="8"/>
      <c r="OG116" s="9"/>
      <c r="OI116" s="16"/>
      <c r="OJ116" s="16"/>
      <c r="OL116" s="3"/>
      <c r="OM116" s="3"/>
      <c r="ON116" s="6"/>
      <c r="OO116" s="8"/>
      <c r="PA116" s="9"/>
      <c r="PC116" s="16"/>
      <c r="PD116" s="16"/>
    </row>
    <row r="117" spans="1:420" ht="259.2" x14ac:dyDescent="0.3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9" t="s">
        <v>8315</v>
      </c>
      <c r="R117" t="s">
        <v>8316</v>
      </c>
      <c r="S117" s="16">
        <v>41898.168125000004</v>
      </c>
      <c r="T117" s="16">
        <v>41913.165972222225</v>
      </c>
      <c r="V117" s="3"/>
      <c r="W117" s="3"/>
      <c r="X117" s="6"/>
      <c r="Y117" s="8"/>
      <c r="AK117" s="9"/>
      <c r="AM117" s="16"/>
      <c r="AN117" s="16"/>
      <c r="AP117" s="3"/>
      <c r="AQ117" s="3"/>
      <c r="AR117" s="6"/>
      <c r="AS117" s="8"/>
      <c r="BE117" s="9"/>
      <c r="BG117" s="16"/>
      <c r="BH117" s="16"/>
      <c r="BJ117" s="3"/>
      <c r="BK117" s="3"/>
      <c r="BL117" s="6"/>
      <c r="BM117" s="8"/>
      <c r="BY117" s="9"/>
      <c r="CA117" s="16"/>
      <c r="CB117" s="16"/>
      <c r="CD117" s="3"/>
      <c r="CE117" s="3"/>
      <c r="CF117" s="6"/>
      <c r="CG117" s="8"/>
      <c r="CS117" s="9"/>
      <c r="CU117" s="16"/>
      <c r="CV117" s="16"/>
      <c r="CX117" s="3"/>
      <c r="CY117" s="3"/>
      <c r="CZ117" s="6"/>
      <c r="DA117" s="8"/>
      <c r="DM117" s="9"/>
      <c r="DO117" s="16"/>
      <c r="DP117" s="16"/>
      <c r="DR117" s="3"/>
      <c r="DS117" s="3"/>
      <c r="DT117" s="6"/>
      <c r="DU117" s="8"/>
      <c r="EG117" s="9"/>
      <c r="EI117" s="16"/>
      <c r="EJ117" s="16"/>
      <c r="EL117" s="3"/>
      <c r="EM117" s="3"/>
      <c r="EN117" s="6"/>
      <c r="EO117" s="8"/>
      <c r="FA117" s="9"/>
      <c r="FC117" s="16"/>
      <c r="FD117" s="16"/>
      <c r="FF117" s="3"/>
      <c r="FG117" s="3"/>
      <c r="FH117" s="6"/>
      <c r="FI117" s="8"/>
      <c r="FU117" s="9"/>
      <c r="FW117" s="16"/>
      <c r="FX117" s="16"/>
      <c r="FZ117" s="3"/>
      <c r="GA117" s="3"/>
      <c r="GB117" s="6"/>
      <c r="GC117" s="8"/>
      <c r="GO117" s="9"/>
      <c r="GQ117" s="16"/>
      <c r="GR117" s="16"/>
      <c r="GT117" s="3"/>
      <c r="GU117" s="3"/>
      <c r="GV117" s="6"/>
      <c r="GW117" s="8"/>
      <c r="HI117" s="9"/>
      <c r="HK117" s="16"/>
      <c r="HL117" s="16"/>
      <c r="HN117" s="3"/>
      <c r="HO117" s="3"/>
      <c r="HP117" s="6"/>
      <c r="HQ117" s="8"/>
      <c r="IC117" s="9"/>
      <c r="IE117" s="16"/>
      <c r="IF117" s="16"/>
      <c r="IH117" s="3"/>
      <c r="II117" s="3"/>
      <c r="IJ117" s="6"/>
      <c r="IK117" s="8"/>
      <c r="IW117" s="9"/>
      <c r="IY117" s="16"/>
      <c r="IZ117" s="16"/>
      <c r="JB117" s="3"/>
      <c r="JC117" s="3"/>
      <c r="JD117" s="6"/>
      <c r="JE117" s="8"/>
      <c r="JQ117" s="9"/>
      <c r="JS117" s="16"/>
      <c r="JT117" s="16"/>
      <c r="JV117" s="3"/>
      <c r="JW117" s="3"/>
      <c r="JX117" s="6"/>
      <c r="JY117" s="8"/>
      <c r="KK117" s="9"/>
      <c r="KM117" s="16"/>
      <c r="KN117" s="16"/>
      <c r="KP117" s="3"/>
      <c r="KQ117" s="3"/>
      <c r="KR117" s="6"/>
      <c r="KS117" s="8"/>
      <c r="LE117" s="9"/>
      <c r="LG117" s="16"/>
      <c r="LH117" s="16"/>
      <c r="LJ117" s="3"/>
      <c r="LK117" s="3"/>
      <c r="LL117" s="6"/>
      <c r="LM117" s="8"/>
      <c r="LY117" s="9"/>
      <c r="MA117" s="16"/>
      <c r="MB117" s="16"/>
      <c r="MD117" s="3"/>
      <c r="ME117" s="3"/>
      <c r="MF117" s="6"/>
      <c r="MG117" s="8"/>
      <c r="MS117" s="9"/>
      <c r="MU117" s="16"/>
      <c r="MV117" s="16"/>
      <c r="MX117" s="3"/>
      <c r="MY117" s="3"/>
      <c r="MZ117" s="6"/>
      <c r="NA117" s="8"/>
      <c r="NM117" s="9"/>
      <c r="NO117" s="16"/>
      <c r="NP117" s="16"/>
      <c r="NR117" s="3"/>
      <c r="NS117" s="3"/>
      <c r="NT117" s="6"/>
      <c r="NU117" s="8"/>
      <c r="OG117" s="9"/>
      <c r="OI117" s="16"/>
      <c r="OJ117" s="16"/>
      <c r="OL117" s="3"/>
      <c r="OM117" s="3"/>
      <c r="ON117" s="6"/>
      <c r="OO117" s="8"/>
      <c r="PA117" s="9"/>
      <c r="PC117" s="16"/>
      <c r="PD117" s="16"/>
    </row>
    <row r="118" spans="1:420" ht="216" x14ac:dyDescent="0.3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9" t="s">
        <v>8315</v>
      </c>
      <c r="R118" t="s">
        <v>8316</v>
      </c>
      <c r="S118" s="16">
        <v>42446.943831018521</v>
      </c>
      <c r="T118" s="16">
        <v>42476.943831018521</v>
      </c>
      <c r="V118" s="3"/>
      <c r="W118" s="3"/>
      <c r="X118" s="6"/>
      <c r="Y118" s="8"/>
      <c r="AK118" s="9"/>
      <c r="AM118" s="16"/>
      <c r="AN118" s="16"/>
      <c r="AP118" s="3"/>
      <c r="AQ118" s="3"/>
      <c r="AR118" s="6"/>
      <c r="AS118" s="8"/>
      <c r="BE118" s="9"/>
      <c r="BG118" s="16"/>
      <c r="BH118" s="16"/>
      <c r="BJ118" s="3"/>
      <c r="BK118" s="3"/>
      <c r="BL118" s="6"/>
      <c r="BM118" s="8"/>
      <c r="BY118" s="9"/>
      <c r="CA118" s="16"/>
      <c r="CB118" s="16"/>
      <c r="CD118" s="3"/>
      <c r="CE118" s="3"/>
      <c r="CF118" s="6"/>
      <c r="CG118" s="8"/>
      <c r="CS118" s="9"/>
      <c r="CU118" s="16"/>
      <c r="CV118" s="16"/>
      <c r="CX118" s="3"/>
      <c r="CY118" s="3"/>
      <c r="CZ118" s="6"/>
      <c r="DA118" s="8"/>
      <c r="DM118" s="9"/>
      <c r="DO118" s="16"/>
      <c r="DP118" s="16"/>
      <c r="DR118" s="3"/>
      <c r="DS118" s="3"/>
      <c r="DT118" s="6"/>
      <c r="DU118" s="8"/>
      <c r="EG118" s="9"/>
      <c r="EI118" s="16"/>
      <c r="EJ118" s="16"/>
      <c r="EL118" s="3"/>
      <c r="EM118" s="3"/>
      <c r="EN118" s="6"/>
      <c r="EO118" s="8"/>
      <c r="FA118" s="9"/>
      <c r="FC118" s="16"/>
      <c r="FD118" s="16"/>
      <c r="FF118" s="3"/>
      <c r="FG118" s="3"/>
      <c r="FH118" s="6"/>
      <c r="FI118" s="8"/>
      <c r="FU118" s="9"/>
      <c r="FW118" s="16"/>
      <c r="FX118" s="16"/>
      <c r="FZ118" s="3"/>
      <c r="GA118" s="3"/>
      <c r="GB118" s="6"/>
      <c r="GC118" s="8"/>
      <c r="GO118" s="9"/>
      <c r="GQ118" s="16"/>
      <c r="GR118" s="16"/>
      <c r="GT118" s="3"/>
      <c r="GU118" s="3"/>
      <c r="GV118" s="6"/>
      <c r="GW118" s="8"/>
      <c r="HI118" s="9"/>
      <c r="HK118" s="16"/>
      <c r="HL118" s="16"/>
      <c r="HN118" s="3"/>
      <c r="HO118" s="3"/>
      <c r="HP118" s="6"/>
      <c r="HQ118" s="8"/>
      <c r="IC118" s="9"/>
      <c r="IE118" s="16"/>
      <c r="IF118" s="16"/>
      <c r="IH118" s="3"/>
      <c r="II118" s="3"/>
      <c r="IJ118" s="6"/>
      <c r="IK118" s="8"/>
      <c r="IW118" s="9"/>
      <c r="IY118" s="16"/>
      <c r="IZ118" s="16"/>
      <c r="JB118" s="3"/>
      <c r="JC118" s="3"/>
      <c r="JD118" s="6"/>
      <c r="JE118" s="8"/>
      <c r="JQ118" s="9"/>
      <c r="JS118" s="16"/>
      <c r="JT118" s="16"/>
      <c r="JV118" s="3"/>
      <c r="JW118" s="3"/>
      <c r="JX118" s="6"/>
      <c r="JY118" s="8"/>
      <c r="KK118" s="9"/>
      <c r="KM118" s="16"/>
      <c r="KN118" s="16"/>
      <c r="KP118" s="3"/>
      <c r="KQ118" s="3"/>
      <c r="KR118" s="6"/>
      <c r="KS118" s="8"/>
      <c r="LE118" s="9"/>
      <c r="LG118" s="16"/>
      <c r="LH118" s="16"/>
      <c r="LJ118" s="3"/>
      <c r="LK118" s="3"/>
      <c r="LL118" s="6"/>
      <c r="LM118" s="8"/>
      <c r="LY118" s="9"/>
      <c r="MA118" s="16"/>
      <c r="MB118" s="16"/>
      <c r="MD118" s="3"/>
      <c r="ME118" s="3"/>
      <c r="MF118" s="6"/>
      <c r="MG118" s="8"/>
      <c r="MS118" s="9"/>
      <c r="MU118" s="16"/>
      <c r="MV118" s="16"/>
      <c r="MX118" s="3"/>
      <c r="MY118" s="3"/>
      <c r="MZ118" s="6"/>
      <c r="NA118" s="8"/>
      <c r="NM118" s="9"/>
      <c r="NO118" s="16"/>
      <c r="NP118" s="16"/>
      <c r="NR118" s="3"/>
      <c r="NS118" s="3"/>
      <c r="NT118" s="6"/>
      <c r="NU118" s="8"/>
      <c r="OG118" s="9"/>
      <c r="OI118" s="16"/>
      <c r="OJ118" s="16"/>
      <c r="OL118" s="3"/>
      <c r="OM118" s="3"/>
      <c r="ON118" s="6"/>
      <c r="OO118" s="8"/>
      <c r="PA118" s="9"/>
      <c r="PC118" s="16"/>
      <c r="PD118" s="16"/>
    </row>
    <row r="119" spans="1:420" ht="201.6" x14ac:dyDescent="0.3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9" t="s">
        <v>8315</v>
      </c>
      <c r="R119" t="s">
        <v>8316</v>
      </c>
      <c r="S119" s="16">
        <v>42463.81385416667</v>
      </c>
      <c r="T119" s="16">
        <v>42494.165972222225</v>
      </c>
      <c r="V119" s="3"/>
      <c r="W119" s="3"/>
      <c r="X119" s="6"/>
      <c r="Y119" s="8"/>
      <c r="AK119" s="9"/>
      <c r="AM119" s="16"/>
      <c r="AN119" s="16"/>
      <c r="AP119" s="3"/>
      <c r="AQ119" s="3"/>
      <c r="AR119" s="6"/>
      <c r="AS119" s="8"/>
      <c r="BE119" s="9"/>
      <c r="BG119" s="16"/>
      <c r="BH119" s="16"/>
      <c r="BJ119" s="3"/>
      <c r="BK119" s="3"/>
      <c r="BL119" s="6"/>
      <c r="BM119" s="8"/>
      <c r="BY119" s="9"/>
      <c r="CA119" s="16"/>
      <c r="CB119" s="16"/>
      <c r="CD119" s="3"/>
      <c r="CE119" s="3"/>
      <c r="CF119" s="6"/>
      <c r="CG119" s="8"/>
      <c r="CS119" s="9"/>
      <c r="CU119" s="16"/>
      <c r="CV119" s="16"/>
      <c r="CX119" s="3"/>
      <c r="CY119" s="3"/>
      <c r="CZ119" s="6"/>
      <c r="DA119" s="8"/>
      <c r="DM119" s="9"/>
      <c r="DO119" s="16"/>
      <c r="DP119" s="16"/>
      <c r="DR119" s="3"/>
      <c r="DS119" s="3"/>
      <c r="DT119" s="6"/>
      <c r="DU119" s="8"/>
      <c r="EG119" s="9"/>
      <c r="EI119" s="16"/>
      <c r="EJ119" s="16"/>
      <c r="EL119" s="3"/>
      <c r="EM119" s="3"/>
      <c r="EN119" s="6"/>
      <c r="EO119" s="8"/>
      <c r="FA119" s="9"/>
      <c r="FC119" s="16"/>
      <c r="FD119" s="16"/>
      <c r="FF119" s="3"/>
      <c r="FG119" s="3"/>
      <c r="FH119" s="6"/>
      <c r="FI119" s="8"/>
      <c r="FU119" s="9"/>
      <c r="FW119" s="16"/>
      <c r="FX119" s="16"/>
      <c r="FZ119" s="3"/>
      <c r="GA119" s="3"/>
      <c r="GB119" s="6"/>
      <c r="GC119" s="8"/>
      <c r="GO119" s="9"/>
      <c r="GQ119" s="16"/>
      <c r="GR119" s="16"/>
      <c r="GT119" s="3"/>
      <c r="GU119" s="3"/>
      <c r="GV119" s="6"/>
      <c r="GW119" s="8"/>
      <c r="HI119" s="9"/>
      <c r="HK119" s="16"/>
      <c r="HL119" s="16"/>
      <c r="HN119" s="3"/>
      <c r="HO119" s="3"/>
      <c r="HP119" s="6"/>
      <c r="HQ119" s="8"/>
      <c r="IC119" s="9"/>
      <c r="IE119" s="16"/>
      <c r="IF119" s="16"/>
      <c r="IH119" s="3"/>
      <c r="II119" s="3"/>
      <c r="IJ119" s="6"/>
      <c r="IK119" s="8"/>
      <c r="IW119" s="9"/>
      <c r="IY119" s="16"/>
      <c r="IZ119" s="16"/>
      <c r="JB119" s="3"/>
      <c r="JC119" s="3"/>
      <c r="JD119" s="6"/>
      <c r="JE119" s="8"/>
      <c r="JQ119" s="9"/>
      <c r="JS119" s="16"/>
      <c r="JT119" s="16"/>
      <c r="JV119" s="3"/>
      <c r="JW119" s="3"/>
      <c r="JX119" s="6"/>
      <c r="JY119" s="8"/>
      <c r="KK119" s="9"/>
      <c r="KM119" s="16"/>
      <c r="KN119" s="16"/>
      <c r="KP119" s="3"/>
      <c r="KQ119" s="3"/>
      <c r="KR119" s="6"/>
      <c r="KS119" s="8"/>
      <c r="LE119" s="9"/>
      <c r="LG119" s="16"/>
      <c r="LH119" s="16"/>
      <c r="LJ119" s="3"/>
      <c r="LK119" s="3"/>
      <c r="LL119" s="6"/>
      <c r="LM119" s="8"/>
      <c r="LY119" s="9"/>
      <c r="MA119" s="16"/>
      <c r="MB119" s="16"/>
      <c r="MD119" s="3"/>
      <c r="ME119" s="3"/>
      <c r="MF119" s="6"/>
      <c r="MG119" s="8"/>
      <c r="MS119" s="9"/>
      <c r="MU119" s="16"/>
      <c r="MV119" s="16"/>
      <c r="MX119" s="3"/>
      <c r="MY119" s="3"/>
      <c r="MZ119" s="6"/>
      <c r="NA119" s="8"/>
      <c r="NM119" s="9"/>
      <c r="NO119" s="16"/>
      <c r="NP119" s="16"/>
      <c r="NR119" s="3"/>
      <c r="NS119" s="3"/>
      <c r="NT119" s="6"/>
      <c r="NU119" s="8"/>
      <c r="OG119" s="9"/>
      <c r="OI119" s="16"/>
      <c r="OJ119" s="16"/>
      <c r="OL119" s="3"/>
      <c r="OM119" s="3"/>
      <c r="ON119" s="6"/>
      <c r="OO119" s="8"/>
      <c r="PA119" s="9"/>
      <c r="PC119" s="16"/>
      <c r="PD119" s="16"/>
    </row>
    <row r="120" spans="1:420" ht="216" x14ac:dyDescent="0.3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9" t="s">
        <v>8315</v>
      </c>
      <c r="R120" t="s">
        <v>8316</v>
      </c>
      <c r="S120" s="16">
        <v>42766.805034722223</v>
      </c>
      <c r="T120" s="16">
        <v>42796.805034722223</v>
      </c>
      <c r="V120" s="3"/>
      <c r="W120" s="3"/>
      <c r="X120" s="6"/>
      <c r="Y120" s="8"/>
      <c r="AK120" s="9"/>
      <c r="AM120" s="16"/>
      <c r="AN120" s="16"/>
      <c r="AP120" s="3"/>
      <c r="AQ120" s="3"/>
      <c r="AR120" s="6"/>
      <c r="AS120" s="8"/>
      <c r="BE120" s="9"/>
      <c r="BG120" s="16"/>
      <c r="BH120" s="16"/>
      <c r="BJ120" s="3"/>
      <c r="BK120" s="3"/>
      <c r="BL120" s="6"/>
      <c r="BM120" s="8"/>
      <c r="BY120" s="9"/>
      <c r="CA120" s="16"/>
      <c r="CB120" s="16"/>
      <c r="CD120" s="3"/>
      <c r="CE120" s="3"/>
      <c r="CF120" s="6"/>
      <c r="CG120" s="8"/>
      <c r="CS120" s="9"/>
      <c r="CU120" s="16"/>
      <c r="CV120" s="16"/>
      <c r="CX120" s="3"/>
      <c r="CY120" s="3"/>
      <c r="CZ120" s="6"/>
      <c r="DA120" s="8"/>
      <c r="DM120" s="9"/>
      <c r="DO120" s="16"/>
      <c r="DP120" s="16"/>
      <c r="DR120" s="3"/>
      <c r="DS120" s="3"/>
      <c r="DT120" s="6"/>
      <c r="DU120" s="8"/>
      <c r="EG120" s="9"/>
      <c r="EI120" s="16"/>
      <c r="EJ120" s="16"/>
      <c r="EL120" s="3"/>
      <c r="EM120" s="3"/>
      <c r="EN120" s="6"/>
      <c r="EO120" s="8"/>
      <c r="FA120" s="9"/>
      <c r="FC120" s="16"/>
      <c r="FD120" s="16"/>
      <c r="FF120" s="3"/>
      <c r="FG120" s="3"/>
      <c r="FH120" s="6"/>
      <c r="FI120" s="8"/>
      <c r="FU120" s="9"/>
      <c r="FW120" s="16"/>
      <c r="FX120" s="16"/>
      <c r="FZ120" s="3"/>
      <c r="GA120" s="3"/>
      <c r="GB120" s="6"/>
      <c r="GC120" s="8"/>
      <c r="GO120" s="9"/>
      <c r="GQ120" s="16"/>
      <c r="GR120" s="16"/>
      <c r="GT120" s="3"/>
      <c r="GU120" s="3"/>
      <c r="GV120" s="6"/>
      <c r="GW120" s="8"/>
      <c r="HI120" s="9"/>
      <c r="HK120" s="16"/>
      <c r="HL120" s="16"/>
      <c r="HN120" s="3"/>
      <c r="HO120" s="3"/>
      <c r="HP120" s="6"/>
      <c r="HQ120" s="8"/>
      <c r="IC120" s="9"/>
      <c r="IE120" s="16"/>
      <c r="IF120" s="16"/>
      <c r="IH120" s="3"/>
      <c r="II120" s="3"/>
      <c r="IJ120" s="6"/>
      <c r="IK120" s="8"/>
      <c r="IW120" s="9"/>
      <c r="IY120" s="16"/>
      <c r="IZ120" s="16"/>
      <c r="JB120" s="3"/>
      <c r="JC120" s="3"/>
      <c r="JD120" s="6"/>
      <c r="JE120" s="8"/>
      <c r="JQ120" s="9"/>
      <c r="JS120" s="16"/>
      <c r="JT120" s="16"/>
      <c r="JV120" s="3"/>
      <c r="JW120" s="3"/>
      <c r="JX120" s="6"/>
      <c r="JY120" s="8"/>
      <c r="KK120" s="9"/>
      <c r="KM120" s="16"/>
      <c r="KN120" s="16"/>
      <c r="KP120" s="3"/>
      <c r="KQ120" s="3"/>
      <c r="KR120" s="6"/>
      <c r="KS120" s="8"/>
      <c r="LE120" s="9"/>
      <c r="LG120" s="16"/>
      <c r="LH120" s="16"/>
      <c r="LJ120" s="3"/>
      <c r="LK120" s="3"/>
      <c r="LL120" s="6"/>
      <c r="LM120" s="8"/>
      <c r="LY120" s="9"/>
      <c r="MA120" s="16"/>
      <c r="MB120" s="16"/>
      <c r="MD120" s="3"/>
      <c r="ME120" s="3"/>
      <c r="MF120" s="6"/>
      <c r="MG120" s="8"/>
      <c r="MS120" s="9"/>
      <c r="MU120" s="16"/>
      <c r="MV120" s="16"/>
      <c r="MX120" s="3"/>
      <c r="MY120" s="3"/>
      <c r="MZ120" s="6"/>
      <c r="NA120" s="8"/>
      <c r="NM120" s="9"/>
      <c r="NO120" s="16"/>
      <c r="NP120" s="16"/>
      <c r="NR120" s="3"/>
      <c r="NS120" s="3"/>
      <c r="NT120" s="6"/>
      <c r="NU120" s="8"/>
      <c r="OG120" s="9"/>
      <c r="OI120" s="16"/>
      <c r="OJ120" s="16"/>
      <c r="OL120" s="3"/>
      <c r="OM120" s="3"/>
      <c r="ON120" s="6"/>
      <c r="OO120" s="8"/>
      <c r="PA120" s="9"/>
      <c r="PC120" s="16"/>
      <c r="PD120" s="16"/>
    </row>
    <row r="121" spans="1:420" ht="273.60000000000002" x14ac:dyDescent="0.3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9" t="s">
        <v>8315</v>
      </c>
      <c r="R121" t="s">
        <v>8316</v>
      </c>
      <c r="S121" s="16">
        <v>42522.347812499997</v>
      </c>
      <c r="T121" s="16">
        <v>42552.347812499997</v>
      </c>
      <c r="V121" s="3"/>
      <c r="W121" s="3"/>
      <c r="X121" s="6"/>
      <c r="Y121" s="8"/>
      <c r="AK121" s="9"/>
      <c r="AM121" s="16"/>
      <c r="AN121" s="16"/>
      <c r="AP121" s="3"/>
      <c r="AQ121" s="3"/>
      <c r="AR121" s="6"/>
      <c r="AS121" s="8"/>
      <c r="BE121" s="9"/>
      <c r="BG121" s="16"/>
      <c r="BH121" s="16"/>
      <c r="BJ121" s="3"/>
      <c r="BK121" s="3"/>
      <c r="BL121" s="6"/>
      <c r="BM121" s="8"/>
      <c r="BY121" s="9"/>
      <c r="CA121" s="16"/>
      <c r="CB121" s="16"/>
      <c r="CD121" s="3"/>
      <c r="CE121" s="3"/>
      <c r="CF121" s="6"/>
      <c r="CG121" s="8"/>
      <c r="CS121" s="9"/>
      <c r="CU121" s="16"/>
      <c r="CV121" s="16"/>
      <c r="CX121" s="3"/>
      <c r="CY121" s="3"/>
      <c r="CZ121" s="6"/>
      <c r="DA121" s="8"/>
      <c r="DM121" s="9"/>
      <c r="DO121" s="16"/>
      <c r="DP121" s="16"/>
      <c r="DR121" s="3"/>
      <c r="DS121" s="3"/>
      <c r="DT121" s="6"/>
      <c r="DU121" s="8"/>
      <c r="EG121" s="9"/>
      <c r="EI121" s="16"/>
      <c r="EJ121" s="16"/>
      <c r="EL121" s="3"/>
      <c r="EM121" s="3"/>
      <c r="EN121" s="6"/>
      <c r="EO121" s="8"/>
      <c r="FA121" s="9"/>
      <c r="FC121" s="16"/>
      <c r="FD121" s="16"/>
      <c r="FF121" s="3"/>
      <c r="FG121" s="3"/>
      <c r="FH121" s="6"/>
      <c r="FI121" s="8"/>
      <c r="FU121" s="9"/>
      <c r="FW121" s="16"/>
      <c r="FX121" s="16"/>
      <c r="FZ121" s="3"/>
      <c r="GA121" s="3"/>
      <c r="GB121" s="6"/>
      <c r="GC121" s="8"/>
      <c r="GO121" s="9"/>
      <c r="GQ121" s="16"/>
      <c r="GR121" s="16"/>
      <c r="GT121" s="3"/>
      <c r="GU121" s="3"/>
      <c r="GV121" s="6"/>
      <c r="GW121" s="8"/>
      <c r="HI121" s="9"/>
      <c r="HK121" s="16"/>
      <c r="HL121" s="16"/>
      <c r="HN121" s="3"/>
      <c r="HO121" s="3"/>
      <c r="HP121" s="6"/>
      <c r="HQ121" s="8"/>
      <c r="IC121" s="9"/>
      <c r="IE121" s="16"/>
      <c r="IF121" s="16"/>
      <c r="IH121" s="3"/>
      <c r="II121" s="3"/>
      <c r="IJ121" s="6"/>
      <c r="IK121" s="8"/>
      <c r="IW121" s="9"/>
      <c r="IY121" s="16"/>
      <c r="IZ121" s="16"/>
      <c r="JB121" s="3"/>
      <c r="JC121" s="3"/>
      <c r="JD121" s="6"/>
      <c r="JE121" s="8"/>
      <c r="JQ121" s="9"/>
      <c r="JS121" s="16"/>
      <c r="JT121" s="16"/>
      <c r="JV121" s="3"/>
      <c r="JW121" s="3"/>
      <c r="JX121" s="6"/>
      <c r="JY121" s="8"/>
      <c r="KK121" s="9"/>
      <c r="KM121" s="16"/>
      <c r="KN121" s="16"/>
      <c r="KP121" s="3"/>
      <c r="KQ121" s="3"/>
      <c r="KR121" s="6"/>
      <c r="KS121" s="8"/>
      <c r="LE121" s="9"/>
      <c r="LG121" s="16"/>
      <c r="LH121" s="16"/>
      <c r="LJ121" s="3"/>
      <c r="LK121" s="3"/>
      <c r="LL121" s="6"/>
      <c r="LM121" s="8"/>
      <c r="LY121" s="9"/>
      <c r="MA121" s="16"/>
      <c r="MB121" s="16"/>
      <c r="MD121" s="3"/>
      <c r="ME121" s="3"/>
      <c r="MF121" s="6"/>
      <c r="MG121" s="8"/>
      <c r="MS121" s="9"/>
      <c r="MU121" s="16"/>
      <c r="MV121" s="16"/>
      <c r="MX121" s="3"/>
      <c r="MY121" s="3"/>
      <c r="MZ121" s="6"/>
      <c r="NA121" s="8"/>
      <c r="NM121" s="9"/>
      <c r="NO121" s="16"/>
      <c r="NP121" s="16"/>
      <c r="NR121" s="3"/>
      <c r="NS121" s="3"/>
      <c r="NT121" s="6"/>
      <c r="NU121" s="8"/>
      <c r="OG121" s="9"/>
      <c r="OI121" s="16"/>
      <c r="OJ121" s="16"/>
      <c r="OL121" s="3"/>
      <c r="OM121" s="3"/>
      <c r="ON121" s="6"/>
      <c r="OO121" s="8"/>
      <c r="PA121" s="9"/>
      <c r="PC121" s="16"/>
      <c r="PD121" s="16"/>
    </row>
    <row r="122" spans="1:420" ht="244.8" x14ac:dyDescent="0.3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9" t="s">
        <v>8315</v>
      </c>
      <c r="R122" t="s">
        <v>8316</v>
      </c>
      <c r="S122" s="16">
        <v>42702.917048611111</v>
      </c>
      <c r="T122" s="16">
        <v>42732.917048611111</v>
      </c>
      <c r="V122" s="3"/>
      <c r="W122" s="3"/>
      <c r="X122" s="6"/>
      <c r="Y122" s="8"/>
      <c r="AK122" s="9"/>
      <c r="AM122" s="16"/>
      <c r="AN122" s="16"/>
      <c r="AP122" s="3"/>
      <c r="AQ122" s="3"/>
      <c r="AR122" s="6"/>
      <c r="AS122" s="8"/>
      <c r="BE122" s="9"/>
      <c r="BG122" s="16"/>
      <c r="BH122" s="16"/>
      <c r="BJ122" s="3"/>
      <c r="BK122" s="3"/>
      <c r="BL122" s="6"/>
      <c r="BM122" s="8"/>
      <c r="BY122" s="9"/>
      <c r="CA122" s="16"/>
      <c r="CB122" s="16"/>
      <c r="CD122" s="3"/>
      <c r="CE122" s="3"/>
      <c r="CF122" s="6"/>
      <c r="CG122" s="8"/>
      <c r="CS122" s="9"/>
      <c r="CU122" s="16"/>
      <c r="CV122" s="16"/>
      <c r="CX122" s="3"/>
      <c r="CY122" s="3"/>
      <c r="CZ122" s="6"/>
      <c r="DA122" s="8"/>
      <c r="DM122" s="9"/>
      <c r="DO122" s="16"/>
      <c r="DP122" s="16"/>
      <c r="DR122" s="3"/>
      <c r="DS122" s="3"/>
      <c r="DT122" s="6"/>
      <c r="DU122" s="8"/>
      <c r="EG122" s="9"/>
      <c r="EI122" s="16"/>
      <c r="EJ122" s="16"/>
      <c r="EL122" s="3"/>
      <c r="EM122" s="3"/>
      <c r="EN122" s="6"/>
      <c r="EO122" s="8"/>
      <c r="FA122" s="9"/>
      <c r="FC122" s="16"/>
      <c r="FD122" s="16"/>
      <c r="FF122" s="3"/>
      <c r="FG122" s="3"/>
      <c r="FH122" s="6"/>
      <c r="FI122" s="8"/>
      <c r="FU122" s="9"/>
      <c r="FW122" s="16"/>
      <c r="FX122" s="16"/>
      <c r="FZ122" s="3"/>
      <c r="GA122" s="3"/>
      <c r="GB122" s="6"/>
      <c r="GC122" s="8"/>
      <c r="GO122" s="9"/>
      <c r="GQ122" s="16"/>
      <c r="GR122" s="16"/>
      <c r="GT122" s="3"/>
      <c r="GU122" s="3"/>
      <c r="GV122" s="6"/>
      <c r="GW122" s="8"/>
      <c r="HI122" s="9"/>
      <c r="HK122" s="16"/>
      <c r="HL122" s="16"/>
      <c r="HN122" s="3"/>
      <c r="HO122" s="3"/>
      <c r="HP122" s="6"/>
      <c r="HQ122" s="8"/>
      <c r="IC122" s="9"/>
      <c r="IE122" s="16"/>
      <c r="IF122" s="16"/>
      <c r="IH122" s="3"/>
      <c r="II122" s="3"/>
      <c r="IJ122" s="6"/>
      <c r="IK122" s="8"/>
      <c r="IW122" s="9"/>
      <c r="IY122" s="16"/>
      <c r="IZ122" s="16"/>
      <c r="JB122" s="3"/>
      <c r="JC122" s="3"/>
      <c r="JD122" s="6"/>
      <c r="JE122" s="8"/>
      <c r="JQ122" s="9"/>
      <c r="JS122" s="16"/>
      <c r="JT122" s="16"/>
      <c r="JV122" s="3"/>
      <c r="JW122" s="3"/>
      <c r="JX122" s="6"/>
      <c r="JY122" s="8"/>
      <c r="KK122" s="9"/>
      <c r="KM122" s="16"/>
      <c r="KN122" s="16"/>
      <c r="KP122" s="3"/>
      <c r="KQ122" s="3"/>
      <c r="KR122" s="6"/>
      <c r="KS122" s="8"/>
      <c r="LE122" s="9"/>
      <c r="LG122" s="16"/>
      <c r="LH122" s="16"/>
      <c r="LJ122" s="3"/>
      <c r="LK122" s="3"/>
      <c r="LL122" s="6"/>
      <c r="LM122" s="8"/>
      <c r="LY122" s="9"/>
      <c r="MA122" s="16"/>
      <c r="MB122" s="16"/>
      <c r="MD122" s="3"/>
      <c r="ME122" s="3"/>
      <c r="MF122" s="6"/>
      <c r="MG122" s="8"/>
      <c r="MS122" s="9"/>
      <c r="MU122" s="16"/>
      <c r="MV122" s="16"/>
      <c r="MX122" s="3"/>
      <c r="MY122" s="3"/>
      <c r="MZ122" s="6"/>
      <c r="NA122" s="8"/>
      <c r="NM122" s="9"/>
      <c r="NO122" s="16"/>
      <c r="NP122" s="16"/>
      <c r="NR122" s="3"/>
      <c r="NS122" s="3"/>
      <c r="NT122" s="6"/>
      <c r="NU122" s="8"/>
      <c r="OG122" s="9"/>
      <c r="OI122" s="16"/>
      <c r="OJ122" s="16"/>
      <c r="OL122" s="3"/>
      <c r="OM122" s="3"/>
      <c r="ON122" s="6"/>
      <c r="OO122" s="8"/>
      <c r="PA122" s="9"/>
      <c r="PC122" s="16"/>
      <c r="PD122" s="16"/>
    </row>
    <row r="123" spans="1:420" ht="129.6" x14ac:dyDescent="0.3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9" t="s">
        <v>8315</v>
      </c>
      <c r="R123" t="s">
        <v>8316</v>
      </c>
      <c r="S123" s="16">
        <v>42252.474351851852</v>
      </c>
      <c r="T123" s="16">
        <v>42276.165972222225</v>
      </c>
      <c r="V123" s="3"/>
      <c r="W123" s="3"/>
      <c r="X123" s="6"/>
      <c r="Y123" s="8"/>
      <c r="AK123" s="9"/>
      <c r="AM123" s="16"/>
      <c r="AN123" s="16"/>
      <c r="AP123" s="3"/>
      <c r="AQ123" s="3"/>
      <c r="AR123" s="6"/>
      <c r="AS123" s="8"/>
      <c r="BE123" s="9"/>
      <c r="BG123" s="16"/>
      <c r="BH123" s="16"/>
      <c r="BJ123" s="3"/>
      <c r="BK123" s="3"/>
      <c r="BL123" s="6"/>
      <c r="BM123" s="8"/>
      <c r="BY123" s="9"/>
      <c r="CA123" s="16"/>
      <c r="CB123" s="16"/>
      <c r="CD123" s="3"/>
      <c r="CE123" s="3"/>
      <c r="CF123" s="6"/>
      <c r="CG123" s="8"/>
      <c r="CS123" s="9"/>
      <c r="CU123" s="16"/>
      <c r="CV123" s="16"/>
      <c r="CX123" s="3"/>
      <c r="CY123" s="3"/>
      <c r="CZ123" s="6"/>
      <c r="DA123" s="8"/>
      <c r="DM123" s="9"/>
      <c r="DO123" s="16"/>
      <c r="DP123" s="16"/>
      <c r="DR123" s="3"/>
      <c r="DS123" s="3"/>
      <c r="DT123" s="6"/>
      <c r="DU123" s="8"/>
      <c r="EG123" s="9"/>
      <c r="EI123" s="16"/>
      <c r="EJ123" s="16"/>
      <c r="EL123" s="3"/>
      <c r="EM123" s="3"/>
      <c r="EN123" s="6"/>
      <c r="EO123" s="8"/>
      <c r="FA123" s="9"/>
      <c r="FC123" s="16"/>
      <c r="FD123" s="16"/>
      <c r="FF123" s="3"/>
      <c r="FG123" s="3"/>
      <c r="FH123" s="6"/>
      <c r="FI123" s="8"/>
      <c r="FU123" s="9"/>
      <c r="FW123" s="16"/>
      <c r="FX123" s="16"/>
      <c r="FZ123" s="3"/>
      <c r="GA123" s="3"/>
      <c r="GB123" s="6"/>
      <c r="GC123" s="8"/>
      <c r="GO123" s="9"/>
      <c r="GQ123" s="16"/>
      <c r="GR123" s="16"/>
      <c r="GT123" s="3"/>
      <c r="GU123" s="3"/>
      <c r="GV123" s="6"/>
      <c r="GW123" s="8"/>
      <c r="HI123" s="9"/>
      <c r="HK123" s="16"/>
      <c r="HL123" s="16"/>
      <c r="HN123" s="3"/>
      <c r="HO123" s="3"/>
      <c r="HP123" s="6"/>
      <c r="HQ123" s="8"/>
      <c r="IC123" s="9"/>
      <c r="IE123" s="16"/>
      <c r="IF123" s="16"/>
      <c r="IH123" s="3"/>
      <c r="II123" s="3"/>
      <c r="IJ123" s="6"/>
      <c r="IK123" s="8"/>
      <c r="IW123" s="9"/>
      <c r="IY123" s="16"/>
      <c r="IZ123" s="16"/>
      <c r="JB123" s="3"/>
      <c r="JC123" s="3"/>
      <c r="JD123" s="6"/>
      <c r="JE123" s="8"/>
      <c r="JQ123" s="9"/>
      <c r="JS123" s="16"/>
      <c r="JT123" s="16"/>
      <c r="JV123" s="3"/>
      <c r="JW123" s="3"/>
      <c r="JX123" s="6"/>
      <c r="JY123" s="8"/>
      <c r="KK123" s="9"/>
      <c r="KM123" s="16"/>
      <c r="KN123" s="16"/>
      <c r="KP123" s="3"/>
      <c r="KQ123" s="3"/>
      <c r="KR123" s="6"/>
      <c r="KS123" s="8"/>
      <c r="LE123" s="9"/>
      <c r="LG123" s="16"/>
      <c r="LH123" s="16"/>
      <c r="LJ123" s="3"/>
      <c r="LK123" s="3"/>
      <c r="LL123" s="6"/>
      <c r="LM123" s="8"/>
      <c r="LY123" s="9"/>
      <c r="MA123" s="16"/>
      <c r="MB123" s="16"/>
      <c r="MD123" s="3"/>
      <c r="ME123" s="3"/>
      <c r="MF123" s="6"/>
      <c r="MG123" s="8"/>
      <c r="MS123" s="9"/>
      <c r="MU123" s="16"/>
      <c r="MV123" s="16"/>
      <c r="MX123" s="3"/>
      <c r="MY123" s="3"/>
      <c r="MZ123" s="6"/>
      <c r="NA123" s="8"/>
      <c r="NM123" s="9"/>
      <c r="NO123" s="16"/>
      <c r="NP123" s="16"/>
      <c r="NR123" s="3"/>
      <c r="NS123" s="3"/>
      <c r="NT123" s="6"/>
      <c r="NU123" s="8"/>
      <c r="OG123" s="9"/>
      <c r="OI123" s="16"/>
      <c r="OJ123" s="16"/>
      <c r="OL123" s="3"/>
      <c r="OM123" s="3"/>
      <c r="ON123" s="6"/>
      <c r="OO123" s="8"/>
      <c r="PA123" s="9"/>
      <c r="PC123" s="16"/>
      <c r="PD123" s="16"/>
    </row>
    <row r="124" spans="1:420" ht="273.60000000000002" x14ac:dyDescent="0.3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9" t="s">
        <v>8315</v>
      </c>
      <c r="R124" t="s">
        <v>8316</v>
      </c>
      <c r="S124" s="16">
        <v>41893.324884259258</v>
      </c>
      <c r="T124" s="16">
        <v>41926.290972222225</v>
      </c>
      <c r="V124" s="3"/>
      <c r="W124" s="3"/>
      <c r="X124" s="6"/>
      <c r="Y124" s="8"/>
      <c r="AK124" s="9"/>
      <c r="AM124" s="16"/>
      <c r="AN124" s="16"/>
      <c r="AP124" s="3"/>
      <c r="AQ124" s="3"/>
      <c r="AR124" s="6"/>
      <c r="AS124" s="8"/>
      <c r="BE124" s="9"/>
      <c r="BG124" s="16"/>
      <c r="BH124" s="16"/>
      <c r="BJ124" s="3"/>
      <c r="BK124" s="3"/>
      <c r="BL124" s="6"/>
      <c r="BM124" s="8"/>
      <c r="BY124" s="9"/>
      <c r="CA124" s="16"/>
      <c r="CB124" s="16"/>
      <c r="CD124" s="3"/>
      <c r="CE124" s="3"/>
      <c r="CF124" s="6"/>
      <c r="CG124" s="8"/>
      <c r="CS124" s="9"/>
      <c r="CU124" s="16"/>
      <c r="CV124" s="16"/>
      <c r="CX124" s="3"/>
      <c r="CY124" s="3"/>
      <c r="CZ124" s="6"/>
      <c r="DA124" s="8"/>
      <c r="DM124" s="9"/>
      <c r="DO124" s="16"/>
      <c r="DP124" s="16"/>
      <c r="DR124" s="3"/>
      <c r="DS124" s="3"/>
      <c r="DT124" s="6"/>
      <c r="DU124" s="8"/>
      <c r="EG124" s="9"/>
      <c r="EI124" s="16"/>
      <c r="EJ124" s="16"/>
      <c r="EL124" s="3"/>
      <c r="EM124" s="3"/>
      <c r="EN124" s="6"/>
      <c r="EO124" s="8"/>
      <c r="FA124" s="9"/>
      <c r="FC124" s="16"/>
      <c r="FD124" s="16"/>
      <c r="FF124" s="3"/>
      <c r="FG124" s="3"/>
      <c r="FH124" s="6"/>
      <c r="FI124" s="8"/>
      <c r="FU124" s="9"/>
      <c r="FW124" s="16"/>
      <c r="FX124" s="16"/>
      <c r="FZ124" s="3"/>
      <c r="GA124" s="3"/>
      <c r="GB124" s="6"/>
      <c r="GC124" s="8"/>
      <c r="GO124" s="9"/>
      <c r="GQ124" s="16"/>
      <c r="GR124" s="16"/>
      <c r="GT124" s="3"/>
      <c r="GU124" s="3"/>
      <c r="GV124" s="6"/>
      <c r="GW124" s="8"/>
      <c r="HI124" s="9"/>
      <c r="HK124" s="16"/>
      <c r="HL124" s="16"/>
      <c r="HN124" s="3"/>
      <c r="HO124" s="3"/>
      <c r="HP124" s="6"/>
      <c r="HQ124" s="8"/>
      <c r="IC124" s="9"/>
      <c r="IE124" s="16"/>
      <c r="IF124" s="16"/>
      <c r="IH124" s="3"/>
      <c r="II124" s="3"/>
      <c r="IJ124" s="6"/>
      <c r="IK124" s="8"/>
      <c r="IW124" s="9"/>
      <c r="IY124" s="16"/>
      <c r="IZ124" s="16"/>
      <c r="JB124" s="3"/>
      <c r="JC124" s="3"/>
      <c r="JD124" s="6"/>
      <c r="JE124" s="8"/>
      <c r="JQ124" s="9"/>
      <c r="JS124" s="16"/>
      <c r="JT124" s="16"/>
      <c r="JV124" s="3"/>
      <c r="JW124" s="3"/>
      <c r="JX124" s="6"/>
      <c r="JY124" s="8"/>
      <c r="KK124" s="9"/>
      <c r="KM124" s="16"/>
      <c r="KN124" s="16"/>
      <c r="KP124" s="3"/>
      <c r="KQ124" s="3"/>
      <c r="KR124" s="6"/>
      <c r="KS124" s="8"/>
      <c r="LE124" s="9"/>
      <c r="LG124" s="16"/>
      <c r="LH124" s="16"/>
      <c r="LJ124" s="3"/>
      <c r="LK124" s="3"/>
      <c r="LL124" s="6"/>
      <c r="LM124" s="8"/>
      <c r="LY124" s="9"/>
      <c r="MA124" s="16"/>
      <c r="MB124" s="16"/>
      <c r="MD124" s="3"/>
      <c r="ME124" s="3"/>
      <c r="MF124" s="6"/>
      <c r="MG124" s="8"/>
      <c r="MS124" s="9"/>
      <c r="MU124" s="16"/>
      <c r="MV124" s="16"/>
      <c r="MX124" s="3"/>
      <c r="MY124" s="3"/>
      <c r="MZ124" s="6"/>
      <c r="NA124" s="8"/>
      <c r="NM124" s="9"/>
      <c r="NO124" s="16"/>
      <c r="NP124" s="16"/>
      <c r="NR124" s="3"/>
      <c r="NS124" s="3"/>
      <c r="NT124" s="6"/>
      <c r="NU124" s="8"/>
      <c r="OG124" s="9"/>
      <c r="OI124" s="16"/>
      <c r="OJ124" s="16"/>
      <c r="OL124" s="3"/>
      <c r="OM124" s="3"/>
      <c r="ON124" s="6"/>
      <c r="OO124" s="8"/>
      <c r="PA124" s="9"/>
      <c r="PC124" s="16"/>
      <c r="PD124" s="16"/>
    </row>
    <row r="125" spans="1:420" ht="115.2" x14ac:dyDescent="0.3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9" t="s">
        <v>8315</v>
      </c>
      <c r="R125" t="s">
        <v>8316</v>
      </c>
      <c r="S125" s="16">
        <v>41871.755694444444</v>
      </c>
      <c r="T125" s="16">
        <v>41901.755694444444</v>
      </c>
      <c r="V125" s="3"/>
      <c r="W125" s="3"/>
      <c r="X125" s="6"/>
      <c r="Y125" s="8"/>
      <c r="AK125" s="9"/>
      <c r="AM125" s="16"/>
      <c r="AN125" s="16"/>
      <c r="AP125" s="3"/>
      <c r="AQ125" s="3"/>
      <c r="AR125" s="6"/>
      <c r="AS125" s="8"/>
      <c r="BE125" s="9"/>
      <c r="BG125" s="16"/>
      <c r="BH125" s="16"/>
      <c r="BJ125" s="3"/>
      <c r="BK125" s="3"/>
      <c r="BL125" s="6"/>
      <c r="BM125" s="8"/>
      <c r="BY125" s="9"/>
      <c r="CA125" s="16"/>
      <c r="CB125" s="16"/>
      <c r="CD125" s="3"/>
      <c r="CE125" s="3"/>
      <c r="CF125" s="6"/>
      <c r="CG125" s="8"/>
      <c r="CS125" s="9"/>
      <c r="CU125" s="16"/>
      <c r="CV125" s="16"/>
      <c r="CX125" s="3"/>
      <c r="CY125" s="3"/>
      <c r="CZ125" s="6"/>
      <c r="DA125" s="8"/>
      <c r="DM125" s="9"/>
      <c r="DO125" s="16"/>
      <c r="DP125" s="16"/>
      <c r="DR125" s="3"/>
      <c r="DS125" s="3"/>
      <c r="DT125" s="6"/>
      <c r="DU125" s="8"/>
      <c r="EG125" s="9"/>
      <c r="EI125" s="16"/>
      <c r="EJ125" s="16"/>
      <c r="EL125" s="3"/>
      <c r="EM125" s="3"/>
      <c r="EN125" s="6"/>
      <c r="EO125" s="8"/>
      <c r="FA125" s="9"/>
      <c r="FC125" s="16"/>
      <c r="FD125" s="16"/>
      <c r="FF125" s="3"/>
      <c r="FG125" s="3"/>
      <c r="FH125" s="6"/>
      <c r="FI125" s="8"/>
      <c r="FU125" s="9"/>
      <c r="FW125" s="16"/>
      <c r="FX125" s="16"/>
      <c r="FZ125" s="3"/>
      <c r="GA125" s="3"/>
      <c r="GB125" s="6"/>
      <c r="GC125" s="8"/>
      <c r="GO125" s="9"/>
      <c r="GQ125" s="16"/>
      <c r="GR125" s="16"/>
      <c r="GT125" s="3"/>
      <c r="GU125" s="3"/>
      <c r="GV125" s="6"/>
      <c r="GW125" s="8"/>
      <c r="HI125" s="9"/>
      <c r="HK125" s="16"/>
      <c r="HL125" s="16"/>
      <c r="HN125" s="3"/>
      <c r="HO125" s="3"/>
      <c r="HP125" s="6"/>
      <c r="HQ125" s="8"/>
      <c r="IC125" s="9"/>
      <c r="IE125" s="16"/>
      <c r="IF125" s="16"/>
      <c r="IH125" s="3"/>
      <c r="II125" s="3"/>
      <c r="IJ125" s="6"/>
      <c r="IK125" s="8"/>
      <c r="IW125" s="9"/>
      <c r="IY125" s="16"/>
      <c r="IZ125" s="16"/>
      <c r="JB125" s="3"/>
      <c r="JC125" s="3"/>
      <c r="JD125" s="6"/>
      <c r="JE125" s="8"/>
      <c r="JQ125" s="9"/>
      <c r="JS125" s="16"/>
      <c r="JT125" s="16"/>
      <c r="JV125" s="3"/>
      <c r="JW125" s="3"/>
      <c r="JX125" s="6"/>
      <c r="JY125" s="8"/>
      <c r="KK125" s="9"/>
      <c r="KM125" s="16"/>
      <c r="KN125" s="16"/>
      <c r="KP125" s="3"/>
      <c r="KQ125" s="3"/>
      <c r="KR125" s="6"/>
      <c r="KS125" s="8"/>
      <c r="LE125" s="9"/>
      <c r="LG125" s="16"/>
      <c r="LH125" s="16"/>
      <c r="LJ125" s="3"/>
      <c r="LK125" s="3"/>
      <c r="LL125" s="6"/>
      <c r="LM125" s="8"/>
      <c r="LY125" s="9"/>
      <c r="MA125" s="16"/>
      <c r="MB125" s="16"/>
      <c r="MD125" s="3"/>
      <c r="ME125" s="3"/>
      <c r="MF125" s="6"/>
      <c r="MG125" s="8"/>
      <c r="MS125" s="9"/>
      <c r="MU125" s="16"/>
      <c r="MV125" s="16"/>
      <c r="MX125" s="3"/>
      <c r="MY125" s="3"/>
      <c r="MZ125" s="6"/>
      <c r="NA125" s="8"/>
      <c r="NM125" s="9"/>
      <c r="NO125" s="16"/>
      <c r="NP125" s="16"/>
      <c r="NR125" s="3"/>
      <c r="NS125" s="3"/>
      <c r="NT125" s="6"/>
      <c r="NU125" s="8"/>
      <c r="OG125" s="9"/>
      <c r="OI125" s="16"/>
      <c r="OJ125" s="16"/>
      <c r="OL125" s="3"/>
      <c r="OM125" s="3"/>
      <c r="ON125" s="6"/>
      <c r="OO125" s="8"/>
      <c r="PA125" s="9"/>
      <c r="PC125" s="16"/>
      <c r="PD125" s="16"/>
    </row>
    <row r="126" spans="1:420" ht="259.2" x14ac:dyDescent="0.3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9" t="s">
        <v>8315</v>
      </c>
      <c r="R126" t="s">
        <v>8316</v>
      </c>
      <c r="S126" s="16">
        <v>42262.096782407403</v>
      </c>
      <c r="T126" s="16">
        <v>42286</v>
      </c>
      <c r="V126" s="3"/>
      <c r="W126" s="3"/>
      <c r="X126" s="6"/>
      <c r="Y126" s="8"/>
      <c r="AK126" s="9"/>
      <c r="AM126" s="16"/>
      <c r="AN126" s="16"/>
      <c r="AP126" s="3"/>
      <c r="AQ126" s="3"/>
      <c r="AR126" s="6"/>
      <c r="AS126" s="8"/>
      <c r="BE126" s="9"/>
      <c r="BG126" s="16"/>
      <c r="BH126" s="16"/>
      <c r="BJ126" s="3"/>
      <c r="BK126" s="3"/>
      <c r="BL126" s="6"/>
      <c r="BM126" s="8"/>
      <c r="BY126" s="9"/>
      <c r="CA126" s="16"/>
      <c r="CB126" s="16"/>
      <c r="CD126" s="3"/>
      <c r="CE126" s="3"/>
      <c r="CF126" s="6"/>
      <c r="CG126" s="8"/>
      <c r="CS126" s="9"/>
      <c r="CU126" s="16"/>
      <c r="CV126" s="16"/>
      <c r="CX126" s="3"/>
      <c r="CY126" s="3"/>
      <c r="CZ126" s="6"/>
      <c r="DA126" s="8"/>
      <c r="DM126" s="9"/>
      <c r="DO126" s="16"/>
      <c r="DP126" s="16"/>
      <c r="DR126" s="3"/>
      <c r="DS126" s="3"/>
      <c r="DT126" s="6"/>
      <c r="DU126" s="8"/>
      <c r="EG126" s="9"/>
      <c r="EI126" s="16"/>
      <c r="EJ126" s="16"/>
      <c r="EL126" s="3"/>
      <c r="EM126" s="3"/>
      <c r="EN126" s="6"/>
      <c r="EO126" s="8"/>
      <c r="FA126" s="9"/>
      <c r="FC126" s="16"/>
      <c r="FD126" s="16"/>
      <c r="FF126" s="3"/>
      <c r="FG126" s="3"/>
      <c r="FH126" s="6"/>
      <c r="FI126" s="8"/>
      <c r="FU126" s="9"/>
      <c r="FW126" s="16"/>
      <c r="FX126" s="16"/>
      <c r="FZ126" s="3"/>
      <c r="GA126" s="3"/>
      <c r="GB126" s="6"/>
      <c r="GC126" s="8"/>
      <c r="GO126" s="9"/>
      <c r="GQ126" s="16"/>
      <c r="GR126" s="16"/>
      <c r="GT126" s="3"/>
      <c r="GU126" s="3"/>
      <c r="GV126" s="6"/>
      <c r="GW126" s="8"/>
      <c r="HI126" s="9"/>
      <c r="HK126" s="16"/>
      <c r="HL126" s="16"/>
      <c r="HN126" s="3"/>
      <c r="HO126" s="3"/>
      <c r="HP126" s="6"/>
      <c r="HQ126" s="8"/>
      <c r="IC126" s="9"/>
      <c r="IE126" s="16"/>
      <c r="IF126" s="16"/>
      <c r="IH126" s="3"/>
      <c r="II126" s="3"/>
      <c r="IJ126" s="6"/>
      <c r="IK126" s="8"/>
      <c r="IW126" s="9"/>
      <c r="IY126" s="16"/>
      <c r="IZ126" s="16"/>
      <c r="JB126" s="3"/>
      <c r="JC126" s="3"/>
      <c r="JD126" s="6"/>
      <c r="JE126" s="8"/>
      <c r="JQ126" s="9"/>
      <c r="JS126" s="16"/>
      <c r="JT126" s="16"/>
      <c r="JV126" s="3"/>
      <c r="JW126" s="3"/>
      <c r="JX126" s="6"/>
      <c r="JY126" s="8"/>
      <c r="KK126" s="9"/>
      <c r="KM126" s="16"/>
      <c r="KN126" s="16"/>
      <c r="KP126" s="3"/>
      <c r="KQ126" s="3"/>
      <c r="KR126" s="6"/>
      <c r="KS126" s="8"/>
      <c r="LE126" s="9"/>
      <c r="LG126" s="16"/>
      <c r="LH126" s="16"/>
      <c r="LJ126" s="3"/>
      <c r="LK126" s="3"/>
      <c r="LL126" s="6"/>
      <c r="LM126" s="8"/>
      <c r="LY126" s="9"/>
      <c r="MA126" s="16"/>
      <c r="MB126" s="16"/>
      <c r="MD126" s="3"/>
      <c r="ME126" s="3"/>
      <c r="MF126" s="6"/>
      <c r="MG126" s="8"/>
      <c r="MS126" s="9"/>
      <c r="MU126" s="16"/>
      <c r="MV126" s="16"/>
      <c r="MX126" s="3"/>
      <c r="MY126" s="3"/>
      <c r="MZ126" s="6"/>
      <c r="NA126" s="8"/>
      <c r="NM126" s="9"/>
      <c r="NO126" s="16"/>
      <c r="NP126" s="16"/>
      <c r="NR126" s="3"/>
      <c r="NS126" s="3"/>
      <c r="NT126" s="6"/>
      <c r="NU126" s="8"/>
      <c r="OG126" s="9"/>
      <c r="OI126" s="16"/>
      <c r="OJ126" s="16"/>
      <c r="OL126" s="3"/>
      <c r="OM126" s="3"/>
      <c r="ON126" s="6"/>
      <c r="OO126" s="8"/>
      <c r="PA126" s="9"/>
      <c r="PC126" s="16"/>
      <c r="PD126" s="16"/>
    </row>
    <row r="127" spans="1:420" ht="244.8" x14ac:dyDescent="0.3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9" t="s">
        <v>8315</v>
      </c>
      <c r="R127" t="s">
        <v>8316</v>
      </c>
      <c r="S127" s="16">
        <v>42135.60020833333</v>
      </c>
      <c r="T127" s="16">
        <v>42167.083333333328</v>
      </c>
      <c r="V127" s="3"/>
      <c r="W127" s="3"/>
      <c r="X127" s="6"/>
      <c r="Y127" s="8"/>
      <c r="AK127" s="9"/>
      <c r="AM127" s="16"/>
      <c r="AN127" s="16"/>
      <c r="AP127" s="3"/>
      <c r="AQ127" s="3"/>
      <c r="AR127" s="6"/>
      <c r="AS127" s="8"/>
      <c r="BE127" s="9"/>
      <c r="BG127" s="16"/>
      <c r="BH127" s="16"/>
      <c r="BJ127" s="3"/>
      <c r="BK127" s="3"/>
      <c r="BL127" s="6"/>
      <c r="BM127" s="8"/>
      <c r="BY127" s="9"/>
      <c r="CA127" s="16"/>
      <c r="CB127" s="16"/>
      <c r="CD127" s="3"/>
      <c r="CE127" s="3"/>
      <c r="CF127" s="6"/>
      <c r="CG127" s="8"/>
      <c r="CS127" s="9"/>
      <c r="CU127" s="16"/>
      <c r="CV127" s="16"/>
      <c r="CX127" s="3"/>
      <c r="CY127" s="3"/>
      <c r="CZ127" s="6"/>
      <c r="DA127" s="8"/>
      <c r="DM127" s="9"/>
      <c r="DO127" s="16"/>
      <c r="DP127" s="16"/>
      <c r="DR127" s="3"/>
      <c r="DS127" s="3"/>
      <c r="DT127" s="6"/>
      <c r="DU127" s="8"/>
      <c r="EG127" s="9"/>
      <c r="EI127" s="16"/>
      <c r="EJ127" s="16"/>
      <c r="EL127" s="3"/>
      <c r="EM127" s="3"/>
      <c r="EN127" s="6"/>
      <c r="EO127" s="8"/>
      <c r="FA127" s="9"/>
      <c r="FC127" s="16"/>
      <c r="FD127" s="16"/>
      <c r="FF127" s="3"/>
      <c r="FG127" s="3"/>
      <c r="FH127" s="6"/>
      <c r="FI127" s="8"/>
      <c r="FU127" s="9"/>
      <c r="FW127" s="16"/>
      <c r="FX127" s="16"/>
      <c r="FZ127" s="3"/>
      <c r="GA127" s="3"/>
      <c r="GB127" s="6"/>
      <c r="GC127" s="8"/>
      <c r="GO127" s="9"/>
      <c r="GQ127" s="16"/>
      <c r="GR127" s="16"/>
      <c r="GT127" s="3"/>
      <c r="GU127" s="3"/>
      <c r="GV127" s="6"/>
      <c r="GW127" s="8"/>
      <c r="HI127" s="9"/>
      <c r="HK127" s="16"/>
      <c r="HL127" s="16"/>
      <c r="HN127" s="3"/>
      <c r="HO127" s="3"/>
      <c r="HP127" s="6"/>
      <c r="HQ127" s="8"/>
      <c r="IC127" s="9"/>
      <c r="IE127" s="16"/>
      <c r="IF127" s="16"/>
      <c r="IH127" s="3"/>
      <c r="II127" s="3"/>
      <c r="IJ127" s="6"/>
      <c r="IK127" s="8"/>
      <c r="IW127" s="9"/>
      <c r="IY127" s="16"/>
      <c r="IZ127" s="16"/>
      <c r="JB127" s="3"/>
      <c r="JC127" s="3"/>
      <c r="JD127" s="6"/>
      <c r="JE127" s="8"/>
      <c r="JQ127" s="9"/>
      <c r="JS127" s="16"/>
      <c r="JT127" s="16"/>
      <c r="JV127" s="3"/>
      <c r="JW127" s="3"/>
      <c r="JX127" s="6"/>
      <c r="JY127" s="8"/>
      <c r="KK127" s="9"/>
      <c r="KM127" s="16"/>
      <c r="KN127" s="16"/>
      <c r="KP127" s="3"/>
      <c r="KQ127" s="3"/>
      <c r="KR127" s="6"/>
      <c r="KS127" s="8"/>
      <c r="LE127" s="9"/>
      <c r="LG127" s="16"/>
      <c r="LH127" s="16"/>
      <c r="LJ127" s="3"/>
      <c r="LK127" s="3"/>
      <c r="LL127" s="6"/>
      <c r="LM127" s="8"/>
      <c r="LY127" s="9"/>
      <c r="MA127" s="16"/>
      <c r="MB127" s="16"/>
      <c r="MD127" s="3"/>
      <c r="ME127" s="3"/>
      <c r="MF127" s="6"/>
      <c r="MG127" s="8"/>
      <c r="MS127" s="9"/>
      <c r="MU127" s="16"/>
      <c r="MV127" s="16"/>
      <c r="MX127" s="3"/>
      <c r="MY127" s="3"/>
      <c r="MZ127" s="6"/>
      <c r="NA127" s="8"/>
      <c r="NM127" s="9"/>
      <c r="NO127" s="16"/>
      <c r="NP127" s="16"/>
      <c r="NR127" s="3"/>
      <c r="NS127" s="3"/>
      <c r="NT127" s="6"/>
      <c r="NU127" s="8"/>
      <c r="OG127" s="9"/>
      <c r="OI127" s="16"/>
      <c r="OJ127" s="16"/>
      <c r="OL127" s="3"/>
      <c r="OM127" s="3"/>
      <c r="ON127" s="6"/>
      <c r="OO127" s="8"/>
      <c r="PA127" s="9"/>
      <c r="PC127" s="16"/>
      <c r="PD127" s="16"/>
    </row>
    <row r="128" spans="1:420" ht="216" x14ac:dyDescent="0.3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9" t="s">
        <v>8315</v>
      </c>
      <c r="R128" t="s">
        <v>8316</v>
      </c>
      <c r="S128" s="16">
        <v>42230.472222222219</v>
      </c>
      <c r="T128" s="16">
        <v>42259.165972222225</v>
      </c>
      <c r="V128" s="3"/>
      <c r="W128" s="3"/>
      <c r="X128" s="6"/>
      <c r="Y128" s="8"/>
      <c r="AK128" s="9"/>
      <c r="AM128" s="16"/>
      <c r="AN128" s="16"/>
      <c r="AP128" s="3"/>
      <c r="AQ128" s="3"/>
      <c r="AR128" s="6"/>
      <c r="AS128" s="8"/>
      <c r="BE128" s="9"/>
      <c r="BG128" s="16"/>
      <c r="BH128" s="16"/>
      <c r="BJ128" s="3"/>
      <c r="BK128" s="3"/>
      <c r="BL128" s="6"/>
      <c r="BM128" s="8"/>
      <c r="BY128" s="9"/>
      <c r="CA128" s="16"/>
      <c r="CB128" s="16"/>
      <c r="CD128" s="3"/>
      <c r="CE128" s="3"/>
      <c r="CF128" s="6"/>
      <c r="CG128" s="8"/>
      <c r="CS128" s="9"/>
      <c r="CU128" s="16"/>
      <c r="CV128" s="16"/>
      <c r="CX128" s="3"/>
      <c r="CY128" s="3"/>
      <c r="CZ128" s="6"/>
      <c r="DA128" s="8"/>
      <c r="DM128" s="9"/>
      <c r="DO128" s="16"/>
      <c r="DP128" s="16"/>
      <c r="DR128" s="3"/>
      <c r="DS128" s="3"/>
      <c r="DT128" s="6"/>
      <c r="DU128" s="8"/>
      <c r="EG128" s="9"/>
      <c r="EI128" s="16"/>
      <c r="EJ128" s="16"/>
      <c r="EL128" s="3"/>
      <c r="EM128" s="3"/>
      <c r="EN128" s="6"/>
      <c r="EO128" s="8"/>
      <c r="FA128" s="9"/>
      <c r="FC128" s="16"/>
      <c r="FD128" s="16"/>
      <c r="FF128" s="3"/>
      <c r="FG128" s="3"/>
      <c r="FH128" s="6"/>
      <c r="FI128" s="8"/>
      <c r="FU128" s="9"/>
      <c r="FW128" s="16"/>
      <c r="FX128" s="16"/>
      <c r="FZ128" s="3"/>
      <c r="GA128" s="3"/>
      <c r="GB128" s="6"/>
      <c r="GC128" s="8"/>
      <c r="GO128" s="9"/>
      <c r="GQ128" s="16"/>
      <c r="GR128" s="16"/>
      <c r="GT128" s="3"/>
      <c r="GU128" s="3"/>
      <c r="GV128" s="6"/>
      <c r="GW128" s="8"/>
      <c r="HI128" s="9"/>
      <c r="HK128" s="16"/>
      <c r="HL128" s="16"/>
      <c r="HN128" s="3"/>
      <c r="HO128" s="3"/>
      <c r="HP128" s="6"/>
      <c r="HQ128" s="8"/>
      <c r="IC128" s="9"/>
      <c r="IE128" s="16"/>
      <c r="IF128" s="16"/>
      <c r="IH128" s="3"/>
      <c r="II128" s="3"/>
      <c r="IJ128" s="6"/>
      <c r="IK128" s="8"/>
      <c r="IW128" s="9"/>
      <c r="IY128" s="16"/>
      <c r="IZ128" s="16"/>
      <c r="JB128" s="3"/>
      <c r="JC128" s="3"/>
      <c r="JD128" s="6"/>
      <c r="JE128" s="8"/>
      <c r="JQ128" s="9"/>
      <c r="JS128" s="16"/>
      <c r="JT128" s="16"/>
      <c r="JV128" s="3"/>
      <c r="JW128" s="3"/>
      <c r="JX128" s="6"/>
      <c r="JY128" s="8"/>
      <c r="KK128" s="9"/>
      <c r="KM128" s="16"/>
      <c r="KN128" s="16"/>
      <c r="KP128" s="3"/>
      <c r="KQ128" s="3"/>
      <c r="KR128" s="6"/>
      <c r="KS128" s="8"/>
      <c r="LE128" s="9"/>
      <c r="LG128" s="16"/>
      <c r="LH128" s="16"/>
      <c r="LJ128" s="3"/>
      <c r="LK128" s="3"/>
      <c r="LL128" s="6"/>
      <c r="LM128" s="8"/>
      <c r="LY128" s="9"/>
      <c r="MA128" s="16"/>
      <c r="MB128" s="16"/>
      <c r="MD128" s="3"/>
      <c r="ME128" s="3"/>
      <c r="MF128" s="6"/>
      <c r="MG128" s="8"/>
      <c r="MS128" s="9"/>
      <c r="MU128" s="16"/>
      <c r="MV128" s="16"/>
      <c r="MX128" s="3"/>
      <c r="MY128" s="3"/>
      <c r="MZ128" s="6"/>
      <c r="NA128" s="8"/>
      <c r="NM128" s="9"/>
      <c r="NO128" s="16"/>
      <c r="NP128" s="16"/>
      <c r="NR128" s="3"/>
      <c r="NS128" s="3"/>
      <c r="NT128" s="6"/>
      <c r="NU128" s="8"/>
      <c r="OG128" s="9"/>
      <c r="OI128" s="16"/>
      <c r="OJ128" s="16"/>
      <c r="OL128" s="3"/>
      <c r="OM128" s="3"/>
      <c r="ON128" s="6"/>
      <c r="OO128" s="8"/>
      <c r="PA128" s="9"/>
      <c r="PC128" s="16"/>
      <c r="PD128" s="16"/>
    </row>
    <row r="129" spans="1:420" ht="115.2" x14ac:dyDescent="0.3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9" t="s">
        <v>8315</v>
      </c>
      <c r="R129" t="s">
        <v>8316</v>
      </c>
      <c r="S129" s="16">
        <v>42068.888391203705</v>
      </c>
      <c r="T129" s="16">
        <v>42098.846724537041</v>
      </c>
      <c r="V129" s="3"/>
      <c r="W129" s="3"/>
      <c r="X129" s="6"/>
      <c r="Y129" s="8"/>
      <c r="AK129" s="9"/>
      <c r="AM129" s="16"/>
      <c r="AN129" s="16"/>
      <c r="AP129" s="3"/>
      <c r="AQ129" s="3"/>
      <c r="AR129" s="6"/>
      <c r="AS129" s="8"/>
      <c r="BE129" s="9"/>
      <c r="BG129" s="16"/>
      <c r="BH129" s="16"/>
      <c r="BJ129" s="3"/>
      <c r="BK129" s="3"/>
      <c r="BL129" s="6"/>
      <c r="BM129" s="8"/>
      <c r="BY129" s="9"/>
      <c r="CA129" s="16"/>
      <c r="CB129" s="16"/>
      <c r="CD129" s="3"/>
      <c r="CE129" s="3"/>
      <c r="CF129" s="6"/>
      <c r="CG129" s="8"/>
      <c r="CS129" s="9"/>
      <c r="CU129" s="16"/>
      <c r="CV129" s="16"/>
      <c r="CX129" s="3"/>
      <c r="CY129" s="3"/>
      <c r="CZ129" s="6"/>
      <c r="DA129" s="8"/>
      <c r="DM129" s="9"/>
      <c r="DO129" s="16"/>
      <c r="DP129" s="16"/>
      <c r="DR129" s="3"/>
      <c r="DS129" s="3"/>
      <c r="DT129" s="6"/>
      <c r="DU129" s="8"/>
      <c r="EG129" s="9"/>
      <c r="EI129" s="16"/>
      <c r="EJ129" s="16"/>
      <c r="EL129" s="3"/>
      <c r="EM129" s="3"/>
      <c r="EN129" s="6"/>
      <c r="EO129" s="8"/>
      <c r="FA129" s="9"/>
      <c r="FC129" s="16"/>
      <c r="FD129" s="16"/>
      <c r="FF129" s="3"/>
      <c r="FG129" s="3"/>
      <c r="FH129" s="6"/>
      <c r="FI129" s="8"/>
      <c r="FU129" s="9"/>
      <c r="FW129" s="16"/>
      <c r="FX129" s="16"/>
      <c r="FZ129" s="3"/>
      <c r="GA129" s="3"/>
      <c r="GB129" s="6"/>
      <c r="GC129" s="8"/>
      <c r="GO129" s="9"/>
      <c r="GQ129" s="16"/>
      <c r="GR129" s="16"/>
      <c r="GT129" s="3"/>
      <c r="GU129" s="3"/>
      <c r="GV129" s="6"/>
      <c r="GW129" s="8"/>
      <c r="HI129" s="9"/>
      <c r="HK129" s="16"/>
      <c r="HL129" s="16"/>
      <c r="HN129" s="3"/>
      <c r="HO129" s="3"/>
      <c r="HP129" s="6"/>
      <c r="HQ129" s="8"/>
      <c r="IC129" s="9"/>
      <c r="IE129" s="16"/>
      <c r="IF129" s="16"/>
      <c r="IH129" s="3"/>
      <c r="II129" s="3"/>
      <c r="IJ129" s="6"/>
      <c r="IK129" s="8"/>
      <c r="IW129" s="9"/>
      <c r="IY129" s="16"/>
      <c r="IZ129" s="16"/>
      <c r="JB129" s="3"/>
      <c r="JC129" s="3"/>
      <c r="JD129" s="6"/>
      <c r="JE129" s="8"/>
      <c r="JQ129" s="9"/>
      <c r="JS129" s="16"/>
      <c r="JT129" s="16"/>
      <c r="JV129" s="3"/>
      <c r="JW129" s="3"/>
      <c r="JX129" s="6"/>
      <c r="JY129" s="8"/>
      <c r="KK129" s="9"/>
      <c r="KM129" s="16"/>
      <c r="KN129" s="16"/>
      <c r="KP129" s="3"/>
      <c r="KQ129" s="3"/>
      <c r="KR129" s="6"/>
      <c r="KS129" s="8"/>
      <c r="LE129" s="9"/>
      <c r="LG129" s="16"/>
      <c r="LH129" s="16"/>
      <c r="LJ129" s="3"/>
      <c r="LK129" s="3"/>
      <c r="LL129" s="6"/>
      <c r="LM129" s="8"/>
      <c r="LY129" s="9"/>
      <c r="MA129" s="16"/>
      <c r="MB129" s="16"/>
      <c r="MD129" s="3"/>
      <c r="ME129" s="3"/>
      <c r="MF129" s="6"/>
      <c r="MG129" s="8"/>
      <c r="MS129" s="9"/>
      <c r="MU129" s="16"/>
      <c r="MV129" s="16"/>
      <c r="MX129" s="3"/>
      <c r="MY129" s="3"/>
      <c r="MZ129" s="6"/>
      <c r="NA129" s="8"/>
      <c r="NM129" s="9"/>
      <c r="NO129" s="16"/>
      <c r="NP129" s="16"/>
      <c r="NR129" s="3"/>
      <c r="NS129" s="3"/>
      <c r="NT129" s="6"/>
      <c r="NU129" s="8"/>
      <c r="OG129" s="9"/>
      <c r="OI129" s="16"/>
      <c r="OJ129" s="16"/>
      <c r="OL129" s="3"/>
      <c r="OM129" s="3"/>
      <c r="ON129" s="6"/>
      <c r="OO129" s="8"/>
      <c r="PA129" s="9"/>
      <c r="PC129" s="16"/>
      <c r="PD129" s="16"/>
    </row>
    <row r="130" spans="1:420" ht="244.8" x14ac:dyDescent="0.3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9" t="s">
        <v>8315</v>
      </c>
      <c r="R130" t="s">
        <v>8316</v>
      </c>
      <c r="S130" s="16">
        <v>42145.746689814812</v>
      </c>
      <c r="T130" s="16">
        <v>42175.746689814812</v>
      </c>
      <c r="V130" s="3"/>
      <c r="W130" s="3"/>
      <c r="X130" s="6"/>
      <c r="Y130" s="8"/>
      <c r="AK130" s="9"/>
      <c r="AM130" s="16"/>
      <c r="AN130" s="16"/>
      <c r="AP130" s="3"/>
      <c r="AQ130" s="3"/>
      <c r="AR130" s="6"/>
      <c r="AS130" s="8"/>
      <c r="BE130" s="9"/>
      <c r="BG130" s="16"/>
      <c r="BH130" s="16"/>
      <c r="BJ130" s="3"/>
      <c r="BK130" s="3"/>
      <c r="BL130" s="6"/>
      <c r="BM130" s="8"/>
      <c r="BY130" s="9"/>
      <c r="CA130" s="16"/>
      <c r="CB130" s="16"/>
      <c r="CD130" s="3"/>
      <c r="CE130" s="3"/>
      <c r="CF130" s="6"/>
      <c r="CG130" s="8"/>
      <c r="CS130" s="9"/>
      <c r="CU130" s="16"/>
      <c r="CV130" s="16"/>
      <c r="CX130" s="3"/>
      <c r="CY130" s="3"/>
      <c r="CZ130" s="6"/>
      <c r="DA130" s="8"/>
      <c r="DM130" s="9"/>
      <c r="DO130" s="16"/>
      <c r="DP130" s="16"/>
      <c r="DR130" s="3"/>
      <c r="DS130" s="3"/>
      <c r="DT130" s="6"/>
      <c r="DU130" s="8"/>
      <c r="EG130" s="9"/>
      <c r="EI130" s="16"/>
      <c r="EJ130" s="16"/>
      <c r="EL130" s="3"/>
      <c r="EM130" s="3"/>
      <c r="EN130" s="6"/>
      <c r="EO130" s="8"/>
      <c r="FA130" s="9"/>
      <c r="FC130" s="16"/>
      <c r="FD130" s="16"/>
      <c r="FF130" s="3"/>
      <c r="FG130" s="3"/>
      <c r="FH130" s="6"/>
      <c r="FI130" s="8"/>
      <c r="FU130" s="9"/>
      <c r="FW130" s="16"/>
      <c r="FX130" s="16"/>
      <c r="FZ130" s="3"/>
      <c r="GA130" s="3"/>
      <c r="GB130" s="6"/>
      <c r="GC130" s="8"/>
      <c r="GO130" s="9"/>
      <c r="GQ130" s="16"/>
      <c r="GR130" s="16"/>
      <c r="GT130" s="3"/>
      <c r="GU130" s="3"/>
      <c r="GV130" s="6"/>
      <c r="GW130" s="8"/>
      <c r="HI130" s="9"/>
      <c r="HK130" s="16"/>
      <c r="HL130" s="16"/>
      <c r="HN130" s="3"/>
      <c r="HO130" s="3"/>
      <c r="HP130" s="6"/>
      <c r="HQ130" s="8"/>
      <c r="IC130" s="9"/>
      <c r="IE130" s="16"/>
      <c r="IF130" s="16"/>
      <c r="IH130" s="3"/>
      <c r="II130" s="3"/>
      <c r="IJ130" s="6"/>
      <c r="IK130" s="8"/>
      <c r="IW130" s="9"/>
      <c r="IY130" s="16"/>
      <c r="IZ130" s="16"/>
      <c r="JB130" s="3"/>
      <c r="JC130" s="3"/>
      <c r="JD130" s="6"/>
      <c r="JE130" s="8"/>
      <c r="JQ130" s="9"/>
      <c r="JS130" s="16"/>
      <c r="JT130" s="16"/>
      <c r="JV130" s="3"/>
      <c r="JW130" s="3"/>
      <c r="JX130" s="6"/>
      <c r="JY130" s="8"/>
      <c r="KK130" s="9"/>
      <c r="KM130" s="16"/>
      <c r="KN130" s="16"/>
      <c r="KP130" s="3"/>
      <c r="KQ130" s="3"/>
      <c r="KR130" s="6"/>
      <c r="KS130" s="8"/>
      <c r="LE130" s="9"/>
      <c r="LG130" s="16"/>
      <c r="LH130" s="16"/>
      <c r="LJ130" s="3"/>
      <c r="LK130" s="3"/>
      <c r="LL130" s="6"/>
      <c r="LM130" s="8"/>
      <c r="LY130" s="9"/>
      <c r="MA130" s="16"/>
      <c r="MB130" s="16"/>
      <c r="MD130" s="3"/>
      <c r="ME130" s="3"/>
      <c r="MF130" s="6"/>
      <c r="MG130" s="8"/>
      <c r="MS130" s="9"/>
      <c r="MU130" s="16"/>
      <c r="MV130" s="16"/>
      <c r="MX130" s="3"/>
      <c r="MY130" s="3"/>
      <c r="MZ130" s="6"/>
      <c r="NA130" s="8"/>
      <c r="NM130" s="9"/>
      <c r="NO130" s="16"/>
      <c r="NP130" s="16"/>
      <c r="NR130" s="3"/>
      <c r="NS130" s="3"/>
      <c r="NT130" s="6"/>
      <c r="NU130" s="8"/>
      <c r="OG130" s="9"/>
      <c r="OI130" s="16"/>
      <c r="OJ130" s="16"/>
      <c r="OL130" s="3"/>
      <c r="OM130" s="3"/>
      <c r="ON130" s="6"/>
      <c r="OO130" s="8"/>
      <c r="PA130" s="9"/>
      <c r="PC130" s="16"/>
      <c r="PD130" s="16"/>
    </row>
    <row r="131" spans="1:420" ht="259.2" x14ac:dyDescent="0.3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9" t="s">
        <v>8315</v>
      </c>
      <c r="R131" t="s">
        <v>8316</v>
      </c>
      <c r="S131" s="16">
        <v>41918.742175925923</v>
      </c>
      <c r="T131" s="16">
        <v>41948.783842592595</v>
      </c>
      <c r="V131" s="3"/>
      <c r="W131" s="3"/>
      <c r="X131" s="6"/>
      <c r="Y131" s="8"/>
      <c r="AK131" s="9"/>
      <c r="AM131" s="16"/>
      <c r="AN131" s="16"/>
      <c r="AP131" s="3"/>
      <c r="AQ131" s="3"/>
      <c r="AR131" s="6"/>
      <c r="AS131" s="8"/>
      <c r="BE131" s="9"/>
      <c r="BG131" s="16"/>
      <c r="BH131" s="16"/>
      <c r="BJ131" s="3"/>
      <c r="BK131" s="3"/>
      <c r="BL131" s="6"/>
      <c r="BM131" s="8"/>
      <c r="BY131" s="9"/>
      <c r="CA131" s="16"/>
      <c r="CB131" s="16"/>
      <c r="CD131" s="3"/>
      <c r="CE131" s="3"/>
      <c r="CF131" s="6"/>
      <c r="CG131" s="8"/>
      <c r="CS131" s="9"/>
      <c r="CU131" s="16"/>
      <c r="CV131" s="16"/>
      <c r="CX131" s="3"/>
      <c r="CY131" s="3"/>
      <c r="CZ131" s="6"/>
      <c r="DA131" s="8"/>
      <c r="DM131" s="9"/>
      <c r="DO131" s="16"/>
      <c r="DP131" s="16"/>
      <c r="DR131" s="3"/>
      <c r="DS131" s="3"/>
      <c r="DT131" s="6"/>
      <c r="DU131" s="8"/>
      <c r="EG131" s="9"/>
      <c r="EI131" s="16"/>
      <c r="EJ131" s="16"/>
      <c r="EL131" s="3"/>
      <c r="EM131" s="3"/>
      <c r="EN131" s="6"/>
      <c r="EO131" s="8"/>
      <c r="FA131" s="9"/>
      <c r="FC131" s="16"/>
      <c r="FD131" s="16"/>
      <c r="FF131" s="3"/>
      <c r="FG131" s="3"/>
      <c r="FH131" s="6"/>
      <c r="FI131" s="8"/>
      <c r="FU131" s="9"/>
      <c r="FW131" s="16"/>
      <c r="FX131" s="16"/>
      <c r="FZ131" s="3"/>
      <c r="GA131" s="3"/>
      <c r="GB131" s="6"/>
      <c r="GC131" s="8"/>
      <c r="GO131" s="9"/>
      <c r="GQ131" s="16"/>
      <c r="GR131" s="16"/>
      <c r="GT131" s="3"/>
      <c r="GU131" s="3"/>
      <c r="GV131" s="6"/>
      <c r="GW131" s="8"/>
      <c r="HI131" s="9"/>
      <c r="HK131" s="16"/>
      <c r="HL131" s="16"/>
      <c r="HN131" s="3"/>
      <c r="HO131" s="3"/>
      <c r="HP131" s="6"/>
      <c r="HQ131" s="8"/>
      <c r="IC131" s="9"/>
      <c r="IE131" s="16"/>
      <c r="IF131" s="16"/>
      <c r="IH131" s="3"/>
      <c r="II131" s="3"/>
      <c r="IJ131" s="6"/>
      <c r="IK131" s="8"/>
      <c r="IW131" s="9"/>
      <c r="IY131" s="16"/>
      <c r="IZ131" s="16"/>
      <c r="JB131" s="3"/>
      <c r="JC131" s="3"/>
      <c r="JD131" s="6"/>
      <c r="JE131" s="8"/>
      <c r="JQ131" s="9"/>
      <c r="JS131" s="16"/>
      <c r="JT131" s="16"/>
      <c r="JV131" s="3"/>
      <c r="JW131" s="3"/>
      <c r="JX131" s="6"/>
      <c r="JY131" s="8"/>
      <c r="KK131" s="9"/>
      <c r="KM131" s="16"/>
      <c r="KN131" s="16"/>
      <c r="KP131" s="3"/>
      <c r="KQ131" s="3"/>
      <c r="KR131" s="6"/>
      <c r="KS131" s="8"/>
      <c r="LE131" s="9"/>
      <c r="LG131" s="16"/>
      <c r="LH131" s="16"/>
      <c r="LJ131" s="3"/>
      <c r="LK131" s="3"/>
      <c r="LL131" s="6"/>
      <c r="LM131" s="8"/>
      <c r="LY131" s="9"/>
      <c r="MA131" s="16"/>
      <c r="MB131" s="16"/>
      <c r="MD131" s="3"/>
      <c r="ME131" s="3"/>
      <c r="MF131" s="6"/>
      <c r="MG131" s="8"/>
      <c r="MS131" s="9"/>
      <c r="MU131" s="16"/>
      <c r="MV131" s="16"/>
      <c r="MX131" s="3"/>
      <c r="MY131" s="3"/>
      <c r="MZ131" s="6"/>
      <c r="NA131" s="8"/>
      <c r="NM131" s="9"/>
      <c r="NO131" s="16"/>
      <c r="NP131" s="16"/>
      <c r="NR131" s="3"/>
      <c r="NS131" s="3"/>
      <c r="NT131" s="6"/>
      <c r="NU131" s="8"/>
      <c r="OG131" s="9"/>
      <c r="OI131" s="16"/>
      <c r="OJ131" s="16"/>
      <c r="OL131" s="3"/>
      <c r="OM131" s="3"/>
      <c r="ON131" s="6"/>
      <c r="OO131" s="8"/>
      <c r="PA131" s="9"/>
      <c r="PC131" s="16"/>
      <c r="PD131" s="16"/>
    </row>
    <row r="132" spans="1:420" ht="259.2" x14ac:dyDescent="0.3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9" t="s">
        <v>8315</v>
      </c>
      <c r="R132" t="s">
        <v>8316</v>
      </c>
      <c r="S132" s="16">
        <v>42146.731087962966</v>
      </c>
      <c r="T132" s="16">
        <v>42176.731087962966</v>
      </c>
      <c r="V132" s="3"/>
      <c r="W132" s="3"/>
      <c r="X132" s="6"/>
      <c r="Y132" s="8"/>
      <c r="AK132" s="9"/>
      <c r="AM132" s="16"/>
      <c r="AN132" s="16"/>
      <c r="AP132" s="3"/>
      <c r="AQ132" s="3"/>
      <c r="AR132" s="6"/>
      <c r="AS132" s="8"/>
      <c r="BE132" s="9"/>
      <c r="BG132" s="16"/>
      <c r="BH132" s="16"/>
      <c r="BJ132" s="3"/>
      <c r="BK132" s="3"/>
      <c r="BL132" s="6"/>
      <c r="BM132" s="8"/>
      <c r="BY132" s="9"/>
      <c r="CA132" s="16"/>
      <c r="CB132" s="16"/>
      <c r="CD132" s="3"/>
      <c r="CE132" s="3"/>
      <c r="CF132" s="6"/>
      <c r="CG132" s="8"/>
      <c r="CS132" s="9"/>
      <c r="CU132" s="16"/>
      <c r="CV132" s="16"/>
      <c r="CX132" s="3"/>
      <c r="CY132" s="3"/>
      <c r="CZ132" s="6"/>
      <c r="DA132" s="8"/>
      <c r="DM132" s="9"/>
      <c r="DO132" s="16"/>
      <c r="DP132" s="16"/>
      <c r="DR132" s="3"/>
      <c r="DS132" s="3"/>
      <c r="DT132" s="6"/>
      <c r="DU132" s="8"/>
      <c r="EG132" s="9"/>
      <c r="EI132" s="16"/>
      <c r="EJ132" s="16"/>
      <c r="EL132" s="3"/>
      <c r="EM132" s="3"/>
      <c r="EN132" s="6"/>
      <c r="EO132" s="8"/>
      <c r="FA132" s="9"/>
      <c r="FC132" s="16"/>
      <c r="FD132" s="16"/>
      <c r="FF132" s="3"/>
      <c r="FG132" s="3"/>
      <c r="FH132" s="6"/>
      <c r="FI132" s="8"/>
      <c r="FU132" s="9"/>
      <c r="FW132" s="16"/>
      <c r="FX132" s="16"/>
      <c r="FZ132" s="3"/>
      <c r="GA132" s="3"/>
      <c r="GB132" s="6"/>
      <c r="GC132" s="8"/>
      <c r="GO132" s="9"/>
      <c r="GQ132" s="16"/>
      <c r="GR132" s="16"/>
      <c r="GT132" s="3"/>
      <c r="GU132" s="3"/>
      <c r="GV132" s="6"/>
      <c r="GW132" s="8"/>
      <c r="HI132" s="9"/>
      <c r="HK132" s="16"/>
      <c r="HL132" s="16"/>
      <c r="HN132" s="3"/>
      <c r="HO132" s="3"/>
      <c r="HP132" s="6"/>
      <c r="HQ132" s="8"/>
      <c r="IC132" s="9"/>
      <c r="IE132" s="16"/>
      <c r="IF132" s="16"/>
      <c r="IH132" s="3"/>
      <c r="II132" s="3"/>
      <c r="IJ132" s="6"/>
      <c r="IK132" s="8"/>
      <c r="IW132" s="9"/>
      <c r="IY132" s="16"/>
      <c r="IZ132" s="16"/>
      <c r="JB132" s="3"/>
      <c r="JC132" s="3"/>
      <c r="JD132" s="6"/>
      <c r="JE132" s="8"/>
      <c r="JQ132" s="9"/>
      <c r="JS132" s="16"/>
      <c r="JT132" s="16"/>
      <c r="JV132" s="3"/>
      <c r="JW132" s="3"/>
      <c r="JX132" s="6"/>
      <c r="JY132" s="8"/>
      <c r="KK132" s="9"/>
      <c r="KM132" s="16"/>
      <c r="KN132" s="16"/>
      <c r="KP132" s="3"/>
      <c r="KQ132" s="3"/>
      <c r="KR132" s="6"/>
      <c r="KS132" s="8"/>
      <c r="LE132" s="9"/>
      <c r="LG132" s="16"/>
      <c r="LH132" s="16"/>
      <c r="LJ132" s="3"/>
      <c r="LK132" s="3"/>
      <c r="LL132" s="6"/>
      <c r="LM132" s="8"/>
      <c r="LY132" s="9"/>
      <c r="MA132" s="16"/>
      <c r="MB132" s="16"/>
      <c r="MD132" s="3"/>
      <c r="ME132" s="3"/>
      <c r="MF132" s="6"/>
      <c r="MG132" s="8"/>
      <c r="MS132" s="9"/>
      <c r="MU132" s="16"/>
      <c r="MV132" s="16"/>
      <c r="MX132" s="3"/>
      <c r="MY132" s="3"/>
      <c r="MZ132" s="6"/>
      <c r="NA132" s="8"/>
      <c r="NM132" s="9"/>
      <c r="NO132" s="16"/>
      <c r="NP132" s="16"/>
      <c r="NR132" s="3"/>
      <c r="NS132" s="3"/>
      <c r="NT132" s="6"/>
      <c r="NU132" s="8"/>
      <c r="OG132" s="9"/>
      <c r="OI132" s="16"/>
      <c r="OJ132" s="16"/>
      <c r="OL132" s="3"/>
      <c r="OM132" s="3"/>
      <c r="ON132" s="6"/>
      <c r="OO132" s="8"/>
      <c r="PA132" s="9"/>
      <c r="PC132" s="16"/>
      <c r="PD132" s="16"/>
    </row>
    <row r="133" spans="1:420" ht="115.2" x14ac:dyDescent="0.3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9" t="s">
        <v>8315</v>
      </c>
      <c r="R133" t="s">
        <v>8316</v>
      </c>
      <c r="S133" s="16">
        <v>42602.576712962968</v>
      </c>
      <c r="T133" s="16">
        <v>42621.15625</v>
      </c>
      <c r="V133" s="3"/>
      <c r="W133" s="3"/>
      <c r="X133" s="6"/>
      <c r="Y133" s="8"/>
      <c r="AK133" s="9"/>
      <c r="AM133" s="16"/>
      <c r="AN133" s="16"/>
      <c r="AP133" s="3"/>
      <c r="AQ133" s="3"/>
      <c r="AR133" s="6"/>
      <c r="AS133" s="8"/>
      <c r="BE133" s="9"/>
      <c r="BG133" s="16"/>
      <c r="BH133" s="16"/>
      <c r="BJ133" s="3"/>
      <c r="BK133" s="3"/>
      <c r="BL133" s="6"/>
      <c r="BM133" s="8"/>
      <c r="BY133" s="9"/>
      <c r="CA133" s="16"/>
      <c r="CB133" s="16"/>
      <c r="CD133" s="3"/>
      <c r="CE133" s="3"/>
      <c r="CF133" s="6"/>
      <c r="CG133" s="8"/>
      <c r="CS133" s="9"/>
      <c r="CU133" s="16"/>
      <c r="CV133" s="16"/>
      <c r="CX133" s="3"/>
      <c r="CY133" s="3"/>
      <c r="CZ133" s="6"/>
      <c r="DA133" s="8"/>
      <c r="DM133" s="9"/>
      <c r="DO133" s="16"/>
      <c r="DP133" s="16"/>
      <c r="DR133" s="3"/>
      <c r="DS133" s="3"/>
      <c r="DT133" s="6"/>
      <c r="DU133" s="8"/>
      <c r="EG133" s="9"/>
      <c r="EI133" s="16"/>
      <c r="EJ133" s="16"/>
      <c r="EL133" s="3"/>
      <c r="EM133" s="3"/>
      <c r="EN133" s="6"/>
      <c r="EO133" s="8"/>
      <c r="FA133" s="9"/>
      <c r="FC133" s="16"/>
      <c r="FD133" s="16"/>
      <c r="FF133" s="3"/>
      <c r="FG133" s="3"/>
      <c r="FH133" s="6"/>
      <c r="FI133" s="8"/>
      <c r="FU133" s="9"/>
      <c r="FW133" s="16"/>
      <c r="FX133" s="16"/>
      <c r="FZ133" s="3"/>
      <c r="GA133" s="3"/>
      <c r="GB133" s="6"/>
      <c r="GC133" s="8"/>
      <c r="GO133" s="9"/>
      <c r="GQ133" s="16"/>
      <c r="GR133" s="16"/>
      <c r="GT133" s="3"/>
      <c r="GU133" s="3"/>
      <c r="GV133" s="6"/>
      <c r="GW133" s="8"/>
      <c r="HI133" s="9"/>
      <c r="HK133" s="16"/>
      <c r="HL133" s="16"/>
      <c r="HN133" s="3"/>
      <c r="HO133" s="3"/>
      <c r="HP133" s="6"/>
      <c r="HQ133" s="8"/>
      <c r="IC133" s="9"/>
      <c r="IE133" s="16"/>
      <c r="IF133" s="16"/>
      <c r="IH133" s="3"/>
      <c r="II133" s="3"/>
      <c r="IJ133" s="6"/>
      <c r="IK133" s="8"/>
      <c r="IW133" s="9"/>
      <c r="IY133" s="16"/>
      <c r="IZ133" s="16"/>
      <c r="JB133" s="3"/>
      <c r="JC133" s="3"/>
      <c r="JD133" s="6"/>
      <c r="JE133" s="8"/>
      <c r="JQ133" s="9"/>
      <c r="JS133" s="16"/>
      <c r="JT133" s="16"/>
      <c r="JV133" s="3"/>
      <c r="JW133" s="3"/>
      <c r="JX133" s="6"/>
      <c r="JY133" s="8"/>
      <c r="KK133" s="9"/>
      <c r="KM133" s="16"/>
      <c r="KN133" s="16"/>
      <c r="KP133" s="3"/>
      <c r="KQ133" s="3"/>
      <c r="KR133" s="6"/>
      <c r="KS133" s="8"/>
      <c r="LE133" s="9"/>
      <c r="LG133" s="16"/>
      <c r="LH133" s="16"/>
      <c r="LJ133" s="3"/>
      <c r="LK133" s="3"/>
      <c r="LL133" s="6"/>
      <c r="LM133" s="8"/>
      <c r="LY133" s="9"/>
      <c r="MA133" s="16"/>
      <c r="MB133" s="16"/>
      <c r="MD133" s="3"/>
      <c r="ME133" s="3"/>
      <c r="MF133" s="6"/>
      <c r="MG133" s="8"/>
      <c r="MS133" s="9"/>
      <c r="MU133" s="16"/>
      <c r="MV133" s="16"/>
      <c r="MX133" s="3"/>
      <c r="MY133" s="3"/>
      <c r="MZ133" s="6"/>
      <c r="NA133" s="8"/>
      <c r="NM133" s="9"/>
      <c r="NO133" s="16"/>
      <c r="NP133" s="16"/>
      <c r="NR133" s="3"/>
      <c r="NS133" s="3"/>
      <c r="NT133" s="6"/>
      <c r="NU133" s="8"/>
      <c r="OG133" s="9"/>
      <c r="OI133" s="16"/>
      <c r="OJ133" s="16"/>
      <c r="OL133" s="3"/>
      <c r="OM133" s="3"/>
      <c r="ON133" s="6"/>
      <c r="OO133" s="8"/>
      <c r="PA133" s="9"/>
      <c r="PC133" s="16"/>
      <c r="PD133" s="16"/>
    </row>
    <row r="134" spans="1:420" ht="201.6" x14ac:dyDescent="0.3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9" t="s">
        <v>8315</v>
      </c>
      <c r="R134" t="s">
        <v>8316</v>
      </c>
      <c r="S134" s="16">
        <v>42144.573807870373</v>
      </c>
      <c r="T134" s="16">
        <v>42166.165972222225</v>
      </c>
      <c r="V134" s="3"/>
      <c r="W134" s="3"/>
      <c r="X134" s="6"/>
      <c r="Y134" s="8"/>
      <c r="AK134" s="9"/>
      <c r="AM134" s="16"/>
      <c r="AN134" s="16"/>
      <c r="AP134" s="3"/>
      <c r="AQ134" s="3"/>
      <c r="AR134" s="6"/>
      <c r="AS134" s="8"/>
      <c r="BE134" s="9"/>
      <c r="BG134" s="16"/>
      <c r="BH134" s="16"/>
      <c r="BJ134" s="3"/>
      <c r="BK134" s="3"/>
      <c r="BL134" s="6"/>
      <c r="BM134" s="8"/>
      <c r="BY134" s="9"/>
      <c r="CA134" s="16"/>
      <c r="CB134" s="16"/>
      <c r="CD134" s="3"/>
      <c r="CE134" s="3"/>
      <c r="CF134" s="6"/>
      <c r="CG134" s="8"/>
      <c r="CS134" s="9"/>
      <c r="CU134" s="16"/>
      <c r="CV134" s="16"/>
      <c r="CX134" s="3"/>
      <c r="CY134" s="3"/>
      <c r="CZ134" s="6"/>
      <c r="DA134" s="8"/>
      <c r="DM134" s="9"/>
      <c r="DO134" s="16"/>
      <c r="DP134" s="16"/>
      <c r="DR134" s="3"/>
      <c r="DS134" s="3"/>
      <c r="DT134" s="6"/>
      <c r="DU134" s="8"/>
      <c r="EG134" s="9"/>
      <c r="EI134" s="16"/>
      <c r="EJ134" s="16"/>
      <c r="EL134" s="3"/>
      <c r="EM134" s="3"/>
      <c r="EN134" s="6"/>
      <c r="EO134" s="8"/>
      <c r="FA134" s="9"/>
      <c r="FC134" s="16"/>
      <c r="FD134" s="16"/>
      <c r="FF134" s="3"/>
      <c r="FG134" s="3"/>
      <c r="FH134" s="6"/>
      <c r="FI134" s="8"/>
      <c r="FU134" s="9"/>
      <c r="FW134" s="16"/>
      <c r="FX134" s="16"/>
      <c r="FZ134" s="3"/>
      <c r="GA134" s="3"/>
      <c r="GB134" s="6"/>
      <c r="GC134" s="8"/>
      <c r="GO134" s="9"/>
      <c r="GQ134" s="16"/>
      <c r="GR134" s="16"/>
      <c r="GT134" s="3"/>
      <c r="GU134" s="3"/>
      <c r="GV134" s="6"/>
      <c r="GW134" s="8"/>
      <c r="HI134" s="9"/>
      <c r="HK134" s="16"/>
      <c r="HL134" s="16"/>
      <c r="HN134" s="3"/>
      <c r="HO134" s="3"/>
      <c r="HP134" s="6"/>
      <c r="HQ134" s="8"/>
      <c r="IC134" s="9"/>
      <c r="IE134" s="16"/>
      <c r="IF134" s="16"/>
      <c r="IH134" s="3"/>
      <c r="II134" s="3"/>
      <c r="IJ134" s="6"/>
      <c r="IK134" s="8"/>
      <c r="IW134" s="9"/>
      <c r="IY134" s="16"/>
      <c r="IZ134" s="16"/>
      <c r="JB134" s="3"/>
      <c r="JC134" s="3"/>
      <c r="JD134" s="6"/>
      <c r="JE134" s="8"/>
      <c r="JQ134" s="9"/>
      <c r="JS134" s="16"/>
      <c r="JT134" s="16"/>
      <c r="JV134" s="3"/>
      <c r="JW134" s="3"/>
      <c r="JX134" s="6"/>
      <c r="JY134" s="8"/>
      <c r="KK134" s="9"/>
      <c r="KM134" s="16"/>
      <c r="KN134" s="16"/>
      <c r="KP134" s="3"/>
      <c r="KQ134" s="3"/>
      <c r="KR134" s="6"/>
      <c r="KS134" s="8"/>
      <c r="LE134" s="9"/>
      <c r="LG134" s="16"/>
      <c r="LH134" s="16"/>
      <c r="LJ134" s="3"/>
      <c r="LK134" s="3"/>
      <c r="LL134" s="6"/>
      <c r="LM134" s="8"/>
      <c r="LY134" s="9"/>
      <c r="MA134" s="16"/>
      <c r="MB134" s="16"/>
      <c r="MD134" s="3"/>
      <c r="ME134" s="3"/>
      <c r="MF134" s="6"/>
      <c r="MG134" s="8"/>
      <c r="MS134" s="9"/>
      <c r="MU134" s="16"/>
      <c r="MV134" s="16"/>
      <c r="MX134" s="3"/>
      <c r="MY134" s="3"/>
      <c r="MZ134" s="6"/>
      <c r="NA134" s="8"/>
      <c r="NM134" s="9"/>
      <c r="NO134" s="16"/>
      <c r="NP134" s="16"/>
      <c r="NR134" s="3"/>
      <c r="NS134" s="3"/>
      <c r="NT134" s="6"/>
      <c r="NU134" s="8"/>
      <c r="OG134" s="9"/>
      <c r="OI134" s="16"/>
      <c r="OJ134" s="16"/>
      <c r="OL134" s="3"/>
      <c r="OM134" s="3"/>
      <c r="ON134" s="6"/>
      <c r="OO134" s="8"/>
      <c r="PA134" s="9"/>
      <c r="PC134" s="16"/>
      <c r="PD134" s="16"/>
    </row>
    <row r="135" spans="1:420" ht="187.2" x14ac:dyDescent="0.3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9" t="s">
        <v>8315</v>
      </c>
      <c r="R135" t="s">
        <v>8316</v>
      </c>
      <c r="S135" s="16">
        <v>41982.887280092589</v>
      </c>
      <c r="T135" s="16">
        <v>42012.887280092589</v>
      </c>
      <c r="V135" s="3"/>
      <c r="W135" s="3"/>
      <c r="X135" s="6"/>
      <c r="Y135" s="8"/>
      <c r="AK135" s="9"/>
      <c r="AM135" s="16"/>
      <c r="AN135" s="16"/>
      <c r="AP135" s="3"/>
      <c r="AQ135" s="3"/>
      <c r="AR135" s="6"/>
      <c r="AS135" s="8"/>
      <c r="BE135" s="9"/>
      <c r="BG135" s="16"/>
      <c r="BH135" s="16"/>
      <c r="BJ135" s="3"/>
      <c r="BK135" s="3"/>
      <c r="BL135" s="6"/>
      <c r="BM135" s="8"/>
      <c r="BY135" s="9"/>
      <c r="CA135" s="16"/>
      <c r="CB135" s="16"/>
      <c r="CD135" s="3"/>
      <c r="CE135" s="3"/>
      <c r="CF135" s="6"/>
      <c r="CG135" s="8"/>
      <c r="CS135" s="9"/>
      <c r="CU135" s="16"/>
      <c r="CV135" s="16"/>
      <c r="CX135" s="3"/>
      <c r="CY135" s="3"/>
      <c r="CZ135" s="6"/>
      <c r="DA135" s="8"/>
      <c r="DM135" s="9"/>
      <c r="DO135" s="16"/>
      <c r="DP135" s="16"/>
      <c r="DR135" s="3"/>
      <c r="DS135" s="3"/>
      <c r="DT135" s="6"/>
      <c r="DU135" s="8"/>
      <c r="EG135" s="9"/>
      <c r="EI135" s="16"/>
      <c r="EJ135" s="16"/>
      <c r="EL135" s="3"/>
      <c r="EM135" s="3"/>
      <c r="EN135" s="6"/>
      <c r="EO135" s="8"/>
      <c r="FA135" s="9"/>
      <c r="FC135" s="16"/>
      <c r="FD135" s="16"/>
      <c r="FF135" s="3"/>
      <c r="FG135" s="3"/>
      <c r="FH135" s="6"/>
      <c r="FI135" s="8"/>
      <c r="FU135" s="9"/>
      <c r="FW135" s="16"/>
      <c r="FX135" s="16"/>
      <c r="FZ135" s="3"/>
      <c r="GA135" s="3"/>
      <c r="GB135" s="6"/>
      <c r="GC135" s="8"/>
      <c r="GO135" s="9"/>
      <c r="GQ135" s="16"/>
      <c r="GR135" s="16"/>
      <c r="GT135" s="3"/>
      <c r="GU135" s="3"/>
      <c r="GV135" s="6"/>
      <c r="GW135" s="8"/>
      <c r="HI135" s="9"/>
      <c r="HK135" s="16"/>
      <c r="HL135" s="16"/>
      <c r="HN135" s="3"/>
      <c r="HO135" s="3"/>
      <c r="HP135" s="6"/>
      <c r="HQ135" s="8"/>
      <c r="IC135" s="9"/>
      <c r="IE135" s="16"/>
      <c r="IF135" s="16"/>
      <c r="IH135" s="3"/>
      <c r="II135" s="3"/>
      <c r="IJ135" s="6"/>
      <c r="IK135" s="8"/>
      <c r="IW135" s="9"/>
      <c r="IY135" s="16"/>
      <c r="IZ135" s="16"/>
      <c r="JB135" s="3"/>
      <c r="JC135" s="3"/>
      <c r="JD135" s="6"/>
      <c r="JE135" s="8"/>
      <c r="JQ135" s="9"/>
      <c r="JS135" s="16"/>
      <c r="JT135" s="16"/>
      <c r="JV135" s="3"/>
      <c r="JW135" s="3"/>
      <c r="JX135" s="6"/>
      <c r="JY135" s="8"/>
      <c r="KK135" s="9"/>
      <c r="KM135" s="16"/>
      <c r="KN135" s="16"/>
      <c r="KP135" s="3"/>
      <c r="KQ135" s="3"/>
      <c r="KR135" s="6"/>
      <c r="KS135" s="8"/>
      <c r="LE135" s="9"/>
      <c r="LG135" s="16"/>
      <c r="LH135" s="16"/>
      <c r="LJ135" s="3"/>
      <c r="LK135" s="3"/>
      <c r="LL135" s="6"/>
      <c r="LM135" s="8"/>
      <c r="LY135" s="9"/>
      <c r="MA135" s="16"/>
      <c r="MB135" s="16"/>
      <c r="MD135" s="3"/>
      <c r="ME135" s="3"/>
      <c r="MF135" s="6"/>
      <c r="MG135" s="8"/>
      <c r="MS135" s="9"/>
      <c r="MU135" s="16"/>
      <c r="MV135" s="16"/>
      <c r="MX135" s="3"/>
      <c r="MY135" s="3"/>
      <c r="MZ135" s="6"/>
      <c r="NA135" s="8"/>
      <c r="NM135" s="9"/>
      <c r="NO135" s="16"/>
      <c r="NP135" s="16"/>
      <c r="NR135" s="3"/>
      <c r="NS135" s="3"/>
      <c r="NT135" s="6"/>
      <c r="NU135" s="8"/>
      <c r="OG135" s="9"/>
      <c r="OI135" s="16"/>
      <c r="OJ135" s="16"/>
      <c r="OL135" s="3"/>
      <c r="OM135" s="3"/>
      <c r="ON135" s="6"/>
      <c r="OO135" s="8"/>
      <c r="PA135" s="9"/>
      <c r="PC135" s="16"/>
      <c r="PD135" s="16"/>
    </row>
    <row r="136" spans="1:420" ht="259.2" x14ac:dyDescent="0.3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9" t="s">
        <v>8315</v>
      </c>
      <c r="R136" t="s">
        <v>8316</v>
      </c>
      <c r="S136" s="16">
        <v>42614.760937500003</v>
      </c>
      <c r="T136" s="16">
        <v>42644.165972222225</v>
      </c>
      <c r="V136" s="3"/>
      <c r="W136" s="3"/>
      <c r="X136" s="6"/>
      <c r="Y136" s="8"/>
      <c r="AK136" s="9"/>
      <c r="AM136" s="16"/>
      <c r="AN136" s="16"/>
      <c r="AP136" s="3"/>
      <c r="AQ136" s="3"/>
      <c r="AR136" s="6"/>
      <c r="AS136" s="8"/>
      <c r="BE136" s="9"/>
      <c r="BG136" s="16"/>
      <c r="BH136" s="16"/>
      <c r="BJ136" s="3"/>
      <c r="BK136" s="3"/>
      <c r="BL136" s="6"/>
      <c r="BM136" s="8"/>
      <c r="BY136" s="9"/>
      <c r="CA136" s="16"/>
      <c r="CB136" s="16"/>
      <c r="CD136" s="3"/>
      <c r="CE136" s="3"/>
      <c r="CF136" s="6"/>
      <c r="CG136" s="8"/>
      <c r="CS136" s="9"/>
      <c r="CU136" s="16"/>
      <c r="CV136" s="16"/>
      <c r="CX136" s="3"/>
      <c r="CY136" s="3"/>
      <c r="CZ136" s="6"/>
      <c r="DA136" s="8"/>
      <c r="DM136" s="9"/>
      <c r="DO136" s="16"/>
      <c r="DP136" s="16"/>
      <c r="DR136" s="3"/>
      <c r="DS136" s="3"/>
      <c r="DT136" s="6"/>
      <c r="DU136" s="8"/>
      <c r="EG136" s="9"/>
      <c r="EI136" s="16"/>
      <c r="EJ136" s="16"/>
      <c r="EL136" s="3"/>
      <c r="EM136" s="3"/>
      <c r="EN136" s="6"/>
      <c r="EO136" s="8"/>
      <c r="FA136" s="9"/>
      <c r="FC136" s="16"/>
      <c r="FD136" s="16"/>
      <c r="FF136" s="3"/>
      <c r="FG136" s="3"/>
      <c r="FH136" s="6"/>
      <c r="FI136" s="8"/>
      <c r="FU136" s="9"/>
      <c r="FW136" s="16"/>
      <c r="FX136" s="16"/>
      <c r="FZ136" s="3"/>
      <c r="GA136" s="3"/>
      <c r="GB136" s="6"/>
      <c r="GC136" s="8"/>
      <c r="GO136" s="9"/>
      <c r="GQ136" s="16"/>
      <c r="GR136" s="16"/>
      <c r="GT136" s="3"/>
      <c r="GU136" s="3"/>
      <c r="GV136" s="6"/>
      <c r="GW136" s="8"/>
      <c r="HI136" s="9"/>
      <c r="HK136" s="16"/>
      <c r="HL136" s="16"/>
      <c r="HN136" s="3"/>
      <c r="HO136" s="3"/>
      <c r="HP136" s="6"/>
      <c r="HQ136" s="8"/>
      <c r="IC136" s="9"/>
      <c r="IE136" s="16"/>
      <c r="IF136" s="16"/>
      <c r="IH136" s="3"/>
      <c r="II136" s="3"/>
      <c r="IJ136" s="6"/>
      <c r="IK136" s="8"/>
      <c r="IW136" s="9"/>
      <c r="IY136" s="16"/>
      <c r="IZ136" s="16"/>
      <c r="JB136" s="3"/>
      <c r="JC136" s="3"/>
      <c r="JD136" s="6"/>
      <c r="JE136" s="8"/>
      <c r="JQ136" s="9"/>
      <c r="JS136" s="16"/>
      <c r="JT136" s="16"/>
      <c r="JV136" s="3"/>
      <c r="JW136" s="3"/>
      <c r="JX136" s="6"/>
      <c r="JY136" s="8"/>
      <c r="KK136" s="9"/>
      <c r="KM136" s="16"/>
      <c r="KN136" s="16"/>
      <c r="KP136" s="3"/>
      <c r="KQ136" s="3"/>
      <c r="KR136" s="6"/>
      <c r="KS136" s="8"/>
      <c r="LE136" s="9"/>
      <c r="LG136" s="16"/>
      <c r="LH136" s="16"/>
      <c r="LJ136" s="3"/>
      <c r="LK136" s="3"/>
      <c r="LL136" s="6"/>
      <c r="LM136" s="8"/>
      <c r="LY136" s="9"/>
      <c r="MA136" s="16"/>
      <c r="MB136" s="16"/>
      <c r="MD136" s="3"/>
      <c r="ME136" s="3"/>
      <c r="MF136" s="6"/>
      <c r="MG136" s="8"/>
      <c r="MS136" s="9"/>
      <c r="MU136" s="16"/>
      <c r="MV136" s="16"/>
      <c r="MX136" s="3"/>
      <c r="MY136" s="3"/>
      <c r="MZ136" s="6"/>
      <c r="NA136" s="8"/>
      <c r="NM136" s="9"/>
      <c r="NO136" s="16"/>
      <c r="NP136" s="16"/>
      <c r="NR136" s="3"/>
      <c r="NS136" s="3"/>
      <c r="NT136" s="6"/>
      <c r="NU136" s="8"/>
      <c r="OG136" s="9"/>
      <c r="OI136" s="16"/>
      <c r="OJ136" s="16"/>
      <c r="OL136" s="3"/>
      <c r="OM136" s="3"/>
      <c r="ON136" s="6"/>
      <c r="OO136" s="8"/>
      <c r="PA136" s="9"/>
      <c r="PC136" s="16"/>
      <c r="PD136" s="16"/>
    </row>
    <row r="137" spans="1:420" ht="201.6" x14ac:dyDescent="0.3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9" t="s">
        <v>8315</v>
      </c>
      <c r="R137" t="s">
        <v>8316</v>
      </c>
      <c r="S137" s="16">
        <v>42303.672662037032</v>
      </c>
      <c r="T137" s="16">
        <v>42338.714328703703</v>
      </c>
      <c r="V137" s="3"/>
      <c r="W137" s="3"/>
      <c r="X137" s="6"/>
      <c r="Y137" s="8"/>
      <c r="AK137" s="9"/>
      <c r="AM137" s="16"/>
      <c r="AN137" s="16"/>
      <c r="AP137" s="3"/>
      <c r="AQ137" s="3"/>
      <c r="AR137" s="6"/>
      <c r="AS137" s="8"/>
      <c r="BE137" s="9"/>
      <c r="BG137" s="16"/>
      <c r="BH137" s="16"/>
      <c r="BJ137" s="3"/>
      <c r="BK137" s="3"/>
      <c r="BL137" s="6"/>
      <c r="BM137" s="8"/>
      <c r="BY137" s="9"/>
      <c r="CA137" s="16"/>
      <c r="CB137" s="16"/>
      <c r="CD137" s="3"/>
      <c r="CE137" s="3"/>
      <c r="CF137" s="6"/>
      <c r="CG137" s="8"/>
      <c r="CS137" s="9"/>
      <c r="CU137" s="16"/>
      <c r="CV137" s="16"/>
      <c r="CX137" s="3"/>
      <c r="CY137" s="3"/>
      <c r="CZ137" s="6"/>
      <c r="DA137" s="8"/>
      <c r="DM137" s="9"/>
      <c r="DO137" s="16"/>
      <c r="DP137" s="16"/>
      <c r="DR137" s="3"/>
      <c r="DS137" s="3"/>
      <c r="DT137" s="6"/>
      <c r="DU137" s="8"/>
      <c r="EG137" s="9"/>
      <c r="EI137" s="16"/>
      <c r="EJ137" s="16"/>
      <c r="EL137" s="3"/>
      <c r="EM137" s="3"/>
      <c r="EN137" s="6"/>
      <c r="EO137" s="8"/>
      <c r="FA137" s="9"/>
      <c r="FC137" s="16"/>
      <c r="FD137" s="16"/>
      <c r="FF137" s="3"/>
      <c r="FG137" s="3"/>
      <c r="FH137" s="6"/>
      <c r="FI137" s="8"/>
      <c r="FU137" s="9"/>
      <c r="FW137" s="16"/>
      <c r="FX137" s="16"/>
      <c r="FZ137" s="3"/>
      <c r="GA137" s="3"/>
      <c r="GB137" s="6"/>
      <c r="GC137" s="8"/>
      <c r="GO137" s="9"/>
      <c r="GQ137" s="16"/>
      <c r="GR137" s="16"/>
      <c r="GT137" s="3"/>
      <c r="GU137" s="3"/>
      <c r="GV137" s="6"/>
      <c r="GW137" s="8"/>
      <c r="HI137" s="9"/>
      <c r="HK137" s="16"/>
      <c r="HL137" s="16"/>
      <c r="HN137" s="3"/>
      <c r="HO137" s="3"/>
      <c r="HP137" s="6"/>
      <c r="HQ137" s="8"/>
      <c r="IC137" s="9"/>
      <c r="IE137" s="16"/>
      <c r="IF137" s="16"/>
      <c r="IH137" s="3"/>
      <c r="II137" s="3"/>
      <c r="IJ137" s="6"/>
      <c r="IK137" s="8"/>
      <c r="IW137" s="9"/>
      <c r="IY137" s="16"/>
      <c r="IZ137" s="16"/>
      <c r="JB137" s="3"/>
      <c r="JC137" s="3"/>
      <c r="JD137" s="6"/>
      <c r="JE137" s="8"/>
      <c r="JQ137" s="9"/>
      <c r="JS137" s="16"/>
      <c r="JT137" s="16"/>
      <c r="JV137" s="3"/>
      <c r="JW137" s="3"/>
      <c r="JX137" s="6"/>
      <c r="JY137" s="8"/>
      <c r="KK137" s="9"/>
      <c r="KM137" s="16"/>
      <c r="KN137" s="16"/>
      <c r="KP137" s="3"/>
      <c r="KQ137" s="3"/>
      <c r="KR137" s="6"/>
      <c r="KS137" s="8"/>
      <c r="LE137" s="9"/>
      <c r="LG137" s="16"/>
      <c r="LH137" s="16"/>
      <c r="LJ137" s="3"/>
      <c r="LK137" s="3"/>
      <c r="LL137" s="6"/>
      <c r="LM137" s="8"/>
      <c r="LY137" s="9"/>
      <c r="MA137" s="16"/>
      <c r="MB137" s="16"/>
      <c r="MD137" s="3"/>
      <c r="ME137" s="3"/>
      <c r="MF137" s="6"/>
      <c r="MG137" s="8"/>
      <c r="MS137" s="9"/>
      <c r="MU137" s="16"/>
      <c r="MV137" s="16"/>
      <c r="MX137" s="3"/>
      <c r="MY137" s="3"/>
      <c r="MZ137" s="6"/>
      <c r="NA137" s="8"/>
      <c r="NM137" s="9"/>
      <c r="NO137" s="16"/>
      <c r="NP137" s="16"/>
      <c r="NR137" s="3"/>
      <c r="NS137" s="3"/>
      <c r="NT137" s="6"/>
      <c r="NU137" s="8"/>
      <c r="OG137" s="9"/>
      <c r="OI137" s="16"/>
      <c r="OJ137" s="16"/>
      <c r="OL137" s="3"/>
      <c r="OM137" s="3"/>
      <c r="ON137" s="6"/>
      <c r="OO137" s="8"/>
      <c r="PA137" s="9"/>
      <c r="PC137" s="16"/>
      <c r="PD137" s="16"/>
    </row>
    <row r="138" spans="1:420" ht="273.60000000000002" x14ac:dyDescent="0.3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9" t="s">
        <v>8315</v>
      </c>
      <c r="R138" t="s">
        <v>8316</v>
      </c>
      <c r="S138" s="16">
        <v>42171.725416666668</v>
      </c>
      <c r="T138" s="16">
        <v>42201.725416666668</v>
      </c>
      <c r="V138" s="3"/>
      <c r="W138" s="3"/>
      <c r="X138" s="6"/>
      <c r="Y138" s="8"/>
      <c r="AK138" s="9"/>
      <c r="AM138" s="16"/>
      <c r="AN138" s="16"/>
      <c r="AP138" s="3"/>
      <c r="AQ138" s="3"/>
      <c r="AR138" s="6"/>
      <c r="AS138" s="8"/>
      <c r="BE138" s="9"/>
      <c r="BG138" s="16"/>
      <c r="BH138" s="16"/>
      <c r="BJ138" s="3"/>
      <c r="BK138" s="3"/>
      <c r="BL138" s="6"/>
      <c r="BM138" s="8"/>
      <c r="BY138" s="9"/>
      <c r="CA138" s="16"/>
      <c r="CB138" s="16"/>
      <c r="CD138" s="3"/>
      <c r="CE138" s="3"/>
      <c r="CF138" s="6"/>
      <c r="CG138" s="8"/>
      <c r="CS138" s="9"/>
      <c r="CU138" s="16"/>
      <c r="CV138" s="16"/>
      <c r="CX138" s="3"/>
      <c r="CY138" s="3"/>
      <c r="CZ138" s="6"/>
      <c r="DA138" s="8"/>
      <c r="DM138" s="9"/>
      <c r="DO138" s="16"/>
      <c r="DP138" s="16"/>
      <c r="DR138" s="3"/>
      <c r="DS138" s="3"/>
      <c r="DT138" s="6"/>
      <c r="DU138" s="8"/>
      <c r="EG138" s="9"/>
      <c r="EI138" s="16"/>
      <c r="EJ138" s="16"/>
      <c r="EL138" s="3"/>
      <c r="EM138" s="3"/>
      <c r="EN138" s="6"/>
      <c r="EO138" s="8"/>
      <c r="FA138" s="9"/>
      <c r="FC138" s="16"/>
      <c r="FD138" s="16"/>
      <c r="FF138" s="3"/>
      <c r="FG138" s="3"/>
      <c r="FH138" s="6"/>
      <c r="FI138" s="8"/>
      <c r="FU138" s="9"/>
      <c r="FW138" s="16"/>
      <c r="FX138" s="16"/>
      <c r="FZ138" s="3"/>
      <c r="GA138" s="3"/>
      <c r="GB138" s="6"/>
      <c r="GC138" s="8"/>
      <c r="GO138" s="9"/>
      <c r="GQ138" s="16"/>
      <c r="GR138" s="16"/>
      <c r="GT138" s="3"/>
      <c r="GU138" s="3"/>
      <c r="GV138" s="6"/>
      <c r="GW138" s="8"/>
      <c r="HI138" s="9"/>
      <c r="HK138" s="16"/>
      <c r="HL138" s="16"/>
      <c r="HN138" s="3"/>
      <c r="HO138" s="3"/>
      <c r="HP138" s="6"/>
      <c r="HQ138" s="8"/>
      <c r="IC138" s="9"/>
      <c r="IE138" s="16"/>
      <c r="IF138" s="16"/>
      <c r="IH138" s="3"/>
      <c r="II138" s="3"/>
      <c r="IJ138" s="6"/>
      <c r="IK138" s="8"/>
      <c r="IW138" s="9"/>
      <c r="IY138" s="16"/>
      <c r="IZ138" s="16"/>
      <c r="JB138" s="3"/>
      <c r="JC138" s="3"/>
      <c r="JD138" s="6"/>
      <c r="JE138" s="8"/>
      <c r="JQ138" s="9"/>
      <c r="JS138" s="16"/>
      <c r="JT138" s="16"/>
      <c r="JV138" s="3"/>
      <c r="JW138" s="3"/>
      <c r="JX138" s="6"/>
      <c r="JY138" s="8"/>
      <c r="KK138" s="9"/>
      <c r="KM138" s="16"/>
      <c r="KN138" s="16"/>
      <c r="KP138" s="3"/>
      <c r="KQ138" s="3"/>
      <c r="KR138" s="6"/>
      <c r="KS138" s="8"/>
      <c r="LE138" s="9"/>
      <c r="LG138" s="16"/>
      <c r="LH138" s="16"/>
      <c r="LJ138" s="3"/>
      <c r="LK138" s="3"/>
      <c r="LL138" s="6"/>
      <c r="LM138" s="8"/>
      <c r="LY138" s="9"/>
      <c r="MA138" s="16"/>
      <c r="MB138" s="16"/>
      <c r="MD138" s="3"/>
      <c r="ME138" s="3"/>
      <c r="MF138" s="6"/>
      <c r="MG138" s="8"/>
      <c r="MS138" s="9"/>
      <c r="MU138" s="16"/>
      <c r="MV138" s="16"/>
      <c r="MX138" s="3"/>
      <c r="MY138" s="3"/>
      <c r="MZ138" s="6"/>
      <c r="NA138" s="8"/>
      <c r="NM138" s="9"/>
      <c r="NO138" s="16"/>
      <c r="NP138" s="16"/>
      <c r="NR138" s="3"/>
      <c r="NS138" s="3"/>
      <c r="NT138" s="6"/>
      <c r="NU138" s="8"/>
      <c r="OG138" s="9"/>
      <c r="OI138" s="16"/>
      <c r="OJ138" s="16"/>
      <c r="OL138" s="3"/>
      <c r="OM138" s="3"/>
      <c r="ON138" s="6"/>
      <c r="OO138" s="8"/>
      <c r="PA138" s="9"/>
      <c r="PC138" s="16"/>
      <c r="PD138" s="16"/>
    </row>
    <row r="139" spans="1:420" ht="144" x14ac:dyDescent="0.3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9" t="s">
        <v>8315</v>
      </c>
      <c r="R139" t="s">
        <v>8316</v>
      </c>
      <c r="S139" s="16">
        <v>41964.315532407403</v>
      </c>
      <c r="T139" s="16">
        <v>41995.166666666672</v>
      </c>
      <c r="V139" s="3"/>
      <c r="W139" s="3"/>
      <c r="X139" s="6"/>
      <c r="Y139" s="8"/>
      <c r="AK139" s="9"/>
      <c r="AM139" s="16"/>
      <c r="AN139" s="16"/>
      <c r="AP139" s="3"/>
      <c r="AQ139" s="3"/>
      <c r="AR139" s="6"/>
      <c r="AS139" s="8"/>
      <c r="BE139" s="9"/>
      <c r="BG139" s="16"/>
      <c r="BH139" s="16"/>
      <c r="BJ139" s="3"/>
      <c r="BK139" s="3"/>
      <c r="BL139" s="6"/>
      <c r="BM139" s="8"/>
      <c r="BY139" s="9"/>
      <c r="CA139" s="16"/>
      <c r="CB139" s="16"/>
      <c r="CD139" s="3"/>
      <c r="CE139" s="3"/>
      <c r="CF139" s="6"/>
      <c r="CG139" s="8"/>
      <c r="CS139" s="9"/>
      <c r="CU139" s="16"/>
      <c r="CV139" s="16"/>
      <c r="CX139" s="3"/>
      <c r="CY139" s="3"/>
      <c r="CZ139" s="6"/>
      <c r="DA139" s="8"/>
      <c r="DM139" s="9"/>
      <c r="DO139" s="16"/>
      <c r="DP139" s="16"/>
      <c r="DR139" s="3"/>
      <c r="DS139" s="3"/>
      <c r="DT139" s="6"/>
      <c r="DU139" s="8"/>
      <c r="EG139" s="9"/>
      <c r="EI139" s="16"/>
      <c r="EJ139" s="16"/>
      <c r="EL139" s="3"/>
      <c r="EM139" s="3"/>
      <c r="EN139" s="6"/>
      <c r="EO139" s="8"/>
      <c r="FA139" s="9"/>
      <c r="FC139" s="16"/>
      <c r="FD139" s="16"/>
      <c r="FF139" s="3"/>
      <c r="FG139" s="3"/>
      <c r="FH139" s="6"/>
      <c r="FI139" s="8"/>
      <c r="FU139" s="9"/>
      <c r="FW139" s="16"/>
      <c r="FX139" s="16"/>
      <c r="FZ139" s="3"/>
      <c r="GA139" s="3"/>
      <c r="GB139" s="6"/>
      <c r="GC139" s="8"/>
      <c r="GO139" s="9"/>
      <c r="GQ139" s="16"/>
      <c r="GR139" s="16"/>
      <c r="GT139" s="3"/>
      <c r="GU139" s="3"/>
      <c r="GV139" s="6"/>
      <c r="GW139" s="8"/>
      <c r="HI139" s="9"/>
      <c r="HK139" s="16"/>
      <c r="HL139" s="16"/>
      <c r="HN139" s="3"/>
      <c r="HO139" s="3"/>
      <c r="HP139" s="6"/>
      <c r="HQ139" s="8"/>
      <c r="IC139" s="9"/>
      <c r="IE139" s="16"/>
      <c r="IF139" s="16"/>
      <c r="IH139" s="3"/>
      <c r="II139" s="3"/>
      <c r="IJ139" s="6"/>
      <c r="IK139" s="8"/>
      <c r="IW139" s="9"/>
      <c r="IY139" s="16"/>
      <c r="IZ139" s="16"/>
      <c r="JB139" s="3"/>
      <c r="JC139" s="3"/>
      <c r="JD139" s="6"/>
      <c r="JE139" s="8"/>
      <c r="JQ139" s="9"/>
      <c r="JS139" s="16"/>
      <c r="JT139" s="16"/>
      <c r="JV139" s="3"/>
      <c r="JW139" s="3"/>
      <c r="JX139" s="6"/>
      <c r="JY139" s="8"/>
      <c r="KK139" s="9"/>
      <c r="KM139" s="16"/>
      <c r="KN139" s="16"/>
      <c r="KP139" s="3"/>
      <c r="KQ139" s="3"/>
      <c r="KR139" s="6"/>
      <c r="KS139" s="8"/>
      <c r="LE139" s="9"/>
      <c r="LG139" s="16"/>
      <c r="LH139" s="16"/>
      <c r="LJ139" s="3"/>
      <c r="LK139" s="3"/>
      <c r="LL139" s="6"/>
      <c r="LM139" s="8"/>
      <c r="LY139" s="9"/>
      <c r="MA139" s="16"/>
      <c r="MB139" s="16"/>
      <c r="MD139" s="3"/>
      <c r="ME139" s="3"/>
      <c r="MF139" s="6"/>
      <c r="MG139" s="8"/>
      <c r="MS139" s="9"/>
      <c r="MU139" s="16"/>
      <c r="MV139" s="16"/>
      <c r="MX139" s="3"/>
      <c r="MY139" s="3"/>
      <c r="MZ139" s="6"/>
      <c r="NA139" s="8"/>
      <c r="NM139" s="9"/>
      <c r="NO139" s="16"/>
      <c r="NP139" s="16"/>
      <c r="NR139" s="3"/>
      <c r="NS139" s="3"/>
      <c r="NT139" s="6"/>
      <c r="NU139" s="8"/>
      <c r="OG139" s="9"/>
      <c r="OI139" s="16"/>
      <c r="OJ139" s="16"/>
      <c r="OL139" s="3"/>
      <c r="OM139" s="3"/>
      <c r="ON139" s="6"/>
      <c r="OO139" s="8"/>
      <c r="PA139" s="9"/>
      <c r="PC139" s="16"/>
      <c r="PD139" s="16"/>
    </row>
    <row r="140" spans="1:420" ht="144" x14ac:dyDescent="0.3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9" t="s">
        <v>8315</v>
      </c>
      <c r="R140" t="s">
        <v>8316</v>
      </c>
      <c r="S140" s="16">
        <v>42284.516064814816</v>
      </c>
      <c r="T140" s="16">
        <v>42307.875</v>
      </c>
      <c r="V140" s="3"/>
      <c r="W140" s="3"/>
      <c r="X140" s="6"/>
      <c r="Y140" s="8"/>
      <c r="AK140" s="9"/>
      <c r="AM140" s="16"/>
      <c r="AN140" s="16"/>
      <c r="AP140" s="3"/>
      <c r="AQ140" s="3"/>
      <c r="AR140" s="6"/>
      <c r="AS140" s="8"/>
      <c r="BE140" s="9"/>
      <c r="BG140" s="16"/>
      <c r="BH140" s="16"/>
      <c r="BJ140" s="3"/>
      <c r="BK140" s="3"/>
      <c r="BL140" s="6"/>
      <c r="BM140" s="8"/>
      <c r="BY140" s="9"/>
      <c r="CA140" s="16"/>
      <c r="CB140" s="16"/>
      <c r="CD140" s="3"/>
      <c r="CE140" s="3"/>
      <c r="CF140" s="6"/>
      <c r="CG140" s="8"/>
      <c r="CS140" s="9"/>
      <c r="CU140" s="16"/>
      <c r="CV140" s="16"/>
      <c r="CX140" s="3"/>
      <c r="CY140" s="3"/>
      <c r="CZ140" s="6"/>
      <c r="DA140" s="8"/>
      <c r="DM140" s="9"/>
      <c r="DO140" s="16"/>
      <c r="DP140" s="16"/>
      <c r="DR140" s="3"/>
      <c r="DS140" s="3"/>
      <c r="DT140" s="6"/>
      <c r="DU140" s="8"/>
      <c r="EG140" s="9"/>
      <c r="EI140" s="16"/>
      <c r="EJ140" s="16"/>
      <c r="EL140" s="3"/>
      <c r="EM140" s="3"/>
      <c r="EN140" s="6"/>
      <c r="EO140" s="8"/>
      <c r="FA140" s="9"/>
      <c r="FC140" s="16"/>
      <c r="FD140" s="16"/>
      <c r="FF140" s="3"/>
      <c r="FG140" s="3"/>
      <c r="FH140" s="6"/>
      <c r="FI140" s="8"/>
      <c r="FU140" s="9"/>
      <c r="FW140" s="16"/>
      <c r="FX140" s="16"/>
      <c r="FZ140" s="3"/>
      <c r="GA140" s="3"/>
      <c r="GB140" s="6"/>
      <c r="GC140" s="8"/>
      <c r="GO140" s="9"/>
      <c r="GQ140" s="16"/>
      <c r="GR140" s="16"/>
      <c r="GT140" s="3"/>
      <c r="GU140" s="3"/>
      <c r="GV140" s="6"/>
      <c r="GW140" s="8"/>
      <c r="HI140" s="9"/>
      <c r="HK140" s="16"/>
      <c r="HL140" s="16"/>
      <c r="HN140" s="3"/>
      <c r="HO140" s="3"/>
      <c r="HP140" s="6"/>
      <c r="HQ140" s="8"/>
      <c r="IC140" s="9"/>
      <c r="IE140" s="16"/>
      <c r="IF140" s="16"/>
      <c r="IH140" s="3"/>
      <c r="II140" s="3"/>
      <c r="IJ140" s="6"/>
      <c r="IK140" s="8"/>
      <c r="IW140" s="9"/>
      <c r="IY140" s="16"/>
      <c r="IZ140" s="16"/>
      <c r="JB140" s="3"/>
      <c r="JC140" s="3"/>
      <c r="JD140" s="6"/>
      <c r="JE140" s="8"/>
      <c r="JQ140" s="9"/>
      <c r="JS140" s="16"/>
      <c r="JT140" s="16"/>
      <c r="JV140" s="3"/>
      <c r="JW140" s="3"/>
      <c r="JX140" s="6"/>
      <c r="JY140" s="8"/>
      <c r="KK140" s="9"/>
      <c r="KM140" s="16"/>
      <c r="KN140" s="16"/>
      <c r="KP140" s="3"/>
      <c r="KQ140" s="3"/>
      <c r="KR140" s="6"/>
      <c r="KS140" s="8"/>
      <c r="LE140" s="9"/>
      <c r="LG140" s="16"/>
      <c r="LH140" s="16"/>
      <c r="LJ140" s="3"/>
      <c r="LK140" s="3"/>
      <c r="LL140" s="6"/>
      <c r="LM140" s="8"/>
      <c r="LY140" s="9"/>
      <c r="MA140" s="16"/>
      <c r="MB140" s="16"/>
      <c r="MD140" s="3"/>
      <c r="ME140" s="3"/>
      <c r="MF140" s="6"/>
      <c r="MG140" s="8"/>
      <c r="MS140" s="9"/>
      <c r="MU140" s="16"/>
      <c r="MV140" s="16"/>
      <c r="MX140" s="3"/>
      <c r="MY140" s="3"/>
      <c r="MZ140" s="6"/>
      <c r="NA140" s="8"/>
      <c r="NM140" s="9"/>
      <c r="NO140" s="16"/>
      <c r="NP140" s="16"/>
      <c r="NR140" s="3"/>
      <c r="NS140" s="3"/>
      <c r="NT140" s="6"/>
      <c r="NU140" s="8"/>
      <c r="OG140" s="9"/>
      <c r="OI140" s="16"/>
      <c r="OJ140" s="16"/>
      <c r="OL140" s="3"/>
      <c r="OM140" s="3"/>
      <c r="ON140" s="6"/>
      <c r="OO140" s="8"/>
      <c r="PA140" s="9"/>
      <c r="PC140" s="16"/>
      <c r="PD140" s="16"/>
    </row>
    <row r="141" spans="1:420" ht="172.8" x14ac:dyDescent="0.3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9" t="s">
        <v>8315</v>
      </c>
      <c r="R141" t="s">
        <v>8316</v>
      </c>
      <c r="S141" s="16">
        <v>42016.800208333334</v>
      </c>
      <c r="T141" s="16">
        <v>42032.916666666672</v>
      </c>
      <c r="V141" s="3"/>
      <c r="W141" s="3"/>
      <c r="X141" s="6"/>
      <c r="Y141" s="8"/>
      <c r="AK141" s="9"/>
      <c r="AM141" s="16"/>
      <c r="AN141" s="16"/>
      <c r="AP141" s="3"/>
      <c r="AQ141" s="3"/>
      <c r="AR141" s="6"/>
      <c r="AS141" s="8"/>
      <c r="BE141" s="9"/>
      <c r="BG141" s="16"/>
      <c r="BH141" s="16"/>
      <c r="BJ141" s="3"/>
      <c r="BK141" s="3"/>
      <c r="BL141" s="6"/>
      <c r="BM141" s="8"/>
      <c r="BY141" s="9"/>
      <c r="CA141" s="16"/>
      <c r="CB141" s="16"/>
      <c r="CD141" s="3"/>
      <c r="CE141" s="3"/>
      <c r="CF141" s="6"/>
      <c r="CG141" s="8"/>
      <c r="CS141" s="9"/>
      <c r="CU141" s="16"/>
      <c r="CV141" s="16"/>
      <c r="CX141" s="3"/>
      <c r="CY141" s="3"/>
      <c r="CZ141" s="6"/>
      <c r="DA141" s="8"/>
      <c r="DM141" s="9"/>
      <c r="DO141" s="16"/>
      <c r="DP141" s="16"/>
      <c r="DR141" s="3"/>
      <c r="DS141" s="3"/>
      <c r="DT141" s="6"/>
      <c r="DU141" s="8"/>
      <c r="EG141" s="9"/>
      <c r="EI141" s="16"/>
      <c r="EJ141" s="16"/>
      <c r="EL141" s="3"/>
      <c r="EM141" s="3"/>
      <c r="EN141" s="6"/>
      <c r="EO141" s="8"/>
      <c r="FA141" s="9"/>
      <c r="FC141" s="16"/>
      <c r="FD141" s="16"/>
      <c r="FF141" s="3"/>
      <c r="FG141" s="3"/>
      <c r="FH141" s="6"/>
      <c r="FI141" s="8"/>
      <c r="FU141" s="9"/>
      <c r="FW141" s="16"/>
      <c r="FX141" s="16"/>
      <c r="FZ141" s="3"/>
      <c r="GA141" s="3"/>
      <c r="GB141" s="6"/>
      <c r="GC141" s="8"/>
      <c r="GO141" s="9"/>
      <c r="GQ141" s="16"/>
      <c r="GR141" s="16"/>
      <c r="GT141" s="3"/>
      <c r="GU141" s="3"/>
      <c r="GV141" s="6"/>
      <c r="GW141" s="8"/>
      <c r="HI141" s="9"/>
      <c r="HK141" s="16"/>
      <c r="HL141" s="16"/>
      <c r="HN141" s="3"/>
      <c r="HO141" s="3"/>
      <c r="HP141" s="6"/>
      <c r="HQ141" s="8"/>
      <c r="IC141" s="9"/>
      <c r="IE141" s="16"/>
      <c r="IF141" s="16"/>
      <c r="IH141" s="3"/>
      <c r="II141" s="3"/>
      <c r="IJ141" s="6"/>
      <c r="IK141" s="8"/>
      <c r="IW141" s="9"/>
      <c r="IY141" s="16"/>
      <c r="IZ141" s="16"/>
      <c r="JB141" s="3"/>
      <c r="JC141" s="3"/>
      <c r="JD141" s="6"/>
      <c r="JE141" s="8"/>
      <c r="JQ141" s="9"/>
      <c r="JS141" s="16"/>
      <c r="JT141" s="16"/>
      <c r="JV141" s="3"/>
      <c r="JW141" s="3"/>
      <c r="JX141" s="6"/>
      <c r="JY141" s="8"/>
      <c r="KK141" s="9"/>
      <c r="KM141" s="16"/>
      <c r="KN141" s="16"/>
      <c r="KP141" s="3"/>
      <c r="KQ141" s="3"/>
      <c r="KR141" s="6"/>
      <c r="KS141" s="8"/>
      <c r="LE141" s="9"/>
      <c r="LG141" s="16"/>
      <c r="LH141" s="16"/>
      <c r="LJ141" s="3"/>
      <c r="LK141" s="3"/>
      <c r="LL141" s="6"/>
      <c r="LM141" s="8"/>
      <c r="LY141" s="9"/>
      <c r="MA141" s="16"/>
      <c r="MB141" s="16"/>
      <c r="MD141" s="3"/>
      <c r="ME141" s="3"/>
      <c r="MF141" s="6"/>
      <c r="MG141" s="8"/>
      <c r="MS141" s="9"/>
      <c r="MU141" s="16"/>
      <c r="MV141" s="16"/>
      <c r="MX141" s="3"/>
      <c r="MY141" s="3"/>
      <c r="MZ141" s="6"/>
      <c r="NA141" s="8"/>
      <c r="NM141" s="9"/>
      <c r="NO141" s="16"/>
      <c r="NP141" s="16"/>
      <c r="NR141" s="3"/>
      <c r="NS141" s="3"/>
      <c r="NT141" s="6"/>
      <c r="NU141" s="8"/>
      <c r="OG141" s="9"/>
      <c r="OI141" s="16"/>
      <c r="OJ141" s="16"/>
      <c r="OL141" s="3"/>
      <c r="OM141" s="3"/>
      <c r="ON141" s="6"/>
      <c r="OO141" s="8"/>
      <c r="PA141" s="9"/>
      <c r="PC141" s="16"/>
      <c r="PD141" s="16"/>
    </row>
    <row r="142" spans="1:420" ht="244.8" x14ac:dyDescent="0.3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9" t="s">
        <v>8315</v>
      </c>
      <c r="R142" t="s">
        <v>8316</v>
      </c>
      <c r="S142" s="16">
        <v>42136.536134259266</v>
      </c>
      <c r="T142" s="16">
        <v>42167.875</v>
      </c>
      <c r="V142" s="3"/>
      <c r="W142" s="3"/>
      <c r="X142" s="6"/>
      <c r="Y142" s="8"/>
      <c r="AK142" s="9"/>
      <c r="AM142" s="16"/>
      <c r="AN142" s="16"/>
      <c r="AP142" s="3"/>
      <c r="AQ142" s="3"/>
      <c r="AR142" s="6"/>
      <c r="AS142" s="8"/>
      <c r="BE142" s="9"/>
      <c r="BG142" s="16"/>
      <c r="BH142" s="16"/>
      <c r="BJ142" s="3"/>
      <c r="BK142" s="3"/>
      <c r="BL142" s="6"/>
      <c r="BM142" s="8"/>
      <c r="BY142" s="9"/>
      <c r="CA142" s="16"/>
      <c r="CB142" s="16"/>
      <c r="CD142" s="3"/>
      <c r="CE142" s="3"/>
      <c r="CF142" s="6"/>
      <c r="CG142" s="8"/>
      <c r="CS142" s="9"/>
      <c r="CU142" s="16"/>
      <c r="CV142" s="16"/>
      <c r="CX142" s="3"/>
      <c r="CY142" s="3"/>
      <c r="CZ142" s="6"/>
      <c r="DA142" s="8"/>
      <c r="DM142" s="9"/>
      <c r="DO142" s="16"/>
      <c r="DP142" s="16"/>
      <c r="DR142" s="3"/>
      <c r="DS142" s="3"/>
      <c r="DT142" s="6"/>
      <c r="DU142" s="8"/>
      <c r="EG142" s="9"/>
      <c r="EI142" s="16"/>
      <c r="EJ142" s="16"/>
      <c r="EL142" s="3"/>
      <c r="EM142" s="3"/>
      <c r="EN142" s="6"/>
      <c r="EO142" s="8"/>
      <c r="FA142" s="9"/>
      <c r="FC142" s="16"/>
      <c r="FD142" s="16"/>
      <c r="FF142" s="3"/>
      <c r="FG142" s="3"/>
      <c r="FH142" s="6"/>
      <c r="FI142" s="8"/>
      <c r="FU142" s="9"/>
      <c r="FW142" s="16"/>
      <c r="FX142" s="16"/>
      <c r="FZ142" s="3"/>
      <c r="GA142" s="3"/>
      <c r="GB142" s="6"/>
      <c r="GC142" s="8"/>
      <c r="GO142" s="9"/>
      <c r="GQ142" s="16"/>
      <c r="GR142" s="16"/>
      <c r="GT142" s="3"/>
      <c r="GU142" s="3"/>
      <c r="GV142" s="6"/>
      <c r="GW142" s="8"/>
      <c r="HI142" s="9"/>
      <c r="HK142" s="16"/>
      <c r="HL142" s="16"/>
      <c r="HN142" s="3"/>
      <c r="HO142" s="3"/>
      <c r="HP142" s="6"/>
      <c r="HQ142" s="8"/>
      <c r="IC142" s="9"/>
      <c r="IE142" s="16"/>
      <c r="IF142" s="16"/>
      <c r="IH142" s="3"/>
      <c r="II142" s="3"/>
      <c r="IJ142" s="6"/>
      <c r="IK142" s="8"/>
      <c r="IW142" s="9"/>
      <c r="IY142" s="16"/>
      <c r="IZ142" s="16"/>
      <c r="JB142" s="3"/>
      <c r="JC142" s="3"/>
      <c r="JD142" s="6"/>
      <c r="JE142" s="8"/>
      <c r="JQ142" s="9"/>
      <c r="JS142" s="16"/>
      <c r="JT142" s="16"/>
      <c r="JV142" s="3"/>
      <c r="JW142" s="3"/>
      <c r="JX142" s="6"/>
      <c r="JY142" s="8"/>
      <c r="KK142" s="9"/>
      <c r="KM142" s="16"/>
      <c r="KN142" s="16"/>
      <c r="KP142" s="3"/>
      <c r="KQ142" s="3"/>
      <c r="KR142" s="6"/>
      <c r="KS142" s="8"/>
      <c r="LE142" s="9"/>
      <c r="LG142" s="16"/>
      <c r="LH142" s="16"/>
      <c r="LJ142" s="3"/>
      <c r="LK142" s="3"/>
      <c r="LL142" s="6"/>
      <c r="LM142" s="8"/>
      <c r="LY142" s="9"/>
      <c r="MA142" s="16"/>
      <c r="MB142" s="16"/>
      <c r="MD142" s="3"/>
      <c r="ME142" s="3"/>
      <c r="MF142" s="6"/>
      <c r="MG142" s="8"/>
      <c r="MS142" s="9"/>
      <c r="MU142" s="16"/>
      <c r="MV142" s="16"/>
      <c r="MX142" s="3"/>
      <c r="MY142" s="3"/>
      <c r="MZ142" s="6"/>
      <c r="NA142" s="8"/>
      <c r="NM142" s="9"/>
      <c r="NO142" s="16"/>
      <c r="NP142" s="16"/>
      <c r="NR142" s="3"/>
      <c r="NS142" s="3"/>
      <c r="NT142" s="6"/>
      <c r="NU142" s="8"/>
      <c r="OG142" s="9"/>
      <c r="OI142" s="16"/>
      <c r="OJ142" s="16"/>
      <c r="OL142" s="3"/>
      <c r="OM142" s="3"/>
      <c r="ON142" s="6"/>
      <c r="OO142" s="8"/>
      <c r="PA142" s="9"/>
      <c r="PC142" s="16"/>
      <c r="PD142" s="16"/>
    </row>
    <row r="143" spans="1:420" ht="230.4" x14ac:dyDescent="0.3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9" t="s">
        <v>8315</v>
      </c>
      <c r="R143" t="s">
        <v>8316</v>
      </c>
      <c r="S143" s="16">
        <v>42172.757638888885</v>
      </c>
      <c r="T143" s="16">
        <v>42202.757638888885</v>
      </c>
      <c r="V143" s="3"/>
      <c r="W143" s="3"/>
      <c r="X143" s="6"/>
      <c r="Y143" s="8"/>
      <c r="AK143" s="9"/>
      <c r="AM143" s="16"/>
      <c r="AN143" s="16"/>
      <c r="AP143" s="3"/>
      <c r="AQ143" s="3"/>
      <c r="AR143" s="6"/>
      <c r="AS143" s="8"/>
      <c r="BE143" s="9"/>
      <c r="BG143" s="16"/>
      <c r="BH143" s="16"/>
      <c r="BJ143" s="3"/>
      <c r="BK143" s="3"/>
      <c r="BL143" s="6"/>
      <c r="BM143" s="8"/>
      <c r="BY143" s="9"/>
      <c r="CA143" s="16"/>
      <c r="CB143" s="16"/>
      <c r="CD143" s="3"/>
      <c r="CE143" s="3"/>
      <c r="CF143" s="6"/>
      <c r="CG143" s="8"/>
      <c r="CS143" s="9"/>
      <c r="CU143" s="16"/>
      <c r="CV143" s="16"/>
      <c r="CX143" s="3"/>
      <c r="CY143" s="3"/>
      <c r="CZ143" s="6"/>
      <c r="DA143" s="8"/>
      <c r="DM143" s="9"/>
      <c r="DO143" s="16"/>
      <c r="DP143" s="16"/>
      <c r="DR143" s="3"/>
      <c r="DS143" s="3"/>
      <c r="DT143" s="6"/>
      <c r="DU143" s="8"/>
      <c r="EG143" s="9"/>
      <c r="EI143" s="16"/>
      <c r="EJ143" s="16"/>
      <c r="EL143" s="3"/>
      <c r="EM143" s="3"/>
      <c r="EN143" s="6"/>
      <c r="EO143" s="8"/>
      <c r="FA143" s="9"/>
      <c r="FC143" s="16"/>
      <c r="FD143" s="16"/>
      <c r="FF143" s="3"/>
      <c r="FG143" s="3"/>
      <c r="FH143" s="6"/>
      <c r="FI143" s="8"/>
      <c r="FU143" s="9"/>
      <c r="FW143" s="16"/>
      <c r="FX143" s="16"/>
      <c r="FZ143" s="3"/>
      <c r="GA143" s="3"/>
      <c r="GB143" s="6"/>
      <c r="GC143" s="8"/>
      <c r="GO143" s="9"/>
      <c r="GQ143" s="16"/>
      <c r="GR143" s="16"/>
      <c r="GT143" s="3"/>
      <c r="GU143" s="3"/>
      <c r="GV143" s="6"/>
      <c r="GW143" s="8"/>
      <c r="HI143" s="9"/>
      <c r="HK143" s="16"/>
      <c r="HL143" s="16"/>
      <c r="HN143" s="3"/>
      <c r="HO143" s="3"/>
      <c r="HP143" s="6"/>
      <c r="HQ143" s="8"/>
      <c r="IC143" s="9"/>
      <c r="IE143" s="16"/>
      <c r="IF143" s="16"/>
      <c r="IH143" s="3"/>
      <c r="II143" s="3"/>
      <c r="IJ143" s="6"/>
      <c r="IK143" s="8"/>
      <c r="IW143" s="9"/>
      <c r="IY143" s="16"/>
      <c r="IZ143" s="16"/>
      <c r="JB143" s="3"/>
      <c r="JC143" s="3"/>
      <c r="JD143" s="6"/>
      <c r="JE143" s="8"/>
      <c r="JQ143" s="9"/>
      <c r="JS143" s="16"/>
      <c r="JT143" s="16"/>
      <c r="JV143" s="3"/>
      <c r="JW143" s="3"/>
      <c r="JX143" s="6"/>
      <c r="JY143" s="8"/>
      <c r="KK143" s="9"/>
      <c r="KM143" s="16"/>
      <c r="KN143" s="16"/>
      <c r="KP143" s="3"/>
      <c r="KQ143" s="3"/>
      <c r="KR143" s="6"/>
      <c r="KS143" s="8"/>
      <c r="LE143" s="9"/>
      <c r="LG143" s="16"/>
      <c r="LH143" s="16"/>
      <c r="LJ143" s="3"/>
      <c r="LK143" s="3"/>
      <c r="LL143" s="6"/>
      <c r="LM143" s="8"/>
      <c r="LY143" s="9"/>
      <c r="MA143" s="16"/>
      <c r="MB143" s="16"/>
      <c r="MD143" s="3"/>
      <c r="ME143" s="3"/>
      <c r="MF143" s="6"/>
      <c r="MG143" s="8"/>
      <c r="MS143" s="9"/>
      <c r="MU143" s="16"/>
      <c r="MV143" s="16"/>
      <c r="MX143" s="3"/>
      <c r="MY143" s="3"/>
      <c r="MZ143" s="6"/>
      <c r="NA143" s="8"/>
      <c r="NM143" s="9"/>
      <c r="NO143" s="16"/>
      <c r="NP143" s="16"/>
      <c r="NR143" s="3"/>
      <c r="NS143" s="3"/>
      <c r="NT143" s="6"/>
      <c r="NU143" s="8"/>
      <c r="OG143" s="9"/>
      <c r="OI143" s="16"/>
      <c r="OJ143" s="16"/>
      <c r="OL143" s="3"/>
      <c r="OM143" s="3"/>
      <c r="ON143" s="6"/>
      <c r="OO143" s="8"/>
      <c r="PA143" s="9"/>
      <c r="PC143" s="16"/>
      <c r="PD143" s="16"/>
    </row>
    <row r="144" spans="1:420" ht="244.8" x14ac:dyDescent="0.3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9" t="s">
        <v>8315</v>
      </c>
      <c r="R144" t="s">
        <v>8316</v>
      </c>
      <c r="S144" s="16">
        <v>42590.90425925926</v>
      </c>
      <c r="T144" s="16">
        <v>42606.90425925926</v>
      </c>
      <c r="V144" s="3"/>
      <c r="W144" s="3"/>
      <c r="X144" s="6"/>
      <c r="Y144" s="8"/>
      <c r="AK144" s="9"/>
      <c r="AM144" s="16"/>
      <c r="AN144" s="16"/>
      <c r="AP144" s="3"/>
      <c r="AQ144" s="3"/>
      <c r="AR144" s="6"/>
      <c r="AS144" s="8"/>
      <c r="BE144" s="9"/>
      <c r="BG144" s="16"/>
      <c r="BH144" s="16"/>
      <c r="BJ144" s="3"/>
      <c r="BK144" s="3"/>
      <c r="BL144" s="6"/>
      <c r="BM144" s="8"/>
      <c r="BY144" s="9"/>
      <c r="CA144" s="16"/>
      <c r="CB144" s="16"/>
      <c r="CD144" s="3"/>
      <c r="CE144" s="3"/>
      <c r="CF144" s="6"/>
      <c r="CG144" s="8"/>
      <c r="CS144" s="9"/>
      <c r="CU144" s="16"/>
      <c r="CV144" s="16"/>
      <c r="CX144" s="3"/>
      <c r="CY144" s="3"/>
      <c r="CZ144" s="6"/>
      <c r="DA144" s="8"/>
      <c r="DM144" s="9"/>
      <c r="DO144" s="16"/>
      <c r="DP144" s="16"/>
      <c r="DR144" s="3"/>
      <c r="DS144" s="3"/>
      <c r="DT144" s="6"/>
      <c r="DU144" s="8"/>
      <c r="EG144" s="9"/>
      <c r="EI144" s="16"/>
      <c r="EJ144" s="16"/>
      <c r="EL144" s="3"/>
      <c r="EM144" s="3"/>
      <c r="EN144" s="6"/>
      <c r="EO144" s="8"/>
      <c r="FA144" s="9"/>
      <c r="FC144" s="16"/>
      <c r="FD144" s="16"/>
      <c r="FF144" s="3"/>
      <c r="FG144" s="3"/>
      <c r="FH144" s="6"/>
      <c r="FI144" s="8"/>
      <c r="FU144" s="9"/>
      <c r="FW144" s="16"/>
      <c r="FX144" s="16"/>
      <c r="FZ144" s="3"/>
      <c r="GA144" s="3"/>
      <c r="GB144" s="6"/>
      <c r="GC144" s="8"/>
      <c r="GO144" s="9"/>
      <c r="GQ144" s="16"/>
      <c r="GR144" s="16"/>
      <c r="GT144" s="3"/>
      <c r="GU144" s="3"/>
      <c r="GV144" s="6"/>
      <c r="GW144" s="8"/>
      <c r="HI144" s="9"/>
      <c r="HK144" s="16"/>
      <c r="HL144" s="16"/>
      <c r="HN144" s="3"/>
      <c r="HO144" s="3"/>
      <c r="HP144" s="6"/>
      <c r="HQ144" s="8"/>
      <c r="IC144" s="9"/>
      <c r="IE144" s="16"/>
      <c r="IF144" s="16"/>
      <c r="IH144" s="3"/>
      <c r="II144" s="3"/>
      <c r="IJ144" s="6"/>
      <c r="IK144" s="8"/>
      <c r="IW144" s="9"/>
      <c r="IY144" s="16"/>
      <c r="IZ144" s="16"/>
      <c r="JB144" s="3"/>
      <c r="JC144" s="3"/>
      <c r="JD144" s="6"/>
      <c r="JE144" s="8"/>
      <c r="JQ144" s="9"/>
      <c r="JS144" s="16"/>
      <c r="JT144" s="16"/>
      <c r="JV144" s="3"/>
      <c r="JW144" s="3"/>
      <c r="JX144" s="6"/>
      <c r="JY144" s="8"/>
      <c r="KK144" s="9"/>
      <c r="KM144" s="16"/>
      <c r="KN144" s="16"/>
      <c r="KP144" s="3"/>
      <c r="KQ144" s="3"/>
      <c r="KR144" s="6"/>
      <c r="KS144" s="8"/>
      <c r="LE144" s="9"/>
      <c r="LG144" s="16"/>
      <c r="LH144" s="16"/>
      <c r="LJ144" s="3"/>
      <c r="LK144" s="3"/>
      <c r="LL144" s="6"/>
      <c r="LM144" s="8"/>
      <c r="LY144" s="9"/>
      <c r="MA144" s="16"/>
      <c r="MB144" s="16"/>
      <c r="MD144" s="3"/>
      <c r="ME144" s="3"/>
      <c r="MF144" s="6"/>
      <c r="MG144" s="8"/>
      <c r="MS144" s="9"/>
      <c r="MU144" s="16"/>
      <c r="MV144" s="16"/>
      <c r="MX144" s="3"/>
      <c r="MY144" s="3"/>
      <c r="MZ144" s="6"/>
      <c r="NA144" s="8"/>
      <c r="NM144" s="9"/>
      <c r="NO144" s="16"/>
      <c r="NP144" s="16"/>
      <c r="NR144" s="3"/>
      <c r="NS144" s="3"/>
      <c r="NT144" s="6"/>
      <c r="NU144" s="8"/>
      <c r="OG144" s="9"/>
      <c r="OI144" s="16"/>
      <c r="OJ144" s="16"/>
      <c r="OL144" s="3"/>
      <c r="OM144" s="3"/>
      <c r="ON144" s="6"/>
      <c r="OO144" s="8"/>
      <c r="PA144" s="9"/>
      <c r="PC144" s="16"/>
      <c r="PD144" s="16"/>
    </row>
    <row r="145" spans="1:420" ht="216" x14ac:dyDescent="0.3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9" t="s">
        <v>8315</v>
      </c>
      <c r="R145" t="s">
        <v>8316</v>
      </c>
      <c r="S145" s="16">
        <v>42284.500104166669</v>
      </c>
      <c r="T145" s="16">
        <v>42314.541770833333</v>
      </c>
      <c r="V145" s="3"/>
      <c r="W145" s="3"/>
      <c r="X145" s="6"/>
      <c r="Y145" s="8"/>
      <c r="AK145" s="9"/>
      <c r="AM145" s="16"/>
      <c r="AN145" s="16"/>
      <c r="AP145" s="3"/>
      <c r="AQ145" s="3"/>
      <c r="AR145" s="6"/>
      <c r="AS145" s="8"/>
      <c r="BE145" s="9"/>
      <c r="BG145" s="16"/>
      <c r="BH145" s="16"/>
      <c r="BJ145" s="3"/>
      <c r="BK145" s="3"/>
      <c r="BL145" s="6"/>
      <c r="BM145" s="8"/>
      <c r="BY145" s="9"/>
      <c r="CA145" s="16"/>
      <c r="CB145" s="16"/>
      <c r="CD145" s="3"/>
      <c r="CE145" s="3"/>
      <c r="CF145" s="6"/>
      <c r="CG145" s="8"/>
      <c r="CS145" s="9"/>
      <c r="CU145" s="16"/>
      <c r="CV145" s="16"/>
      <c r="CX145" s="3"/>
      <c r="CY145" s="3"/>
      <c r="CZ145" s="6"/>
      <c r="DA145" s="8"/>
      <c r="DM145" s="9"/>
      <c r="DO145" s="16"/>
      <c r="DP145" s="16"/>
      <c r="DR145" s="3"/>
      <c r="DS145" s="3"/>
      <c r="DT145" s="6"/>
      <c r="DU145" s="8"/>
      <c r="EG145" s="9"/>
      <c r="EI145" s="16"/>
      <c r="EJ145" s="16"/>
      <c r="EL145" s="3"/>
      <c r="EM145" s="3"/>
      <c r="EN145" s="6"/>
      <c r="EO145" s="8"/>
      <c r="FA145" s="9"/>
      <c r="FC145" s="16"/>
      <c r="FD145" s="16"/>
      <c r="FF145" s="3"/>
      <c r="FG145" s="3"/>
      <c r="FH145" s="6"/>
      <c r="FI145" s="8"/>
      <c r="FU145" s="9"/>
      <c r="FW145" s="16"/>
      <c r="FX145" s="16"/>
      <c r="FZ145" s="3"/>
      <c r="GA145" s="3"/>
      <c r="GB145" s="6"/>
      <c r="GC145" s="8"/>
      <c r="GO145" s="9"/>
      <c r="GQ145" s="16"/>
      <c r="GR145" s="16"/>
      <c r="GT145" s="3"/>
      <c r="GU145" s="3"/>
      <c r="GV145" s="6"/>
      <c r="GW145" s="8"/>
      <c r="HI145" s="9"/>
      <c r="HK145" s="16"/>
      <c r="HL145" s="16"/>
      <c r="HN145" s="3"/>
      <c r="HO145" s="3"/>
      <c r="HP145" s="6"/>
      <c r="HQ145" s="8"/>
      <c r="IC145" s="9"/>
      <c r="IE145" s="16"/>
      <c r="IF145" s="16"/>
      <c r="IH145" s="3"/>
      <c r="II145" s="3"/>
      <c r="IJ145" s="6"/>
      <c r="IK145" s="8"/>
      <c r="IW145" s="9"/>
      <c r="IY145" s="16"/>
      <c r="IZ145" s="16"/>
      <c r="JB145" s="3"/>
      <c r="JC145" s="3"/>
      <c r="JD145" s="6"/>
      <c r="JE145" s="8"/>
      <c r="JQ145" s="9"/>
      <c r="JS145" s="16"/>
      <c r="JT145" s="16"/>
      <c r="JV145" s="3"/>
      <c r="JW145" s="3"/>
      <c r="JX145" s="6"/>
      <c r="JY145" s="8"/>
      <c r="KK145" s="9"/>
      <c r="KM145" s="16"/>
      <c r="KN145" s="16"/>
      <c r="KP145" s="3"/>
      <c r="KQ145" s="3"/>
      <c r="KR145" s="6"/>
      <c r="KS145" s="8"/>
      <c r="LE145" s="9"/>
      <c r="LG145" s="16"/>
      <c r="LH145" s="16"/>
      <c r="LJ145" s="3"/>
      <c r="LK145" s="3"/>
      <c r="LL145" s="6"/>
      <c r="LM145" s="8"/>
      <c r="LY145" s="9"/>
      <c r="MA145" s="16"/>
      <c r="MB145" s="16"/>
      <c r="MD145" s="3"/>
      <c r="ME145" s="3"/>
      <c r="MF145" s="6"/>
      <c r="MG145" s="8"/>
      <c r="MS145" s="9"/>
      <c r="MU145" s="16"/>
      <c r="MV145" s="16"/>
      <c r="MX145" s="3"/>
      <c r="MY145" s="3"/>
      <c r="MZ145" s="6"/>
      <c r="NA145" s="8"/>
      <c r="NM145" s="9"/>
      <c r="NO145" s="16"/>
      <c r="NP145" s="16"/>
      <c r="NR145" s="3"/>
      <c r="NS145" s="3"/>
      <c r="NT145" s="6"/>
      <c r="NU145" s="8"/>
      <c r="OG145" s="9"/>
      <c r="OI145" s="16"/>
      <c r="OJ145" s="16"/>
      <c r="OL145" s="3"/>
      <c r="OM145" s="3"/>
      <c r="ON145" s="6"/>
      <c r="OO145" s="8"/>
      <c r="PA145" s="9"/>
      <c r="PC145" s="16"/>
      <c r="PD145" s="16"/>
    </row>
    <row r="146" spans="1:420" ht="273.60000000000002" x14ac:dyDescent="0.3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9" t="s">
        <v>8315</v>
      </c>
      <c r="R146" t="s">
        <v>8316</v>
      </c>
      <c r="S146" s="16">
        <v>42611.801412037035</v>
      </c>
      <c r="T146" s="16">
        <v>42627.791666666672</v>
      </c>
      <c r="V146" s="3"/>
      <c r="W146" s="3"/>
      <c r="X146" s="6"/>
      <c r="Y146" s="8"/>
      <c r="AK146" s="9"/>
      <c r="AM146" s="16"/>
      <c r="AN146" s="16"/>
      <c r="AP146" s="3"/>
      <c r="AQ146" s="3"/>
      <c r="AR146" s="6"/>
      <c r="AS146" s="8"/>
      <c r="BE146" s="9"/>
      <c r="BG146" s="16"/>
      <c r="BH146" s="16"/>
      <c r="BJ146" s="3"/>
      <c r="BK146" s="3"/>
      <c r="BL146" s="6"/>
      <c r="BM146" s="8"/>
      <c r="BY146" s="9"/>
      <c r="CA146" s="16"/>
      <c r="CB146" s="16"/>
      <c r="CD146" s="3"/>
      <c r="CE146" s="3"/>
      <c r="CF146" s="6"/>
      <c r="CG146" s="8"/>
      <c r="CS146" s="9"/>
      <c r="CU146" s="16"/>
      <c r="CV146" s="16"/>
      <c r="CX146" s="3"/>
      <c r="CY146" s="3"/>
      <c r="CZ146" s="6"/>
      <c r="DA146" s="8"/>
      <c r="DM146" s="9"/>
      <c r="DO146" s="16"/>
      <c r="DP146" s="16"/>
      <c r="DR146" s="3"/>
      <c r="DS146" s="3"/>
      <c r="DT146" s="6"/>
      <c r="DU146" s="8"/>
      <c r="EG146" s="9"/>
      <c r="EI146" s="16"/>
      <c r="EJ146" s="16"/>
      <c r="EL146" s="3"/>
      <c r="EM146" s="3"/>
      <c r="EN146" s="6"/>
      <c r="EO146" s="8"/>
      <c r="FA146" s="9"/>
      <c r="FC146" s="16"/>
      <c r="FD146" s="16"/>
      <c r="FF146" s="3"/>
      <c r="FG146" s="3"/>
      <c r="FH146" s="6"/>
      <c r="FI146" s="8"/>
      <c r="FU146" s="9"/>
      <c r="FW146" s="16"/>
      <c r="FX146" s="16"/>
      <c r="FZ146" s="3"/>
      <c r="GA146" s="3"/>
      <c r="GB146" s="6"/>
      <c r="GC146" s="8"/>
      <c r="GO146" s="9"/>
      <c r="GQ146" s="16"/>
      <c r="GR146" s="16"/>
      <c r="GT146" s="3"/>
      <c r="GU146" s="3"/>
      <c r="GV146" s="6"/>
      <c r="GW146" s="8"/>
      <c r="HI146" s="9"/>
      <c r="HK146" s="16"/>
      <c r="HL146" s="16"/>
      <c r="HN146" s="3"/>
      <c r="HO146" s="3"/>
      <c r="HP146" s="6"/>
      <c r="HQ146" s="8"/>
      <c r="IC146" s="9"/>
      <c r="IE146" s="16"/>
      <c r="IF146" s="16"/>
      <c r="IH146" s="3"/>
      <c r="II146" s="3"/>
      <c r="IJ146" s="6"/>
      <c r="IK146" s="8"/>
      <c r="IW146" s="9"/>
      <c r="IY146" s="16"/>
      <c r="IZ146" s="16"/>
      <c r="JB146" s="3"/>
      <c r="JC146" s="3"/>
      <c r="JD146" s="6"/>
      <c r="JE146" s="8"/>
      <c r="JQ146" s="9"/>
      <c r="JS146" s="16"/>
      <c r="JT146" s="16"/>
      <c r="JV146" s="3"/>
      <c r="JW146" s="3"/>
      <c r="JX146" s="6"/>
      <c r="JY146" s="8"/>
      <c r="KK146" s="9"/>
      <c r="KM146" s="16"/>
      <c r="KN146" s="16"/>
      <c r="KP146" s="3"/>
      <c r="KQ146" s="3"/>
      <c r="KR146" s="6"/>
      <c r="KS146" s="8"/>
      <c r="LE146" s="9"/>
      <c r="LG146" s="16"/>
      <c r="LH146" s="16"/>
      <c r="LJ146" s="3"/>
      <c r="LK146" s="3"/>
      <c r="LL146" s="6"/>
      <c r="LM146" s="8"/>
      <c r="LY146" s="9"/>
      <c r="MA146" s="16"/>
      <c r="MB146" s="16"/>
      <c r="MD146" s="3"/>
      <c r="ME146" s="3"/>
      <c r="MF146" s="6"/>
      <c r="MG146" s="8"/>
      <c r="MS146" s="9"/>
      <c r="MU146" s="16"/>
      <c r="MV146" s="16"/>
      <c r="MX146" s="3"/>
      <c r="MY146" s="3"/>
      <c r="MZ146" s="6"/>
      <c r="NA146" s="8"/>
      <c r="NM146" s="9"/>
      <c r="NO146" s="16"/>
      <c r="NP146" s="16"/>
      <c r="NR146" s="3"/>
      <c r="NS146" s="3"/>
      <c r="NT146" s="6"/>
      <c r="NU146" s="8"/>
      <c r="OG146" s="9"/>
      <c r="OI146" s="16"/>
      <c r="OJ146" s="16"/>
      <c r="OL146" s="3"/>
      <c r="OM146" s="3"/>
      <c r="ON146" s="6"/>
      <c r="OO146" s="8"/>
      <c r="PA146" s="9"/>
      <c r="PC146" s="16"/>
      <c r="PD146" s="16"/>
    </row>
    <row r="147" spans="1:420" ht="244.8" x14ac:dyDescent="0.3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9" t="s">
        <v>8315</v>
      </c>
      <c r="R147" t="s">
        <v>8316</v>
      </c>
      <c r="S147" s="16">
        <v>42400.704537037032</v>
      </c>
      <c r="T147" s="16">
        <v>42444.875</v>
      </c>
      <c r="V147" s="3"/>
      <c r="W147" s="3"/>
      <c r="X147" s="6"/>
      <c r="Y147" s="8"/>
      <c r="AK147" s="9"/>
      <c r="AM147" s="16"/>
      <c r="AN147" s="16"/>
      <c r="AP147" s="3"/>
      <c r="AQ147" s="3"/>
      <c r="AR147" s="6"/>
      <c r="AS147" s="8"/>
      <c r="BE147" s="9"/>
      <c r="BG147" s="16"/>
      <c r="BH147" s="16"/>
      <c r="BJ147" s="3"/>
      <c r="BK147" s="3"/>
      <c r="BL147" s="6"/>
      <c r="BM147" s="8"/>
      <c r="BY147" s="9"/>
      <c r="CA147" s="16"/>
      <c r="CB147" s="16"/>
      <c r="CD147" s="3"/>
      <c r="CE147" s="3"/>
      <c r="CF147" s="6"/>
      <c r="CG147" s="8"/>
      <c r="CS147" s="9"/>
      <c r="CU147" s="16"/>
      <c r="CV147" s="16"/>
      <c r="CX147" s="3"/>
      <c r="CY147" s="3"/>
      <c r="CZ147" s="6"/>
      <c r="DA147" s="8"/>
      <c r="DM147" s="9"/>
      <c r="DO147" s="16"/>
      <c r="DP147" s="16"/>
      <c r="DR147" s="3"/>
      <c r="DS147" s="3"/>
      <c r="DT147" s="6"/>
      <c r="DU147" s="8"/>
      <c r="EG147" s="9"/>
      <c r="EI147" s="16"/>
      <c r="EJ147" s="16"/>
      <c r="EL147" s="3"/>
      <c r="EM147" s="3"/>
      <c r="EN147" s="6"/>
      <c r="EO147" s="8"/>
      <c r="FA147" s="9"/>
      <c r="FC147" s="16"/>
      <c r="FD147" s="16"/>
      <c r="FF147" s="3"/>
      <c r="FG147" s="3"/>
      <c r="FH147" s="6"/>
      <c r="FI147" s="8"/>
      <c r="FU147" s="9"/>
      <c r="FW147" s="16"/>
      <c r="FX147" s="16"/>
      <c r="FZ147" s="3"/>
      <c r="GA147" s="3"/>
      <c r="GB147" s="6"/>
      <c r="GC147" s="8"/>
      <c r="GO147" s="9"/>
      <c r="GQ147" s="16"/>
      <c r="GR147" s="16"/>
      <c r="GT147" s="3"/>
      <c r="GU147" s="3"/>
      <c r="GV147" s="6"/>
      <c r="GW147" s="8"/>
      <c r="HI147" s="9"/>
      <c r="HK147" s="16"/>
      <c r="HL147" s="16"/>
      <c r="HN147" s="3"/>
      <c r="HO147" s="3"/>
      <c r="HP147" s="6"/>
      <c r="HQ147" s="8"/>
      <c r="IC147" s="9"/>
      <c r="IE147" s="16"/>
      <c r="IF147" s="16"/>
      <c r="IH147" s="3"/>
      <c r="II147" s="3"/>
      <c r="IJ147" s="6"/>
      <c r="IK147" s="8"/>
      <c r="IW147" s="9"/>
      <c r="IY147" s="16"/>
      <c r="IZ147" s="16"/>
      <c r="JB147" s="3"/>
      <c r="JC147" s="3"/>
      <c r="JD147" s="6"/>
      <c r="JE147" s="8"/>
      <c r="JQ147" s="9"/>
      <c r="JS147" s="16"/>
      <c r="JT147" s="16"/>
      <c r="JV147" s="3"/>
      <c r="JW147" s="3"/>
      <c r="JX147" s="6"/>
      <c r="JY147" s="8"/>
      <c r="KK147" s="9"/>
      <c r="KM147" s="16"/>
      <c r="KN147" s="16"/>
      <c r="KP147" s="3"/>
      <c r="KQ147" s="3"/>
      <c r="KR147" s="6"/>
      <c r="KS147" s="8"/>
      <c r="LE147" s="9"/>
      <c r="LG147" s="16"/>
      <c r="LH147" s="16"/>
      <c r="LJ147" s="3"/>
      <c r="LK147" s="3"/>
      <c r="LL147" s="6"/>
      <c r="LM147" s="8"/>
      <c r="LY147" s="9"/>
      <c r="MA147" s="16"/>
      <c r="MB147" s="16"/>
      <c r="MD147" s="3"/>
      <c r="ME147" s="3"/>
      <c r="MF147" s="6"/>
      <c r="MG147" s="8"/>
      <c r="MS147" s="9"/>
      <c r="MU147" s="16"/>
      <c r="MV147" s="16"/>
      <c r="MX147" s="3"/>
      <c r="MY147" s="3"/>
      <c r="MZ147" s="6"/>
      <c r="NA147" s="8"/>
      <c r="NM147" s="9"/>
      <c r="NO147" s="16"/>
      <c r="NP147" s="16"/>
      <c r="NR147" s="3"/>
      <c r="NS147" s="3"/>
      <c r="NT147" s="6"/>
      <c r="NU147" s="8"/>
      <c r="OG147" s="9"/>
      <c r="OI147" s="16"/>
      <c r="OJ147" s="16"/>
      <c r="OL147" s="3"/>
      <c r="OM147" s="3"/>
      <c r="ON147" s="6"/>
      <c r="OO147" s="8"/>
      <c r="PA147" s="9"/>
      <c r="PC147" s="16"/>
      <c r="PD147" s="16"/>
    </row>
    <row r="148" spans="1:420" ht="273.60000000000002" x14ac:dyDescent="0.3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9" t="s">
        <v>8315</v>
      </c>
      <c r="R148" t="s">
        <v>8316</v>
      </c>
      <c r="S148" s="16">
        <v>42017.88045138889</v>
      </c>
      <c r="T148" s="16">
        <v>42044.1875</v>
      </c>
      <c r="V148" s="3"/>
      <c r="W148" s="3"/>
      <c r="X148" s="6"/>
      <c r="Y148" s="8"/>
      <c r="AK148" s="9"/>
      <c r="AM148" s="16"/>
      <c r="AN148" s="16"/>
      <c r="AP148" s="3"/>
      <c r="AQ148" s="3"/>
      <c r="AR148" s="6"/>
      <c r="AS148" s="8"/>
      <c r="BE148" s="9"/>
      <c r="BG148" s="16"/>
      <c r="BH148" s="16"/>
      <c r="BJ148" s="3"/>
      <c r="BK148" s="3"/>
      <c r="BL148" s="6"/>
      <c r="BM148" s="8"/>
      <c r="BY148" s="9"/>
      <c r="CA148" s="16"/>
      <c r="CB148" s="16"/>
      <c r="CD148" s="3"/>
      <c r="CE148" s="3"/>
      <c r="CF148" s="6"/>
      <c r="CG148" s="8"/>
      <c r="CS148" s="9"/>
      <c r="CU148" s="16"/>
      <c r="CV148" s="16"/>
      <c r="CX148" s="3"/>
      <c r="CY148" s="3"/>
      <c r="CZ148" s="6"/>
      <c r="DA148" s="8"/>
      <c r="DM148" s="9"/>
      <c r="DO148" s="16"/>
      <c r="DP148" s="16"/>
      <c r="DR148" s="3"/>
      <c r="DS148" s="3"/>
      <c r="DT148" s="6"/>
      <c r="DU148" s="8"/>
      <c r="EG148" s="9"/>
      <c r="EI148" s="16"/>
      <c r="EJ148" s="16"/>
      <c r="EL148" s="3"/>
      <c r="EM148" s="3"/>
      <c r="EN148" s="6"/>
      <c r="EO148" s="8"/>
      <c r="FA148" s="9"/>
      <c r="FC148" s="16"/>
      <c r="FD148" s="16"/>
      <c r="FF148" s="3"/>
      <c r="FG148" s="3"/>
      <c r="FH148" s="6"/>
      <c r="FI148" s="8"/>
      <c r="FU148" s="9"/>
      <c r="FW148" s="16"/>
      <c r="FX148" s="16"/>
      <c r="FZ148" s="3"/>
      <c r="GA148" s="3"/>
      <c r="GB148" s="6"/>
      <c r="GC148" s="8"/>
      <c r="GO148" s="9"/>
      <c r="GQ148" s="16"/>
      <c r="GR148" s="16"/>
      <c r="GT148" s="3"/>
      <c r="GU148" s="3"/>
      <c r="GV148" s="6"/>
      <c r="GW148" s="8"/>
      <c r="HI148" s="9"/>
      <c r="HK148" s="16"/>
      <c r="HL148" s="16"/>
      <c r="HN148" s="3"/>
      <c r="HO148" s="3"/>
      <c r="HP148" s="6"/>
      <c r="HQ148" s="8"/>
      <c r="IC148" s="9"/>
      <c r="IE148" s="16"/>
      <c r="IF148" s="16"/>
      <c r="IH148" s="3"/>
      <c r="II148" s="3"/>
      <c r="IJ148" s="6"/>
      <c r="IK148" s="8"/>
      <c r="IW148" s="9"/>
      <c r="IY148" s="16"/>
      <c r="IZ148" s="16"/>
      <c r="JB148" s="3"/>
      <c r="JC148" s="3"/>
      <c r="JD148" s="6"/>
      <c r="JE148" s="8"/>
      <c r="JQ148" s="9"/>
      <c r="JS148" s="16"/>
      <c r="JT148" s="16"/>
      <c r="JV148" s="3"/>
      <c r="JW148" s="3"/>
      <c r="JX148" s="6"/>
      <c r="JY148" s="8"/>
      <c r="KK148" s="9"/>
      <c r="KM148" s="16"/>
      <c r="KN148" s="16"/>
      <c r="KP148" s="3"/>
      <c r="KQ148" s="3"/>
      <c r="KR148" s="6"/>
      <c r="KS148" s="8"/>
      <c r="LE148" s="9"/>
      <c r="LG148" s="16"/>
      <c r="LH148" s="16"/>
      <c r="LJ148" s="3"/>
      <c r="LK148" s="3"/>
      <c r="LL148" s="6"/>
      <c r="LM148" s="8"/>
      <c r="LY148" s="9"/>
      <c r="MA148" s="16"/>
      <c r="MB148" s="16"/>
      <c r="MD148" s="3"/>
      <c r="ME148" s="3"/>
      <c r="MF148" s="6"/>
      <c r="MG148" s="8"/>
      <c r="MS148" s="9"/>
      <c r="MU148" s="16"/>
      <c r="MV148" s="16"/>
      <c r="MX148" s="3"/>
      <c r="MY148" s="3"/>
      <c r="MZ148" s="6"/>
      <c r="NA148" s="8"/>
      <c r="NM148" s="9"/>
      <c r="NO148" s="16"/>
      <c r="NP148" s="16"/>
      <c r="NR148" s="3"/>
      <c r="NS148" s="3"/>
      <c r="NT148" s="6"/>
      <c r="NU148" s="8"/>
      <c r="OG148" s="9"/>
      <c r="OI148" s="16"/>
      <c r="OJ148" s="16"/>
      <c r="OL148" s="3"/>
      <c r="OM148" s="3"/>
      <c r="ON148" s="6"/>
      <c r="OO148" s="8"/>
      <c r="PA148" s="9"/>
      <c r="PC148" s="16"/>
      <c r="PD148" s="16"/>
    </row>
    <row r="149" spans="1:420" ht="259.2" x14ac:dyDescent="0.3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9" t="s">
        <v>8315</v>
      </c>
      <c r="R149" t="s">
        <v>8316</v>
      </c>
      <c r="S149" s="16">
        <v>42431.102534722217</v>
      </c>
      <c r="T149" s="16">
        <v>42461.06086805556</v>
      </c>
      <c r="V149" s="3"/>
      <c r="W149" s="3"/>
      <c r="X149" s="6"/>
      <c r="Y149" s="8"/>
      <c r="AK149" s="9"/>
      <c r="AM149" s="16"/>
      <c r="AN149" s="16"/>
      <c r="AP149" s="3"/>
      <c r="AQ149" s="3"/>
      <c r="AR149" s="6"/>
      <c r="AS149" s="8"/>
      <c r="BE149" s="9"/>
      <c r="BG149" s="16"/>
      <c r="BH149" s="16"/>
      <c r="BJ149" s="3"/>
      <c r="BK149" s="3"/>
      <c r="BL149" s="6"/>
      <c r="BM149" s="8"/>
      <c r="BY149" s="9"/>
      <c r="CA149" s="16"/>
      <c r="CB149" s="16"/>
      <c r="CD149" s="3"/>
      <c r="CE149" s="3"/>
      <c r="CF149" s="6"/>
      <c r="CG149" s="8"/>
      <c r="CS149" s="9"/>
      <c r="CU149" s="16"/>
      <c r="CV149" s="16"/>
      <c r="CX149" s="3"/>
      <c r="CY149" s="3"/>
      <c r="CZ149" s="6"/>
      <c r="DA149" s="8"/>
      <c r="DM149" s="9"/>
      <c r="DO149" s="16"/>
      <c r="DP149" s="16"/>
      <c r="DR149" s="3"/>
      <c r="DS149" s="3"/>
      <c r="DT149" s="6"/>
      <c r="DU149" s="8"/>
      <c r="EG149" s="9"/>
      <c r="EI149" s="16"/>
      <c r="EJ149" s="16"/>
      <c r="EL149" s="3"/>
      <c r="EM149" s="3"/>
      <c r="EN149" s="6"/>
      <c r="EO149" s="8"/>
      <c r="FA149" s="9"/>
      <c r="FC149" s="16"/>
      <c r="FD149" s="16"/>
      <c r="FF149" s="3"/>
      <c r="FG149" s="3"/>
      <c r="FH149" s="6"/>
      <c r="FI149" s="8"/>
      <c r="FU149" s="9"/>
      <c r="FW149" s="16"/>
      <c r="FX149" s="16"/>
      <c r="FZ149" s="3"/>
      <c r="GA149" s="3"/>
      <c r="GB149" s="6"/>
      <c r="GC149" s="8"/>
      <c r="GO149" s="9"/>
      <c r="GQ149" s="16"/>
      <c r="GR149" s="16"/>
      <c r="GT149" s="3"/>
      <c r="GU149" s="3"/>
      <c r="GV149" s="6"/>
      <c r="GW149" s="8"/>
      <c r="HI149" s="9"/>
      <c r="HK149" s="16"/>
      <c r="HL149" s="16"/>
      <c r="HN149" s="3"/>
      <c r="HO149" s="3"/>
      <c r="HP149" s="6"/>
      <c r="HQ149" s="8"/>
      <c r="IC149" s="9"/>
      <c r="IE149" s="16"/>
      <c r="IF149" s="16"/>
      <c r="IH149" s="3"/>
      <c r="II149" s="3"/>
      <c r="IJ149" s="6"/>
      <c r="IK149" s="8"/>
      <c r="IW149" s="9"/>
      <c r="IY149" s="16"/>
      <c r="IZ149" s="16"/>
      <c r="JB149" s="3"/>
      <c r="JC149" s="3"/>
      <c r="JD149" s="6"/>
      <c r="JE149" s="8"/>
      <c r="JQ149" s="9"/>
      <c r="JS149" s="16"/>
      <c r="JT149" s="16"/>
      <c r="JV149" s="3"/>
      <c r="JW149" s="3"/>
      <c r="JX149" s="6"/>
      <c r="JY149" s="8"/>
      <c r="KK149" s="9"/>
      <c r="KM149" s="16"/>
      <c r="KN149" s="16"/>
      <c r="KP149" s="3"/>
      <c r="KQ149" s="3"/>
      <c r="KR149" s="6"/>
      <c r="KS149" s="8"/>
      <c r="LE149" s="9"/>
      <c r="LG149" s="16"/>
      <c r="LH149" s="16"/>
      <c r="LJ149" s="3"/>
      <c r="LK149" s="3"/>
      <c r="LL149" s="6"/>
      <c r="LM149" s="8"/>
      <c r="LY149" s="9"/>
      <c r="MA149" s="16"/>
      <c r="MB149" s="16"/>
      <c r="MD149" s="3"/>
      <c r="ME149" s="3"/>
      <c r="MF149" s="6"/>
      <c r="MG149" s="8"/>
      <c r="MS149" s="9"/>
      <c r="MU149" s="16"/>
      <c r="MV149" s="16"/>
      <c r="MX149" s="3"/>
      <c r="MY149" s="3"/>
      <c r="MZ149" s="6"/>
      <c r="NA149" s="8"/>
      <c r="NM149" s="9"/>
      <c r="NO149" s="16"/>
      <c r="NP149" s="16"/>
      <c r="NR149" s="3"/>
      <c r="NS149" s="3"/>
      <c r="NT149" s="6"/>
      <c r="NU149" s="8"/>
      <c r="OG149" s="9"/>
      <c r="OI149" s="16"/>
      <c r="OJ149" s="16"/>
      <c r="OL149" s="3"/>
      <c r="OM149" s="3"/>
      <c r="ON149" s="6"/>
      <c r="OO149" s="8"/>
      <c r="PA149" s="9"/>
      <c r="PC149" s="16"/>
      <c r="PD149" s="16"/>
    </row>
    <row r="150" spans="1:420" ht="273.60000000000002" x14ac:dyDescent="0.3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9" t="s">
        <v>8315</v>
      </c>
      <c r="R150" t="s">
        <v>8316</v>
      </c>
      <c r="S150" s="16">
        <v>42121.756921296299</v>
      </c>
      <c r="T150" s="16">
        <v>42156.208333333328</v>
      </c>
      <c r="V150" s="3"/>
      <c r="W150" s="3"/>
      <c r="X150" s="6"/>
      <c r="Y150" s="8"/>
      <c r="AK150" s="9"/>
      <c r="AM150" s="16"/>
      <c r="AN150" s="16"/>
      <c r="AP150" s="3"/>
      <c r="AQ150" s="3"/>
      <c r="AR150" s="6"/>
      <c r="AS150" s="8"/>
      <c r="BE150" s="9"/>
      <c r="BG150" s="16"/>
      <c r="BH150" s="16"/>
      <c r="BJ150" s="3"/>
      <c r="BK150" s="3"/>
      <c r="BL150" s="6"/>
      <c r="BM150" s="8"/>
      <c r="BY150" s="9"/>
      <c r="CA150" s="16"/>
      <c r="CB150" s="16"/>
      <c r="CD150" s="3"/>
      <c r="CE150" s="3"/>
      <c r="CF150" s="6"/>
      <c r="CG150" s="8"/>
      <c r="CS150" s="9"/>
      <c r="CU150" s="16"/>
      <c r="CV150" s="16"/>
      <c r="CX150" s="3"/>
      <c r="CY150" s="3"/>
      <c r="CZ150" s="6"/>
      <c r="DA150" s="8"/>
      <c r="DM150" s="9"/>
      <c r="DO150" s="16"/>
      <c r="DP150" s="16"/>
      <c r="DR150" s="3"/>
      <c r="DS150" s="3"/>
      <c r="DT150" s="6"/>
      <c r="DU150" s="8"/>
      <c r="EG150" s="9"/>
      <c r="EI150" s="16"/>
      <c r="EJ150" s="16"/>
      <c r="EL150" s="3"/>
      <c r="EM150" s="3"/>
      <c r="EN150" s="6"/>
      <c r="EO150" s="8"/>
      <c r="FA150" s="9"/>
      <c r="FC150" s="16"/>
      <c r="FD150" s="16"/>
      <c r="FF150" s="3"/>
      <c r="FG150" s="3"/>
      <c r="FH150" s="6"/>
      <c r="FI150" s="8"/>
      <c r="FU150" s="9"/>
      <c r="FW150" s="16"/>
      <c r="FX150" s="16"/>
      <c r="FZ150" s="3"/>
      <c r="GA150" s="3"/>
      <c r="GB150" s="6"/>
      <c r="GC150" s="8"/>
      <c r="GO150" s="9"/>
      <c r="GQ150" s="16"/>
      <c r="GR150" s="16"/>
      <c r="GT150" s="3"/>
      <c r="GU150" s="3"/>
      <c r="GV150" s="6"/>
      <c r="GW150" s="8"/>
      <c r="HI150" s="9"/>
      <c r="HK150" s="16"/>
      <c r="HL150" s="16"/>
      <c r="HN150" s="3"/>
      <c r="HO150" s="3"/>
      <c r="HP150" s="6"/>
      <c r="HQ150" s="8"/>
      <c r="IC150" s="9"/>
      <c r="IE150" s="16"/>
      <c r="IF150" s="16"/>
      <c r="IH150" s="3"/>
      <c r="II150" s="3"/>
      <c r="IJ150" s="6"/>
      <c r="IK150" s="8"/>
      <c r="IW150" s="9"/>
      <c r="IY150" s="16"/>
      <c r="IZ150" s="16"/>
      <c r="JB150" s="3"/>
      <c r="JC150" s="3"/>
      <c r="JD150" s="6"/>
      <c r="JE150" s="8"/>
      <c r="JQ150" s="9"/>
      <c r="JS150" s="16"/>
      <c r="JT150" s="16"/>
      <c r="JV150" s="3"/>
      <c r="JW150" s="3"/>
      <c r="JX150" s="6"/>
      <c r="JY150" s="8"/>
      <c r="KK150" s="9"/>
      <c r="KM150" s="16"/>
      <c r="KN150" s="16"/>
      <c r="KP150" s="3"/>
      <c r="KQ150" s="3"/>
      <c r="KR150" s="6"/>
      <c r="KS150" s="8"/>
      <c r="LE150" s="9"/>
      <c r="LG150" s="16"/>
      <c r="LH150" s="16"/>
      <c r="LJ150" s="3"/>
      <c r="LK150" s="3"/>
      <c r="LL150" s="6"/>
      <c r="LM150" s="8"/>
      <c r="LY150" s="9"/>
      <c r="MA150" s="16"/>
      <c r="MB150" s="16"/>
      <c r="MD150" s="3"/>
      <c r="ME150" s="3"/>
      <c r="MF150" s="6"/>
      <c r="MG150" s="8"/>
      <c r="MS150" s="9"/>
      <c r="MU150" s="16"/>
      <c r="MV150" s="16"/>
      <c r="MX150" s="3"/>
      <c r="MY150" s="3"/>
      <c r="MZ150" s="6"/>
      <c r="NA150" s="8"/>
      <c r="NM150" s="9"/>
      <c r="NO150" s="16"/>
      <c r="NP150" s="16"/>
      <c r="NR150" s="3"/>
      <c r="NS150" s="3"/>
      <c r="NT150" s="6"/>
      <c r="NU150" s="8"/>
      <c r="OG150" s="9"/>
      <c r="OI150" s="16"/>
      <c r="OJ150" s="16"/>
      <c r="OL150" s="3"/>
      <c r="OM150" s="3"/>
      <c r="ON150" s="6"/>
      <c r="OO150" s="8"/>
      <c r="PA150" s="9"/>
      <c r="PC150" s="16"/>
      <c r="PD150" s="16"/>
    </row>
    <row r="151" spans="1:420" ht="187.2" x14ac:dyDescent="0.3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9" t="s">
        <v>8315</v>
      </c>
      <c r="R151" t="s">
        <v>8316</v>
      </c>
      <c r="S151" s="16">
        <v>42219.019733796296</v>
      </c>
      <c r="T151" s="16">
        <v>42249.019733796296</v>
      </c>
      <c r="V151" s="3"/>
      <c r="W151" s="3"/>
      <c r="X151" s="6"/>
      <c r="Y151" s="8"/>
      <c r="AK151" s="9"/>
      <c r="AM151" s="16"/>
      <c r="AN151" s="16"/>
      <c r="AP151" s="3"/>
      <c r="AQ151" s="3"/>
      <c r="AR151" s="6"/>
      <c r="AS151" s="8"/>
      <c r="BE151" s="9"/>
      <c r="BG151" s="16"/>
      <c r="BH151" s="16"/>
      <c r="BJ151" s="3"/>
      <c r="BK151" s="3"/>
      <c r="BL151" s="6"/>
      <c r="BM151" s="8"/>
      <c r="BY151" s="9"/>
      <c r="CA151" s="16"/>
      <c r="CB151" s="16"/>
      <c r="CD151" s="3"/>
      <c r="CE151" s="3"/>
      <c r="CF151" s="6"/>
      <c r="CG151" s="8"/>
      <c r="CS151" s="9"/>
      <c r="CU151" s="16"/>
      <c r="CV151" s="16"/>
      <c r="CX151" s="3"/>
      <c r="CY151" s="3"/>
      <c r="CZ151" s="6"/>
      <c r="DA151" s="8"/>
      <c r="DM151" s="9"/>
      <c r="DO151" s="16"/>
      <c r="DP151" s="16"/>
      <c r="DR151" s="3"/>
      <c r="DS151" s="3"/>
      <c r="DT151" s="6"/>
      <c r="DU151" s="8"/>
      <c r="EG151" s="9"/>
      <c r="EI151" s="16"/>
      <c r="EJ151" s="16"/>
      <c r="EL151" s="3"/>
      <c r="EM151" s="3"/>
      <c r="EN151" s="6"/>
      <c r="EO151" s="8"/>
      <c r="FA151" s="9"/>
      <c r="FC151" s="16"/>
      <c r="FD151" s="16"/>
      <c r="FF151" s="3"/>
      <c r="FG151" s="3"/>
      <c r="FH151" s="6"/>
      <c r="FI151" s="8"/>
      <c r="FU151" s="9"/>
      <c r="FW151" s="16"/>
      <c r="FX151" s="16"/>
      <c r="FZ151" s="3"/>
      <c r="GA151" s="3"/>
      <c r="GB151" s="6"/>
      <c r="GC151" s="8"/>
      <c r="GO151" s="9"/>
      <c r="GQ151" s="16"/>
      <c r="GR151" s="16"/>
      <c r="GT151" s="3"/>
      <c r="GU151" s="3"/>
      <c r="GV151" s="6"/>
      <c r="GW151" s="8"/>
      <c r="HI151" s="9"/>
      <c r="HK151" s="16"/>
      <c r="HL151" s="16"/>
      <c r="HN151" s="3"/>
      <c r="HO151" s="3"/>
      <c r="HP151" s="6"/>
      <c r="HQ151" s="8"/>
      <c r="IC151" s="9"/>
      <c r="IE151" s="16"/>
      <c r="IF151" s="16"/>
      <c r="IH151" s="3"/>
      <c r="II151" s="3"/>
      <c r="IJ151" s="6"/>
      <c r="IK151" s="8"/>
      <c r="IW151" s="9"/>
      <c r="IY151" s="16"/>
      <c r="IZ151" s="16"/>
      <c r="JB151" s="3"/>
      <c r="JC151" s="3"/>
      <c r="JD151" s="6"/>
      <c r="JE151" s="8"/>
      <c r="JQ151" s="9"/>
      <c r="JS151" s="16"/>
      <c r="JT151" s="16"/>
      <c r="JV151" s="3"/>
      <c r="JW151" s="3"/>
      <c r="JX151" s="6"/>
      <c r="JY151" s="8"/>
      <c r="KK151" s="9"/>
      <c r="KM151" s="16"/>
      <c r="KN151" s="16"/>
      <c r="KP151" s="3"/>
      <c r="KQ151" s="3"/>
      <c r="KR151" s="6"/>
      <c r="KS151" s="8"/>
      <c r="LE151" s="9"/>
      <c r="LG151" s="16"/>
      <c r="LH151" s="16"/>
      <c r="LJ151" s="3"/>
      <c r="LK151" s="3"/>
      <c r="LL151" s="6"/>
      <c r="LM151" s="8"/>
      <c r="LY151" s="9"/>
      <c r="MA151" s="16"/>
      <c r="MB151" s="16"/>
      <c r="MD151" s="3"/>
      <c r="ME151" s="3"/>
      <c r="MF151" s="6"/>
      <c r="MG151" s="8"/>
      <c r="MS151" s="9"/>
      <c r="MU151" s="16"/>
      <c r="MV151" s="16"/>
      <c r="MX151" s="3"/>
      <c r="MY151" s="3"/>
      <c r="MZ151" s="6"/>
      <c r="NA151" s="8"/>
      <c r="NM151" s="9"/>
      <c r="NO151" s="16"/>
      <c r="NP151" s="16"/>
      <c r="NR151" s="3"/>
      <c r="NS151" s="3"/>
      <c r="NT151" s="6"/>
      <c r="NU151" s="8"/>
      <c r="OG151" s="9"/>
      <c r="OI151" s="16"/>
      <c r="OJ151" s="16"/>
      <c r="OL151" s="3"/>
      <c r="OM151" s="3"/>
      <c r="ON151" s="6"/>
      <c r="OO151" s="8"/>
      <c r="PA151" s="9"/>
      <c r="PC151" s="16"/>
      <c r="PD151" s="16"/>
    </row>
    <row r="152" spans="1:420" ht="244.8" x14ac:dyDescent="0.3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9" t="s">
        <v>8315</v>
      </c>
      <c r="R152" t="s">
        <v>8316</v>
      </c>
      <c r="S152" s="16">
        <v>42445.19430555556</v>
      </c>
      <c r="T152" s="16">
        <v>42489.19430555556</v>
      </c>
      <c r="V152" s="3"/>
      <c r="W152" s="3"/>
      <c r="X152" s="6"/>
      <c r="Y152" s="8"/>
      <c r="AK152" s="9"/>
      <c r="AM152" s="16"/>
      <c r="AN152" s="16"/>
      <c r="AP152" s="3"/>
      <c r="AQ152" s="3"/>
      <c r="AR152" s="6"/>
      <c r="AS152" s="8"/>
      <c r="BE152" s="9"/>
      <c r="BG152" s="16"/>
      <c r="BH152" s="16"/>
      <c r="BJ152" s="3"/>
      <c r="BK152" s="3"/>
      <c r="BL152" s="6"/>
      <c r="BM152" s="8"/>
      <c r="BY152" s="9"/>
      <c r="CA152" s="16"/>
      <c r="CB152" s="16"/>
      <c r="CD152" s="3"/>
      <c r="CE152" s="3"/>
      <c r="CF152" s="6"/>
      <c r="CG152" s="8"/>
      <c r="CS152" s="9"/>
      <c r="CU152" s="16"/>
      <c r="CV152" s="16"/>
      <c r="CX152" s="3"/>
      <c r="CY152" s="3"/>
      <c r="CZ152" s="6"/>
      <c r="DA152" s="8"/>
      <c r="DM152" s="9"/>
      <c r="DO152" s="16"/>
      <c r="DP152" s="16"/>
      <c r="DR152" s="3"/>
      <c r="DS152" s="3"/>
      <c r="DT152" s="6"/>
      <c r="DU152" s="8"/>
      <c r="EG152" s="9"/>
      <c r="EI152" s="16"/>
      <c r="EJ152" s="16"/>
      <c r="EL152" s="3"/>
      <c r="EM152" s="3"/>
      <c r="EN152" s="6"/>
      <c r="EO152" s="8"/>
      <c r="FA152" s="9"/>
      <c r="FC152" s="16"/>
      <c r="FD152" s="16"/>
      <c r="FF152" s="3"/>
      <c r="FG152" s="3"/>
      <c r="FH152" s="6"/>
      <c r="FI152" s="8"/>
      <c r="FU152" s="9"/>
      <c r="FW152" s="16"/>
      <c r="FX152" s="16"/>
      <c r="FZ152" s="3"/>
      <c r="GA152" s="3"/>
      <c r="GB152" s="6"/>
      <c r="GC152" s="8"/>
      <c r="GO152" s="9"/>
      <c r="GQ152" s="16"/>
      <c r="GR152" s="16"/>
      <c r="GT152" s="3"/>
      <c r="GU152" s="3"/>
      <c r="GV152" s="6"/>
      <c r="GW152" s="8"/>
      <c r="HI152" s="9"/>
      <c r="HK152" s="16"/>
      <c r="HL152" s="16"/>
      <c r="HN152" s="3"/>
      <c r="HO152" s="3"/>
      <c r="HP152" s="6"/>
      <c r="HQ152" s="8"/>
      <c r="IC152" s="9"/>
      <c r="IE152" s="16"/>
      <c r="IF152" s="16"/>
      <c r="IH152" s="3"/>
      <c r="II152" s="3"/>
      <c r="IJ152" s="6"/>
      <c r="IK152" s="8"/>
      <c r="IW152" s="9"/>
      <c r="IY152" s="16"/>
      <c r="IZ152" s="16"/>
      <c r="JB152" s="3"/>
      <c r="JC152" s="3"/>
      <c r="JD152" s="6"/>
      <c r="JE152" s="8"/>
      <c r="JQ152" s="9"/>
      <c r="JS152" s="16"/>
      <c r="JT152" s="16"/>
      <c r="JV152" s="3"/>
      <c r="JW152" s="3"/>
      <c r="JX152" s="6"/>
      <c r="JY152" s="8"/>
      <c r="KK152" s="9"/>
      <c r="KM152" s="16"/>
      <c r="KN152" s="16"/>
      <c r="KP152" s="3"/>
      <c r="KQ152" s="3"/>
      <c r="KR152" s="6"/>
      <c r="KS152" s="8"/>
      <c r="LE152" s="9"/>
      <c r="LG152" s="16"/>
      <c r="LH152" s="16"/>
      <c r="LJ152" s="3"/>
      <c r="LK152" s="3"/>
      <c r="LL152" s="6"/>
      <c r="LM152" s="8"/>
      <c r="LY152" s="9"/>
      <c r="MA152" s="16"/>
      <c r="MB152" s="16"/>
      <c r="MD152" s="3"/>
      <c r="ME152" s="3"/>
      <c r="MF152" s="6"/>
      <c r="MG152" s="8"/>
      <c r="MS152" s="9"/>
      <c r="MU152" s="16"/>
      <c r="MV152" s="16"/>
      <c r="MX152" s="3"/>
      <c r="MY152" s="3"/>
      <c r="MZ152" s="6"/>
      <c r="NA152" s="8"/>
      <c r="NM152" s="9"/>
      <c r="NO152" s="16"/>
      <c r="NP152" s="16"/>
      <c r="NR152" s="3"/>
      <c r="NS152" s="3"/>
      <c r="NT152" s="6"/>
      <c r="NU152" s="8"/>
      <c r="OG152" s="9"/>
      <c r="OI152" s="16"/>
      <c r="OJ152" s="16"/>
      <c r="OL152" s="3"/>
      <c r="OM152" s="3"/>
      <c r="ON152" s="6"/>
      <c r="OO152" s="8"/>
      <c r="PA152" s="9"/>
      <c r="PC152" s="16"/>
      <c r="PD152" s="16"/>
    </row>
    <row r="153" spans="1:420" ht="230.4" x14ac:dyDescent="0.3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9" t="s">
        <v>8315</v>
      </c>
      <c r="R153" t="s">
        <v>8316</v>
      </c>
      <c r="S153" s="16">
        <v>42380.884872685187</v>
      </c>
      <c r="T153" s="16">
        <v>42398.249305555553</v>
      </c>
      <c r="V153" s="3"/>
      <c r="W153" s="3"/>
      <c r="X153" s="6"/>
      <c r="Y153" s="8"/>
      <c r="AK153" s="9"/>
      <c r="AM153" s="16"/>
      <c r="AN153" s="16"/>
      <c r="AP153" s="3"/>
      <c r="AQ153" s="3"/>
      <c r="AR153" s="6"/>
      <c r="AS153" s="8"/>
      <c r="BE153" s="9"/>
      <c r="BG153" s="16"/>
      <c r="BH153" s="16"/>
      <c r="BJ153" s="3"/>
      <c r="BK153" s="3"/>
      <c r="BL153" s="6"/>
      <c r="BM153" s="8"/>
      <c r="BY153" s="9"/>
      <c r="CA153" s="16"/>
      <c r="CB153" s="16"/>
      <c r="CD153" s="3"/>
      <c r="CE153" s="3"/>
      <c r="CF153" s="6"/>
      <c r="CG153" s="8"/>
      <c r="CS153" s="9"/>
      <c r="CU153" s="16"/>
      <c r="CV153" s="16"/>
      <c r="CX153" s="3"/>
      <c r="CY153" s="3"/>
      <c r="CZ153" s="6"/>
      <c r="DA153" s="8"/>
      <c r="DM153" s="9"/>
      <c r="DO153" s="16"/>
      <c r="DP153" s="16"/>
      <c r="DR153" s="3"/>
      <c r="DS153" s="3"/>
      <c r="DT153" s="6"/>
      <c r="DU153" s="8"/>
      <c r="EG153" s="9"/>
      <c r="EI153" s="16"/>
      <c r="EJ153" s="16"/>
      <c r="EL153" s="3"/>
      <c r="EM153" s="3"/>
      <c r="EN153" s="6"/>
      <c r="EO153" s="8"/>
      <c r="FA153" s="9"/>
      <c r="FC153" s="16"/>
      <c r="FD153" s="16"/>
      <c r="FF153" s="3"/>
      <c r="FG153" s="3"/>
      <c r="FH153" s="6"/>
      <c r="FI153" s="8"/>
      <c r="FU153" s="9"/>
      <c r="FW153" s="16"/>
      <c r="FX153" s="16"/>
      <c r="FZ153" s="3"/>
      <c r="GA153" s="3"/>
      <c r="GB153" s="6"/>
      <c r="GC153" s="8"/>
      <c r="GO153" s="9"/>
      <c r="GQ153" s="16"/>
      <c r="GR153" s="16"/>
      <c r="GT153" s="3"/>
      <c r="GU153" s="3"/>
      <c r="GV153" s="6"/>
      <c r="GW153" s="8"/>
      <c r="HI153" s="9"/>
      <c r="HK153" s="16"/>
      <c r="HL153" s="16"/>
      <c r="HN153" s="3"/>
      <c r="HO153" s="3"/>
      <c r="HP153" s="6"/>
      <c r="HQ153" s="8"/>
      <c r="IC153" s="9"/>
      <c r="IE153" s="16"/>
      <c r="IF153" s="16"/>
      <c r="IH153" s="3"/>
      <c r="II153" s="3"/>
      <c r="IJ153" s="6"/>
      <c r="IK153" s="8"/>
      <c r="IW153" s="9"/>
      <c r="IY153" s="16"/>
      <c r="IZ153" s="16"/>
      <c r="JB153" s="3"/>
      <c r="JC153" s="3"/>
      <c r="JD153" s="6"/>
      <c r="JE153" s="8"/>
      <c r="JQ153" s="9"/>
      <c r="JS153" s="16"/>
      <c r="JT153" s="16"/>
      <c r="JV153" s="3"/>
      <c r="JW153" s="3"/>
      <c r="JX153" s="6"/>
      <c r="JY153" s="8"/>
      <c r="KK153" s="9"/>
      <c r="KM153" s="16"/>
      <c r="KN153" s="16"/>
      <c r="KP153" s="3"/>
      <c r="KQ153" s="3"/>
      <c r="KR153" s="6"/>
      <c r="KS153" s="8"/>
      <c r="LE153" s="9"/>
      <c r="LG153" s="16"/>
      <c r="LH153" s="16"/>
      <c r="LJ153" s="3"/>
      <c r="LK153" s="3"/>
      <c r="LL153" s="6"/>
      <c r="LM153" s="8"/>
      <c r="LY153" s="9"/>
      <c r="MA153" s="16"/>
      <c r="MB153" s="16"/>
      <c r="MD153" s="3"/>
      <c r="ME153" s="3"/>
      <c r="MF153" s="6"/>
      <c r="MG153" s="8"/>
      <c r="MS153" s="9"/>
      <c r="MU153" s="16"/>
      <c r="MV153" s="16"/>
      <c r="MX153" s="3"/>
      <c r="MY153" s="3"/>
      <c r="MZ153" s="6"/>
      <c r="NA153" s="8"/>
      <c r="NM153" s="9"/>
      <c r="NO153" s="16"/>
      <c r="NP153" s="16"/>
      <c r="NR153" s="3"/>
      <c r="NS153" s="3"/>
      <c r="NT153" s="6"/>
      <c r="NU153" s="8"/>
      <c r="OG153" s="9"/>
      <c r="OI153" s="16"/>
      <c r="OJ153" s="16"/>
      <c r="OL153" s="3"/>
      <c r="OM153" s="3"/>
      <c r="ON153" s="6"/>
      <c r="OO153" s="8"/>
      <c r="PA153" s="9"/>
      <c r="PC153" s="16"/>
      <c r="PD153" s="16"/>
    </row>
    <row r="154" spans="1:420" ht="57.6" x14ac:dyDescent="0.3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9" t="s">
        <v>8315</v>
      </c>
      <c r="R154" t="s">
        <v>8316</v>
      </c>
      <c r="S154" s="16">
        <v>42762.942430555559</v>
      </c>
      <c r="T154" s="16">
        <v>42794.208333333328</v>
      </c>
      <c r="V154" s="3"/>
      <c r="W154" s="3"/>
      <c r="X154" s="6"/>
      <c r="Y154" s="8"/>
      <c r="AK154" s="9"/>
      <c r="AM154" s="16"/>
      <c r="AN154" s="16"/>
      <c r="AP154" s="3"/>
      <c r="AQ154" s="3"/>
      <c r="AR154" s="6"/>
      <c r="AS154" s="8"/>
      <c r="BE154" s="9"/>
      <c r="BG154" s="16"/>
      <c r="BH154" s="16"/>
      <c r="BJ154" s="3"/>
      <c r="BK154" s="3"/>
      <c r="BL154" s="6"/>
      <c r="BM154" s="8"/>
      <c r="BY154" s="9"/>
      <c r="CA154" s="16"/>
      <c r="CB154" s="16"/>
      <c r="CD154" s="3"/>
      <c r="CE154" s="3"/>
      <c r="CF154" s="6"/>
      <c r="CG154" s="8"/>
      <c r="CS154" s="9"/>
      <c r="CU154" s="16"/>
      <c r="CV154" s="16"/>
      <c r="CX154" s="3"/>
      <c r="CY154" s="3"/>
      <c r="CZ154" s="6"/>
      <c r="DA154" s="8"/>
      <c r="DM154" s="9"/>
      <c r="DO154" s="16"/>
      <c r="DP154" s="16"/>
      <c r="DR154" s="3"/>
      <c r="DS154" s="3"/>
      <c r="DT154" s="6"/>
      <c r="DU154" s="8"/>
      <c r="EG154" s="9"/>
      <c r="EI154" s="16"/>
      <c r="EJ154" s="16"/>
      <c r="EL154" s="3"/>
      <c r="EM154" s="3"/>
      <c r="EN154" s="6"/>
      <c r="EO154" s="8"/>
      <c r="FA154" s="9"/>
      <c r="FC154" s="16"/>
      <c r="FD154" s="16"/>
      <c r="FF154" s="3"/>
      <c r="FG154" s="3"/>
      <c r="FH154" s="6"/>
      <c r="FI154" s="8"/>
      <c r="FU154" s="9"/>
      <c r="FW154" s="16"/>
      <c r="FX154" s="16"/>
      <c r="FZ154" s="3"/>
      <c r="GA154" s="3"/>
      <c r="GB154" s="6"/>
      <c r="GC154" s="8"/>
      <c r="GO154" s="9"/>
      <c r="GQ154" s="16"/>
      <c r="GR154" s="16"/>
      <c r="GT154" s="3"/>
      <c r="GU154" s="3"/>
      <c r="GV154" s="6"/>
      <c r="GW154" s="8"/>
      <c r="HI154" s="9"/>
      <c r="HK154" s="16"/>
      <c r="HL154" s="16"/>
      <c r="HN154" s="3"/>
      <c r="HO154" s="3"/>
      <c r="HP154" s="6"/>
      <c r="HQ154" s="8"/>
      <c r="IC154" s="9"/>
      <c r="IE154" s="16"/>
      <c r="IF154" s="16"/>
      <c r="IH154" s="3"/>
      <c r="II154" s="3"/>
      <c r="IJ154" s="6"/>
      <c r="IK154" s="8"/>
      <c r="IW154" s="9"/>
      <c r="IY154" s="16"/>
      <c r="IZ154" s="16"/>
      <c r="JB154" s="3"/>
      <c r="JC154" s="3"/>
      <c r="JD154" s="6"/>
      <c r="JE154" s="8"/>
      <c r="JQ154" s="9"/>
      <c r="JS154" s="16"/>
      <c r="JT154" s="16"/>
      <c r="JV154" s="3"/>
      <c r="JW154" s="3"/>
      <c r="JX154" s="6"/>
      <c r="JY154" s="8"/>
      <c r="KK154" s="9"/>
      <c r="KM154" s="16"/>
      <c r="KN154" s="16"/>
      <c r="KP154" s="3"/>
      <c r="KQ154" s="3"/>
      <c r="KR154" s="6"/>
      <c r="KS154" s="8"/>
      <c r="LE154" s="9"/>
      <c r="LG154" s="16"/>
      <c r="LH154" s="16"/>
      <c r="LJ154" s="3"/>
      <c r="LK154" s="3"/>
      <c r="LL154" s="6"/>
      <c r="LM154" s="8"/>
      <c r="LY154" s="9"/>
      <c r="MA154" s="16"/>
      <c r="MB154" s="16"/>
      <c r="MD154" s="3"/>
      <c r="ME154" s="3"/>
      <c r="MF154" s="6"/>
      <c r="MG154" s="8"/>
      <c r="MS154" s="9"/>
      <c r="MU154" s="16"/>
      <c r="MV154" s="16"/>
      <c r="MX154" s="3"/>
      <c r="MY154" s="3"/>
      <c r="MZ154" s="6"/>
      <c r="NA154" s="8"/>
      <c r="NM154" s="9"/>
      <c r="NO154" s="16"/>
      <c r="NP154" s="16"/>
      <c r="NR154" s="3"/>
      <c r="NS154" s="3"/>
      <c r="NT154" s="6"/>
      <c r="NU154" s="8"/>
      <c r="OG154" s="9"/>
      <c r="OI154" s="16"/>
      <c r="OJ154" s="16"/>
      <c r="OL154" s="3"/>
      <c r="OM154" s="3"/>
      <c r="ON154" s="6"/>
      <c r="OO154" s="8"/>
      <c r="PA154" s="9"/>
      <c r="PC154" s="16"/>
      <c r="PD154" s="16"/>
    </row>
    <row r="155" spans="1:420" ht="273.60000000000002" x14ac:dyDescent="0.3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9" t="s">
        <v>8315</v>
      </c>
      <c r="R155" t="s">
        <v>8316</v>
      </c>
      <c r="S155" s="16">
        <v>42567.840069444443</v>
      </c>
      <c r="T155" s="16">
        <v>42597.840069444443</v>
      </c>
      <c r="V155" s="3"/>
      <c r="W155" s="3"/>
      <c r="X155" s="6"/>
      <c r="Y155" s="8"/>
      <c r="AK155" s="9"/>
      <c r="AM155" s="16"/>
      <c r="AN155" s="16"/>
      <c r="AP155" s="3"/>
      <c r="AQ155" s="3"/>
      <c r="AR155" s="6"/>
      <c r="AS155" s="8"/>
      <c r="BE155" s="9"/>
      <c r="BG155" s="16"/>
      <c r="BH155" s="16"/>
      <c r="BJ155" s="3"/>
      <c r="BK155" s="3"/>
      <c r="BL155" s="6"/>
      <c r="BM155" s="8"/>
      <c r="BY155" s="9"/>
      <c r="CA155" s="16"/>
      <c r="CB155" s="16"/>
      <c r="CD155" s="3"/>
      <c r="CE155" s="3"/>
      <c r="CF155" s="6"/>
      <c r="CG155" s="8"/>
      <c r="CS155" s="9"/>
      <c r="CU155" s="16"/>
      <c r="CV155" s="16"/>
      <c r="CX155" s="3"/>
      <c r="CY155" s="3"/>
      <c r="CZ155" s="6"/>
      <c r="DA155" s="8"/>
      <c r="DM155" s="9"/>
      <c r="DO155" s="16"/>
      <c r="DP155" s="16"/>
      <c r="DR155" s="3"/>
      <c r="DS155" s="3"/>
      <c r="DT155" s="6"/>
      <c r="DU155" s="8"/>
      <c r="EG155" s="9"/>
      <c r="EI155" s="16"/>
      <c r="EJ155" s="16"/>
      <c r="EL155" s="3"/>
      <c r="EM155" s="3"/>
      <c r="EN155" s="6"/>
      <c r="EO155" s="8"/>
      <c r="FA155" s="9"/>
      <c r="FC155" s="16"/>
      <c r="FD155" s="16"/>
      <c r="FF155" s="3"/>
      <c r="FG155" s="3"/>
      <c r="FH155" s="6"/>
      <c r="FI155" s="8"/>
      <c r="FU155" s="9"/>
      <c r="FW155" s="16"/>
      <c r="FX155" s="16"/>
      <c r="FZ155" s="3"/>
      <c r="GA155" s="3"/>
      <c r="GB155" s="6"/>
      <c r="GC155" s="8"/>
      <c r="GO155" s="9"/>
      <c r="GQ155" s="16"/>
      <c r="GR155" s="16"/>
      <c r="GT155" s="3"/>
      <c r="GU155" s="3"/>
      <c r="GV155" s="6"/>
      <c r="GW155" s="8"/>
      <c r="HI155" s="9"/>
      <c r="HK155" s="16"/>
      <c r="HL155" s="16"/>
      <c r="HN155" s="3"/>
      <c r="HO155" s="3"/>
      <c r="HP155" s="6"/>
      <c r="HQ155" s="8"/>
      <c r="IC155" s="9"/>
      <c r="IE155" s="16"/>
      <c r="IF155" s="16"/>
      <c r="IH155" s="3"/>
      <c r="II155" s="3"/>
      <c r="IJ155" s="6"/>
      <c r="IK155" s="8"/>
      <c r="IW155" s="9"/>
      <c r="IY155" s="16"/>
      <c r="IZ155" s="16"/>
      <c r="JB155" s="3"/>
      <c r="JC155" s="3"/>
      <c r="JD155" s="6"/>
      <c r="JE155" s="8"/>
      <c r="JQ155" s="9"/>
      <c r="JS155" s="16"/>
      <c r="JT155" s="16"/>
      <c r="JV155" s="3"/>
      <c r="JW155" s="3"/>
      <c r="JX155" s="6"/>
      <c r="JY155" s="8"/>
      <c r="KK155" s="9"/>
      <c r="KM155" s="16"/>
      <c r="KN155" s="16"/>
      <c r="KP155" s="3"/>
      <c r="KQ155" s="3"/>
      <c r="KR155" s="6"/>
      <c r="KS155" s="8"/>
      <c r="LE155" s="9"/>
      <c r="LG155" s="16"/>
      <c r="LH155" s="16"/>
      <c r="LJ155" s="3"/>
      <c r="LK155" s="3"/>
      <c r="LL155" s="6"/>
      <c r="LM155" s="8"/>
      <c r="LY155" s="9"/>
      <c r="MA155" s="16"/>
      <c r="MB155" s="16"/>
      <c r="MD155" s="3"/>
      <c r="ME155" s="3"/>
      <c r="MF155" s="6"/>
      <c r="MG155" s="8"/>
      <c r="MS155" s="9"/>
      <c r="MU155" s="16"/>
      <c r="MV155" s="16"/>
      <c r="MX155" s="3"/>
      <c r="MY155" s="3"/>
      <c r="MZ155" s="6"/>
      <c r="NA155" s="8"/>
      <c r="NM155" s="9"/>
      <c r="NO155" s="16"/>
      <c r="NP155" s="16"/>
      <c r="NR155" s="3"/>
      <c r="NS155" s="3"/>
      <c r="NT155" s="6"/>
      <c r="NU155" s="8"/>
      <c r="OG155" s="9"/>
      <c r="OI155" s="16"/>
      <c r="OJ155" s="16"/>
      <c r="OL155" s="3"/>
      <c r="OM155" s="3"/>
      <c r="ON155" s="6"/>
      <c r="OO155" s="8"/>
      <c r="PA155" s="9"/>
      <c r="PC155" s="16"/>
      <c r="PD155" s="16"/>
    </row>
    <row r="156" spans="1:420" ht="259.2" x14ac:dyDescent="0.3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9" t="s">
        <v>8315</v>
      </c>
      <c r="R156" t="s">
        <v>8316</v>
      </c>
      <c r="S156" s="16">
        <v>42232.702546296292</v>
      </c>
      <c r="T156" s="16">
        <v>42264.165972222225</v>
      </c>
      <c r="V156" s="3"/>
      <c r="W156" s="3"/>
      <c r="X156" s="6"/>
      <c r="Y156" s="8"/>
      <c r="AK156" s="9"/>
      <c r="AM156" s="16"/>
      <c r="AN156" s="16"/>
      <c r="AP156" s="3"/>
      <c r="AQ156" s="3"/>
      <c r="AR156" s="6"/>
      <c r="AS156" s="8"/>
      <c r="BE156" s="9"/>
      <c r="BG156" s="16"/>
      <c r="BH156" s="16"/>
      <c r="BJ156" s="3"/>
      <c r="BK156" s="3"/>
      <c r="BL156" s="6"/>
      <c r="BM156" s="8"/>
      <c r="BY156" s="9"/>
      <c r="CA156" s="16"/>
      <c r="CB156" s="16"/>
      <c r="CD156" s="3"/>
      <c r="CE156" s="3"/>
      <c r="CF156" s="6"/>
      <c r="CG156" s="8"/>
      <c r="CS156" s="9"/>
      <c r="CU156" s="16"/>
      <c r="CV156" s="16"/>
      <c r="CX156" s="3"/>
      <c r="CY156" s="3"/>
      <c r="CZ156" s="6"/>
      <c r="DA156" s="8"/>
      <c r="DM156" s="9"/>
      <c r="DO156" s="16"/>
      <c r="DP156" s="16"/>
      <c r="DR156" s="3"/>
      <c r="DS156" s="3"/>
      <c r="DT156" s="6"/>
      <c r="DU156" s="8"/>
      <c r="EG156" s="9"/>
      <c r="EI156" s="16"/>
      <c r="EJ156" s="16"/>
      <c r="EL156" s="3"/>
      <c r="EM156" s="3"/>
      <c r="EN156" s="6"/>
      <c r="EO156" s="8"/>
      <c r="FA156" s="9"/>
      <c r="FC156" s="16"/>
      <c r="FD156" s="16"/>
      <c r="FF156" s="3"/>
      <c r="FG156" s="3"/>
      <c r="FH156" s="6"/>
      <c r="FI156" s="8"/>
      <c r="FU156" s="9"/>
      <c r="FW156" s="16"/>
      <c r="FX156" s="16"/>
      <c r="FZ156" s="3"/>
      <c r="GA156" s="3"/>
      <c r="GB156" s="6"/>
      <c r="GC156" s="8"/>
      <c r="GO156" s="9"/>
      <c r="GQ156" s="16"/>
      <c r="GR156" s="16"/>
      <c r="GT156" s="3"/>
      <c r="GU156" s="3"/>
      <c r="GV156" s="6"/>
      <c r="GW156" s="8"/>
      <c r="HI156" s="9"/>
      <c r="HK156" s="16"/>
      <c r="HL156" s="16"/>
      <c r="HN156" s="3"/>
      <c r="HO156" s="3"/>
      <c r="HP156" s="6"/>
      <c r="HQ156" s="8"/>
      <c r="IC156" s="9"/>
      <c r="IE156" s="16"/>
      <c r="IF156" s="16"/>
      <c r="IH156" s="3"/>
      <c r="II156" s="3"/>
      <c r="IJ156" s="6"/>
      <c r="IK156" s="8"/>
      <c r="IW156" s="9"/>
      <c r="IY156" s="16"/>
      <c r="IZ156" s="16"/>
      <c r="JB156" s="3"/>
      <c r="JC156" s="3"/>
      <c r="JD156" s="6"/>
      <c r="JE156" s="8"/>
      <c r="JQ156" s="9"/>
      <c r="JS156" s="16"/>
      <c r="JT156" s="16"/>
      <c r="JV156" s="3"/>
      <c r="JW156" s="3"/>
      <c r="JX156" s="6"/>
      <c r="JY156" s="8"/>
      <c r="KK156" s="9"/>
      <c r="KM156" s="16"/>
      <c r="KN156" s="16"/>
      <c r="KP156" s="3"/>
      <c r="KQ156" s="3"/>
      <c r="KR156" s="6"/>
      <c r="KS156" s="8"/>
      <c r="LE156" s="9"/>
      <c r="LG156" s="16"/>
      <c r="LH156" s="16"/>
      <c r="LJ156" s="3"/>
      <c r="LK156" s="3"/>
      <c r="LL156" s="6"/>
      <c r="LM156" s="8"/>
      <c r="LY156" s="9"/>
      <c r="MA156" s="16"/>
      <c r="MB156" s="16"/>
      <c r="MD156" s="3"/>
      <c r="ME156" s="3"/>
      <c r="MF156" s="6"/>
      <c r="MG156" s="8"/>
      <c r="MS156" s="9"/>
      <c r="MU156" s="16"/>
      <c r="MV156" s="16"/>
      <c r="MX156" s="3"/>
      <c r="MY156" s="3"/>
      <c r="MZ156" s="6"/>
      <c r="NA156" s="8"/>
      <c r="NM156" s="9"/>
      <c r="NO156" s="16"/>
      <c r="NP156" s="16"/>
      <c r="NR156" s="3"/>
      <c r="NS156" s="3"/>
      <c r="NT156" s="6"/>
      <c r="NU156" s="8"/>
      <c r="OG156" s="9"/>
      <c r="OI156" s="16"/>
      <c r="OJ156" s="16"/>
      <c r="OL156" s="3"/>
      <c r="OM156" s="3"/>
      <c r="ON156" s="6"/>
      <c r="OO156" s="8"/>
      <c r="PA156" s="9"/>
      <c r="PC156" s="16"/>
      <c r="PD156" s="16"/>
    </row>
    <row r="157" spans="1:420" ht="259.2" x14ac:dyDescent="0.3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9" t="s">
        <v>8315</v>
      </c>
      <c r="R157" t="s">
        <v>8316</v>
      </c>
      <c r="S157" s="16">
        <v>42239.957962962959</v>
      </c>
      <c r="T157" s="16">
        <v>42260</v>
      </c>
      <c r="V157" s="3"/>
      <c r="W157" s="3"/>
      <c r="X157" s="6"/>
      <c r="Y157" s="8"/>
      <c r="AK157" s="9"/>
      <c r="AM157" s="16"/>
      <c r="AN157" s="16"/>
      <c r="AP157" s="3"/>
      <c r="AQ157" s="3"/>
      <c r="AR157" s="6"/>
      <c r="AS157" s="8"/>
      <c r="BE157" s="9"/>
      <c r="BG157" s="16"/>
      <c r="BH157" s="16"/>
      <c r="BJ157" s="3"/>
      <c r="BK157" s="3"/>
      <c r="BL157" s="6"/>
      <c r="BM157" s="8"/>
      <c r="BY157" s="9"/>
      <c r="CA157" s="16"/>
      <c r="CB157" s="16"/>
      <c r="CD157" s="3"/>
      <c r="CE157" s="3"/>
      <c r="CF157" s="6"/>
      <c r="CG157" s="8"/>
      <c r="CS157" s="9"/>
      <c r="CU157" s="16"/>
      <c r="CV157" s="16"/>
      <c r="CX157" s="3"/>
      <c r="CY157" s="3"/>
      <c r="CZ157" s="6"/>
      <c r="DA157" s="8"/>
      <c r="DM157" s="9"/>
      <c r="DO157" s="16"/>
      <c r="DP157" s="16"/>
      <c r="DR157" s="3"/>
      <c r="DS157" s="3"/>
      <c r="DT157" s="6"/>
      <c r="DU157" s="8"/>
      <c r="EG157" s="9"/>
      <c r="EI157" s="16"/>
      <c r="EJ157" s="16"/>
      <c r="EL157" s="3"/>
      <c r="EM157" s="3"/>
      <c r="EN157" s="6"/>
      <c r="EO157" s="8"/>
      <c r="FA157" s="9"/>
      <c r="FC157" s="16"/>
      <c r="FD157" s="16"/>
      <c r="FF157" s="3"/>
      <c r="FG157" s="3"/>
      <c r="FH157" s="6"/>
      <c r="FI157" s="8"/>
      <c r="FU157" s="9"/>
      <c r="FW157" s="16"/>
      <c r="FX157" s="16"/>
      <c r="FZ157" s="3"/>
      <c r="GA157" s="3"/>
      <c r="GB157" s="6"/>
      <c r="GC157" s="8"/>
      <c r="GO157" s="9"/>
      <c r="GQ157" s="16"/>
      <c r="GR157" s="16"/>
      <c r="GT157" s="3"/>
      <c r="GU157" s="3"/>
      <c r="GV157" s="6"/>
      <c r="GW157" s="8"/>
      <c r="HI157" s="9"/>
      <c r="HK157" s="16"/>
      <c r="HL157" s="16"/>
      <c r="HN157" s="3"/>
      <c r="HO157" s="3"/>
      <c r="HP157" s="6"/>
      <c r="HQ157" s="8"/>
      <c r="IC157" s="9"/>
      <c r="IE157" s="16"/>
      <c r="IF157" s="16"/>
      <c r="IH157" s="3"/>
      <c r="II157" s="3"/>
      <c r="IJ157" s="6"/>
      <c r="IK157" s="8"/>
      <c r="IW157" s="9"/>
      <c r="IY157" s="16"/>
      <c r="IZ157" s="16"/>
      <c r="JB157" s="3"/>
      <c r="JC157" s="3"/>
      <c r="JD157" s="6"/>
      <c r="JE157" s="8"/>
      <c r="JQ157" s="9"/>
      <c r="JS157" s="16"/>
      <c r="JT157" s="16"/>
      <c r="JV157" s="3"/>
      <c r="JW157" s="3"/>
      <c r="JX157" s="6"/>
      <c r="JY157" s="8"/>
      <c r="KK157" s="9"/>
      <c r="KM157" s="16"/>
      <c r="KN157" s="16"/>
      <c r="KP157" s="3"/>
      <c r="KQ157" s="3"/>
      <c r="KR157" s="6"/>
      <c r="KS157" s="8"/>
      <c r="LE157" s="9"/>
      <c r="LG157" s="16"/>
      <c r="LH157" s="16"/>
      <c r="LJ157" s="3"/>
      <c r="LK157" s="3"/>
      <c r="LL157" s="6"/>
      <c r="LM157" s="8"/>
      <c r="LY157" s="9"/>
      <c r="MA157" s="16"/>
      <c r="MB157" s="16"/>
      <c r="MD157" s="3"/>
      <c r="ME157" s="3"/>
      <c r="MF157" s="6"/>
      <c r="MG157" s="8"/>
      <c r="MS157" s="9"/>
      <c r="MU157" s="16"/>
      <c r="MV157" s="16"/>
      <c r="MX157" s="3"/>
      <c r="MY157" s="3"/>
      <c r="MZ157" s="6"/>
      <c r="NA157" s="8"/>
      <c r="NM157" s="9"/>
      <c r="NO157" s="16"/>
      <c r="NP157" s="16"/>
      <c r="NR157" s="3"/>
      <c r="NS157" s="3"/>
      <c r="NT157" s="6"/>
      <c r="NU157" s="8"/>
      <c r="OG157" s="9"/>
      <c r="OI157" s="16"/>
      <c r="OJ157" s="16"/>
      <c r="OL157" s="3"/>
      <c r="OM157" s="3"/>
      <c r="ON157" s="6"/>
      <c r="OO157" s="8"/>
      <c r="PA157" s="9"/>
      <c r="PC157" s="16"/>
      <c r="PD157" s="16"/>
    </row>
    <row r="158" spans="1:420" ht="230.4" x14ac:dyDescent="0.3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9" t="s">
        <v>8315</v>
      </c>
      <c r="R158" t="s">
        <v>8316</v>
      </c>
      <c r="S158" s="16">
        <v>42261.917395833334</v>
      </c>
      <c r="T158" s="16">
        <v>42291.917395833334</v>
      </c>
      <c r="V158" s="3"/>
      <c r="W158" s="3"/>
      <c r="X158" s="6"/>
      <c r="Y158" s="8"/>
      <c r="AK158" s="9"/>
      <c r="AM158" s="16"/>
      <c r="AN158" s="16"/>
      <c r="AP158" s="3"/>
      <c r="AQ158" s="3"/>
      <c r="AR158" s="6"/>
      <c r="AS158" s="8"/>
      <c r="BE158" s="9"/>
      <c r="BG158" s="16"/>
      <c r="BH158" s="16"/>
      <c r="BJ158" s="3"/>
      <c r="BK158" s="3"/>
      <c r="BL158" s="6"/>
      <c r="BM158" s="8"/>
      <c r="BY158" s="9"/>
      <c r="CA158" s="16"/>
      <c r="CB158" s="16"/>
      <c r="CD158" s="3"/>
      <c r="CE158" s="3"/>
      <c r="CF158" s="6"/>
      <c r="CG158" s="8"/>
      <c r="CS158" s="9"/>
      <c r="CU158" s="16"/>
      <c r="CV158" s="16"/>
      <c r="CX158" s="3"/>
      <c r="CY158" s="3"/>
      <c r="CZ158" s="6"/>
      <c r="DA158" s="8"/>
      <c r="DM158" s="9"/>
      <c r="DO158" s="16"/>
      <c r="DP158" s="16"/>
      <c r="DR158" s="3"/>
      <c r="DS158" s="3"/>
      <c r="DT158" s="6"/>
      <c r="DU158" s="8"/>
      <c r="EG158" s="9"/>
      <c r="EI158" s="16"/>
      <c r="EJ158" s="16"/>
      <c r="EL158" s="3"/>
      <c r="EM158" s="3"/>
      <c r="EN158" s="6"/>
      <c r="EO158" s="8"/>
      <c r="FA158" s="9"/>
      <c r="FC158" s="16"/>
      <c r="FD158" s="16"/>
      <c r="FF158" s="3"/>
      <c r="FG158" s="3"/>
      <c r="FH158" s="6"/>
      <c r="FI158" s="8"/>
      <c r="FU158" s="9"/>
      <c r="FW158" s="16"/>
      <c r="FX158" s="16"/>
      <c r="FZ158" s="3"/>
      <c r="GA158" s="3"/>
      <c r="GB158" s="6"/>
      <c r="GC158" s="8"/>
      <c r="GO158" s="9"/>
      <c r="GQ158" s="16"/>
      <c r="GR158" s="16"/>
      <c r="GT158" s="3"/>
      <c r="GU158" s="3"/>
      <c r="GV158" s="6"/>
      <c r="GW158" s="8"/>
      <c r="HI158" s="9"/>
      <c r="HK158" s="16"/>
      <c r="HL158" s="16"/>
      <c r="HN158" s="3"/>
      <c r="HO158" s="3"/>
      <c r="HP158" s="6"/>
      <c r="HQ158" s="8"/>
      <c r="IC158" s="9"/>
      <c r="IE158" s="16"/>
      <c r="IF158" s="16"/>
      <c r="IH158" s="3"/>
      <c r="II158" s="3"/>
      <c r="IJ158" s="6"/>
      <c r="IK158" s="8"/>
      <c r="IW158" s="9"/>
      <c r="IY158" s="16"/>
      <c r="IZ158" s="16"/>
      <c r="JB158" s="3"/>
      <c r="JC158" s="3"/>
      <c r="JD158" s="6"/>
      <c r="JE158" s="8"/>
      <c r="JQ158" s="9"/>
      <c r="JS158" s="16"/>
      <c r="JT158" s="16"/>
      <c r="JV158" s="3"/>
      <c r="JW158" s="3"/>
      <c r="JX158" s="6"/>
      <c r="JY158" s="8"/>
      <c r="KK158" s="9"/>
      <c r="KM158" s="16"/>
      <c r="KN158" s="16"/>
      <c r="KP158" s="3"/>
      <c r="KQ158" s="3"/>
      <c r="KR158" s="6"/>
      <c r="KS158" s="8"/>
      <c r="LE158" s="9"/>
      <c r="LG158" s="16"/>
      <c r="LH158" s="16"/>
      <c r="LJ158" s="3"/>
      <c r="LK158" s="3"/>
      <c r="LL158" s="6"/>
      <c r="LM158" s="8"/>
      <c r="LY158" s="9"/>
      <c r="MA158" s="16"/>
      <c r="MB158" s="16"/>
      <c r="MD158" s="3"/>
      <c r="ME158" s="3"/>
      <c r="MF158" s="6"/>
      <c r="MG158" s="8"/>
      <c r="MS158" s="9"/>
      <c r="MU158" s="16"/>
      <c r="MV158" s="16"/>
      <c r="MX158" s="3"/>
      <c r="MY158" s="3"/>
      <c r="MZ158" s="6"/>
      <c r="NA158" s="8"/>
      <c r="NM158" s="9"/>
      <c r="NO158" s="16"/>
      <c r="NP158" s="16"/>
      <c r="NR158" s="3"/>
      <c r="NS158" s="3"/>
      <c r="NT158" s="6"/>
      <c r="NU158" s="8"/>
      <c r="OG158" s="9"/>
      <c r="OI158" s="16"/>
      <c r="OJ158" s="16"/>
      <c r="OL158" s="3"/>
      <c r="OM158" s="3"/>
      <c r="ON158" s="6"/>
      <c r="OO158" s="8"/>
      <c r="PA158" s="9"/>
      <c r="PC158" s="16"/>
      <c r="PD158" s="16"/>
    </row>
    <row r="159" spans="1:420" ht="216" x14ac:dyDescent="0.3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9" t="s">
        <v>8315</v>
      </c>
      <c r="R159" t="s">
        <v>8316</v>
      </c>
      <c r="S159" s="16">
        <v>42102.743773148148</v>
      </c>
      <c r="T159" s="16">
        <v>42123.743773148148</v>
      </c>
      <c r="V159" s="3"/>
      <c r="W159" s="3"/>
      <c r="X159" s="6"/>
      <c r="Y159" s="8"/>
      <c r="AK159" s="9"/>
      <c r="AM159" s="16"/>
      <c r="AN159" s="16"/>
      <c r="AP159" s="3"/>
      <c r="AQ159" s="3"/>
      <c r="AR159" s="6"/>
      <c r="AS159" s="8"/>
      <c r="BE159" s="9"/>
      <c r="BG159" s="16"/>
      <c r="BH159" s="16"/>
      <c r="BJ159" s="3"/>
      <c r="BK159" s="3"/>
      <c r="BL159" s="6"/>
      <c r="BM159" s="8"/>
      <c r="BY159" s="9"/>
      <c r="CA159" s="16"/>
      <c r="CB159" s="16"/>
      <c r="CD159" s="3"/>
      <c r="CE159" s="3"/>
      <c r="CF159" s="6"/>
      <c r="CG159" s="8"/>
      <c r="CS159" s="9"/>
      <c r="CU159" s="16"/>
      <c r="CV159" s="16"/>
      <c r="CX159" s="3"/>
      <c r="CY159" s="3"/>
      <c r="CZ159" s="6"/>
      <c r="DA159" s="8"/>
      <c r="DM159" s="9"/>
      <c r="DO159" s="16"/>
      <c r="DP159" s="16"/>
      <c r="DR159" s="3"/>
      <c r="DS159" s="3"/>
      <c r="DT159" s="6"/>
      <c r="DU159" s="8"/>
      <c r="EG159" s="9"/>
      <c r="EI159" s="16"/>
      <c r="EJ159" s="16"/>
      <c r="EL159" s="3"/>
      <c r="EM159" s="3"/>
      <c r="EN159" s="6"/>
      <c r="EO159" s="8"/>
      <c r="FA159" s="9"/>
      <c r="FC159" s="16"/>
      <c r="FD159" s="16"/>
      <c r="FF159" s="3"/>
      <c r="FG159" s="3"/>
      <c r="FH159" s="6"/>
      <c r="FI159" s="8"/>
      <c r="FU159" s="9"/>
      <c r="FW159" s="16"/>
      <c r="FX159" s="16"/>
      <c r="FZ159" s="3"/>
      <c r="GA159" s="3"/>
      <c r="GB159" s="6"/>
      <c r="GC159" s="8"/>
      <c r="GO159" s="9"/>
      <c r="GQ159" s="16"/>
      <c r="GR159" s="16"/>
      <c r="GT159" s="3"/>
      <c r="GU159" s="3"/>
      <c r="GV159" s="6"/>
      <c r="GW159" s="8"/>
      <c r="HI159" s="9"/>
      <c r="HK159" s="16"/>
      <c r="HL159" s="16"/>
      <c r="HN159" s="3"/>
      <c r="HO159" s="3"/>
      <c r="HP159" s="6"/>
      <c r="HQ159" s="8"/>
      <c r="IC159" s="9"/>
      <c r="IE159" s="16"/>
      <c r="IF159" s="16"/>
      <c r="IH159" s="3"/>
      <c r="II159" s="3"/>
      <c r="IJ159" s="6"/>
      <c r="IK159" s="8"/>
      <c r="IW159" s="9"/>
      <c r="IY159" s="16"/>
      <c r="IZ159" s="16"/>
      <c r="JB159" s="3"/>
      <c r="JC159" s="3"/>
      <c r="JD159" s="6"/>
      <c r="JE159" s="8"/>
      <c r="JQ159" s="9"/>
      <c r="JS159" s="16"/>
      <c r="JT159" s="16"/>
      <c r="JV159" s="3"/>
      <c r="JW159" s="3"/>
      <c r="JX159" s="6"/>
      <c r="JY159" s="8"/>
      <c r="KK159" s="9"/>
      <c r="KM159" s="16"/>
      <c r="KN159" s="16"/>
      <c r="KP159" s="3"/>
      <c r="KQ159" s="3"/>
      <c r="KR159" s="6"/>
      <c r="KS159" s="8"/>
      <c r="LE159" s="9"/>
      <c r="LG159" s="16"/>
      <c r="LH159" s="16"/>
      <c r="LJ159" s="3"/>
      <c r="LK159" s="3"/>
      <c r="LL159" s="6"/>
      <c r="LM159" s="8"/>
      <c r="LY159" s="9"/>
      <c r="MA159" s="16"/>
      <c r="MB159" s="16"/>
      <c r="MD159" s="3"/>
      <c r="ME159" s="3"/>
      <c r="MF159" s="6"/>
      <c r="MG159" s="8"/>
      <c r="MS159" s="9"/>
      <c r="MU159" s="16"/>
      <c r="MV159" s="16"/>
      <c r="MX159" s="3"/>
      <c r="MY159" s="3"/>
      <c r="MZ159" s="6"/>
      <c r="NA159" s="8"/>
      <c r="NM159" s="9"/>
      <c r="NO159" s="16"/>
      <c r="NP159" s="16"/>
      <c r="NR159" s="3"/>
      <c r="NS159" s="3"/>
      <c r="NT159" s="6"/>
      <c r="NU159" s="8"/>
      <c r="OG159" s="9"/>
      <c r="OI159" s="16"/>
      <c r="OJ159" s="16"/>
      <c r="OL159" s="3"/>
      <c r="OM159" s="3"/>
      <c r="ON159" s="6"/>
      <c r="OO159" s="8"/>
      <c r="PA159" s="9"/>
      <c r="PC159" s="16"/>
      <c r="PD159" s="16"/>
    </row>
    <row r="160" spans="1:420" ht="216" x14ac:dyDescent="0.3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9" t="s">
        <v>8315</v>
      </c>
      <c r="R160" t="s">
        <v>8316</v>
      </c>
      <c r="S160" s="16">
        <v>42538.73583333334</v>
      </c>
      <c r="T160" s="16">
        <v>42583.290972222225</v>
      </c>
      <c r="V160" s="3"/>
      <c r="W160" s="3"/>
      <c r="X160" s="6"/>
      <c r="Y160" s="8"/>
      <c r="AK160" s="9"/>
      <c r="AM160" s="16"/>
      <c r="AN160" s="16"/>
      <c r="AP160" s="3"/>
      <c r="AQ160" s="3"/>
      <c r="AR160" s="6"/>
      <c r="AS160" s="8"/>
      <c r="BE160" s="9"/>
      <c r="BG160" s="16"/>
      <c r="BH160" s="16"/>
      <c r="BJ160" s="3"/>
      <c r="BK160" s="3"/>
      <c r="BL160" s="6"/>
      <c r="BM160" s="8"/>
      <c r="BY160" s="9"/>
      <c r="CA160" s="16"/>
      <c r="CB160" s="16"/>
      <c r="CD160" s="3"/>
      <c r="CE160" s="3"/>
      <c r="CF160" s="6"/>
      <c r="CG160" s="8"/>
      <c r="CS160" s="9"/>
      <c r="CU160" s="16"/>
      <c r="CV160" s="16"/>
      <c r="CX160" s="3"/>
      <c r="CY160" s="3"/>
      <c r="CZ160" s="6"/>
      <c r="DA160" s="8"/>
      <c r="DM160" s="9"/>
      <c r="DO160" s="16"/>
      <c r="DP160" s="16"/>
      <c r="DR160" s="3"/>
      <c r="DS160" s="3"/>
      <c r="DT160" s="6"/>
      <c r="DU160" s="8"/>
      <c r="EG160" s="9"/>
      <c r="EI160" s="16"/>
      <c r="EJ160" s="16"/>
      <c r="EL160" s="3"/>
      <c r="EM160" s="3"/>
      <c r="EN160" s="6"/>
      <c r="EO160" s="8"/>
      <c r="FA160" s="9"/>
      <c r="FC160" s="16"/>
      <c r="FD160" s="16"/>
      <c r="FF160" s="3"/>
      <c r="FG160" s="3"/>
      <c r="FH160" s="6"/>
      <c r="FI160" s="8"/>
      <c r="FU160" s="9"/>
      <c r="FW160" s="16"/>
      <c r="FX160" s="16"/>
      <c r="FZ160" s="3"/>
      <c r="GA160" s="3"/>
      <c r="GB160" s="6"/>
      <c r="GC160" s="8"/>
      <c r="GO160" s="9"/>
      <c r="GQ160" s="16"/>
      <c r="GR160" s="16"/>
      <c r="GT160" s="3"/>
      <c r="GU160" s="3"/>
      <c r="GV160" s="6"/>
      <c r="GW160" s="8"/>
      <c r="HI160" s="9"/>
      <c r="HK160" s="16"/>
      <c r="HL160" s="16"/>
      <c r="HN160" s="3"/>
      <c r="HO160" s="3"/>
      <c r="HP160" s="6"/>
      <c r="HQ160" s="8"/>
      <c r="IC160" s="9"/>
      <c r="IE160" s="16"/>
      <c r="IF160" s="16"/>
      <c r="IH160" s="3"/>
      <c r="II160" s="3"/>
      <c r="IJ160" s="6"/>
      <c r="IK160" s="8"/>
      <c r="IW160" s="9"/>
      <c r="IY160" s="16"/>
      <c r="IZ160" s="16"/>
      <c r="JB160" s="3"/>
      <c r="JC160" s="3"/>
      <c r="JD160" s="6"/>
      <c r="JE160" s="8"/>
      <c r="JQ160" s="9"/>
      <c r="JS160" s="16"/>
      <c r="JT160" s="16"/>
      <c r="JV160" s="3"/>
      <c r="JW160" s="3"/>
      <c r="JX160" s="6"/>
      <c r="JY160" s="8"/>
      <c r="KK160" s="9"/>
      <c r="KM160" s="16"/>
      <c r="KN160" s="16"/>
      <c r="KP160" s="3"/>
      <c r="KQ160" s="3"/>
      <c r="KR160" s="6"/>
      <c r="KS160" s="8"/>
      <c r="LE160" s="9"/>
      <c r="LG160" s="16"/>
      <c r="LH160" s="16"/>
      <c r="LJ160" s="3"/>
      <c r="LK160" s="3"/>
      <c r="LL160" s="6"/>
      <c r="LM160" s="8"/>
      <c r="LY160" s="9"/>
      <c r="MA160" s="16"/>
      <c r="MB160" s="16"/>
      <c r="MD160" s="3"/>
      <c r="ME160" s="3"/>
      <c r="MF160" s="6"/>
      <c r="MG160" s="8"/>
      <c r="MS160" s="9"/>
      <c r="MU160" s="16"/>
      <c r="MV160" s="16"/>
      <c r="MX160" s="3"/>
      <c r="MY160" s="3"/>
      <c r="MZ160" s="6"/>
      <c r="NA160" s="8"/>
      <c r="NM160" s="9"/>
      <c r="NO160" s="16"/>
      <c r="NP160" s="16"/>
      <c r="NR160" s="3"/>
      <c r="NS160" s="3"/>
      <c r="NT160" s="6"/>
      <c r="NU160" s="8"/>
      <c r="OG160" s="9"/>
      <c r="OI160" s="16"/>
      <c r="OJ160" s="16"/>
      <c r="OL160" s="3"/>
      <c r="OM160" s="3"/>
      <c r="ON160" s="6"/>
      <c r="OO160" s="8"/>
      <c r="PA160" s="9"/>
      <c r="PC160" s="16"/>
      <c r="PD160" s="16"/>
    </row>
    <row r="161" spans="1:420" ht="230.4" x14ac:dyDescent="0.3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9" t="s">
        <v>8315</v>
      </c>
      <c r="R161" t="s">
        <v>8316</v>
      </c>
      <c r="S161" s="16">
        <v>42056.65143518518</v>
      </c>
      <c r="T161" s="16">
        <v>42091.609768518523</v>
      </c>
      <c r="V161" s="3"/>
      <c r="W161" s="3"/>
      <c r="X161" s="6"/>
      <c r="Y161" s="8"/>
      <c r="AK161" s="9"/>
      <c r="AM161" s="16"/>
      <c r="AN161" s="16"/>
      <c r="AP161" s="3"/>
      <c r="AQ161" s="3"/>
      <c r="AR161" s="6"/>
      <c r="AS161" s="8"/>
      <c r="BE161" s="9"/>
      <c r="BG161" s="16"/>
      <c r="BH161" s="16"/>
      <c r="BJ161" s="3"/>
      <c r="BK161" s="3"/>
      <c r="BL161" s="6"/>
      <c r="BM161" s="8"/>
      <c r="BY161" s="9"/>
      <c r="CA161" s="16"/>
      <c r="CB161" s="16"/>
      <c r="CD161" s="3"/>
      <c r="CE161" s="3"/>
      <c r="CF161" s="6"/>
      <c r="CG161" s="8"/>
      <c r="CS161" s="9"/>
      <c r="CU161" s="16"/>
      <c r="CV161" s="16"/>
      <c r="CX161" s="3"/>
      <c r="CY161" s="3"/>
      <c r="CZ161" s="6"/>
      <c r="DA161" s="8"/>
      <c r="DM161" s="9"/>
      <c r="DO161" s="16"/>
      <c r="DP161" s="16"/>
      <c r="DR161" s="3"/>
      <c r="DS161" s="3"/>
      <c r="DT161" s="6"/>
      <c r="DU161" s="8"/>
      <c r="EG161" s="9"/>
      <c r="EI161" s="16"/>
      <c r="EJ161" s="16"/>
      <c r="EL161" s="3"/>
      <c r="EM161" s="3"/>
      <c r="EN161" s="6"/>
      <c r="EO161" s="8"/>
      <c r="FA161" s="9"/>
      <c r="FC161" s="16"/>
      <c r="FD161" s="16"/>
      <c r="FF161" s="3"/>
      <c r="FG161" s="3"/>
      <c r="FH161" s="6"/>
      <c r="FI161" s="8"/>
      <c r="FU161" s="9"/>
      <c r="FW161" s="16"/>
      <c r="FX161" s="16"/>
      <c r="FZ161" s="3"/>
      <c r="GA161" s="3"/>
      <c r="GB161" s="6"/>
      <c r="GC161" s="8"/>
      <c r="GO161" s="9"/>
      <c r="GQ161" s="16"/>
      <c r="GR161" s="16"/>
      <c r="GT161" s="3"/>
      <c r="GU161" s="3"/>
      <c r="GV161" s="6"/>
      <c r="GW161" s="8"/>
      <c r="HI161" s="9"/>
      <c r="HK161" s="16"/>
      <c r="HL161" s="16"/>
      <c r="HN161" s="3"/>
      <c r="HO161" s="3"/>
      <c r="HP161" s="6"/>
      <c r="HQ161" s="8"/>
      <c r="IC161" s="9"/>
      <c r="IE161" s="16"/>
      <c r="IF161" s="16"/>
      <c r="IH161" s="3"/>
      <c r="II161" s="3"/>
      <c r="IJ161" s="6"/>
      <c r="IK161" s="8"/>
      <c r="IW161" s="9"/>
      <c r="IY161" s="16"/>
      <c r="IZ161" s="16"/>
      <c r="JB161" s="3"/>
      <c r="JC161" s="3"/>
      <c r="JD161" s="6"/>
      <c r="JE161" s="8"/>
      <c r="JQ161" s="9"/>
      <c r="JS161" s="16"/>
      <c r="JT161" s="16"/>
      <c r="JV161" s="3"/>
      <c r="JW161" s="3"/>
      <c r="JX161" s="6"/>
      <c r="JY161" s="8"/>
      <c r="KK161" s="9"/>
      <c r="KM161" s="16"/>
      <c r="KN161" s="16"/>
      <c r="KP161" s="3"/>
      <c r="KQ161" s="3"/>
      <c r="KR161" s="6"/>
      <c r="KS161" s="8"/>
      <c r="LE161" s="9"/>
      <c r="LG161" s="16"/>
      <c r="LH161" s="16"/>
      <c r="LJ161" s="3"/>
      <c r="LK161" s="3"/>
      <c r="LL161" s="6"/>
      <c r="LM161" s="8"/>
      <c r="LY161" s="9"/>
      <c r="MA161" s="16"/>
      <c r="MB161" s="16"/>
      <c r="MD161" s="3"/>
      <c r="ME161" s="3"/>
      <c r="MF161" s="6"/>
      <c r="MG161" s="8"/>
      <c r="MS161" s="9"/>
      <c r="MU161" s="16"/>
      <c r="MV161" s="16"/>
      <c r="MX161" s="3"/>
      <c r="MY161" s="3"/>
      <c r="MZ161" s="6"/>
      <c r="NA161" s="8"/>
      <c r="NM161" s="9"/>
      <c r="NO161" s="16"/>
      <c r="NP161" s="16"/>
      <c r="NR161" s="3"/>
      <c r="NS161" s="3"/>
      <c r="NT161" s="6"/>
      <c r="NU161" s="8"/>
      <c r="OG161" s="9"/>
      <c r="OI161" s="16"/>
      <c r="OJ161" s="16"/>
      <c r="OL161" s="3"/>
      <c r="OM161" s="3"/>
      <c r="ON161" s="6"/>
      <c r="OO161" s="8"/>
      <c r="PA161" s="9"/>
      <c r="PC161" s="16"/>
      <c r="PD161" s="16"/>
    </row>
    <row r="162" spans="1:420" ht="230.4" x14ac:dyDescent="0.3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9" t="s">
        <v>8315</v>
      </c>
      <c r="R162" t="s">
        <v>8316</v>
      </c>
      <c r="S162" s="16">
        <v>42696.624444444446</v>
      </c>
      <c r="T162" s="16">
        <v>42726.624444444446</v>
      </c>
      <c r="V162" s="3"/>
      <c r="W162" s="3"/>
      <c r="X162" s="6"/>
      <c r="Y162" s="8"/>
      <c r="AK162" s="9"/>
      <c r="AM162" s="16"/>
      <c r="AN162" s="16"/>
      <c r="AP162" s="3"/>
      <c r="AQ162" s="3"/>
      <c r="AR162" s="6"/>
      <c r="AS162" s="8"/>
      <c r="BE162" s="9"/>
      <c r="BG162" s="16"/>
      <c r="BH162" s="16"/>
      <c r="BJ162" s="3"/>
      <c r="BK162" s="3"/>
      <c r="BL162" s="6"/>
      <c r="BM162" s="8"/>
      <c r="BY162" s="9"/>
      <c r="CA162" s="16"/>
      <c r="CB162" s="16"/>
      <c r="CD162" s="3"/>
      <c r="CE162" s="3"/>
      <c r="CF162" s="6"/>
      <c r="CG162" s="8"/>
      <c r="CS162" s="9"/>
      <c r="CU162" s="16"/>
      <c r="CV162" s="16"/>
      <c r="CX162" s="3"/>
      <c r="CY162" s="3"/>
      <c r="CZ162" s="6"/>
      <c r="DA162" s="8"/>
      <c r="DM162" s="9"/>
      <c r="DO162" s="16"/>
      <c r="DP162" s="16"/>
      <c r="DR162" s="3"/>
      <c r="DS162" s="3"/>
      <c r="DT162" s="6"/>
      <c r="DU162" s="8"/>
      <c r="EG162" s="9"/>
      <c r="EI162" s="16"/>
      <c r="EJ162" s="16"/>
      <c r="EL162" s="3"/>
      <c r="EM162" s="3"/>
      <c r="EN162" s="6"/>
      <c r="EO162" s="8"/>
      <c r="FA162" s="9"/>
      <c r="FC162" s="16"/>
      <c r="FD162" s="16"/>
      <c r="FF162" s="3"/>
      <c r="FG162" s="3"/>
      <c r="FH162" s="6"/>
      <c r="FI162" s="8"/>
      <c r="FU162" s="9"/>
      <c r="FW162" s="16"/>
      <c r="FX162" s="16"/>
      <c r="FZ162" s="3"/>
      <c r="GA162" s="3"/>
      <c r="GB162" s="6"/>
      <c r="GC162" s="8"/>
      <c r="GO162" s="9"/>
      <c r="GQ162" s="16"/>
      <c r="GR162" s="16"/>
      <c r="GT162" s="3"/>
      <c r="GU162" s="3"/>
      <c r="GV162" s="6"/>
      <c r="GW162" s="8"/>
      <c r="HI162" s="9"/>
      <c r="HK162" s="16"/>
      <c r="HL162" s="16"/>
      <c r="HN162" s="3"/>
      <c r="HO162" s="3"/>
      <c r="HP162" s="6"/>
      <c r="HQ162" s="8"/>
      <c r="IC162" s="9"/>
      <c r="IE162" s="16"/>
      <c r="IF162" s="16"/>
      <c r="IH162" s="3"/>
      <c r="II162" s="3"/>
      <c r="IJ162" s="6"/>
      <c r="IK162" s="8"/>
      <c r="IW162" s="9"/>
      <c r="IY162" s="16"/>
      <c r="IZ162" s="16"/>
      <c r="JB162" s="3"/>
      <c r="JC162" s="3"/>
      <c r="JD162" s="6"/>
      <c r="JE162" s="8"/>
      <c r="JQ162" s="9"/>
      <c r="JS162" s="16"/>
      <c r="JT162" s="16"/>
      <c r="JV162" s="3"/>
      <c r="JW162" s="3"/>
      <c r="JX162" s="6"/>
      <c r="JY162" s="8"/>
      <c r="KK162" s="9"/>
      <c r="KM162" s="16"/>
      <c r="KN162" s="16"/>
      <c r="KP162" s="3"/>
      <c r="KQ162" s="3"/>
      <c r="KR162" s="6"/>
      <c r="KS162" s="8"/>
      <c r="LE162" s="9"/>
      <c r="LG162" s="16"/>
      <c r="LH162" s="16"/>
      <c r="LJ162" s="3"/>
      <c r="LK162" s="3"/>
      <c r="LL162" s="6"/>
      <c r="LM162" s="8"/>
      <c r="LY162" s="9"/>
      <c r="MA162" s="16"/>
      <c r="MB162" s="16"/>
      <c r="MD162" s="3"/>
      <c r="ME162" s="3"/>
      <c r="MF162" s="6"/>
      <c r="MG162" s="8"/>
      <c r="MS162" s="9"/>
      <c r="MU162" s="16"/>
      <c r="MV162" s="16"/>
      <c r="MX162" s="3"/>
      <c r="MY162" s="3"/>
      <c r="MZ162" s="6"/>
      <c r="NA162" s="8"/>
      <c r="NM162" s="9"/>
      <c r="NO162" s="16"/>
      <c r="NP162" s="16"/>
      <c r="NR162" s="3"/>
      <c r="NS162" s="3"/>
      <c r="NT162" s="6"/>
      <c r="NU162" s="8"/>
      <c r="OG162" s="9"/>
      <c r="OI162" s="16"/>
      <c r="OJ162" s="16"/>
      <c r="OL162" s="3"/>
      <c r="OM162" s="3"/>
      <c r="ON162" s="6"/>
      <c r="OO162" s="8"/>
      <c r="PA162" s="9"/>
      <c r="PC162" s="16"/>
      <c r="PD162" s="16"/>
    </row>
    <row r="163" spans="1:420" ht="244.8" x14ac:dyDescent="0.3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9" t="s">
        <v>8315</v>
      </c>
      <c r="R163" t="s">
        <v>8316</v>
      </c>
      <c r="S163" s="16">
        <v>42186.855879629627</v>
      </c>
      <c r="T163" s="16">
        <v>42216.855879629627</v>
      </c>
      <c r="V163" s="3"/>
      <c r="W163" s="3"/>
      <c r="X163" s="6"/>
      <c r="Y163" s="8"/>
      <c r="AK163" s="9"/>
      <c r="AM163" s="16"/>
      <c r="AN163" s="16"/>
      <c r="AP163" s="3"/>
      <c r="AQ163" s="3"/>
      <c r="AR163" s="6"/>
      <c r="AS163" s="8"/>
      <c r="BE163" s="9"/>
      <c r="BG163" s="16"/>
      <c r="BH163" s="16"/>
      <c r="BJ163" s="3"/>
      <c r="BK163" s="3"/>
      <c r="BL163" s="6"/>
      <c r="BM163" s="8"/>
      <c r="BY163" s="9"/>
      <c r="CA163" s="16"/>
      <c r="CB163" s="16"/>
      <c r="CD163" s="3"/>
      <c r="CE163" s="3"/>
      <c r="CF163" s="6"/>
      <c r="CG163" s="8"/>
      <c r="CS163" s="9"/>
      <c r="CU163" s="16"/>
      <c r="CV163" s="16"/>
      <c r="CX163" s="3"/>
      <c r="CY163" s="3"/>
      <c r="CZ163" s="6"/>
      <c r="DA163" s="8"/>
      <c r="DM163" s="9"/>
      <c r="DO163" s="16"/>
      <c r="DP163" s="16"/>
      <c r="DR163" s="3"/>
      <c r="DS163" s="3"/>
      <c r="DT163" s="6"/>
      <c r="DU163" s="8"/>
      <c r="EG163" s="9"/>
      <c r="EI163" s="16"/>
      <c r="EJ163" s="16"/>
      <c r="EL163" s="3"/>
      <c r="EM163" s="3"/>
      <c r="EN163" s="6"/>
      <c r="EO163" s="8"/>
      <c r="FA163" s="9"/>
      <c r="FC163" s="16"/>
      <c r="FD163" s="16"/>
      <c r="FF163" s="3"/>
      <c r="FG163" s="3"/>
      <c r="FH163" s="6"/>
      <c r="FI163" s="8"/>
      <c r="FU163" s="9"/>
      <c r="FW163" s="16"/>
      <c r="FX163" s="16"/>
      <c r="FZ163" s="3"/>
      <c r="GA163" s="3"/>
      <c r="GB163" s="6"/>
      <c r="GC163" s="8"/>
      <c r="GO163" s="9"/>
      <c r="GQ163" s="16"/>
      <c r="GR163" s="16"/>
      <c r="GT163" s="3"/>
      <c r="GU163" s="3"/>
      <c r="GV163" s="6"/>
      <c r="GW163" s="8"/>
      <c r="HI163" s="9"/>
      <c r="HK163" s="16"/>
      <c r="HL163" s="16"/>
      <c r="HN163" s="3"/>
      <c r="HO163" s="3"/>
      <c r="HP163" s="6"/>
      <c r="HQ163" s="8"/>
      <c r="IC163" s="9"/>
      <c r="IE163" s="16"/>
      <c r="IF163" s="16"/>
      <c r="IH163" s="3"/>
      <c r="II163" s="3"/>
      <c r="IJ163" s="6"/>
      <c r="IK163" s="8"/>
      <c r="IW163" s="9"/>
      <c r="IY163" s="16"/>
      <c r="IZ163" s="16"/>
      <c r="JB163" s="3"/>
      <c r="JC163" s="3"/>
      <c r="JD163" s="6"/>
      <c r="JE163" s="8"/>
      <c r="JQ163" s="9"/>
      <c r="JS163" s="16"/>
      <c r="JT163" s="16"/>
      <c r="JV163" s="3"/>
      <c r="JW163" s="3"/>
      <c r="JX163" s="6"/>
      <c r="JY163" s="8"/>
      <c r="KK163" s="9"/>
      <c r="KM163" s="16"/>
      <c r="KN163" s="16"/>
      <c r="KP163" s="3"/>
      <c r="KQ163" s="3"/>
      <c r="KR163" s="6"/>
      <c r="KS163" s="8"/>
      <c r="LE163" s="9"/>
      <c r="LG163" s="16"/>
      <c r="LH163" s="16"/>
      <c r="LJ163" s="3"/>
      <c r="LK163" s="3"/>
      <c r="LL163" s="6"/>
      <c r="LM163" s="8"/>
      <c r="LY163" s="9"/>
      <c r="MA163" s="16"/>
      <c r="MB163" s="16"/>
      <c r="MD163" s="3"/>
      <c r="ME163" s="3"/>
      <c r="MF163" s="6"/>
      <c r="MG163" s="8"/>
      <c r="MS163" s="9"/>
      <c r="MU163" s="16"/>
      <c r="MV163" s="16"/>
      <c r="MX163" s="3"/>
      <c r="MY163" s="3"/>
      <c r="MZ163" s="6"/>
      <c r="NA163" s="8"/>
      <c r="NM163" s="9"/>
      <c r="NO163" s="16"/>
      <c r="NP163" s="16"/>
      <c r="NR163" s="3"/>
      <c r="NS163" s="3"/>
      <c r="NT163" s="6"/>
      <c r="NU163" s="8"/>
      <c r="OG163" s="9"/>
      <c r="OI163" s="16"/>
      <c r="OJ163" s="16"/>
      <c r="OL163" s="3"/>
      <c r="OM163" s="3"/>
      <c r="ON163" s="6"/>
      <c r="OO163" s="8"/>
      <c r="PA163" s="9"/>
      <c r="PC163" s="16"/>
      <c r="PD163" s="16"/>
    </row>
    <row r="164" spans="1:420" ht="244.8" x14ac:dyDescent="0.3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9" t="s">
        <v>8315</v>
      </c>
      <c r="R164" t="s">
        <v>8316</v>
      </c>
      <c r="S164" s="16">
        <v>42493.219236111108</v>
      </c>
      <c r="T164" s="16">
        <v>42531.125</v>
      </c>
      <c r="V164" s="3"/>
      <c r="W164" s="3"/>
      <c r="X164" s="6"/>
      <c r="Y164" s="8"/>
      <c r="AK164" s="9"/>
      <c r="AM164" s="16"/>
      <c r="AN164" s="16"/>
      <c r="AP164" s="3"/>
      <c r="AQ164" s="3"/>
      <c r="AR164" s="6"/>
      <c r="AS164" s="8"/>
      <c r="BE164" s="9"/>
      <c r="BG164" s="16"/>
      <c r="BH164" s="16"/>
      <c r="BJ164" s="3"/>
      <c r="BK164" s="3"/>
      <c r="BL164" s="6"/>
      <c r="BM164" s="8"/>
      <c r="BY164" s="9"/>
      <c r="CA164" s="16"/>
      <c r="CB164" s="16"/>
      <c r="CD164" s="3"/>
      <c r="CE164" s="3"/>
      <c r="CF164" s="6"/>
      <c r="CG164" s="8"/>
      <c r="CS164" s="9"/>
      <c r="CU164" s="16"/>
      <c r="CV164" s="16"/>
      <c r="CX164" s="3"/>
      <c r="CY164" s="3"/>
      <c r="CZ164" s="6"/>
      <c r="DA164" s="8"/>
      <c r="DM164" s="9"/>
      <c r="DO164" s="16"/>
      <c r="DP164" s="16"/>
      <c r="DR164" s="3"/>
      <c r="DS164" s="3"/>
      <c r="DT164" s="6"/>
      <c r="DU164" s="8"/>
      <c r="EG164" s="9"/>
      <c r="EI164" s="16"/>
      <c r="EJ164" s="16"/>
      <c r="EL164" s="3"/>
      <c r="EM164" s="3"/>
      <c r="EN164" s="6"/>
      <c r="EO164" s="8"/>
      <c r="FA164" s="9"/>
      <c r="FC164" s="16"/>
      <c r="FD164" s="16"/>
      <c r="FF164" s="3"/>
      <c r="FG164" s="3"/>
      <c r="FH164" s="6"/>
      <c r="FI164" s="8"/>
      <c r="FU164" s="9"/>
      <c r="FW164" s="16"/>
      <c r="FX164" s="16"/>
      <c r="FZ164" s="3"/>
      <c r="GA164" s="3"/>
      <c r="GB164" s="6"/>
      <c r="GC164" s="8"/>
      <c r="GO164" s="9"/>
      <c r="GQ164" s="16"/>
      <c r="GR164" s="16"/>
      <c r="GT164" s="3"/>
      <c r="GU164" s="3"/>
      <c r="GV164" s="6"/>
      <c r="GW164" s="8"/>
      <c r="HI164" s="9"/>
      <c r="HK164" s="16"/>
      <c r="HL164" s="16"/>
      <c r="HN164" s="3"/>
      <c r="HO164" s="3"/>
      <c r="HP164" s="6"/>
      <c r="HQ164" s="8"/>
      <c r="IC164" s="9"/>
      <c r="IE164" s="16"/>
      <c r="IF164" s="16"/>
      <c r="IH164" s="3"/>
      <c r="II164" s="3"/>
      <c r="IJ164" s="6"/>
      <c r="IK164" s="8"/>
      <c r="IW164" s="9"/>
      <c r="IY164" s="16"/>
      <c r="IZ164" s="16"/>
      <c r="JB164" s="3"/>
      <c r="JC164" s="3"/>
      <c r="JD164" s="6"/>
      <c r="JE164" s="8"/>
      <c r="JQ164" s="9"/>
      <c r="JS164" s="16"/>
      <c r="JT164" s="16"/>
      <c r="JV164" s="3"/>
      <c r="JW164" s="3"/>
      <c r="JX164" s="6"/>
      <c r="JY164" s="8"/>
      <c r="KK164" s="9"/>
      <c r="KM164" s="16"/>
      <c r="KN164" s="16"/>
      <c r="KP164" s="3"/>
      <c r="KQ164" s="3"/>
      <c r="KR164" s="6"/>
      <c r="KS164" s="8"/>
      <c r="LE164" s="9"/>
      <c r="LG164" s="16"/>
      <c r="LH164" s="16"/>
      <c r="LJ164" s="3"/>
      <c r="LK164" s="3"/>
      <c r="LL164" s="6"/>
      <c r="LM164" s="8"/>
      <c r="LY164" s="9"/>
      <c r="MA164" s="16"/>
      <c r="MB164" s="16"/>
      <c r="MD164" s="3"/>
      <c r="ME164" s="3"/>
      <c r="MF164" s="6"/>
      <c r="MG164" s="8"/>
      <c r="MS164" s="9"/>
      <c r="MU164" s="16"/>
      <c r="MV164" s="16"/>
      <c r="MX164" s="3"/>
      <c r="MY164" s="3"/>
      <c r="MZ164" s="6"/>
      <c r="NA164" s="8"/>
      <c r="NM164" s="9"/>
      <c r="NO164" s="16"/>
      <c r="NP164" s="16"/>
      <c r="NR164" s="3"/>
      <c r="NS164" s="3"/>
      <c r="NT164" s="6"/>
      <c r="NU164" s="8"/>
      <c r="OG164" s="9"/>
      <c r="OI164" s="16"/>
      <c r="OJ164" s="16"/>
      <c r="OL164" s="3"/>
      <c r="OM164" s="3"/>
      <c r="ON164" s="6"/>
      <c r="OO164" s="8"/>
      <c r="PA164" s="9"/>
      <c r="PC164" s="16"/>
      <c r="PD164" s="16"/>
    </row>
    <row r="165" spans="1:420" ht="244.8" x14ac:dyDescent="0.3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9" t="s">
        <v>8315</v>
      </c>
      <c r="R165" t="s">
        <v>8316</v>
      </c>
      <c r="S165" s="16">
        <v>42475.057164351849</v>
      </c>
      <c r="T165" s="16">
        <v>42505.057164351849</v>
      </c>
      <c r="V165" s="3"/>
      <c r="W165" s="3"/>
      <c r="X165" s="6"/>
      <c r="Y165" s="8"/>
      <c r="AK165" s="9"/>
      <c r="AM165" s="16"/>
      <c r="AN165" s="16"/>
      <c r="AP165" s="3"/>
      <c r="AQ165" s="3"/>
      <c r="AR165" s="6"/>
      <c r="AS165" s="8"/>
      <c r="BE165" s="9"/>
      <c r="BG165" s="16"/>
      <c r="BH165" s="16"/>
      <c r="BJ165" s="3"/>
      <c r="BK165" s="3"/>
      <c r="BL165" s="6"/>
      <c r="BM165" s="8"/>
      <c r="BY165" s="9"/>
      <c r="CA165" s="16"/>
      <c r="CB165" s="16"/>
      <c r="CD165" s="3"/>
      <c r="CE165" s="3"/>
      <c r="CF165" s="6"/>
      <c r="CG165" s="8"/>
      <c r="CS165" s="9"/>
      <c r="CU165" s="16"/>
      <c r="CV165" s="16"/>
      <c r="CX165" s="3"/>
      <c r="CY165" s="3"/>
      <c r="CZ165" s="6"/>
      <c r="DA165" s="8"/>
      <c r="DM165" s="9"/>
      <c r="DO165" s="16"/>
      <c r="DP165" s="16"/>
      <c r="DR165" s="3"/>
      <c r="DS165" s="3"/>
      <c r="DT165" s="6"/>
      <c r="DU165" s="8"/>
      <c r="EG165" s="9"/>
      <c r="EI165" s="16"/>
      <c r="EJ165" s="16"/>
      <c r="EL165" s="3"/>
      <c r="EM165" s="3"/>
      <c r="EN165" s="6"/>
      <c r="EO165" s="8"/>
      <c r="FA165" s="9"/>
      <c r="FC165" s="16"/>
      <c r="FD165" s="16"/>
      <c r="FF165" s="3"/>
      <c r="FG165" s="3"/>
      <c r="FH165" s="6"/>
      <c r="FI165" s="8"/>
      <c r="FU165" s="9"/>
      <c r="FW165" s="16"/>
      <c r="FX165" s="16"/>
      <c r="FZ165" s="3"/>
      <c r="GA165" s="3"/>
      <c r="GB165" s="6"/>
      <c r="GC165" s="8"/>
      <c r="GO165" s="9"/>
      <c r="GQ165" s="16"/>
      <c r="GR165" s="16"/>
      <c r="GT165" s="3"/>
      <c r="GU165" s="3"/>
      <c r="GV165" s="6"/>
      <c r="GW165" s="8"/>
      <c r="HI165" s="9"/>
      <c r="HK165" s="16"/>
      <c r="HL165" s="16"/>
      <c r="HN165" s="3"/>
      <c r="HO165" s="3"/>
      <c r="HP165" s="6"/>
      <c r="HQ165" s="8"/>
      <c r="IC165" s="9"/>
      <c r="IE165" s="16"/>
      <c r="IF165" s="16"/>
      <c r="IH165" s="3"/>
      <c r="II165" s="3"/>
      <c r="IJ165" s="6"/>
      <c r="IK165" s="8"/>
      <c r="IW165" s="9"/>
      <c r="IY165" s="16"/>
      <c r="IZ165" s="16"/>
      <c r="JB165" s="3"/>
      <c r="JC165" s="3"/>
      <c r="JD165" s="6"/>
      <c r="JE165" s="8"/>
      <c r="JQ165" s="9"/>
      <c r="JS165" s="16"/>
      <c r="JT165" s="16"/>
      <c r="JV165" s="3"/>
      <c r="JW165" s="3"/>
      <c r="JX165" s="6"/>
      <c r="JY165" s="8"/>
      <c r="KK165" s="9"/>
      <c r="KM165" s="16"/>
      <c r="KN165" s="16"/>
      <c r="KP165" s="3"/>
      <c r="KQ165" s="3"/>
      <c r="KR165" s="6"/>
      <c r="KS165" s="8"/>
      <c r="LE165" s="9"/>
      <c r="LG165" s="16"/>
      <c r="LH165" s="16"/>
      <c r="LJ165" s="3"/>
      <c r="LK165" s="3"/>
      <c r="LL165" s="6"/>
      <c r="LM165" s="8"/>
      <c r="LY165" s="9"/>
      <c r="MA165" s="16"/>
      <c r="MB165" s="16"/>
      <c r="MD165" s="3"/>
      <c r="ME165" s="3"/>
      <c r="MF165" s="6"/>
      <c r="MG165" s="8"/>
      <c r="MS165" s="9"/>
      <c r="MU165" s="16"/>
      <c r="MV165" s="16"/>
      <c r="MX165" s="3"/>
      <c r="MY165" s="3"/>
      <c r="MZ165" s="6"/>
      <c r="NA165" s="8"/>
      <c r="NM165" s="9"/>
      <c r="NO165" s="16"/>
      <c r="NP165" s="16"/>
      <c r="NR165" s="3"/>
      <c r="NS165" s="3"/>
      <c r="NT165" s="6"/>
      <c r="NU165" s="8"/>
      <c r="OG165" s="9"/>
      <c r="OI165" s="16"/>
      <c r="OJ165" s="16"/>
      <c r="OL165" s="3"/>
      <c r="OM165" s="3"/>
      <c r="ON165" s="6"/>
      <c r="OO165" s="8"/>
      <c r="PA165" s="9"/>
      <c r="PC165" s="16"/>
      <c r="PD165" s="16"/>
    </row>
    <row r="166" spans="1:420" ht="230.4" x14ac:dyDescent="0.3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9" t="s">
        <v>8315</v>
      </c>
      <c r="R166" t="s">
        <v>8316</v>
      </c>
      <c r="S166" s="16">
        <v>42452.876909722225</v>
      </c>
      <c r="T166" s="16">
        <v>42473.876909722225</v>
      </c>
      <c r="V166" s="3"/>
      <c r="W166" s="3"/>
      <c r="X166" s="6"/>
      <c r="Y166" s="8"/>
      <c r="AK166" s="9"/>
      <c r="AM166" s="16"/>
      <c r="AN166" s="16"/>
      <c r="AP166" s="3"/>
      <c r="AQ166" s="3"/>
      <c r="AR166" s="6"/>
      <c r="AS166" s="8"/>
      <c r="BE166" s="9"/>
      <c r="BG166" s="16"/>
      <c r="BH166" s="16"/>
      <c r="BJ166" s="3"/>
      <c r="BK166" s="3"/>
      <c r="BL166" s="6"/>
      <c r="BM166" s="8"/>
      <c r="BY166" s="9"/>
      <c r="CA166" s="16"/>
      <c r="CB166" s="16"/>
      <c r="CD166" s="3"/>
      <c r="CE166" s="3"/>
      <c r="CF166" s="6"/>
      <c r="CG166" s="8"/>
      <c r="CS166" s="9"/>
      <c r="CU166" s="16"/>
      <c r="CV166" s="16"/>
      <c r="CX166" s="3"/>
      <c r="CY166" s="3"/>
      <c r="CZ166" s="6"/>
      <c r="DA166" s="8"/>
      <c r="DM166" s="9"/>
      <c r="DO166" s="16"/>
      <c r="DP166" s="16"/>
      <c r="DR166" s="3"/>
      <c r="DS166" s="3"/>
      <c r="DT166" s="6"/>
      <c r="DU166" s="8"/>
      <c r="EG166" s="9"/>
      <c r="EI166" s="16"/>
      <c r="EJ166" s="16"/>
      <c r="EL166" s="3"/>
      <c r="EM166" s="3"/>
      <c r="EN166" s="6"/>
      <c r="EO166" s="8"/>
      <c r="FA166" s="9"/>
      <c r="FC166" s="16"/>
      <c r="FD166" s="16"/>
      <c r="FF166" s="3"/>
      <c r="FG166" s="3"/>
      <c r="FH166" s="6"/>
      <c r="FI166" s="8"/>
      <c r="FU166" s="9"/>
      <c r="FW166" s="16"/>
      <c r="FX166" s="16"/>
      <c r="FZ166" s="3"/>
      <c r="GA166" s="3"/>
      <c r="GB166" s="6"/>
      <c r="GC166" s="8"/>
      <c r="GO166" s="9"/>
      <c r="GQ166" s="16"/>
      <c r="GR166" s="16"/>
      <c r="GT166" s="3"/>
      <c r="GU166" s="3"/>
      <c r="GV166" s="6"/>
      <c r="GW166" s="8"/>
      <c r="HI166" s="9"/>
      <c r="HK166" s="16"/>
      <c r="HL166" s="16"/>
      <c r="HN166" s="3"/>
      <c r="HO166" s="3"/>
      <c r="HP166" s="6"/>
      <c r="HQ166" s="8"/>
      <c r="IC166" s="9"/>
      <c r="IE166" s="16"/>
      <c r="IF166" s="16"/>
      <c r="IH166" s="3"/>
      <c r="II166" s="3"/>
      <c r="IJ166" s="6"/>
      <c r="IK166" s="8"/>
      <c r="IW166" s="9"/>
      <c r="IY166" s="16"/>
      <c r="IZ166" s="16"/>
      <c r="JB166" s="3"/>
      <c r="JC166" s="3"/>
      <c r="JD166" s="6"/>
      <c r="JE166" s="8"/>
      <c r="JQ166" s="9"/>
      <c r="JS166" s="16"/>
      <c r="JT166" s="16"/>
      <c r="JV166" s="3"/>
      <c r="JW166" s="3"/>
      <c r="JX166" s="6"/>
      <c r="JY166" s="8"/>
      <c r="KK166" s="9"/>
      <c r="KM166" s="16"/>
      <c r="KN166" s="16"/>
      <c r="KP166" s="3"/>
      <c r="KQ166" s="3"/>
      <c r="KR166" s="6"/>
      <c r="KS166" s="8"/>
      <c r="LE166" s="9"/>
      <c r="LG166" s="16"/>
      <c r="LH166" s="16"/>
      <c r="LJ166" s="3"/>
      <c r="LK166" s="3"/>
      <c r="LL166" s="6"/>
      <c r="LM166" s="8"/>
      <c r="LY166" s="9"/>
      <c r="MA166" s="16"/>
      <c r="MB166" s="16"/>
      <c r="MD166" s="3"/>
      <c r="ME166" s="3"/>
      <c r="MF166" s="6"/>
      <c r="MG166" s="8"/>
      <c r="MS166" s="9"/>
      <c r="MU166" s="16"/>
      <c r="MV166" s="16"/>
      <c r="MX166" s="3"/>
      <c r="MY166" s="3"/>
      <c r="MZ166" s="6"/>
      <c r="NA166" s="8"/>
      <c r="NM166" s="9"/>
      <c r="NO166" s="16"/>
      <c r="NP166" s="16"/>
      <c r="NR166" s="3"/>
      <c r="NS166" s="3"/>
      <c r="NT166" s="6"/>
      <c r="NU166" s="8"/>
      <c r="OG166" s="9"/>
      <c r="OI166" s="16"/>
      <c r="OJ166" s="16"/>
      <c r="OL166" s="3"/>
      <c r="OM166" s="3"/>
      <c r="ON166" s="6"/>
      <c r="OO166" s="8"/>
      <c r="PA166" s="9"/>
      <c r="PC166" s="16"/>
      <c r="PD166" s="16"/>
    </row>
    <row r="167" spans="1:420" ht="172.8" x14ac:dyDescent="0.3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9" t="s">
        <v>8315</v>
      </c>
      <c r="R167" t="s">
        <v>8316</v>
      </c>
      <c r="S167" s="16">
        <v>42253.928530092591</v>
      </c>
      <c r="T167" s="16">
        <v>42283.928530092591</v>
      </c>
      <c r="V167" s="3"/>
      <c r="W167" s="3"/>
      <c r="X167" s="6"/>
      <c r="Y167" s="8"/>
      <c r="AK167" s="9"/>
      <c r="AM167" s="16"/>
      <c r="AN167" s="16"/>
      <c r="AP167" s="3"/>
      <c r="AQ167" s="3"/>
      <c r="AR167" s="6"/>
      <c r="AS167" s="8"/>
      <c r="BE167" s="9"/>
      <c r="BG167" s="16"/>
      <c r="BH167" s="16"/>
      <c r="BJ167" s="3"/>
      <c r="BK167" s="3"/>
      <c r="BL167" s="6"/>
      <c r="BM167" s="8"/>
      <c r="BY167" s="9"/>
      <c r="CA167" s="16"/>
      <c r="CB167" s="16"/>
      <c r="CD167" s="3"/>
      <c r="CE167" s="3"/>
      <c r="CF167" s="6"/>
      <c r="CG167" s="8"/>
      <c r="CS167" s="9"/>
      <c r="CU167" s="16"/>
      <c r="CV167" s="16"/>
      <c r="CX167" s="3"/>
      <c r="CY167" s="3"/>
      <c r="CZ167" s="6"/>
      <c r="DA167" s="8"/>
      <c r="DM167" s="9"/>
      <c r="DO167" s="16"/>
      <c r="DP167" s="16"/>
      <c r="DR167" s="3"/>
      <c r="DS167" s="3"/>
      <c r="DT167" s="6"/>
      <c r="DU167" s="8"/>
      <c r="EG167" s="9"/>
      <c r="EI167" s="16"/>
      <c r="EJ167" s="16"/>
      <c r="EL167" s="3"/>
      <c r="EM167" s="3"/>
      <c r="EN167" s="6"/>
      <c r="EO167" s="8"/>
      <c r="FA167" s="9"/>
      <c r="FC167" s="16"/>
      <c r="FD167" s="16"/>
      <c r="FF167" s="3"/>
      <c r="FG167" s="3"/>
      <c r="FH167" s="6"/>
      <c r="FI167" s="8"/>
      <c r="FU167" s="9"/>
      <c r="FW167" s="16"/>
      <c r="FX167" s="16"/>
      <c r="FZ167" s="3"/>
      <c r="GA167" s="3"/>
      <c r="GB167" s="6"/>
      <c r="GC167" s="8"/>
      <c r="GO167" s="9"/>
      <c r="GQ167" s="16"/>
      <c r="GR167" s="16"/>
      <c r="GT167" s="3"/>
      <c r="GU167" s="3"/>
      <c r="GV167" s="6"/>
      <c r="GW167" s="8"/>
      <c r="HI167" s="9"/>
      <c r="HK167" s="16"/>
      <c r="HL167" s="16"/>
      <c r="HN167" s="3"/>
      <c r="HO167" s="3"/>
      <c r="HP167" s="6"/>
      <c r="HQ167" s="8"/>
      <c r="IC167" s="9"/>
      <c r="IE167" s="16"/>
      <c r="IF167" s="16"/>
      <c r="IH167" s="3"/>
      <c r="II167" s="3"/>
      <c r="IJ167" s="6"/>
      <c r="IK167" s="8"/>
      <c r="IW167" s="9"/>
      <c r="IY167" s="16"/>
      <c r="IZ167" s="16"/>
      <c r="JB167" s="3"/>
      <c r="JC167" s="3"/>
      <c r="JD167" s="6"/>
      <c r="JE167" s="8"/>
      <c r="JQ167" s="9"/>
      <c r="JS167" s="16"/>
      <c r="JT167" s="16"/>
      <c r="JV167" s="3"/>
      <c r="JW167" s="3"/>
      <c r="JX167" s="6"/>
      <c r="JY167" s="8"/>
      <c r="KK167" s="9"/>
      <c r="KM167" s="16"/>
      <c r="KN167" s="16"/>
      <c r="KP167" s="3"/>
      <c r="KQ167" s="3"/>
      <c r="KR167" s="6"/>
      <c r="KS167" s="8"/>
      <c r="LE167" s="9"/>
      <c r="LG167" s="16"/>
      <c r="LH167" s="16"/>
      <c r="LJ167" s="3"/>
      <c r="LK167" s="3"/>
      <c r="LL167" s="6"/>
      <c r="LM167" s="8"/>
      <c r="LY167" s="9"/>
      <c r="MA167" s="16"/>
      <c r="MB167" s="16"/>
      <c r="MD167" s="3"/>
      <c r="ME167" s="3"/>
      <c r="MF167" s="6"/>
      <c r="MG167" s="8"/>
      <c r="MS167" s="9"/>
      <c r="MU167" s="16"/>
      <c r="MV167" s="16"/>
      <c r="MX167" s="3"/>
      <c r="MY167" s="3"/>
      <c r="MZ167" s="6"/>
      <c r="NA167" s="8"/>
      <c r="NM167" s="9"/>
      <c r="NO167" s="16"/>
      <c r="NP167" s="16"/>
      <c r="NR167" s="3"/>
      <c r="NS167" s="3"/>
      <c r="NT167" s="6"/>
      <c r="NU167" s="8"/>
      <c r="OG167" s="9"/>
      <c r="OI167" s="16"/>
      <c r="OJ167" s="16"/>
      <c r="OL167" s="3"/>
      <c r="OM167" s="3"/>
      <c r="ON167" s="6"/>
      <c r="OO167" s="8"/>
      <c r="PA167" s="9"/>
      <c r="PC167" s="16"/>
      <c r="PD167" s="16"/>
    </row>
    <row r="168" spans="1:420" ht="216" x14ac:dyDescent="0.3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9" t="s">
        <v>8315</v>
      </c>
      <c r="R168" t="s">
        <v>8316</v>
      </c>
      <c r="S168" s="16">
        <v>42264.29178240741</v>
      </c>
      <c r="T168" s="16">
        <v>42294.29178240741</v>
      </c>
      <c r="V168" s="3"/>
      <c r="W168" s="3"/>
      <c r="X168" s="6"/>
      <c r="Y168" s="8"/>
      <c r="AK168" s="9"/>
      <c r="AM168" s="16"/>
      <c r="AN168" s="16"/>
      <c r="AP168" s="3"/>
      <c r="AQ168" s="3"/>
      <c r="AR168" s="6"/>
      <c r="AS168" s="8"/>
      <c r="BE168" s="9"/>
      <c r="BG168" s="16"/>
      <c r="BH168" s="16"/>
      <c r="BJ168" s="3"/>
      <c r="BK168" s="3"/>
      <c r="BL168" s="6"/>
      <c r="BM168" s="8"/>
      <c r="BY168" s="9"/>
      <c r="CA168" s="16"/>
      <c r="CB168" s="16"/>
      <c r="CD168" s="3"/>
      <c r="CE168" s="3"/>
      <c r="CF168" s="6"/>
      <c r="CG168" s="8"/>
      <c r="CS168" s="9"/>
      <c r="CU168" s="16"/>
      <c r="CV168" s="16"/>
      <c r="CX168" s="3"/>
      <c r="CY168" s="3"/>
      <c r="CZ168" s="6"/>
      <c r="DA168" s="8"/>
      <c r="DM168" s="9"/>
      <c r="DO168" s="16"/>
      <c r="DP168" s="16"/>
      <c r="DR168" s="3"/>
      <c r="DS168" s="3"/>
      <c r="DT168" s="6"/>
      <c r="DU168" s="8"/>
      <c r="EG168" s="9"/>
      <c r="EI168" s="16"/>
      <c r="EJ168" s="16"/>
      <c r="EL168" s="3"/>
      <c r="EM168" s="3"/>
      <c r="EN168" s="6"/>
      <c r="EO168" s="8"/>
      <c r="FA168" s="9"/>
      <c r="FC168" s="16"/>
      <c r="FD168" s="16"/>
      <c r="FF168" s="3"/>
      <c r="FG168" s="3"/>
      <c r="FH168" s="6"/>
      <c r="FI168" s="8"/>
      <c r="FU168" s="9"/>
      <c r="FW168" s="16"/>
      <c r="FX168" s="16"/>
      <c r="FZ168" s="3"/>
      <c r="GA168" s="3"/>
      <c r="GB168" s="6"/>
      <c r="GC168" s="8"/>
      <c r="GO168" s="9"/>
      <c r="GQ168" s="16"/>
      <c r="GR168" s="16"/>
      <c r="GT168" s="3"/>
      <c r="GU168" s="3"/>
      <c r="GV168" s="6"/>
      <c r="GW168" s="8"/>
      <c r="HI168" s="9"/>
      <c r="HK168" s="16"/>
      <c r="HL168" s="16"/>
      <c r="HN168" s="3"/>
      <c r="HO168" s="3"/>
      <c r="HP168" s="6"/>
      <c r="HQ168" s="8"/>
      <c r="IC168" s="9"/>
      <c r="IE168" s="16"/>
      <c r="IF168" s="16"/>
      <c r="IH168" s="3"/>
      <c r="II168" s="3"/>
      <c r="IJ168" s="6"/>
      <c r="IK168" s="8"/>
      <c r="IW168" s="9"/>
      <c r="IY168" s="16"/>
      <c r="IZ168" s="16"/>
      <c r="JB168" s="3"/>
      <c r="JC168" s="3"/>
      <c r="JD168" s="6"/>
      <c r="JE168" s="8"/>
      <c r="JQ168" s="9"/>
      <c r="JS168" s="16"/>
      <c r="JT168" s="16"/>
      <c r="JV168" s="3"/>
      <c r="JW168" s="3"/>
      <c r="JX168" s="6"/>
      <c r="JY168" s="8"/>
      <c r="KK168" s="9"/>
      <c r="KM168" s="16"/>
      <c r="KN168" s="16"/>
      <c r="KP168" s="3"/>
      <c r="KQ168" s="3"/>
      <c r="KR168" s="6"/>
      <c r="KS168" s="8"/>
      <c r="LE168" s="9"/>
      <c r="LG168" s="16"/>
      <c r="LH168" s="16"/>
      <c r="LJ168" s="3"/>
      <c r="LK168" s="3"/>
      <c r="LL168" s="6"/>
      <c r="LM168" s="8"/>
      <c r="LY168" s="9"/>
      <c r="MA168" s="16"/>
      <c r="MB168" s="16"/>
      <c r="MD168" s="3"/>
      <c r="ME168" s="3"/>
      <c r="MF168" s="6"/>
      <c r="MG168" s="8"/>
      <c r="MS168" s="9"/>
      <c r="MU168" s="16"/>
      <c r="MV168" s="16"/>
      <c r="MX168" s="3"/>
      <c r="MY168" s="3"/>
      <c r="MZ168" s="6"/>
      <c r="NA168" s="8"/>
      <c r="NM168" s="9"/>
      <c r="NO168" s="16"/>
      <c r="NP168" s="16"/>
      <c r="NR168" s="3"/>
      <c r="NS168" s="3"/>
      <c r="NT168" s="6"/>
      <c r="NU168" s="8"/>
      <c r="OG168" s="9"/>
      <c r="OI168" s="16"/>
      <c r="OJ168" s="16"/>
      <c r="OL168" s="3"/>
      <c r="OM168" s="3"/>
      <c r="ON168" s="6"/>
      <c r="OO168" s="8"/>
      <c r="PA168" s="9"/>
      <c r="PC168" s="16"/>
      <c r="PD168" s="16"/>
    </row>
    <row r="169" spans="1:420" ht="230.4" x14ac:dyDescent="0.3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9" t="s">
        <v>8315</v>
      </c>
      <c r="R169" t="s">
        <v>8316</v>
      </c>
      <c r="S169" s="16">
        <v>42664.809560185182</v>
      </c>
      <c r="T169" s="16">
        <v>42685.916666666672</v>
      </c>
      <c r="V169" s="3"/>
      <c r="W169" s="3"/>
      <c r="X169" s="6"/>
      <c r="Y169" s="8"/>
      <c r="AK169" s="9"/>
      <c r="AM169" s="16"/>
      <c r="AN169" s="16"/>
      <c r="AP169" s="3"/>
      <c r="AQ169" s="3"/>
      <c r="AR169" s="6"/>
      <c r="AS169" s="8"/>
      <c r="BE169" s="9"/>
      <c r="BG169" s="16"/>
      <c r="BH169" s="16"/>
      <c r="BJ169" s="3"/>
      <c r="BK169" s="3"/>
      <c r="BL169" s="6"/>
      <c r="BM169" s="8"/>
      <c r="BY169" s="9"/>
      <c r="CA169" s="16"/>
      <c r="CB169" s="16"/>
      <c r="CD169" s="3"/>
      <c r="CE169" s="3"/>
      <c r="CF169" s="6"/>
      <c r="CG169" s="8"/>
      <c r="CS169" s="9"/>
      <c r="CU169" s="16"/>
      <c r="CV169" s="16"/>
      <c r="CX169" s="3"/>
      <c r="CY169" s="3"/>
      <c r="CZ169" s="6"/>
      <c r="DA169" s="8"/>
      <c r="DM169" s="9"/>
      <c r="DO169" s="16"/>
      <c r="DP169" s="16"/>
      <c r="DR169" s="3"/>
      <c r="DS169" s="3"/>
      <c r="DT169" s="6"/>
      <c r="DU169" s="8"/>
      <c r="EG169" s="9"/>
      <c r="EI169" s="16"/>
      <c r="EJ169" s="16"/>
      <c r="EL169" s="3"/>
      <c r="EM169" s="3"/>
      <c r="EN169" s="6"/>
      <c r="EO169" s="8"/>
      <c r="FA169" s="9"/>
      <c r="FC169" s="16"/>
      <c r="FD169" s="16"/>
      <c r="FF169" s="3"/>
      <c r="FG169" s="3"/>
      <c r="FH169" s="6"/>
      <c r="FI169" s="8"/>
      <c r="FU169" s="9"/>
      <c r="FW169" s="16"/>
      <c r="FX169" s="16"/>
      <c r="FZ169" s="3"/>
      <c r="GA169" s="3"/>
      <c r="GB169" s="6"/>
      <c r="GC169" s="8"/>
      <c r="GO169" s="9"/>
      <c r="GQ169" s="16"/>
      <c r="GR169" s="16"/>
      <c r="GT169" s="3"/>
      <c r="GU169" s="3"/>
      <c r="GV169" s="6"/>
      <c r="GW169" s="8"/>
      <c r="HI169" s="9"/>
      <c r="HK169" s="16"/>
      <c r="HL169" s="16"/>
      <c r="HN169" s="3"/>
      <c r="HO169" s="3"/>
      <c r="HP169" s="6"/>
      <c r="HQ169" s="8"/>
      <c r="IC169" s="9"/>
      <c r="IE169" s="16"/>
      <c r="IF169" s="16"/>
      <c r="IH169" s="3"/>
      <c r="II169" s="3"/>
      <c r="IJ169" s="6"/>
      <c r="IK169" s="8"/>
      <c r="IW169" s="9"/>
      <c r="IY169" s="16"/>
      <c r="IZ169" s="16"/>
      <c r="JB169" s="3"/>
      <c r="JC169" s="3"/>
      <c r="JD169" s="6"/>
      <c r="JE169" s="8"/>
      <c r="JQ169" s="9"/>
      <c r="JS169" s="16"/>
      <c r="JT169" s="16"/>
      <c r="JV169" s="3"/>
      <c r="JW169" s="3"/>
      <c r="JX169" s="6"/>
      <c r="JY169" s="8"/>
      <c r="KK169" s="9"/>
      <c r="KM169" s="16"/>
      <c r="KN169" s="16"/>
      <c r="KP169" s="3"/>
      <c r="KQ169" s="3"/>
      <c r="KR169" s="6"/>
      <c r="KS169" s="8"/>
      <c r="LE169" s="9"/>
      <c r="LG169" s="16"/>
      <c r="LH169" s="16"/>
      <c r="LJ169" s="3"/>
      <c r="LK169" s="3"/>
      <c r="LL169" s="6"/>
      <c r="LM169" s="8"/>
      <c r="LY169" s="9"/>
      <c r="MA169" s="16"/>
      <c r="MB169" s="16"/>
      <c r="MD169" s="3"/>
      <c r="ME169" s="3"/>
      <c r="MF169" s="6"/>
      <c r="MG169" s="8"/>
      <c r="MS169" s="9"/>
      <c r="MU169" s="16"/>
      <c r="MV169" s="16"/>
      <c r="MX169" s="3"/>
      <c r="MY169" s="3"/>
      <c r="MZ169" s="6"/>
      <c r="NA169" s="8"/>
      <c r="NM169" s="9"/>
      <c r="NO169" s="16"/>
      <c r="NP169" s="16"/>
      <c r="NR169" s="3"/>
      <c r="NS169" s="3"/>
      <c r="NT169" s="6"/>
      <c r="NU169" s="8"/>
      <c r="OG169" s="9"/>
      <c r="OI169" s="16"/>
      <c r="OJ169" s="16"/>
      <c r="OL169" s="3"/>
      <c r="OM169" s="3"/>
      <c r="ON169" s="6"/>
      <c r="OO169" s="8"/>
      <c r="PA169" s="9"/>
      <c r="PC169" s="16"/>
      <c r="PD169" s="16"/>
    </row>
    <row r="170" spans="1:420" ht="201.6" x14ac:dyDescent="0.3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9" t="s">
        <v>8315</v>
      </c>
      <c r="R170" t="s">
        <v>8316</v>
      </c>
      <c r="S170" s="16">
        <v>42382.244409722218</v>
      </c>
      <c r="T170" s="16">
        <v>42396.041666666672</v>
      </c>
      <c r="V170" s="3"/>
      <c r="W170" s="3"/>
      <c r="X170" s="6"/>
      <c r="Y170" s="8"/>
      <c r="AK170" s="9"/>
      <c r="AM170" s="16"/>
      <c r="AN170" s="16"/>
      <c r="AP170" s="3"/>
      <c r="AQ170" s="3"/>
      <c r="AR170" s="6"/>
      <c r="AS170" s="8"/>
      <c r="BE170" s="9"/>
      <c r="BG170" s="16"/>
      <c r="BH170" s="16"/>
      <c r="BJ170" s="3"/>
      <c r="BK170" s="3"/>
      <c r="BL170" s="6"/>
      <c r="BM170" s="8"/>
      <c r="BY170" s="9"/>
      <c r="CA170" s="16"/>
      <c r="CB170" s="16"/>
      <c r="CD170" s="3"/>
      <c r="CE170" s="3"/>
      <c r="CF170" s="6"/>
      <c r="CG170" s="8"/>
      <c r="CS170" s="9"/>
      <c r="CU170" s="16"/>
      <c r="CV170" s="16"/>
      <c r="CX170" s="3"/>
      <c r="CY170" s="3"/>
      <c r="CZ170" s="6"/>
      <c r="DA170" s="8"/>
      <c r="DM170" s="9"/>
      <c r="DO170" s="16"/>
      <c r="DP170" s="16"/>
      <c r="DR170" s="3"/>
      <c r="DS170" s="3"/>
      <c r="DT170" s="6"/>
      <c r="DU170" s="8"/>
      <c r="EG170" s="9"/>
      <c r="EI170" s="16"/>
      <c r="EJ170" s="16"/>
      <c r="EL170" s="3"/>
      <c r="EM170" s="3"/>
      <c r="EN170" s="6"/>
      <c r="EO170" s="8"/>
      <c r="FA170" s="9"/>
      <c r="FC170" s="16"/>
      <c r="FD170" s="16"/>
      <c r="FF170" s="3"/>
      <c r="FG170" s="3"/>
      <c r="FH170" s="6"/>
      <c r="FI170" s="8"/>
      <c r="FU170" s="9"/>
      <c r="FW170" s="16"/>
      <c r="FX170" s="16"/>
      <c r="FZ170" s="3"/>
      <c r="GA170" s="3"/>
      <c r="GB170" s="6"/>
      <c r="GC170" s="8"/>
      <c r="GO170" s="9"/>
      <c r="GQ170" s="16"/>
      <c r="GR170" s="16"/>
      <c r="GT170" s="3"/>
      <c r="GU170" s="3"/>
      <c r="GV170" s="6"/>
      <c r="GW170" s="8"/>
      <c r="HI170" s="9"/>
      <c r="HK170" s="16"/>
      <c r="HL170" s="16"/>
      <c r="HN170" s="3"/>
      <c r="HO170" s="3"/>
      <c r="HP170" s="6"/>
      <c r="HQ170" s="8"/>
      <c r="IC170" s="9"/>
      <c r="IE170" s="16"/>
      <c r="IF170" s="16"/>
      <c r="IH170" s="3"/>
      <c r="II170" s="3"/>
      <c r="IJ170" s="6"/>
      <c r="IK170" s="8"/>
      <c r="IW170" s="9"/>
      <c r="IY170" s="16"/>
      <c r="IZ170" s="16"/>
      <c r="JB170" s="3"/>
      <c r="JC170" s="3"/>
      <c r="JD170" s="6"/>
      <c r="JE170" s="8"/>
      <c r="JQ170" s="9"/>
      <c r="JS170" s="16"/>
      <c r="JT170" s="16"/>
      <c r="JV170" s="3"/>
      <c r="JW170" s="3"/>
      <c r="JX170" s="6"/>
      <c r="JY170" s="8"/>
      <c r="KK170" s="9"/>
      <c r="KM170" s="16"/>
      <c r="KN170" s="16"/>
      <c r="KP170" s="3"/>
      <c r="KQ170" s="3"/>
      <c r="KR170" s="6"/>
      <c r="KS170" s="8"/>
      <c r="LE170" s="9"/>
      <c r="LG170" s="16"/>
      <c r="LH170" s="16"/>
      <c r="LJ170" s="3"/>
      <c r="LK170" s="3"/>
      <c r="LL170" s="6"/>
      <c r="LM170" s="8"/>
      <c r="LY170" s="9"/>
      <c r="MA170" s="16"/>
      <c r="MB170" s="16"/>
      <c r="MD170" s="3"/>
      <c r="ME170" s="3"/>
      <c r="MF170" s="6"/>
      <c r="MG170" s="8"/>
      <c r="MS170" s="9"/>
      <c r="MU170" s="16"/>
      <c r="MV170" s="16"/>
      <c r="MX170" s="3"/>
      <c r="MY170" s="3"/>
      <c r="MZ170" s="6"/>
      <c r="NA170" s="8"/>
      <c r="NM170" s="9"/>
      <c r="NO170" s="16"/>
      <c r="NP170" s="16"/>
      <c r="NR170" s="3"/>
      <c r="NS170" s="3"/>
      <c r="NT170" s="6"/>
      <c r="NU170" s="8"/>
      <c r="OG170" s="9"/>
      <c r="OI170" s="16"/>
      <c r="OJ170" s="16"/>
      <c r="OL170" s="3"/>
      <c r="OM170" s="3"/>
      <c r="ON170" s="6"/>
      <c r="OO170" s="8"/>
      <c r="PA170" s="9"/>
      <c r="PC170" s="16"/>
      <c r="PD170" s="16"/>
    </row>
    <row r="171" spans="1:420" ht="244.8" x14ac:dyDescent="0.3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9" t="s">
        <v>8315</v>
      </c>
      <c r="R171" t="s">
        <v>8316</v>
      </c>
      <c r="S171" s="16">
        <v>41826.871238425927</v>
      </c>
      <c r="T171" s="16">
        <v>41859.57916666667</v>
      </c>
      <c r="V171" s="3"/>
      <c r="W171" s="3"/>
      <c r="X171" s="6"/>
      <c r="Y171" s="8"/>
      <c r="AK171" s="9"/>
      <c r="AM171" s="16"/>
      <c r="AN171" s="16"/>
      <c r="AP171" s="3"/>
      <c r="AQ171" s="3"/>
      <c r="AR171" s="6"/>
      <c r="AS171" s="8"/>
      <c r="BE171" s="9"/>
      <c r="BG171" s="16"/>
      <c r="BH171" s="16"/>
      <c r="BJ171" s="3"/>
      <c r="BK171" s="3"/>
      <c r="BL171" s="6"/>
      <c r="BM171" s="8"/>
      <c r="BY171" s="9"/>
      <c r="CA171" s="16"/>
      <c r="CB171" s="16"/>
      <c r="CD171" s="3"/>
      <c r="CE171" s="3"/>
      <c r="CF171" s="6"/>
      <c r="CG171" s="8"/>
      <c r="CS171" s="9"/>
      <c r="CU171" s="16"/>
      <c r="CV171" s="16"/>
      <c r="CX171" s="3"/>
      <c r="CY171" s="3"/>
      <c r="CZ171" s="6"/>
      <c r="DA171" s="8"/>
      <c r="DM171" s="9"/>
      <c r="DO171" s="16"/>
      <c r="DP171" s="16"/>
      <c r="DR171" s="3"/>
      <c r="DS171" s="3"/>
      <c r="DT171" s="6"/>
      <c r="DU171" s="8"/>
      <c r="EG171" s="9"/>
      <c r="EI171" s="16"/>
      <c r="EJ171" s="16"/>
      <c r="EL171" s="3"/>
      <c r="EM171" s="3"/>
      <c r="EN171" s="6"/>
      <c r="EO171" s="8"/>
      <c r="FA171" s="9"/>
      <c r="FC171" s="16"/>
      <c r="FD171" s="16"/>
      <c r="FF171" s="3"/>
      <c r="FG171" s="3"/>
      <c r="FH171" s="6"/>
      <c r="FI171" s="8"/>
      <c r="FU171" s="9"/>
      <c r="FW171" s="16"/>
      <c r="FX171" s="16"/>
      <c r="FZ171" s="3"/>
      <c r="GA171" s="3"/>
      <c r="GB171" s="6"/>
      <c r="GC171" s="8"/>
      <c r="GO171" s="9"/>
      <c r="GQ171" s="16"/>
      <c r="GR171" s="16"/>
      <c r="GT171" s="3"/>
      <c r="GU171" s="3"/>
      <c r="GV171" s="6"/>
      <c r="GW171" s="8"/>
      <c r="HI171" s="9"/>
      <c r="HK171" s="16"/>
      <c r="HL171" s="16"/>
      <c r="HN171" s="3"/>
      <c r="HO171" s="3"/>
      <c r="HP171" s="6"/>
      <c r="HQ171" s="8"/>
      <c r="IC171" s="9"/>
      <c r="IE171" s="16"/>
      <c r="IF171" s="16"/>
      <c r="IH171" s="3"/>
      <c r="II171" s="3"/>
      <c r="IJ171" s="6"/>
      <c r="IK171" s="8"/>
      <c r="IW171" s="9"/>
      <c r="IY171" s="16"/>
      <c r="IZ171" s="16"/>
      <c r="JB171" s="3"/>
      <c r="JC171" s="3"/>
      <c r="JD171" s="6"/>
      <c r="JE171" s="8"/>
      <c r="JQ171" s="9"/>
      <c r="JS171" s="16"/>
      <c r="JT171" s="16"/>
      <c r="JV171" s="3"/>
      <c r="JW171" s="3"/>
      <c r="JX171" s="6"/>
      <c r="JY171" s="8"/>
      <c r="KK171" s="9"/>
      <c r="KM171" s="16"/>
      <c r="KN171" s="16"/>
      <c r="KP171" s="3"/>
      <c r="KQ171" s="3"/>
      <c r="KR171" s="6"/>
      <c r="KS171" s="8"/>
      <c r="LE171" s="9"/>
      <c r="LG171" s="16"/>
      <c r="LH171" s="16"/>
      <c r="LJ171" s="3"/>
      <c r="LK171" s="3"/>
      <c r="LL171" s="6"/>
      <c r="LM171" s="8"/>
      <c r="LY171" s="9"/>
      <c r="MA171" s="16"/>
      <c r="MB171" s="16"/>
      <c r="MD171" s="3"/>
      <c r="ME171" s="3"/>
      <c r="MF171" s="6"/>
      <c r="MG171" s="8"/>
      <c r="MS171" s="9"/>
      <c r="MU171" s="16"/>
      <c r="MV171" s="16"/>
      <c r="MX171" s="3"/>
      <c r="MY171" s="3"/>
      <c r="MZ171" s="6"/>
      <c r="NA171" s="8"/>
      <c r="NM171" s="9"/>
      <c r="NO171" s="16"/>
      <c r="NP171" s="16"/>
      <c r="NR171" s="3"/>
      <c r="NS171" s="3"/>
      <c r="NT171" s="6"/>
      <c r="NU171" s="8"/>
      <c r="OG171" s="9"/>
      <c r="OI171" s="16"/>
      <c r="OJ171" s="16"/>
      <c r="OL171" s="3"/>
      <c r="OM171" s="3"/>
      <c r="ON171" s="6"/>
      <c r="OO171" s="8"/>
      <c r="PA171" s="9"/>
      <c r="PC171" s="16"/>
      <c r="PD171" s="16"/>
    </row>
    <row r="172" spans="1:420" ht="230.4" x14ac:dyDescent="0.3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9" t="s">
        <v>8315</v>
      </c>
      <c r="R172" t="s">
        <v>8316</v>
      </c>
      <c r="S172" s="16">
        <v>42499.039629629624</v>
      </c>
      <c r="T172" s="16">
        <v>42529.039629629624</v>
      </c>
      <c r="V172" s="3"/>
      <c r="W172" s="3"/>
      <c r="X172" s="6"/>
      <c r="Y172" s="8"/>
      <c r="AK172" s="9"/>
      <c r="AM172" s="16"/>
      <c r="AN172" s="16"/>
      <c r="AP172" s="3"/>
      <c r="AQ172" s="3"/>
      <c r="AR172" s="6"/>
      <c r="AS172" s="8"/>
      <c r="BE172" s="9"/>
      <c r="BG172" s="16"/>
      <c r="BH172" s="16"/>
      <c r="BJ172" s="3"/>
      <c r="BK172" s="3"/>
      <c r="BL172" s="6"/>
      <c r="BM172" s="8"/>
      <c r="BY172" s="9"/>
      <c r="CA172" s="16"/>
      <c r="CB172" s="16"/>
      <c r="CD172" s="3"/>
      <c r="CE172" s="3"/>
      <c r="CF172" s="6"/>
      <c r="CG172" s="8"/>
      <c r="CS172" s="9"/>
      <c r="CU172" s="16"/>
      <c r="CV172" s="16"/>
      <c r="CX172" s="3"/>
      <c r="CY172" s="3"/>
      <c r="CZ172" s="6"/>
      <c r="DA172" s="8"/>
      <c r="DM172" s="9"/>
      <c r="DO172" s="16"/>
      <c r="DP172" s="16"/>
      <c r="DR172" s="3"/>
      <c r="DS172" s="3"/>
      <c r="DT172" s="6"/>
      <c r="DU172" s="8"/>
      <c r="EG172" s="9"/>
      <c r="EI172" s="16"/>
      <c r="EJ172" s="16"/>
      <c r="EL172" s="3"/>
      <c r="EM172" s="3"/>
      <c r="EN172" s="6"/>
      <c r="EO172" s="8"/>
      <c r="FA172" s="9"/>
      <c r="FC172" s="16"/>
      <c r="FD172" s="16"/>
      <c r="FF172" s="3"/>
      <c r="FG172" s="3"/>
      <c r="FH172" s="6"/>
      <c r="FI172" s="8"/>
      <c r="FU172" s="9"/>
      <c r="FW172" s="16"/>
      <c r="FX172" s="16"/>
      <c r="FZ172" s="3"/>
      <c r="GA172" s="3"/>
      <c r="GB172" s="6"/>
      <c r="GC172" s="8"/>
      <c r="GO172" s="9"/>
      <c r="GQ172" s="16"/>
      <c r="GR172" s="16"/>
      <c r="GT172" s="3"/>
      <c r="GU172" s="3"/>
      <c r="GV172" s="6"/>
      <c r="GW172" s="8"/>
      <c r="HI172" s="9"/>
      <c r="HK172" s="16"/>
      <c r="HL172" s="16"/>
      <c r="HN172" s="3"/>
      <c r="HO172" s="3"/>
      <c r="HP172" s="6"/>
      <c r="HQ172" s="8"/>
      <c r="IC172" s="9"/>
      <c r="IE172" s="16"/>
      <c r="IF172" s="16"/>
      <c r="IH172" s="3"/>
      <c r="II172" s="3"/>
      <c r="IJ172" s="6"/>
      <c r="IK172" s="8"/>
      <c r="IW172" s="9"/>
      <c r="IY172" s="16"/>
      <c r="IZ172" s="16"/>
      <c r="JB172" s="3"/>
      <c r="JC172" s="3"/>
      <c r="JD172" s="6"/>
      <c r="JE172" s="8"/>
      <c r="JQ172" s="9"/>
      <c r="JS172" s="16"/>
      <c r="JT172" s="16"/>
      <c r="JV172" s="3"/>
      <c r="JW172" s="3"/>
      <c r="JX172" s="6"/>
      <c r="JY172" s="8"/>
      <c r="KK172" s="9"/>
      <c r="KM172" s="16"/>
      <c r="KN172" s="16"/>
      <c r="KP172" s="3"/>
      <c r="KQ172" s="3"/>
      <c r="KR172" s="6"/>
      <c r="KS172" s="8"/>
      <c r="LE172" s="9"/>
      <c r="LG172" s="16"/>
      <c r="LH172" s="16"/>
      <c r="LJ172" s="3"/>
      <c r="LK172" s="3"/>
      <c r="LL172" s="6"/>
      <c r="LM172" s="8"/>
      <c r="LY172" s="9"/>
      <c r="MA172" s="16"/>
      <c r="MB172" s="16"/>
      <c r="MD172" s="3"/>
      <c r="ME172" s="3"/>
      <c r="MF172" s="6"/>
      <c r="MG172" s="8"/>
      <c r="MS172" s="9"/>
      <c r="MU172" s="16"/>
      <c r="MV172" s="16"/>
      <c r="MX172" s="3"/>
      <c r="MY172" s="3"/>
      <c r="MZ172" s="6"/>
      <c r="NA172" s="8"/>
      <c r="NM172" s="9"/>
      <c r="NO172" s="16"/>
      <c r="NP172" s="16"/>
      <c r="NR172" s="3"/>
      <c r="NS172" s="3"/>
      <c r="NT172" s="6"/>
      <c r="NU172" s="8"/>
      <c r="OG172" s="9"/>
      <c r="OI172" s="16"/>
      <c r="OJ172" s="16"/>
      <c r="OL172" s="3"/>
      <c r="OM172" s="3"/>
      <c r="ON172" s="6"/>
      <c r="OO172" s="8"/>
      <c r="PA172" s="9"/>
      <c r="PC172" s="16"/>
      <c r="PD172" s="16"/>
    </row>
    <row r="173" spans="1:420" ht="201.6" x14ac:dyDescent="0.3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9" t="s">
        <v>8315</v>
      </c>
      <c r="R173" t="s">
        <v>8316</v>
      </c>
      <c r="S173" s="16">
        <v>42513.045798611114</v>
      </c>
      <c r="T173" s="16">
        <v>42543.045798611114</v>
      </c>
      <c r="V173" s="3"/>
      <c r="W173" s="3"/>
      <c r="X173" s="6"/>
      <c r="Y173" s="8"/>
      <c r="AK173" s="9"/>
      <c r="AM173" s="16"/>
      <c r="AN173" s="16"/>
      <c r="AP173" s="3"/>
      <c r="AQ173" s="3"/>
      <c r="AR173" s="6"/>
      <c r="AS173" s="8"/>
      <c r="BE173" s="9"/>
      <c r="BG173" s="16"/>
      <c r="BH173" s="16"/>
      <c r="BJ173" s="3"/>
      <c r="BK173" s="3"/>
      <c r="BL173" s="6"/>
      <c r="BM173" s="8"/>
      <c r="BY173" s="9"/>
      <c r="CA173" s="16"/>
      <c r="CB173" s="16"/>
      <c r="CD173" s="3"/>
      <c r="CE173" s="3"/>
      <c r="CF173" s="6"/>
      <c r="CG173" s="8"/>
      <c r="CS173" s="9"/>
      <c r="CU173" s="16"/>
      <c r="CV173" s="16"/>
      <c r="CX173" s="3"/>
      <c r="CY173" s="3"/>
      <c r="CZ173" s="6"/>
      <c r="DA173" s="8"/>
      <c r="DM173" s="9"/>
      <c r="DO173" s="16"/>
      <c r="DP173" s="16"/>
      <c r="DR173" s="3"/>
      <c r="DS173" s="3"/>
      <c r="DT173" s="6"/>
      <c r="DU173" s="8"/>
      <c r="EG173" s="9"/>
      <c r="EI173" s="16"/>
      <c r="EJ173" s="16"/>
      <c r="EL173" s="3"/>
      <c r="EM173" s="3"/>
      <c r="EN173" s="6"/>
      <c r="EO173" s="8"/>
      <c r="FA173" s="9"/>
      <c r="FC173" s="16"/>
      <c r="FD173" s="16"/>
      <c r="FF173" s="3"/>
      <c r="FG173" s="3"/>
      <c r="FH173" s="6"/>
      <c r="FI173" s="8"/>
      <c r="FU173" s="9"/>
      <c r="FW173" s="16"/>
      <c r="FX173" s="16"/>
      <c r="FZ173" s="3"/>
      <c r="GA173" s="3"/>
      <c r="GB173" s="6"/>
      <c r="GC173" s="8"/>
      <c r="GO173" s="9"/>
      <c r="GQ173" s="16"/>
      <c r="GR173" s="16"/>
      <c r="GT173" s="3"/>
      <c r="GU173" s="3"/>
      <c r="GV173" s="6"/>
      <c r="GW173" s="8"/>
      <c r="HI173" s="9"/>
      <c r="HK173" s="16"/>
      <c r="HL173" s="16"/>
      <c r="HN173" s="3"/>
      <c r="HO173" s="3"/>
      <c r="HP173" s="6"/>
      <c r="HQ173" s="8"/>
      <c r="IC173" s="9"/>
      <c r="IE173" s="16"/>
      <c r="IF173" s="16"/>
      <c r="IH173" s="3"/>
      <c r="II173" s="3"/>
      <c r="IJ173" s="6"/>
      <c r="IK173" s="8"/>
      <c r="IW173" s="9"/>
      <c r="IY173" s="16"/>
      <c r="IZ173" s="16"/>
      <c r="JB173" s="3"/>
      <c r="JC173" s="3"/>
      <c r="JD173" s="6"/>
      <c r="JE173" s="8"/>
      <c r="JQ173" s="9"/>
      <c r="JS173" s="16"/>
      <c r="JT173" s="16"/>
      <c r="JV173" s="3"/>
      <c r="JW173" s="3"/>
      <c r="JX173" s="6"/>
      <c r="JY173" s="8"/>
      <c r="KK173" s="9"/>
      <c r="KM173" s="16"/>
      <c r="KN173" s="16"/>
      <c r="KP173" s="3"/>
      <c r="KQ173" s="3"/>
      <c r="KR173" s="6"/>
      <c r="KS173" s="8"/>
      <c r="LE173" s="9"/>
      <c r="LG173" s="16"/>
      <c r="LH173" s="16"/>
      <c r="LJ173" s="3"/>
      <c r="LK173" s="3"/>
      <c r="LL173" s="6"/>
      <c r="LM173" s="8"/>
      <c r="LY173" s="9"/>
      <c r="MA173" s="16"/>
      <c r="MB173" s="16"/>
      <c r="MD173" s="3"/>
      <c r="ME173" s="3"/>
      <c r="MF173" s="6"/>
      <c r="MG173" s="8"/>
      <c r="MS173" s="9"/>
      <c r="MU173" s="16"/>
      <c r="MV173" s="16"/>
      <c r="MX173" s="3"/>
      <c r="MY173" s="3"/>
      <c r="MZ173" s="6"/>
      <c r="NA173" s="8"/>
      <c r="NM173" s="9"/>
      <c r="NO173" s="16"/>
      <c r="NP173" s="16"/>
      <c r="NR173" s="3"/>
      <c r="NS173" s="3"/>
      <c r="NT173" s="6"/>
      <c r="NU173" s="8"/>
      <c r="OG173" s="9"/>
      <c r="OI173" s="16"/>
      <c r="OJ173" s="16"/>
      <c r="OL173" s="3"/>
      <c r="OM173" s="3"/>
      <c r="ON173" s="6"/>
      <c r="OO173" s="8"/>
      <c r="PA173" s="9"/>
      <c r="PC173" s="16"/>
      <c r="PD173" s="16"/>
    </row>
    <row r="174" spans="1:420" ht="244.8" x14ac:dyDescent="0.3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9" t="s">
        <v>8315</v>
      </c>
      <c r="R174" t="s">
        <v>8316</v>
      </c>
      <c r="S174" s="16">
        <v>41914.100289351853</v>
      </c>
      <c r="T174" s="16">
        <v>41928.165972222225</v>
      </c>
      <c r="V174" s="3"/>
      <c r="W174" s="3"/>
      <c r="X174" s="6"/>
      <c r="Y174" s="8"/>
      <c r="AK174" s="9"/>
      <c r="AM174" s="16"/>
      <c r="AN174" s="16"/>
      <c r="AP174" s="3"/>
      <c r="AQ174" s="3"/>
      <c r="AR174" s="6"/>
      <c r="AS174" s="8"/>
      <c r="BE174" s="9"/>
      <c r="BG174" s="16"/>
      <c r="BH174" s="16"/>
      <c r="BJ174" s="3"/>
      <c r="BK174" s="3"/>
      <c r="BL174" s="6"/>
      <c r="BM174" s="8"/>
      <c r="BY174" s="9"/>
      <c r="CA174" s="16"/>
      <c r="CB174" s="16"/>
      <c r="CD174" s="3"/>
      <c r="CE174" s="3"/>
      <c r="CF174" s="6"/>
      <c r="CG174" s="8"/>
      <c r="CS174" s="9"/>
      <c r="CU174" s="16"/>
      <c r="CV174" s="16"/>
      <c r="CX174" s="3"/>
      <c r="CY174" s="3"/>
      <c r="CZ174" s="6"/>
      <c r="DA174" s="8"/>
      <c r="DM174" s="9"/>
      <c r="DO174" s="16"/>
      <c r="DP174" s="16"/>
      <c r="DR174" s="3"/>
      <c r="DS174" s="3"/>
      <c r="DT174" s="6"/>
      <c r="DU174" s="8"/>
      <c r="EG174" s="9"/>
      <c r="EI174" s="16"/>
      <c r="EJ174" s="16"/>
      <c r="EL174" s="3"/>
      <c r="EM174" s="3"/>
      <c r="EN174" s="6"/>
      <c r="EO174" s="8"/>
      <c r="FA174" s="9"/>
      <c r="FC174" s="16"/>
      <c r="FD174" s="16"/>
      <c r="FF174" s="3"/>
      <c r="FG174" s="3"/>
      <c r="FH174" s="6"/>
      <c r="FI174" s="8"/>
      <c r="FU174" s="9"/>
      <c r="FW174" s="16"/>
      <c r="FX174" s="16"/>
      <c r="FZ174" s="3"/>
      <c r="GA174" s="3"/>
      <c r="GB174" s="6"/>
      <c r="GC174" s="8"/>
      <c r="GO174" s="9"/>
      <c r="GQ174" s="16"/>
      <c r="GR174" s="16"/>
      <c r="GT174" s="3"/>
      <c r="GU174" s="3"/>
      <c r="GV174" s="6"/>
      <c r="GW174" s="8"/>
      <c r="HI174" s="9"/>
      <c r="HK174" s="16"/>
      <c r="HL174" s="16"/>
      <c r="HN174" s="3"/>
      <c r="HO174" s="3"/>
      <c r="HP174" s="6"/>
      <c r="HQ174" s="8"/>
      <c r="IC174" s="9"/>
      <c r="IE174" s="16"/>
      <c r="IF174" s="16"/>
      <c r="IH174" s="3"/>
      <c r="II174" s="3"/>
      <c r="IJ174" s="6"/>
      <c r="IK174" s="8"/>
      <c r="IW174" s="9"/>
      <c r="IY174" s="16"/>
      <c r="IZ174" s="16"/>
      <c r="JB174" s="3"/>
      <c r="JC174" s="3"/>
      <c r="JD174" s="6"/>
      <c r="JE174" s="8"/>
      <c r="JQ174" s="9"/>
      <c r="JS174" s="16"/>
      <c r="JT174" s="16"/>
      <c r="JV174" s="3"/>
      <c r="JW174" s="3"/>
      <c r="JX174" s="6"/>
      <c r="JY174" s="8"/>
      <c r="KK174" s="9"/>
      <c r="KM174" s="16"/>
      <c r="KN174" s="16"/>
      <c r="KP174" s="3"/>
      <c r="KQ174" s="3"/>
      <c r="KR174" s="6"/>
      <c r="KS174" s="8"/>
      <c r="LE174" s="9"/>
      <c r="LG174" s="16"/>
      <c r="LH174" s="16"/>
      <c r="LJ174" s="3"/>
      <c r="LK174" s="3"/>
      <c r="LL174" s="6"/>
      <c r="LM174" s="8"/>
      <c r="LY174" s="9"/>
      <c r="MA174" s="16"/>
      <c r="MB174" s="16"/>
      <c r="MD174" s="3"/>
      <c r="ME174" s="3"/>
      <c r="MF174" s="6"/>
      <c r="MG174" s="8"/>
      <c r="MS174" s="9"/>
      <c r="MU174" s="16"/>
      <c r="MV174" s="16"/>
      <c r="MX174" s="3"/>
      <c r="MY174" s="3"/>
      <c r="MZ174" s="6"/>
      <c r="NA174" s="8"/>
      <c r="NM174" s="9"/>
      <c r="NO174" s="16"/>
      <c r="NP174" s="16"/>
      <c r="NR174" s="3"/>
      <c r="NS174" s="3"/>
      <c r="NT174" s="6"/>
      <c r="NU174" s="8"/>
      <c r="OG174" s="9"/>
      <c r="OI174" s="16"/>
      <c r="OJ174" s="16"/>
      <c r="OL174" s="3"/>
      <c r="OM174" s="3"/>
      <c r="ON174" s="6"/>
      <c r="OO174" s="8"/>
      <c r="PA174" s="9"/>
      <c r="PC174" s="16"/>
      <c r="PD174" s="16"/>
    </row>
    <row r="175" spans="1:420" ht="259.2" x14ac:dyDescent="0.3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9" t="s">
        <v>8315</v>
      </c>
      <c r="R175" t="s">
        <v>8316</v>
      </c>
      <c r="S175" s="16">
        <v>42521.010370370372</v>
      </c>
      <c r="T175" s="16">
        <v>42543.163194444445</v>
      </c>
      <c r="V175" s="3"/>
      <c r="W175" s="3"/>
      <c r="X175" s="6"/>
      <c r="Y175" s="8"/>
      <c r="AK175" s="9"/>
      <c r="AM175" s="16"/>
      <c r="AN175" s="16"/>
      <c r="AP175" s="3"/>
      <c r="AQ175" s="3"/>
      <c r="AR175" s="6"/>
      <c r="AS175" s="8"/>
      <c r="BE175" s="9"/>
      <c r="BG175" s="16"/>
      <c r="BH175" s="16"/>
      <c r="BJ175" s="3"/>
      <c r="BK175" s="3"/>
      <c r="BL175" s="6"/>
      <c r="BM175" s="8"/>
      <c r="BY175" s="9"/>
      <c r="CA175" s="16"/>
      <c r="CB175" s="16"/>
      <c r="CD175" s="3"/>
      <c r="CE175" s="3"/>
      <c r="CF175" s="6"/>
      <c r="CG175" s="8"/>
      <c r="CS175" s="9"/>
      <c r="CU175" s="16"/>
      <c r="CV175" s="16"/>
      <c r="CX175" s="3"/>
      <c r="CY175" s="3"/>
      <c r="CZ175" s="6"/>
      <c r="DA175" s="8"/>
      <c r="DM175" s="9"/>
      <c r="DO175" s="16"/>
      <c r="DP175" s="16"/>
      <c r="DR175" s="3"/>
      <c r="DS175" s="3"/>
      <c r="DT175" s="6"/>
      <c r="DU175" s="8"/>
      <c r="EG175" s="9"/>
      <c r="EI175" s="16"/>
      <c r="EJ175" s="16"/>
      <c r="EL175" s="3"/>
      <c r="EM175" s="3"/>
      <c r="EN175" s="6"/>
      <c r="EO175" s="8"/>
      <c r="FA175" s="9"/>
      <c r="FC175" s="16"/>
      <c r="FD175" s="16"/>
      <c r="FF175" s="3"/>
      <c r="FG175" s="3"/>
      <c r="FH175" s="6"/>
      <c r="FI175" s="8"/>
      <c r="FU175" s="9"/>
      <c r="FW175" s="16"/>
      <c r="FX175" s="16"/>
      <c r="FZ175" s="3"/>
      <c r="GA175" s="3"/>
      <c r="GB175" s="6"/>
      <c r="GC175" s="8"/>
      <c r="GO175" s="9"/>
      <c r="GQ175" s="16"/>
      <c r="GR175" s="16"/>
      <c r="GT175" s="3"/>
      <c r="GU175" s="3"/>
      <c r="GV175" s="6"/>
      <c r="GW175" s="8"/>
      <c r="HI175" s="9"/>
      <c r="HK175" s="16"/>
      <c r="HL175" s="16"/>
      <c r="HN175" s="3"/>
      <c r="HO175" s="3"/>
      <c r="HP175" s="6"/>
      <c r="HQ175" s="8"/>
      <c r="IC175" s="9"/>
      <c r="IE175" s="16"/>
      <c r="IF175" s="16"/>
      <c r="IH175" s="3"/>
      <c r="II175" s="3"/>
      <c r="IJ175" s="6"/>
      <c r="IK175" s="8"/>
      <c r="IW175" s="9"/>
      <c r="IY175" s="16"/>
      <c r="IZ175" s="16"/>
      <c r="JB175" s="3"/>
      <c r="JC175" s="3"/>
      <c r="JD175" s="6"/>
      <c r="JE175" s="8"/>
      <c r="JQ175" s="9"/>
      <c r="JS175" s="16"/>
      <c r="JT175" s="16"/>
      <c r="JV175" s="3"/>
      <c r="JW175" s="3"/>
      <c r="JX175" s="6"/>
      <c r="JY175" s="8"/>
      <c r="KK175" s="9"/>
      <c r="KM175" s="16"/>
      <c r="KN175" s="16"/>
      <c r="KP175" s="3"/>
      <c r="KQ175" s="3"/>
      <c r="KR175" s="6"/>
      <c r="KS175" s="8"/>
      <c r="LE175" s="9"/>
      <c r="LG175" s="16"/>
      <c r="LH175" s="16"/>
      <c r="LJ175" s="3"/>
      <c r="LK175" s="3"/>
      <c r="LL175" s="6"/>
      <c r="LM175" s="8"/>
      <c r="LY175" s="9"/>
      <c r="MA175" s="16"/>
      <c r="MB175" s="16"/>
      <c r="MD175" s="3"/>
      <c r="ME175" s="3"/>
      <c r="MF175" s="6"/>
      <c r="MG175" s="8"/>
      <c r="MS175" s="9"/>
      <c r="MU175" s="16"/>
      <c r="MV175" s="16"/>
      <c r="MX175" s="3"/>
      <c r="MY175" s="3"/>
      <c r="MZ175" s="6"/>
      <c r="NA175" s="8"/>
      <c r="NM175" s="9"/>
      <c r="NO175" s="16"/>
      <c r="NP175" s="16"/>
      <c r="NR175" s="3"/>
      <c r="NS175" s="3"/>
      <c r="NT175" s="6"/>
      <c r="NU175" s="8"/>
      <c r="OG175" s="9"/>
      <c r="OI175" s="16"/>
      <c r="OJ175" s="16"/>
      <c r="OL175" s="3"/>
      <c r="OM175" s="3"/>
      <c r="ON175" s="6"/>
      <c r="OO175" s="8"/>
      <c r="PA175" s="9"/>
      <c r="PC175" s="16"/>
      <c r="PD175" s="16"/>
    </row>
    <row r="176" spans="1:420" ht="244.8" x14ac:dyDescent="0.3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9" t="s">
        <v>8315</v>
      </c>
      <c r="R176" t="s">
        <v>8316</v>
      </c>
      <c r="S176" s="16">
        <v>42041.714178240742</v>
      </c>
      <c r="T176" s="16">
        <v>42071.67251157407</v>
      </c>
      <c r="V176" s="3"/>
      <c r="W176" s="3"/>
      <c r="X176" s="6"/>
      <c r="Y176" s="8"/>
      <c r="AK176" s="9"/>
      <c r="AM176" s="16"/>
      <c r="AN176" s="16"/>
      <c r="AP176" s="3"/>
      <c r="AQ176" s="3"/>
      <c r="AR176" s="6"/>
      <c r="AS176" s="8"/>
      <c r="BE176" s="9"/>
      <c r="BG176" s="16"/>
      <c r="BH176" s="16"/>
      <c r="BJ176" s="3"/>
      <c r="BK176" s="3"/>
      <c r="BL176" s="6"/>
      <c r="BM176" s="8"/>
      <c r="BY176" s="9"/>
      <c r="CA176" s="16"/>
      <c r="CB176" s="16"/>
      <c r="CD176" s="3"/>
      <c r="CE176" s="3"/>
      <c r="CF176" s="6"/>
      <c r="CG176" s="8"/>
      <c r="CS176" s="9"/>
      <c r="CU176" s="16"/>
      <c r="CV176" s="16"/>
      <c r="CX176" s="3"/>
      <c r="CY176" s="3"/>
      <c r="CZ176" s="6"/>
      <c r="DA176" s="8"/>
      <c r="DM176" s="9"/>
      <c r="DO176" s="16"/>
      <c r="DP176" s="16"/>
      <c r="DR176" s="3"/>
      <c r="DS176" s="3"/>
      <c r="DT176" s="6"/>
      <c r="DU176" s="8"/>
      <c r="EG176" s="9"/>
      <c r="EI176" s="16"/>
      <c r="EJ176" s="16"/>
      <c r="EL176" s="3"/>
      <c r="EM176" s="3"/>
      <c r="EN176" s="6"/>
      <c r="EO176" s="8"/>
      <c r="FA176" s="9"/>
      <c r="FC176" s="16"/>
      <c r="FD176" s="16"/>
      <c r="FF176" s="3"/>
      <c r="FG176" s="3"/>
      <c r="FH176" s="6"/>
      <c r="FI176" s="8"/>
      <c r="FU176" s="9"/>
      <c r="FW176" s="16"/>
      <c r="FX176" s="16"/>
      <c r="FZ176" s="3"/>
      <c r="GA176" s="3"/>
      <c r="GB176" s="6"/>
      <c r="GC176" s="8"/>
      <c r="GO176" s="9"/>
      <c r="GQ176" s="16"/>
      <c r="GR176" s="16"/>
      <c r="GT176" s="3"/>
      <c r="GU176" s="3"/>
      <c r="GV176" s="6"/>
      <c r="GW176" s="8"/>
      <c r="HI176" s="9"/>
      <c r="HK176" s="16"/>
      <c r="HL176" s="16"/>
      <c r="HN176" s="3"/>
      <c r="HO176" s="3"/>
      <c r="HP176" s="6"/>
      <c r="HQ176" s="8"/>
      <c r="IC176" s="9"/>
      <c r="IE176" s="16"/>
      <c r="IF176" s="16"/>
      <c r="IH176" s="3"/>
      <c r="II176" s="3"/>
      <c r="IJ176" s="6"/>
      <c r="IK176" s="8"/>
      <c r="IW176" s="9"/>
      <c r="IY176" s="16"/>
      <c r="IZ176" s="16"/>
      <c r="JB176" s="3"/>
      <c r="JC176" s="3"/>
      <c r="JD176" s="6"/>
      <c r="JE176" s="8"/>
      <c r="JQ176" s="9"/>
      <c r="JS176" s="16"/>
      <c r="JT176" s="16"/>
      <c r="JV176" s="3"/>
      <c r="JW176" s="3"/>
      <c r="JX176" s="6"/>
      <c r="JY176" s="8"/>
      <c r="KK176" s="9"/>
      <c r="KM176" s="16"/>
      <c r="KN176" s="16"/>
      <c r="KP176" s="3"/>
      <c r="KQ176" s="3"/>
      <c r="KR176" s="6"/>
      <c r="KS176" s="8"/>
      <c r="LE176" s="9"/>
      <c r="LG176" s="16"/>
      <c r="LH176" s="16"/>
      <c r="LJ176" s="3"/>
      <c r="LK176" s="3"/>
      <c r="LL176" s="6"/>
      <c r="LM176" s="8"/>
      <c r="LY176" s="9"/>
      <c r="MA176" s="16"/>
      <c r="MB176" s="16"/>
      <c r="MD176" s="3"/>
      <c r="ME176" s="3"/>
      <c r="MF176" s="6"/>
      <c r="MG176" s="8"/>
      <c r="MS176" s="9"/>
      <c r="MU176" s="16"/>
      <c r="MV176" s="16"/>
      <c r="MX176" s="3"/>
      <c r="MY176" s="3"/>
      <c r="MZ176" s="6"/>
      <c r="NA176" s="8"/>
      <c r="NM176" s="9"/>
      <c r="NO176" s="16"/>
      <c r="NP176" s="16"/>
      <c r="NR176" s="3"/>
      <c r="NS176" s="3"/>
      <c r="NT176" s="6"/>
      <c r="NU176" s="8"/>
      <c r="OG176" s="9"/>
      <c r="OI176" s="16"/>
      <c r="OJ176" s="16"/>
      <c r="OL176" s="3"/>
      <c r="OM176" s="3"/>
      <c r="ON176" s="6"/>
      <c r="OO176" s="8"/>
      <c r="PA176" s="9"/>
      <c r="PC176" s="16"/>
      <c r="PD176" s="16"/>
    </row>
    <row r="177" spans="1:420" ht="259.2" x14ac:dyDescent="0.3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9" t="s">
        <v>8315</v>
      </c>
      <c r="R177" t="s">
        <v>8316</v>
      </c>
      <c r="S177" s="16">
        <v>41822.57503472222</v>
      </c>
      <c r="T177" s="16">
        <v>41825.041666666664</v>
      </c>
      <c r="V177" s="3"/>
      <c r="W177" s="3"/>
      <c r="X177" s="6"/>
      <c r="Y177" s="8"/>
      <c r="AK177" s="9"/>
      <c r="AM177" s="16"/>
      <c r="AN177" s="16"/>
      <c r="AP177" s="3"/>
      <c r="AQ177" s="3"/>
      <c r="AR177" s="6"/>
      <c r="AS177" s="8"/>
      <c r="BE177" s="9"/>
      <c r="BG177" s="16"/>
      <c r="BH177" s="16"/>
      <c r="BJ177" s="3"/>
      <c r="BK177" s="3"/>
      <c r="BL177" s="6"/>
      <c r="BM177" s="8"/>
      <c r="BY177" s="9"/>
      <c r="CA177" s="16"/>
      <c r="CB177" s="16"/>
      <c r="CD177" s="3"/>
      <c r="CE177" s="3"/>
      <c r="CF177" s="6"/>
      <c r="CG177" s="8"/>
      <c r="CS177" s="9"/>
      <c r="CU177" s="16"/>
      <c r="CV177" s="16"/>
      <c r="CX177" s="3"/>
      <c r="CY177" s="3"/>
      <c r="CZ177" s="6"/>
      <c r="DA177" s="8"/>
      <c r="DM177" s="9"/>
      <c r="DO177" s="16"/>
      <c r="DP177" s="16"/>
      <c r="DR177" s="3"/>
      <c r="DS177" s="3"/>
      <c r="DT177" s="6"/>
      <c r="DU177" s="8"/>
      <c r="EG177" s="9"/>
      <c r="EI177" s="16"/>
      <c r="EJ177" s="16"/>
      <c r="EL177" s="3"/>
      <c r="EM177" s="3"/>
      <c r="EN177" s="6"/>
      <c r="EO177" s="8"/>
      <c r="FA177" s="9"/>
      <c r="FC177" s="16"/>
      <c r="FD177" s="16"/>
      <c r="FF177" s="3"/>
      <c r="FG177" s="3"/>
      <c r="FH177" s="6"/>
      <c r="FI177" s="8"/>
      <c r="FU177" s="9"/>
      <c r="FW177" s="16"/>
      <c r="FX177" s="16"/>
      <c r="FZ177" s="3"/>
      <c r="GA177" s="3"/>
      <c r="GB177" s="6"/>
      <c r="GC177" s="8"/>
      <c r="GO177" s="9"/>
      <c r="GQ177" s="16"/>
      <c r="GR177" s="16"/>
      <c r="GT177" s="3"/>
      <c r="GU177" s="3"/>
      <c r="GV177" s="6"/>
      <c r="GW177" s="8"/>
      <c r="HI177" s="9"/>
      <c r="HK177" s="16"/>
      <c r="HL177" s="16"/>
      <c r="HN177" s="3"/>
      <c r="HO177" s="3"/>
      <c r="HP177" s="6"/>
      <c r="HQ177" s="8"/>
      <c r="IC177" s="9"/>
      <c r="IE177" s="16"/>
      <c r="IF177" s="16"/>
      <c r="IH177" s="3"/>
      <c r="II177" s="3"/>
      <c r="IJ177" s="6"/>
      <c r="IK177" s="8"/>
      <c r="IW177" s="9"/>
      <c r="IY177" s="16"/>
      <c r="IZ177" s="16"/>
      <c r="JB177" s="3"/>
      <c r="JC177" s="3"/>
      <c r="JD177" s="6"/>
      <c r="JE177" s="8"/>
      <c r="JQ177" s="9"/>
      <c r="JS177" s="16"/>
      <c r="JT177" s="16"/>
      <c r="JV177" s="3"/>
      <c r="JW177" s="3"/>
      <c r="JX177" s="6"/>
      <c r="JY177" s="8"/>
      <c r="KK177" s="9"/>
      <c r="KM177" s="16"/>
      <c r="KN177" s="16"/>
      <c r="KP177" s="3"/>
      <c r="KQ177" s="3"/>
      <c r="KR177" s="6"/>
      <c r="KS177" s="8"/>
      <c r="LE177" s="9"/>
      <c r="LG177" s="16"/>
      <c r="LH177" s="16"/>
      <c r="LJ177" s="3"/>
      <c r="LK177" s="3"/>
      <c r="LL177" s="6"/>
      <c r="LM177" s="8"/>
      <c r="LY177" s="9"/>
      <c r="MA177" s="16"/>
      <c r="MB177" s="16"/>
      <c r="MD177" s="3"/>
      <c r="ME177" s="3"/>
      <c r="MF177" s="6"/>
      <c r="MG177" s="8"/>
      <c r="MS177" s="9"/>
      <c r="MU177" s="16"/>
      <c r="MV177" s="16"/>
      <c r="MX177" s="3"/>
      <c r="MY177" s="3"/>
      <c r="MZ177" s="6"/>
      <c r="NA177" s="8"/>
      <c r="NM177" s="9"/>
      <c r="NO177" s="16"/>
      <c r="NP177" s="16"/>
      <c r="NR177" s="3"/>
      <c r="NS177" s="3"/>
      <c r="NT177" s="6"/>
      <c r="NU177" s="8"/>
      <c r="OG177" s="9"/>
      <c r="OI177" s="16"/>
      <c r="OJ177" s="16"/>
      <c r="OL177" s="3"/>
      <c r="OM177" s="3"/>
      <c r="ON177" s="6"/>
      <c r="OO177" s="8"/>
      <c r="PA177" s="9"/>
      <c r="PC177" s="16"/>
      <c r="PD177" s="16"/>
    </row>
    <row r="178" spans="1:420" ht="259.2" x14ac:dyDescent="0.3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9" t="s">
        <v>8315</v>
      </c>
      <c r="R178" t="s">
        <v>8316</v>
      </c>
      <c r="S178" s="16">
        <v>42248.697754629626</v>
      </c>
      <c r="T178" s="16">
        <v>42283.697754629626</v>
      </c>
      <c r="V178" s="3"/>
      <c r="W178" s="3"/>
      <c r="X178" s="6"/>
      <c r="Y178" s="8"/>
      <c r="AK178" s="9"/>
      <c r="AM178" s="16"/>
      <c r="AN178" s="16"/>
      <c r="AP178" s="3"/>
      <c r="AQ178" s="3"/>
      <c r="AR178" s="6"/>
      <c r="AS178" s="8"/>
      <c r="BE178" s="9"/>
      <c r="BG178" s="16"/>
      <c r="BH178" s="16"/>
      <c r="BJ178" s="3"/>
      <c r="BK178" s="3"/>
      <c r="BL178" s="6"/>
      <c r="BM178" s="8"/>
      <c r="BY178" s="9"/>
      <c r="CA178" s="16"/>
      <c r="CB178" s="16"/>
      <c r="CD178" s="3"/>
      <c r="CE178" s="3"/>
      <c r="CF178" s="6"/>
      <c r="CG178" s="8"/>
      <c r="CS178" s="9"/>
      <c r="CU178" s="16"/>
      <c r="CV178" s="16"/>
      <c r="CX178" s="3"/>
      <c r="CY178" s="3"/>
      <c r="CZ178" s="6"/>
      <c r="DA178" s="8"/>
      <c r="DM178" s="9"/>
      <c r="DO178" s="16"/>
      <c r="DP178" s="16"/>
      <c r="DR178" s="3"/>
      <c r="DS178" s="3"/>
      <c r="DT178" s="6"/>
      <c r="DU178" s="8"/>
      <c r="EG178" s="9"/>
      <c r="EI178" s="16"/>
      <c r="EJ178" s="16"/>
      <c r="EL178" s="3"/>
      <c r="EM178" s="3"/>
      <c r="EN178" s="6"/>
      <c r="EO178" s="8"/>
      <c r="FA178" s="9"/>
      <c r="FC178" s="16"/>
      <c r="FD178" s="16"/>
      <c r="FF178" s="3"/>
      <c r="FG178" s="3"/>
      <c r="FH178" s="6"/>
      <c r="FI178" s="8"/>
      <c r="FU178" s="9"/>
      <c r="FW178" s="16"/>
      <c r="FX178" s="16"/>
      <c r="FZ178" s="3"/>
      <c r="GA178" s="3"/>
      <c r="GB178" s="6"/>
      <c r="GC178" s="8"/>
      <c r="GO178" s="9"/>
      <c r="GQ178" s="16"/>
      <c r="GR178" s="16"/>
      <c r="GT178" s="3"/>
      <c r="GU178" s="3"/>
      <c r="GV178" s="6"/>
      <c r="GW178" s="8"/>
      <c r="HI178" s="9"/>
      <c r="HK178" s="16"/>
      <c r="HL178" s="16"/>
      <c r="HN178" s="3"/>
      <c r="HO178" s="3"/>
      <c r="HP178" s="6"/>
      <c r="HQ178" s="8"/>
      <c r="IC178" s="9"/>
      <c r="IE178" s="16"/>
      <c r="IF178" s="16"/>
      <c r="IH178" s="3"/>
      <c r="II178" s="3"/>
      <c r="IJ178" s="6"/>
      <c r="IK178" s="8"/>
      <c r="IW178" s="9"/>
      <c r="IY178" s="16"/>
      <c r="IZ178" s="16"/>
      <c r="JB178" s="3"/>
      <c r="JC178" s="3"/>
      <c r="JD178" s="6"/>
      <c r="JE178" s="8"/>
      <c r="JQ178" s="9"/>
      <c r="JS178" s="16"/>
      <c r="JT178" s="16"/>
      <c r="JV178" s="3"/>
      <c r="JW178" s="3"/>
      <c r="JX178" s="6"/>
      <c r="JY178" s="8"/>
      <c r="KK178" s="9"/>
      <c r="KM178" s="16"/>
      <c r="KN178" s="16"/>
      <c r="KP178" s="3"/>
      <c r="KQ178" s="3"/>
      <c r="KR178" s="6"/>
      <c r="KS178" s="8"/>
      <c r="LE178" s="9"/>
      <c r="LG178" s="16"/>
      <c r="LH178" s="16"/>
      <c r="LJ178" s="3"/>
      <c r="LK178" s="3"/>
      <c r="LL178" s="6"/>
      <c r="LM178" s="8"/>
      <c r="LY178" s="9"/>
      <c r="MA178" s="16"/>
      <c r="MB178" s="16"/>
      <c r="MD178" s="3"/>
      <c r="ME178" s="3"/>
      <c r="MF178" s="6"/>
      <c r="MG178" s="8"/>
      <c r="MS178" s="9"/>
      <c r="MU178" s="16"/>
      <c r="MV178" s="16"/>
      <c r="MX178" s="3"/>
      <c r="MY178" s="3"/>
      <c r="MZ178" s="6"/>
      <c r="NA178" s="8"/>
      <c r="NM178" s="9"/>
      <c r="NO178" s="16"/>
      <c r="NP178" s="16"/>
      <c r="NR178" s="3"/>
      <c r="NS178" s="3"/>
      <c r="NT178" s="6"/>
      <c r="NU178" s="8"/>
      <c r="OG178" s="9"/>
      <c r="OI178" s="16"/>
      <c r="OJ178" s="16"/>
      <c r="OL178" s="3"/>
      <c r="OM178" s="3"/>
      <c r="ON178" s="6"/>
      <c r="OO178" s="8"/>
      <c r="PA178" s="9"/>
      <c r="PC178" s="16"/>
      <c r="PD178" s="16"/>
    </row>
    <row r="179" spans="1:420" ht="244.8" x14ac:dyDescent="0.3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9" t="s">
        <v>8315</v>
      </c>
      <c r="R179" t="s">
        <v>8316</v>
      </c>
      <c r="S179" s="16">
        <v>41809.860300925924</v>
      </c>
      <c r="T179" s="16">
        <v>41839.860300925924</v>
      </c>
      <c r="V179" s="3"/>
      <c r="W179" s="3"/>
      <c r="X179" s="6"/>
      <c r="Y179" s="8"/>
      <c r="AK179" s="9"/>
      <c r="AM179" s="16"/>
      <c r="AN179" s="16"/>
      <c r="AP179" s="3"/>
      <c r="AQ179" s="3"/>
      <c r="AR179" s="6"/>
      <c r="AS179" s="8"/>
      <c r="BE179" s="9"/>
      <c r="BG179" s="16"/>
      <c r="BH179" s="16"/>
      <c r="BJ179" s="3"/>
      <c r="BK179" s="3"/>
      <c r="BL179" s="6"/>
      <c r="BM179" s="8"/>
      <c r="BY179" s="9"/>
      <c r="CA179" s="16"/>
      <c r="CB179" s="16"/>
      <c r="CD179" s="3"/>
      <c r="CE179" s="3"/>
      <c r="CF179" s="6"/>
      <c r="CG179" s="8"/>
      <c r="CS179" s="9"/>
      <c r="CU179" s="16"/>
      <c r="CV179" s="16"/>
      <c r="CX179" s="3"/>
      <c r="CY179" s="3"/>
      <c r="CZ179" s="6"/>
      <c r="DA179" s="8"/>
      <c r="DM179" s="9"/>
      <c r="DO179" s="16"/>
      <c r="DP179" s="16"/>
      <c r="DR179" s="3"/>
      <c r="DS179" s="3"/>
      <c r="DT179" s="6"/>
      <c r="DU179" s="8"/>
      <c r="EG179" s="9"/>
      <c r="EI179" s="16"/>
      <c r="EJ179" s="16"/>
      <c r="EL179" s="3"/>
      <c r="EM179" s="3"/>
      <c r="EN179" s="6"/>
      <c r="EO179" s="8"/>
      <c r="FA179" s="9"/>
      <c r="FC179" s="16"/>
      <c r="FD179" s="16"/>
      <c r="FF179" s="3"/>
      <c r="FG179" s="3"/>
      <c r="FH179" s="6"/>
      <c r="FI179" s="8"/>
      <c r="FU179" s="9"/>
      <c r="FW179" s="16"/>
      <c r="FX179" s="16"/>
      <c r="FZ179" s="3"/>
      <c r="GA179" s="3"/>
      <c r="GB179" s="6"/>
      <c r="GC179" s="8"/>
      <c r="GO179" s="9"/>
      <c r="GQ179" s="16"/>
      <c r="GR179" s="16"/>
      <c r="GT179" s="3"/>
      <c r="GU179" s="3"/>
      <c r="GV179" s="6"/>
      <c r="GW179" s="8"/>
      <c r="HI179" s="9"/>
      <c r="HK179" s="16"/>
      <c r="HL179" s="16"/>
      <c r="HN179" s="3"/>
      <c r="HO179" s="3"/>
      <c r="HP179" s="6"/>
      <c r="HQ179" s="8"/>
      <c r="IC179" s="9"/>
      <c r="IE179" s="16"/>
      <c r="IF179" s="16"/>
      <c r="IH179" s="3"/>
      <c r="II179" s="3"/>
      <c r="IJ179" s="6"/>
      <c r="IK179" s="8"/>
      <c r="IW179" s="9"/>
      <c r="IY179" s="16"/>
      <c r="IZ179" s="16"/>
      <c r="JB179" s="3"/>
      <c r="JC179" s="3"/>
      <c r="JD179" s="6"/>
      <c r="JE179" s="8"/>
      <c r="JQ179" s="9"/>
      <c r="JS179" s="16"/>
      <c r="JT179" s="16"/>
      <c r="JV179" s="3"/>
      <c r="JW179" s="3"/>
      <c r="JX179" s="6"/>
      <c r="JY179" s="8"/>
      <c r="KK179" s="9"/>
      <c r="KM179" s="16"/>
      <c r="KN179" s="16"/>
      <c r="KP179" s="3"/>
      <c r="KQ179" s="3"/>
      <c r="KR179" s="6"/>
      <c r="KS179" s="8"/>
      <c r="LE179" s="9"/>
      <c r="LG179" s="16"/>
      <c r="LH179" s="16"/>
      <c r="LJ179" s="3"/>
      <c r="LK179" s="3"/>
      <c r="LL179" s="6"/>
      <c r="LM179" s="8"/>
      <c r="LY179" s="9"/>
      <c r="MA179" s="16"/>
      <c r="MB179" s="16"/>
      <c r="MD179" s="3"/>
      <c r="ME179" s="3"/>
      <c r="MF179" s="6"/>
      <c r="MG179" s="8"/>
      <c r="MS179" s="9"/>
      <c r="MU179" s="16"/>
      <c r="MV179" s="16"/>
      <c r="MX179" s="3"/>
      <c r="MY179" s="3"/>
      <c r="MZ179" s="6"/>
      <c r="NA179" s="8"/>
      <c r="NM179" s="9"/>
      <c r="NO179" s="16"/>
      <c r="NP179" s="16"/>
      <c r="NR179" s="3"/>
      <c r="NS179" s="3"/>
      <c r="NT179" s="6"/>
      <c r="NU179" s="8"/>
      <c r="OG179" s="9"/>
      <c r="OI179" s="16"/>
      <c r="OJ179" s="16"/>
      <c r="OL179" s="3"/>
      <c r="OM179" s="3"/>
      <c r="ON179" s="6"/>
      <c r="OO179" s="8"/>
      <c r="PA179" s="9"/>
      <c r="PC179" s="16"/>
      <c r="PD179" s="16"/>
    </row>
    <row r="180" spans="1:420" ht="259.2" x14ac:dyDescent="0.3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9" t="s">
        <v>8315</v>
      </c>
      <c r="R180" t="s">
        <v>8316</v>
      </c>
      <c r="S180" s="16">
        <v>42148.676851851851</v>
      </c>
      <c r="T180" s="16">
        <v>42170.676851851851</v>
      </c>
      <c r="V180" s="3"/>
      <c r="W180" s="3"/>
      <c r="X180" s="6"/>
      <c r="Y180" s="8"/>
      <c r="AK180" s="9"/>
      <c r="AM180" s="16"/>
      <c r="AN180" s="16"/>
      <c r="AP180" s="3"/>
      <c r="AQ180" s="3"/>
      <c r="AR180" s="6"/>
      <c r="AS180" s="8"/>
      <c r="BE180" s="9"/>
      <c r="BG180" s="16"/>
      <c r="BH180" s="16"/>
      <c r="BJ180" s="3"/>
      <c r="BK180" s="3"/>
      <c r="BL180" s="6"/>
      <c r="BM180" s="8"/>
      <c r="BY180" s="9"/>
      <c r="CA180" s="16"/>
      <c r="CB180" s="16"/>
      <c r="CD180" s="3"/>
      <c r="CE180" s="3"/>
      <c r="CF180" s="6"/>
      <c r="CG180" s="8"/>
      <c r="CS180" s="9"/>
      <c r="CU180" s="16"/>
      <c r="CV180" s="16"/>
      <c r="CX180" s="3"/>
      <c r="CY180" s="3"/>
      <c r="CZ180" s="6"/>
      <c r="DA180" s="8"/>
      <c r="DM180" s="9"/>
      <c r="DO180" s="16"/>
      <c r="DP180" s="16"/>
      <c r="DR180" s="3"/>
      <c r="DS180" s="3"/>
      <c r="DT180" s="6"/>
      <c r="DU180" s="8"/>
      <c r="EG180" s="9"/>
      <c r="EI180" s="16"/>
      <c r="EJ180" s="16"/>
      <c r="EL180" s="3"/>
      <c r="EM180" s="3"/>
      <c r="EN180" s="6"/>
      <c r="EO180" s="8"/>
      <c r="FA180" s="9"/>
      <c r="FC180" s="16"/>
      <c r="FD180" s="16"/>
      <c r="FF180" s="3"/>
      <c r="FG180" s="3"/>
      <c r="FH180" s="6"/>
      <c r="FI180" s="8"/>
      <c r="FU180" s="9"/>
      <c r="FW180" s="16"/>
      <c r="FX180" s="16"/>
      <c r="FZ180" s="3"/>
      <c r="GA180" s="3"/>
      <c r="GB180" s="6"/>
      <c r="GC180" s="8"/>
      <c r="GO180" s="9"/>
      <c r="GQ180" s="16"/>
      <c r="GR180" s="16"/>
      <c r="GT180" s="3"/>
      <c r="GU180" s="3"/>
      <c r="GV180" s="6"/>
      <c r="GW180" s="8"/>
      <c r="HI180" s="9"/>
      <c r="HK180" s="16"/>
      <c r="HL180" s="16"/>
      <c r="HN180" s="3"/>
      <c r="HO180" s="3"/>
      <c r="HP180" s="6"/>
      <c r="HQ180" s="8"/>
      <c r="IC180" s="9"/>
      <c r="IE180" s="16"/>
      <c r="IF180" s="16"/>
      <c r="IH180" s="3"/>
      <c r="II180" s="3"/>
      <c r="IJ180" s="6"/>
      <c r="IK180" s="8"/>
      <c r="IW180" s="9"/>
      <c r="IY180" s="16"/>
      <c r="IZ180" s="16"/>
      <c r="JB180" s="3"/>
      <c r="JC180" s="3"/>
      <c r="JD180" s="6"/>
      <c r="JE180" s="8"/>
      <c r="JQ180" s="9"/>
      <c r="JS180" s="16"/>
      <c r="JT180" s="16"/>
      <c r="JV180" s="3"/>
      <c r="JW180" s="3"/>
      <c r="JX180" s="6"/>
      <c r="JY180" s="8"/>
      <c r="KK180" s="9"/>
      <c r="KM180" s="16"/>
      <c r="KN180" s="16"/>
      <c r="KP180" s="3"/>
      <c r="KQ180" s="3"/>
      <c r="KR180" s="6"/>
      <c r="KS180" s="8"/>
      <c r="LE180" s="9"/>
      <c r="LG180" s="16"/>
      <c r="LH180" s="16"/>
      <c r="LJ180" s="3"/>
      <c r="LK180" s="3"/>
      <c r="LL180" s="6"/>
      <c r="LM180" s="8"/>
      <c r="LY180" s="9"/>
      <c r="MA180" s="16"/>
      <c r="MB180" s="16"/>
      <c r="MD180" s="3"/>
      <c r="ME180" s="3"/>
      <c r="MF180" s="6"/>
      <c r="MG180" s="8"/>
      <c r="MS180" s="9"/>
      <c r="MU180" s="16"/>
      <c r="MV180" s="16"/>
      <c r="MX180" s="3"/>
      <c r="MY180" s="3"/>
      <c r="MZ180" s="6"/>
      <c r="NA180" s="8"/>
      <c r="NM180" s="9"/>
      <c r="NO180" s="16"/>
      <c r="NP180" s="16"/>
      <c r="NR180" s="3"/>
      <c r="NS180" s="3"/>
      <c r="NT180" s="6"/>
      <c r="NU180" s="8"/>
      <c r="OG180" s="9"/>
      <c r="OI180" s="16"/>
      <c r="OJ180" s="16"/>
      <c r="OL180" s="3"/>
      <c r="OM180" s="3"/>
      <c r="ON180" s="6"/>
      <c r="OO180" s="8"/>
      <c r="PA180" s="9"/>
      <c r="PC180" s="16"/>
      <c r="PD180" s="16"/>
    </row>
    <row r="181" spans="1:420" ht="158.4" x14ac:dyDescent="0.3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9" t="s">
        <v>8315</v>
      </c>
      <c r="R181" t="s">
        <v>8316</v>
      </c>
      <c r="S181" s="16">
        <v>42185.521087962959</v>
      </c>
      <c r="T181" s="16">
        <v>42215.521087962959</v>
      </c>
      <c r="V181" s="3"/>
      <c r="W181" s="3"/>
      <c r="X181" s="6"/>
      <c r="Y181" s="8"/>
      <c r="AK181" s="9"/>
      <c r="AM181" s="16"/>
      <c r="AN181" s="16"/>
      <c r="AP181" s="3"/>
      <c r="AQ181" s="3"/>
      <c r="AR181" s="6"/>
      <c r="AS181" s="8"/>
      <c r="BE181" s="9"/>
      <c r="BG181" s="16"/>
      <c r="BH181" s="16"/>
      <c r="BJ181" s="3"/>
      <c r="BK181" s="3"/>
      <c r="BL181" s="6"/>
      <c r="BM181" s="8"/>
      <c r="BY181" s="9"/>
      <c r="CA181" s="16"/>
      <c r="CB181" s="16"/>
      <c r="CD181" s="3"/>
      <c r="CE181" s="3"/>
      <c r="CF181" s="6"/>
      <c r="CG181" s="8"/>
      <c r="CS181" s="9"/>
      <c r="CU181" s="16"/>
      <c r="CV181" s="16"/>
      <c r="CX181" s="3"/>
      <c r="CY181" s="3"/>
      <c r="CZ181" s="6"/>
      <c r="DA181" s="8"/>
      <c r="DM181" s="9"/>
      <c r="DO181" s="16"/>
      <c r="DP181" s="16"/>
      <c r="DR181" s="3"/>
      <c r="DS181" s="3"/>
      <c r="DT181" s="6"/>
      <c r="DU181" s="8"/>
      <c r="EG181" s="9"/>
      <c r="EI181" s="16"/>
      <c r="EJ181" s="16"/>
      <c r="EL181" s="3"/>
      <c r="EM181" s="3"/>
      <c r="EN181" s="6"/>
      <c r="EO181" s="8"/>
      <c r="FA181" s="9"/>
      <c r="FC181" s="16"/>
      <c r="FD181" s="16"/>
      <c r="FF181" s="3"/>
      <c r="FG181" s="3"/>
      <c r="FH181" s="6"/>
      <c r="FI181" s="8"/>
      <c r="FU181" s="9"/>
      <c r="FW181" s="16"/>
      <c r="FX181" s="16"/>
      <c r="FZ181" s="3"/>
      <c r="GA181" s="3"/>
      <c r="GB181" s="6"/>
      <c r="GC181" s="8"/>
      <c r="GO181" s="9"/>
      <c r="GQ181" s="16"/>
      <c r="GR181" s="16"/>
      <c r="GT181" s="3"/>
      <c r="GU181" s="3"/>
      <c r="GV181" s="6"/>
      <c r="GW181" s="8"/>
      <c r="HI181" s="9"/>
      <c r="HK181" s="16"/>
      <c r="HL181" s="16"/>
      <c r="HN181" s="3"/>
      <c r="HO181" s="3"/>
      <c r="HP181" s="6"/>
      <c r="HQ181" s="8"/>
      <c r="IC181" s="9"/>
      <c r="IE181" s="16"/>
      <c r="IF181" s="16"/>
      <c r="IH181" s="3"/>
      <c r="II181" s="3"/>
      <c r="IJ181" s="6"/>
      <c r="IK181" s="8"/>
      <c r="IW181" s="9"/>
      <c r="IY181" s="16"/>
      <c r="IZ181" s="16"/>
      <c r="JB181" s="3"/>
      <c r="JC181" s="3"/>
      <c r="JD181" s="6"/>
      <c r="JE181" s="8"/>
      <c r="JQ181" s="9"/>
      <c r="JS181" s="16"/>
      <c r="JT181" s="16"/>
      <c r="JV181" s="3"/>
      <c r="JW181" s="3"/>
      <c r="JX181" s="6"/>
      <c r="JY181" s="8"/>
      <c r="KK181" s="9"/>
      <c r="KM181" s="16"/>
      <c r="KN181" s="16"/>
      <c r="KP181" s="3"/>
      <c r="KQ181" s="3"/>
      <c r="KR181" s="6"/>
      <c r="KS181" s="8"/>
      <c r="LE181" s="9"/>
      <c r="LG181" s="16"/>
      <c r="LH181" s="16"/>
      <c r="LJ181" s="3"/>
      <c r="LK181" s="3"/>
      <c r="LL181" s="6"/>
      <c r="LM181" s="8"/>
      <c r="LY181" s="9"/>
      <c r="MA181" s="16"/>
      <c r="MB181" s="16"/>
      <c r="MD181" s="3"/>
      <c r="ME181" s="3"/>
      <c r="MF181" s="6"/>
      <c r="MG181" s="8"/>
      <c r="MS181" s="9"/>
      <c r="MU181" s="16"/>
      <c r="MV181" s="16"/>
      <c r="MX181" s="3"/>
      <c r="MY181" s="3"/>
      <c r="MZ181" s="6"/>
      <c r="NA181" s="8"/>
      <c r="NM181" s="9"/>
      <c r="NO181" s="16"/>
      <c r="NP181" s="16"/>
      <c r="NR181" s="3"/>
      <c r="NS181" s="3"/>
      <c r="NT181" s="6"/>
      <c r="NU181" s="8"/>
      <c r="OG181" s="9"/>
      <c r="OI181" s="16"/>
      <c r="OJ181" s="16"/>
      <c r="OL181" s="3"/>
      <c r="OM181" s="3"/>
      <c r="ON181" s="6"/>
      <c r="OO181" s="8"/>
      <c r="PA181" s="9"/>
      <c r="PC181" s="16"/>
      <c r="PD181" s="16"/>
    </row>
    <row r="182" spans="1:420" ht="187.2" x14ac:dyDescent="0.3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9" t="s">
        <v>8315</v>
      </c>
      <c r="R182" t="s">
        <v>8316</v>
      </c>
      <c r="S182" s="16">
        <v>42769.574999999997</v>
      </c>
      <c r="T182" s="16">
        <v>42790.574999999997</v>
      </c>
      <c r="V182" s="3"/>
      <c r="W182" s="3"/>
      <c r="X182" s="6"/>
      <c r="Y182" s="8"/>
      <c r="AK182" s="9"/>
      <c r="AM182" s="16"/>
      <c r="AN182" s="16"/>
      <c r="AP182" s="3"/>
      <c r="AQ182" s="3"/>
      <c r="AR182" s="6"/>
      <c r="AS182" s="8"/>
      <c r="BE182" s="9"/>
      <c r="BG182" s="16"/>
      <c r="BH182" s="16"/>
      <c r="BJ182" s="3"/>
      <c r="BK182" s="3"/>
      <c r="BL182" s="6"/>
      <c r="BM182" s="8"/>
      <c r="BY182" s="9"/>
      <c r="CA182" s="16"/>
      <c r="CB182" s="16"/>
      <c r="CD182" s="3"/>
      <c r="CE182" s="3"/>
      <c r="CF182" s="6"/>
      <c r="CG182" s="8"/>
      <c r="CS182" s="9"/>
      <c r="CU182" s="16"/>
      <c r="CV182" s="16"/>
      <c r="CX182" s="3"/>
      <c r="CY182" s="3"/>
      <c r="CZ182" s="6"/>
      <c r="DA182" s="8"/>
      <c r="DM182" s="9"/>
      <c r="DO182" s="16"/>
      <c r="DP182" s="16"/>
      <c r="DR182" s="3"/>
      <c r="DS182" s="3"/>
      <c r="DT182" s="6"/>
      <c r="DU182" s="8"/>
      <c r="EG182" s="9"/>
      <c r="EI182" s="16"/>
      <c r="EJ182" s="16"/>
      <c r="EL182" s="3"/>
      <c r="EM182" s="3"/>
      <c r="EN182" s="6"/>
      <c r="EO182" s="8"/>
      <c r="FA182" s="9"/>
      <c r="FC182" s="16"/>
      <c r="FD182" s="16"/>
      <c r="FF182" s="3"/>
      <c r="FG182" s="3"/>
      <c r="FH182" s="6"/>
      <c r="FI182" s="8"/>
      <c r="FU182" s="9"/>
      <c r="FW182" s="16"/>
      <c r="FX182" s="16"/>
      <c r="FZ182" s="3"/>
      <c r="GA182" s="3"/>
      <c r="GB182" s="6"/>
      <c r="GC182" s="8"/>
      <c r="GO182" s="9"/>
      <c r="GQ182" s="16"/>
      <c r="GR182" s="16"/>
      <c r="GT182" s="3"/>
      <c r="GU182" s="3"/>
      <c r="GV182" s="6"/>
      <c r="GW182" s="8"/>
      <c r="HI182" s="9"/>
      <c r="HK182" s="16"/>
      <c r="HL182" s="16"/>
      <c r="HN182" s="3"/>
      <c r="HO182" s="3"/>
      <c r="HP182" s="6"/>
      <c r="HQ182" s="8"/>
      <c r="IC182" s="9"/>
      <c r="IE182" s="16"/>
      <c r="IF182" s="16"/>
      <c r="IH182" s="3"/>
      <c r="II182" s="3"/>
      <c r="IJ182" s="6"/>
      <c r="IK182" s="8"/>
      <c r="IW182" s="9"/>
      <c r="IY182" s="16"/>
      <c r="IZ182" s="16"/>
      <c r="JB182" s="3"/>
      <c r="JC182" s="3"/>
      <c r="JD182" s="6"/>
      <c r="JE182" s="8"/>
      <c r="JQ182" s="9"/>
      <c r="JS182" s="16"/>
      <c r="JT182" s="16"/>
      <c r="JV182" s="3"/>
      <c r="JW182" s="3"/>
      <c r="JX182" s="6"/>
      <c r="JY182" s="8"/>
      <c r="KK182" s="9"/>
      <c r="KM182" s="16"/>
      <c r="KN182" s="16"/>
      <c r="KP182" s="3"/>
      <c r="KQ182" s="3"/>
      <c r="KR182" s="6"/>
      <c r="KS182" s="8"/>
      <c r="LE182" s="9"/>
      <c r="LG182" s="16"/>
      <c r="LH182" s="16"/>
      <c r="LJ182" s="3"/>
      <c r="LK182" s="3"/>
      <c r="LL182" s="6"/>
      <c r="LM182" s="8"/>
      <c r="LY182" s="9"/>
      <c r="MA182" s="16"/>
      <c r="MB182" s="16"/>
      <c r="MD182" s="3"/>
      <c r="ME182" s="3"/>
      <c r="MF182" s="6"/>
      <c r="MG182" s="8"/>
      <c r="MS182" s="9"/>
      <c r="MU182" s="16"/>
      <c r="MV182" s="16"/>
      <c r="MX182" s="3"/>
      <c r="MY182" s="3"/>
      <c r="MZ182" s="6"/>
      <c r="NA182" s="8"/>
      <c r="NM182" s="9"/>
      <c r="NO182" s="16"/>
      <c r="NP182" s="16"/>
      <c r="NR182" s="3"/>
      <c r="NS182" s="3"/>
      <c r="NT182" s="6"/>
      <c r="NU182" s="8"/>
      <c r="OG182" s="9"/>
      <c r="OI182" s="16"/>
      <c r="OJ182" s="16"/>
      <c r="OL182" s="3"/>
      <c r="OM182" s="3"/>
      <c r="ON182" s="6"/>
      <c r="OO182" s="8"/>
      <c r="PA182" s="9"/>
      <c r="PC182" s="16"/>
      <c r="PD182" s="16"/>
    </row>
    <row r="183" spans="1:420" ht="201.6" x14ac:dyDescent="0.3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9" t="s">
        <v>8315</v>
      </c>
      <c r="R183" t="s">
        <v>8316</v>
      </c>
      <c r="S183" s="16">
        <v>42549.665717592594</v>
      </c>
      <c r="T183" s="16">
        <v>42579.665717592594</v>
      </c>
      <c r="V183" s="3"/>
      <c r="W183" s="3"/>
      <c r="X183" s="6"/>
      <c r="Y183" s="8"/>
      <c r="AK183" s="9"/>
      <c r="AM183" s="16"/>
      <c r="AN183" s="16"/>
      <c r="AP183" s="3"/>
      <c r="AQ183" s="3"/>
      <c r="AR183" s="6"/>
      <c r="AS183" s="8"/>
      <c r="BE183" s="9"/>
      <c r="BG183" s="16"/>
      <c r="BH183" s="16"/>
      <c r="BJ183" s="3"/>
      <c r="BK183" s="3"/>
      <c r="BL183" s="6"/>
      <c r="BM183" s="8"/>
      <c r="BY183" s="9"/>
      <c r="CA183" s="16"/>
      <c r="CB183" s="16"/>
      <c r="CD183" s="3"/>
      <c r="CE183" s="3"/>
      <c r="CF183" s="6"/>
      <c r="CG183" s="8"/>
      <c r="CS183" s="9"/>
      <c r="CU183" s="16"/>
      <c r="CV183" s="16"/>
      <c r="CX183" s="3"/>
      <c r="CY183" s="3"/>
      <c r="CZ183" s="6"/>
      <c r="DA183" s="8"/>
      <c r="DM183" s="9"/>
      <c r="DO183" s="16"/>
      <c r="DP183" s="16"/>
      <c r="DR183" s="3"/>
      <c r="DS183" s="3"/>
      <c r="DT183" s="6"/>
      <c r="DU183" s="8"/>
      <c r="EG183" s="9"/>
      <c r="EI183" s="16"/>
      <c r="EJ183" s="16"/>
      <c r="EL183" s="3"/>
      <c r="EM183" s="3"/>
      <c r="EN183" s="6"/>
      <c r="EO183" s="8"/>
      <c r="FA183" s="9"/>
      <c r="FC183" s="16"/>
      <c r="FD183" s="16"/>
      <c r="FF183" s="3"/>
      <c r="FG183" s="3"/>
      <c r="FH183" s="6"/>
      <c r="FI183" s="8"/>
      <c r="FU183" s="9"/>
      <c r="FW183" s="16"/>
      <c r="FX183" s="16"/>
      <c r="FZ183" s="3"/>
      <c r="GA183" s="3"/>
      <c r="GB183" s="6"/>
      <c r="GC183" s="8"/>
      <c r="GO183" s="9"/>
      <c r="GQ183" s="16"/>
      <c r="GR183" s="16"/>
      <c r="GT183" s="3"/>
      <c r="GU183" s="3"/>
      <c r="GV183" s="6"/>
      <c r="GW183" s="8"/>
      <c r="HI183" s="9"/>
      <c r="HK183" s="16"/>
      <c r="HL183" s="16"/>
      <c r="HN183" s="3"/>
      <c r="HO183" s="3"/>
      <c r="HP183" s="6"/>
      <c r="HQ183" s="8"/>
      <c r="IC183" s="9"/>
      <c r="IE183" s="16"/>
      <c r="IF183" s="16"/>
      <c r="IH183" s="3"/>
      <c r="II183" s="3"/>
      <c r="IJ183" s="6"/>
      <c r="IK183" s="8"/>
      <c r="IW183" s="9"/>
      <c r="IY183" s="16"/>
      <c r="IZ183" s="16"/>
      <c r="JB183" s="3"/>
      <c r="JC183" s="3"/>
      <c r="JD183" s="6"/>
      <c r="JE183" s="8"/>
      <c r="JQ183" s="9"/>
      <c r="JS183" s="16"/>
      <c r="JT183" s="16"/>
      <c r="JV183" s="3"/>
      <c r="JW183" s="3"/>
      <c r="JX183" s="6"/>
      <c r="JY183" s="8"/>
      <c r="KK183" s="9"/>
      <c r="KM183" s="16"/>
      <c r="KN183" s="16"/>
      <c r="KP183" s="3"/>
      <c r="KQ183" s="3"/>
      <c r="KR183" s="6"/>
      <c r="KS183" s="8"/>
      <c r="LE183" s="9"/>
      <c r="LG183" s="16"/>
      <c r="LH183" s="16"/>
      <c r="LJ183" s="3"/>
      <c r="LK183" s="3"/>
      <c r="LL183" s="6"/>
      <c r="LM183" s="8"/>
      <c r="LY183" s="9"/>
      <c r="MA183" s="16"/>
      <c r="MB183" s="16"/>
      <c r="MD183" s="3"/>
      <c r="ME183" s="3"/>
      <c r="MF183" s="6"/>
      <c r="MG183" s="8"/>
      <c r="MS183" s="9"/>
      <c r="MU183" s="16"/>
      <c r="MV183" s="16"/>
      <c r="MX183" s="3"/>
      <c r="MY183" s="3"/>
      <c r="MZ183" s="6"/>
      <c r="NA183" s="8"/>
      <c r="NM183" s="9"/>
      <c r="NO183" s="16"/>
      <c r="NP183" s="16"/>
      <c r="NR183" s="3"/>
      <c r="NS183" s="3"/>
      <c r="NT183" s="6"/>
      <c r="NU183" s="8"/>
      <c r="OG183" s="9"/>
      <c r="OI183" s="16"/>
      <c r="OJ183" s="16"/>
      <c r="OL183" s="3"/>
      <c r="OM183" s="3"/>
      <c r="ON183" s="6"/>
      <c r="OO183" s="8"/>
      <c r="PA183" s="9"/>
      <c r="PC183" s="16"/>
      <c r="PD183" s="16"/>
    </row>
    <row r="184" spans="1:420" ht="259.2" x14ac:dyDescent="0.3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9" t="s">
        <v>8315</v>
      </c>
      <c r="R184" t="s">
        <v>8316</v>
      </c>
      <c r="S184" s="16">
        <v>42685.974004629628</v>
      </c>
      <c r="T184" s="16">
        <v>42710.974004629628</v>
      </c>
      <c r="V184" s="3"/>
      <c r="W184" s="3"/>
      <c r="X184" s="6"/>
      <c r="Y184" s="8"/>
      <c r="AK184" s="9"/>
      <c r="AM184" s="16"/>
      <c r="AN184" s="16"/>
      <c r="AP184" s="3"/>
      <c r="AQ184" s="3"/>
      <c r="AR184" s="6"/>
      <c r="AS184" s="8"/>
      <c r="BE184" s="9"/>
      <c r="BG184" s="16"/>
      <c r="BH184" s="16"/>
      <c r="BJ184" s="3"/>
      <c r="BK184" s="3"/>
      <c r="BL184" s="6"/>
      <c r="BM184" s="8"/>
      <c r="BY184" s="9"/>
      <c r="CA184" s="16"/>
      <c r="CB184" s="16"/>
      <c r="CD184" s="3"/>
      <c r="CE184" s="3"/>
      <c r="CF184" s="6"/>
      <c r="CG184" s="8"/>
      <c r="CS184" s="9"/>
      <c r="CU184" s="16"/>
      <c r="CV184" s="16"/>
      <c r="CX184" s="3"/>
      <c r="CY184" s="3"/>
      <c r="CZ184" s="6"/>
      <c r="DA184" s="8"/>
      <c r="DM184" s="9"/>
      <c r="DO184" s="16"/>
      <c r="DP184" s="16"/>
      <c r="DR184" s="3"/>
      <c r="DS184" s="3"/>
      <c r="DT184" s="6"/>
      <c r="DU184" s="8"/>
      <c r="EG184" s="9"/>
      <c r="EI184" s="16"/>
      <c r="EJ184" s="16"/>
      <c r="EL184" s="3"/>
      <c r="EM184" s="3"/>
      <c r="EN184" s="6"/>
      <c r="EO184" s="8"/>
      <c r="FA184" s="9"/>
      <c r="FC184" s="16"/>
      <c r="FD184" s="16"/>
      <c r="FF184" s="3"/>
      <c r="FG184" s="3"/>
      <c r="FH184" s="6"/>
      <c r="FI184" s="8"/>
      <c r="FU184" s="9"/>
      <c r="FW184" s="16"/>
      <c r="FX184" s="16"/>
      <c r="FZ184" s="3"/>
      <c r="GA184" s="3"/>
      <c r="GB184" s="6"/>
      <c r="GC184" s="8"/>
      <c r="GO184" s="9"/>
      <c r="GQ184" s="16"/>
      <c r="GR184" s="16"/>
      <c r="GT184" s="3"/>
      <c r="GU184" s="3"/>
      <c r="GV184" s="6"/>
      <c r="GW184" s="8"/>
      <c r="HI184" s="9"/>
      <c r="HK184" s="16"/>
      <c r="HL184" s="16"/>
      <c r="HN184" s="3"/>
      <c r="HO184" s="3"/>
      <c r="HP184" s="6"/>
      <c r="HQ184" s="8"/>
      <c r="IC184" s="9"/>
      <c r="IE184" s="16"/>
      <c r="IF184" s="16"/>
      <c r="IH184" s="3"/>
      <c r="II184" s="3"/>
      <c r="IJ184" s="6"/>
      <c r="IK184" s="8"/>
      <c r="IW184" s="9"/>
      <c r="IY184" s="16"/>
      <c r="IZ184" s="16"/>
      <c r="JB184" s="3"/>
      <c r="JC184" s="3"/>
      <c r="JD184" s="6"/>
      <c r="JE184" s="8"/>
      <c r="JQ184" s="9"/>
      <c r="JS184" s="16"/>
      <c r="JT184" s="16"/>
      <c r="JV184" s="3"/>
      <c r="JW184" s="3"/>
      <c r="JX184" s="6"/>
      <c r="JY184" s="8"/>
      <c r="KK184" s="9"/>
      <c r="KM184" s="16"/>
      <c r="KN184" s="16"/>
      <c r="KP184" s="3"/>
      <c r="KQ184" s="3"/>
      <c r="KR184" s="6"/>
      <c r="KS184" s="8"/>
      <c r="LE184" s="9"/>
      <c r="LG184" s="16"/>
      <c r="LH184" s="16"/>
      <c r="LJ184" s="3"/>
      <c r="LK184" s="3"/>
      <c r="LL184" s="6"/>
      <c r="LM184" s="8"/>
      <c r="LY184" s="9"/>
      <c r="MA184" s="16"/>
      <c r="MB184" s="16"/>
      <c r="MD184" s="3"/>
      <c r="ME184" s="3"/>
      <c r="MF184" s="6"/>
      <c r="MG184" s="8"/>
      <c r="MS184" s="9"/>
      <c r="MU184" s="16"/>
      <c r="MV184" s="16"/>
      <c r="MX184" s="3"/>
      <c r="MY184" s="3"/>
      <c r="MZ184" s="6"/>
      <c r="NA184" s="8"/>
      <c r="NM184" s="9"/>
      <c r="NO184" s="16"/>
      <c r="NP184" s="16"/>
      <c r="NR184" s="3"/>
      <c r="NS184" s="3"/>
      <c r="NT184" s="6"/>
      <c r="NU184" s="8"/>
      <c r="OG184" s="9"/>
      <c r="OI184" s="16"/>
      <c r="OJ184" s="16"/>
      <c r="OL184" s="3"/>
      <c r="OM184" s="3"/>
      <c r="ON184" s="6"/>
      <c r="OO184" s="8"/>
      <c r="PA184" s="9"/>
      <c r="PC184" s="16"/>
      <c r="PD184" s="16"/>
    </row>
    <row r="185" spans="1:420" ht="187.2" x14ac:dyDescent="0.3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9" t="s">
        <v>8315</v>
      </c>
      <c r="R185" t="s">
        <v>8316</v>
      </c>
      <c r="S185" s="16">
        <v>42062.296412037031</v>
      </c>
      <c r="T185" s="16">
        <v>42095.207638888889</v>
      </c>
      <c r="V185" s="3"/>
      <c r="W185" s="3"/>
      <c r="X185" s="6"/>
      <c r="Y185" s="8"/>
      <c r="AK185" s="9"/>
      <c r="AM185" s="16"/>
      <c r="AN185" s="16"/>
      <c r="AP185" s="3"/>
      <c r="AQ185" s="3"/>
      <c r="AR185" s="6"/>
      <c r="AS185" s="8"/>
      <c r="BE185" s="9"/>
      <c r="BG185" s="16"/>
      <c r="BH185" s="16"/>
      <c r="BJ185" s="3"/>
      <c r="BK185" s="3"/>
      <c r="BL185" s="6"/>
      <c r="BM185" s="8"/>
      <c r="BY185" s="9"/>
      <c r="CA185" s="16"/>
      <c r="CB185" s="16"/>
      <c r="CD185" s="3"/>
      <c r="CE185" s="3"/>
      <c r="CF185" s="6"/>
      <c r="CG185" s="8"/>
      <c r="CS185" s="9"/>
      <c r="CU185" s="16"/>
      <c r="CV185" s="16"/>
      <c r="CX185" s="3"/>
      <c r="CY185" s="3"/>
      <c r="CZ185" s="6"/>
      <c r="DA185" s="8"/>
      <c r="DM185" s="9"/>
      <c r="DO185" s="16"/>
      <c r="DP185" s="16"/>
      <c r="DR185" s="3"/>
      <c r="DS185" s="3"/>
      <c r="DT185" s="6"/>
      <c r="DU185" s="8"/>
      <c r="EG185" s="9"/>
      <c r="EI185" s="16"/>
      <c r="EJ185" s="16"/>
      <c r="EL185" s="3"/>
      <c r="EM185" s="3"/>
      <c r="EN185" s="6"/>
      <c r="EO185" s="8"/>
      <c r="FA185" s="9"/>
      <c r="FC185" s="16"/>
      <c r="FD185" s="16"/>
      <c r="FF185" s="3"/>
      <c r="FG185" s="3"/>
      <c r="FH185" s="6"/>
      <c r="FI185" s="8"/>
      <c r="FU185" s="9"/>
      <c r="FW185" s="16"/>
      <c r="FX185" s="16"/>
      <c r="FZ185" s="3"/>
      <c r="GA185" s="3"/>
      <c r="GB185" s="6"/>
      <c r="GC185" s="8"/>
      <c r="GO185" s="9"/>
      <c r="GQ185" s="16"/>
      <c r="GR185" s="16"/>
      <c r="GT185" s="3"/>
      <c r="GU185" s="3"/>
      <c r="GV185" s="6"/>
      <c r="GW185" s="8"/>
      <c r="HI185" s="9"/>
      <c r="HK185" s="16"/>
      <c r="HL185" s="16"/>
      <c r="HN185" s="3"/>
      <c r="HO185" s="3"/>
      <c r="HP185" s="6"/>
      <c r="HQ185" s="8"/>
      <c r="IC185" s="9"/>
      <c r="IE185" s="16"/>
      <c r="IF185" s="16"/>
      <c r="IH185" s="3"/>
      <c r="II185" s="3"/>
      <c r="IJ185" s="6"/>
      <c r="IK185" s="8"/>
      <c r="IW185" s="9"/>
      <c r="IY185" s="16"/>
      <c r="IZ185" s="16"/>
      <c r="JB185" s="3"/>
      <c r="JC185" s="3"/>
      <c r="JD185" s="6"/>
      <c r="JE185" s="8"/>
      <c r="JQ185" s="9"/>
      <c r="JS185" s="16"/>
      <c r="JT185" s="16"/>
      <c r="JV185" s="3"/>
      <c r="JW185" s="3"/>
      <c r="JX185" s="6"/>
      <c r="JY185" s="8"/>
      <c r="KK185" s="9"/>
      <c r="KM185" s="16"/>
      <c r="KN185" s="16"/>
      <c r="KP185" s="3"/>
      <c r="KQ185" s="3"/>
      <c r="KR185" s="6"/>
      <c r="KS185" s="8"/>
      <c r="LE185" s="9"/>
      <c r="LG185" s="16"/>
      <c r="LH185" s="16"/>
      <c r="LJ185" s="3"/>
      <c r="LK185" s="3"/>
      <c r="LL185" s="6"/>
      <c r="LM185" s="8"/>
      <c r="LY185" s="9"/>
      <c r="MA185" s="16"/>
      <c r="MB185" s="16"/>
      <c r="MD185" s="3"/>
      <c r="ME185" s="3"/>
      <c r="MF185" s="6"/>
      <c r="MG185" s="8"/>
      <c r="MS185" s="9"/>
      <c r="MU185" s="16"/>
      <c r="MV185" s="16"/>
      <c r="MX185" s="3"/>
      <c r="MY185" s="3"/>
      <c r="MZ185" s="6"/>
      <c r="NA185" s="8"/>
      <c r="NM185" s="9"/>
      <c r="NO185" s="16"/>
      <c r="NP185" s="16"/>
      <c r="NR185" s="3"/>
      <c r="NS185" s="3"/>
      <c r="NT185" s="6"/>
      <c r="NU185" s="8"/>
      <c r="OG185" s="9"/>
      <c r="OI185" s="16"/>
      <c r="OJ185" s="16"/>
      <c r="OL185" s="3"/>
      <c r="OM185" s="3"/>
      <c r="ON185" s="6"/>
      <c r="OO185" s="8"/>
      <c r="PA185" s="9"/>
      <c r="PC185" s="16"/>
      <c r="PD185" s="16"/>
    </row>
    <row r="186" spans="1:420" ht="244.8" x14ac:dyDescent="0.3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9" t="s">
        <v>8315</v>
      </c>
      <c r="R186" t="s">
        <v>8316</v>
      </c>
      <c r="S186" s="16">
        <v>41851.200150462959</v>
      </c>
      <c r="T186" s="16">
        <v>41881.200150462959</v>
      </c>
      <c r="V186" s="3"/>
      <c r="W186" s="3"/>
      <c r="X186" s="6"/>
      <c r="Y186" s="8"/>
      <c r="AK186" s="9"/>
      <c r="AM186" s="16"/>
      <c r="AN186" s="16"/>
      <c r="AP186" s="3"/>
      <c r="AQ186" s="3"/>
      <c r="AR186" s="6"/>
      <c r="AS186" s="8"/>
      <c r="BE186" s="9"/>
      <c r="BG186" s="16"/>
      <c r="BH186" s="16"/>
      <c r="BJ186" s="3"/>
      <c r="BK186" s="3"/>
      <c r="BL186" s="6"/>
      <c r="BM186" s="8"/>
      <c r="BY186" s="9"/>
      <c r="CA186" s="16"/>
      <c r="CB186" s="16"/>
      <c r="CD186" s="3"/>
      <c r="CE186" s="3"/>
      <c r="CF186" s="6"/>
      <c r="CG186" s="8"/>
      <c r="CS186" s="9"/>
      <c r="CU186" s="16"/>
      <c r="CV186" s="16"/>
      <c r="CX186" s="3"/>
      <c r="CY186" s="3"/>
      <c r="CZ186" s="6"/>
      <c r="DA186" s="8"/>
      <c r="DM186" s="9"/>
      <c r="DO186" s="16"/>
      <c r="DP186" s="16"/>
      <c r="DR186" s="3"/>
      <c r="DS186" s="3"/>
      <c r="DT186" s="6"/>
      <c r="DU186" s="8"/>
      <c r="EG186" s="9"/>
      <c r="EI186" s="16"/>
      <c r="EJ186" s="16"/>
      <c r="EL186" s="3"/>
      <c r="EM186" s="3"/>
      <c r="EN186" s="6"/>
      <c r="EO186" s="8"/>
      <c r="FA186" s="9"/>
      <c r="FC186" s="16"/>
      <c r="FD186" s="16"/>
      <c r="FF186" s="3"/>
      <c r="FG186" s="3"/>
      <c r="FH186" s="6"/>
      <c r="FI186" s="8"/>
      <c r="FU186" s="9"/>
      <c r="FW186" s="16"/>
      <c r="FX186" s="16"/>
      <c r="FZ186" s="3"/>
      <c r="GA186" s="3"/>
      <c r="GB186" s="6"/>
      <c r="GC186" s="8"/>
      <c r="GO186" s="9"/>
      <c r="GQ186" s="16"/>
      <c r="GR186" s="16"/>
      <c r="GT186" s="3"/>
      <c r="GU186" s="3"/>
      <c r="GV186" s="6"/>
      <c r="GW186" s="8"/>
      <c r="HI186" s="9"/>
      <c r="HK186" s="16"/>
      <c r="HL186" s="16"/>
      <c r="HN186" s="3"/>
      <c r="HO186" s="3"/>
      <c r="HP186" s="6"/>
      <c r="HQ186" s="8"/>
      <c r="IC186" s="9"/>
      <c r="IE186" s="16"/>
      <c r="IF186" s="16"/>
      <c r="IH186" s="3"/>
      <c r="II186" s="3"/>
      <c r="IJ186" s="6"/>
      <c r="IK186" s="8"/>
      <c r="IW186" s="9"/>
      <c r="IY186" s="16"/>
      <c r="IZ186" s="16"/>
      <c r="JB186" s="3"/>
      <c r="JC186" s="3"/>
      <c r="JD186" s="6"/>
      <c r="JE186" s="8"/>
      <c r="JQ186" s="9"/>
      <c r="JS186" s="16"/>
      <c r="JT186" s="16"/>
      <c r="JV186" s="3"/>
      <c r="JW186" s="3"/>
      <c r="JX186" s="6"/>
      <c r="JY186" s="8"/>
      <c r="KK186" s="9"/>
      <c r="KM186" s="16"/>
      <c r="KN186" s="16"/>
      <c r="KP186" s="3"/>
      <c r="KQ186" s="3"/>
      <c r="KR186" s="6"/>
      <c r="KS186" s="8"/>
      <c r="LE186" s="9"/>
      <c r="LG186" s="16"/>
      <c r="LH186" s="16"/>
      <c r="LJ186" s="3"/>
      <c r="LK186" s="3"/>
      <c r="LL186" s="6"/>
      <c r="LM186" s="8"/>
      <c r="LY186" s="9"/>
      <c r="MA186" s="16"/>
      <c r="MB186" s="16"/>
      <c r="MD186" s="3"/>
      <c r="ME186" s="3"/>
      <c r="MF186" s="6"/>
      <c r="MG186" s="8"/>
      <c r="MS186" s="9"/>
      <c r="MU186" s="16"/>
      <c r="MV186" s="16"/>
      <c r="MX186" s="3"/>
      <c r="MY186" s="3"/>
      <c r="MZ186" s="6"/>
      <c r="NA186" s="8"/>
      <c r="NM186" s="9"/>
      <c r="NO186" s="16"/>
      <c r="NP186" s="16"/>
      <c r="NR186" s="3"/>
      <c r="NS186" s="3"/>
      <c r="NT186" s="6"/>
      <c r="NU186" s="8"/>
      <c r="OG186" s="9"/>
      <c r="OI186" s="16"/>
      <c r="OJ186" s="16"/>
      <c r="OL186" s="3"/>
      <c r="OM186" s="3"/>
      <c r="ON186" s="6"/>
      <c r="OO186" s="8"/>
      <c r="PA186" s="9"/>
      <c r="PC186" s="16"/>
      <c r="PD186" s="16"/>
    </row>
    <row r="187" spans="1:420" ht="244.8" x14ac:dyDescent="0.3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9" t="s">
        <v>8315</v>
      </c>
      <c r="R187" t="s">
        <v>8316</v>
      </c>
      <c r="S187" s="16">
        <v>42053.106111111112</v>
      </c>
      <c r="T187" s="16">
        <v>42112.025694444441</v>
      </c>
      <c r="V187" s="3"/>
      <c r="W187" s="3"/>
      <c r="X187" s="6"/>
      <c r="Y187" s="8"/>
      <c r="AK187" s="9"/>
      <c r="AM187" s="16"/>
      <c r="AN187" s="16"/>
      <c r="AP187" s="3"/>
      <c r="AQ187" s="3"/>
      <c r="AR187" s="6"/>
      <c r="AS187" s="8"/>
      <c r="BE187" s="9"/>
      <c r="BG187" s="16"/>
      <c r="BH187" s="16"/>
      <c r="BJ187" s="3"/>
      <c r="BK187" s="3"/>
      <c r="BL187" s="6"/>
      <c r="BM187" s="8"/>
      <c r="BY187" s="9"/>
      <c r="CA187" s="16"/>
      <c r="CB187" s="16"/>
      <c r="CD187" s="3"/>
      <c r="CE187" s="3"/>
      <c r="CF187" s="6"/>
      <c r="CG187" s="8"/>
      <c r="CS187" s="9"/>
      <c r="CU187" s="16"/>
      <c r="CV187" s="16"/>
      <c r="CX187" s="3"/>
      <c r="CY187" s="3"/>
      <c r="CZ187" s="6"/>
      <c r="DA187" s="8"/>
      <c r="DM187" s="9"/>
      <c r="DO187" s="16"/>
      <c r="DP187" s="16"/>
      <c r="DR187" s="3"/>
      <c r="DS187" s="3"/>
      <c r="DT187" s="6"/>
      <c r="DU187" s="8"/>
      <c r="EG187" s="9"/>
      <c r="EI187" s="16"/>
      <c r="EJ187" s="16"/>
      <c r="EL187" s="3"/>
      <c r="EM187" s="3"/>
      <c r="EN187" s="6"/>
      <c r="EO187" s="8"/>
      <c r="FA187" s="9"/>
      <c r="FC187" s="16"/>
      <c r="FD187" s="16"/>
      <c r="FF187" s="3"/>
      <c r="FG187" s="3"/>
      <c r="FH187" s="6"/>
      <c r="FI187" s="8"/>
      <c r="FU187" s="9"/>
      <c r="FW187" s="16"/>
      <c r="FX187" s="16"/>
      <c r="FZ187" s="3"/>
      <c r="GA187" s="3"/>
      <c r="GB187" s="6"/>
      <c r="GC187" s="8"/>
      <c r="GO187" s="9"/>
      <c r="GQ187" s="16"/>
      <c r="GR187" s="16"/>
      <c r="GT187" s="3"/>
      <c r="GU187" s="3"/>
      <c r="GV187" s="6"/>
      <c r="GW187" s="8"/>
      <c r="HI187" s="9"/>
      <c r="HK187" s="16"/>
      <c r="HL187" s="16"/>
      <c r="HN187" s="3"/>
      <c r="HO187" s="3"/>
      <c r="HP187" s="6"/>
      <c r="HQ187" s="8"/>
      <c r="IC187" s="9"/>
      <c r="IE187" s="16"/>
      <c r="IF187" s="16"/>
      <c r="IH187" s="3"/>
      <c r="II187" s="3"/>
      <c r="IJ187" s="6"/>
      <c r="IK187" s="8"/>
      <c r="IW187" s="9"/>
      <c r="IY187" s="16"/>
      <c r="IZ187" s="16"/>
      <c r="JB187" s="3"/>
      <c r="JC187" s="3"/>
      <c r="JD187" s="6"/>
      <c r="JE187" s="8"/>
      <c r="JQ187" s="9"/>
      <c r="JS187" s="16"/>
      <c r="JT187" s="16"/>
      <c r="JV187" s="3"/>
      <c r="JW187" s="3"/>
      <c r="JX187" s="6"/>
      <c r="JY187" s="8"/>
      <c r="KK187" s="9"/>
      <c r="KM187" s="16"/>
      <c r="KN187" s="16"/>
      <c r="KP187" s="3"/>
      <c r="KQ187" s="3"/>
      <c r="KR187" s="6"/>
      <c r="KS187" s="8"/>
      <c r="LE187" s="9"/>
      <c r="LG187" s="16"/>
      <c r="LH187" s="16"/>
      <c r="LJ187" s="3"/>
      <c r="LK187" s="3"/>
      <c r="LL187" s="6"/>
      <c r="LM187" s="8"/>
      <c r="LY187" s="9"/>
      <c r="MA187" s="16"/>
      <c r="MB187" s="16"/>
      <c r="MD187" s="3"/>
      <c r="ME187" s="3"/>
      <c r="MF187" s="6"/>
      <c r="MG187" s="8"/>
      <c r="MS187" s="9"/>
      <c r="MU187" s="16"/>
      <c r="MV187" s="16"/>
      <c r="MX187" s="3"/>
      <c r="MY187" s="3"/>
      <c r="MZ187" s="6"/>
      <c r="NA187" s="8"/>
      <c r="NM187" s="9"/>
      <c r="NO187" s="16"/>
      <c r="NP187" s="16"/>
      <c r="NR187" s="3"/>
      <c r="NS187" s="3"/>
      <c r="NT187" s="6"/>
      <c r="NU187" s="8"/>
      <c r="OG187" s="9"/>
      <c r="OI187" s="16"/>
      <c r="OJ187" s="16"/>
      <c r="OL187" s="3"/>
      <c r="OM187" s="3"/>
      <c r="ON187" s="6"/>
      <c r="OO187" s="8"/>
      <c r="PA187" s="9"/>
      <c r="PC187" s="16"/>
      <c r="PD187" s="16"/>
    </row>
    <row r="188" spans="1:420" ht="216" x14ac:dyDescent="0.3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9" t="s">
        <v>8315</v>
      </c>
      <c r="R188" t="s">
        <v>8316</v>
      </c>
      <c r="S188" s="16">
        <v>42054.024421296301</v>
      </c>
      <c r="T188" s="16">
        <v>42061.024421296301</v>
      </c>
      <c r="V188" s="3"/>
      <c r="W188" s="3"/>
      <c r="X188" s="6"/>
      <c r="Y188" s="8"/>
      <c r="AK188" s="9"/>
      <c r="AM188" s="16"/>
      <c r="AN188" s="16"/>
      <c r="AP188" s="3"/>
      <c r="AQ188" s="3"/>
      <c r="AR188" s="6"/>
      <c r="AS188" s="8"/>
      <c r="BE188" s="9"/>
      <c r="BG188" s="16"/>
      <c r="BH188" s="16"/>
      <c r="BJ188" s="3"/>
      <c r="BK188" s="3"/>
      <c r="BL188" s="6"/>
      <c r="BM188" s="8"/>
      <c r="BY188" s="9"/>
      <c r="CA188" s="16"/>
      <c r="CB188" s="16"/>
      <c r="CD188" s="3"/>
      <c r="CE188" s="3"/>
      <c r="CF188" s="6"/>
      <c r="CG188" s="8"/>
      <c r="CS188" s="9"/>
      <c r="CU188" s="16"/>
      <c r="CV188" s="16"/>
      <c r="CX188" s="3"/>
      <c r="CY188" s="3"/>
      <c r="CZ188" s="6"/>
      <c r="DA188" s="8"/>
      <c r="DM188" s="9"/>
      <c r="DO188" s="16"/>
      <c r="DP188" s="16"/>
      <c r="DR188" s="3"/>
      <c r="DS188" s="3"/>
      <c r="DT188" s="6"/>
      <c r="DU188" s="8"/>
      <c r="EG188" s="9"/>
      <c r="EI188" s="16"/>
      <c r="EJ188" s="16"/>
      <c r="EL188" s="3"/>
      <c r="EM188" s="3"/>
      <c r="EN188" s="6"/>
      <c r="EO188" s="8"/>
      <c r="FA188" s="9"/>
      <c r="FC188" s="16"/>
      <c r="FD188" s="16"/>
      <c r="FF188" s="3"/>
      <c r="FG188" s="3"/>
      <c r="FH188" s="6"/>
      <c r="FI188" s="8"/>
      <c r="FU188" s="9"/>
      <c r="FW188" s="16"/>
      <c r="FX188" s="16"/>
      <c r="FZ188" s="3"/>
      <c r="GA188" s="3"/>
      <c r="GB188" s="6"/>
      <c r="GC188" s="8"/>
      <c r="GO188" s="9"/>
      <c r="GQ188" s="16"/>
      <c r="GR188" s="16"/>
      <c r="GT188" s="3"/>
      <c r="GU188" s="3"/>
      <c r="GV188" s="6"/>
      <c r="GW188" s="8"/>
      <c r="HI188" s="9"/>
      <c r="HK188" s="16"/>
      <c r="HL188" s="16"/>
      <c r="HN188" s="3"/>
      <c r="HO188" s="3"/>
      <c r="HP188" s="6"/>
      <c r="HQ188" s="8"/>
      <c r="IC188" s="9"/>
      <c r="IE188" s="16"/>
      <c r="IF188" s="16"/>
      <c r="IH188" s="3"/>
      <c r="II188" s="3"/>
      <c r="IJ188" s="6"/>
      <c r="IK188" s="8"/>
      <c r="IW188" s="9"/>
      <c r="IY188" s="16"/>
      <c r="IZ188" s="16"/>
      <c r="JB188" s="3"/>
      <c r="JC188" s="3"/>
      <c r="JD188" s="6"/>
      <c r="JE188" s="8"/>
      <c r="JQ188" s="9"/>
      <c r="JS188" s="16"/>
      <c r="JT188" s="16"/>
      <c r="JV188" s="3"/>
      <c r="JW188" s="3"/>
      <c r="JX188" s="6"/>
      <c r="JY188" s="8"/>
      <c r="KK188" s="9"/>
      <c r="KM188" s="16"/>
      <c r="KN188" s="16"/>
      <c r="KP188" s="3"/>
      <c r="KQ188" s="3"/>
      <c r="KR188" s="6"/>
      <c r="KS188" s="8"/>
      <c r="LE188" s="9"/>
      <c r="LG188" s="16"/>
      <c r="LH188" s="16"/>
      <c r="LJ188" s="3"/>
      <c r="LK188" s="3"/>
      <c r="LL188" s="6"/>
      <c r="LM188" s="8"/>
      <c r="LY188" s="9"/>
      <c r="MA188" s="16"/>
      <c r="MB188" s="16"/>
      <c r="MD188" s="3"/>
      <c r="ME188" s="3"/>
      <c r="MF188" s="6"/>
      <c r="MG188" s="8"/>
      <c r="MS188" s="9"/>
      <c r="MU188" s="16"/>
      <c r="MV188" s="16"/>
      <c r="MX188" s="3"/>
      <c r="MY188" s="3"/>
      <c r="MZ188" s="6"/>
      <c r="NA188" s="8"/>
      <c r="NM188" s="9"/>
      <c r="NO188" s="16"/>
      <c r="NP188" s="16"/>
      <c r="NR188" s="3"/>
      <c r="NS188" s="3"/>
      <c r="NT188" s="6"/>
      <c r="NU188" s="8"/>
      <c r="OG188" s="9"/>
      <c r="OI188" s="16"/>
      <c r="OJ188" s="16"/>
      <c r="OL188" s="3"/>
      <c r="OM188" s="3"/>
      <c r="ON188" s="6"/>
      <c r="OO188" s="8"/>
      <c r="PA188" s="9"/>
      <c r="PC188" s="16"/>
      <c r="PD188" s="16"/>
    </row>
    <row r="189" spans="1:420" ht="259.2" x14ac:dyDescent="0.3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9" t="s">
        <v>8315</v>
      </c>
      <c r="R189" t="s">
        <v>8316</v>
      </c>
      <c r="S189" s="16">
        <v>42466.558796296296</v>
      </c>
      <c r="T189" s="16">
        <v>42490.165972222225</v>
      </c>
      <c r="V189" s="3"/>
      <c r="W189" s="3"/>
      <c r="X189" s="6"/>
      <c r="Y189" s="8"/>
      <c r="AK189" s="9"/>
      <c r="AM189" s="16"/>
      <c r="AN189" s="16"/>
      <c r="AP189" s="3"/>
      <c r="AQ189" s="3"/>
      <c r="AR189" s="6"/>
      <c r="AS189" s="8"/>
      <c r="BE189" s="9"/>
      <c r="BG189" s="16"/>
      <c r="BH189" s="16"/>
      <c r="BJ189" s="3"/>
      <c r="BK189" s="3"/>
      <c r="BL189" s="6"/>
      <c r="BM189" s="8"/>
      <c r="BY189" s="9"/>
      <c r="CA189" s="16"/>
      <c r="CB189" s="16"/>
      <c r="CD189" s="3"/>
      <c r="CE189" s="3"/>
      <c r="CF189" s="6"/>
      <c r="CG189" s="8"/>
      <c r="CS189" s="9"/>
      <c r="CU189" s="16"/>
      <c r="CV189" s="16"/>
      <c r="CX189" s="3"/>
      <c r="CY189" s="3"/>
      <c r="CZ189" s="6"/>
      <c r="DA189" s="8"/>
      <c r="DM189" s="9"/>
      <c r="DO189" s="16"/>
      <c r="DP189" s="16"/>
      <c r="DR189" s="3"/>
      <c r="DS189" s="3"/>
      <c r="DT189" s="6"/>
      <c r="DU189" s="8"/>
      <c r="EG189" s="9"/>
      <c r="EI189" s="16"/>
      <c r="EJ189" s="16"/>
      <c r="EL189" s="3"/>
      <c r="EM189" s="3"/>
      <c r="EN189" s="6"/>
      <c r="EO189" s="8"/>
      <c r="FA189" s="9"/>
      <c r="FC189" s="16"/>
      <c r="FD189" s="16"/>
      <c r="FF189" s="3"/>
      <c r="FG189" s="3"/>
      <c r="FH189" s="6"/>
      <c r="FI189" s="8"/>
      <c r="FU189" s="9"/>
      <c r="FW189" s="16"/>
      <c r="FX189" s="16"/>
      <c r="FZ189" s="3"/>
      <c r="GA189" s="3"/>
      <c r="GB189" s="6"/>
      <c r="GC189" s="8"/>
      <c r="GO189" s="9"/>
      <c r="GQ189" s="16"/>
      <c r="GR189" s="16"/>
      <c r="GT189" s="3"/>
      <c r="GU189" s="3"/>
      <c r="GV189" s="6"/>
      <c r="GW189" s="8"/>
      <c r="HI189" s="9"/>
      <c r="HK189" s="16"/>
      <c r="HL189" s="16"/>
      <c r="HN189" s="3"/>
      <c r="HO189" s="3"/>
      <c r="HP189" s="6"/>
      <c r="HQ189" s="8"/>
      <c r="IC189" s="9"/>
      <c r="IE189" s="16"/>
      <c r="IF189" s="16"/>
      <c r="IH189" s="3"/>
      <c r="II189" s="3"/>
      <c r="IJ189" s="6"/>
      <c r="IK189" s="8"/>
      <c r="IW189" s="9"/>
      <c r="IY189" s="16"/>
      <c r="IZ189" s="16"/>
      <c r="JB189" s="3"/>
      <c r="JC189" s="3"/>
      <c r="JD189" s="6"/>
      <c r="JE189" s="8"/>
      <c r="JQ189" s="9"/>
      <c r="JS189" s="16"/>
      <c r="JT189" s="16"/>
      <c r="JV189" s="3"/>
      <c r="JW189" s="3"/>
      <c r="JX189" s="6"/>
      <c r="JY189" s="8"/>
      <c r="KK189" s="9"/>
      <c r="KM189" s="16"/>
      <c r="KN189" s="16"/>
      <c r="KP189" s="3"/>
      <c r="KQ189" s="3"/>
      <c r="KR189" s="6"/>
      <c r="KS189" s="8"/>
      <c r="LE189" s="9"/>
      <c r="LG189" s="16"/>
      <c r="LH189" s="16"/>
      <c r="LJ189" s="3"/>
      <c r="LK189" s="3"/>
      <c r="LL189" s="6"/>
      <c r="LM189" s="8"/>
      <c r="LY189" s="9"/>
      <c r="MA189" s="16"/>
      <c r="MB189" s="16"/>
      <c r="MD189" s="3"/>
      <c r="ME189" s="3"/>
      <c r="MF189" s="6"/>
      <c r="MG189" s="8"/>
      <c r="MS189" s="9"/>
      <c r="MU189" s="16"/>
      <c r="MV189" s="16"/>
      <c r="MX189" s="3"/>
      <c r="MY189" s="3"/>
      <c r="MZ189" s="6"/>
      <c r="NA189" s="8"/>
      <c r="NM189" s="9"/>
      <c r="NO189" s="16"/>
      <c r="NP189" s="16"/>
      <c r="NR189" s="3"/>
      <c r="NS189" s="3"/>
      <c r="NT189" s="6"/>
      <c r="NU189" s="8"/>
      <c r="OG189" s="9"/>
      <c r="OI189" s="16"/>
      <c r="OJ189" s="16"/>
      <c r="OL189" s="3"/>
      <c r="OM189" s="3"/>
      <c r="ON189" s="6"/>
      <c r="OO189" s="8"/>
      <c r="PA189" s="9"/>
      <c r="PC189" s="16"/>
      <c r="PD189" s="16"/>
    </row>
    <row r="190" spans="1:420" ht="244.8" x14ac:dyDescent="0.3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9" t="s">
        <v>8315</v>
      </c>
      <c r="R190" t="s">
        <v>8316</v>
      </c>
      <c r="S190" s="16">
        <v>42513.110787037032</v>
      </c>
      <c r="T190" s="16">
        <v>42534.708333333328</v>
      </c>
      <c r="V190" s="3"/>
      <c r="W190" s="3"/>
      <c r="X190" s="6"/>
      <c r="Y190" s="8"/>
      <c r="AK190" s="9"/>
      <c r="AM190" s="16"/>
      <c r="AN190" s="16"/>
      <c r="AP190" s="3"/>
      <c r="AQ190" s="3"/>
      <c r="AR190" s="6"/>
      <c r="AS190" s="8"/>
      <c r="BE190" s="9"/>
      <c r="BG190" s="16"/>
      <c r="BH190" s="16"/>
      <c r="BJ190" s="3"/>
      <c r="BK190" s="3"/>
      <c r="BL190" s="6"/>
      <c r="BM190" s="8"/>
      <c r="BY190" s="9"/>
      <c r="CA190" s="16"/>
      <c r="CB190" s="16"/>
      <c r="CD190" s="3"/>
      <c r="CE190" s="3"/>
      <c r="CF190" s="6"/>
      <c r="CG190" s="8"/>
      <c r="CS190" s="9"/>
      <c r="CU190" s="16"/>
      <c r="CV190" s="16"/>
      <c r="CX190" s="3"/>
      <c r="CY190" s="3"/>
      <c r="CZ190" s="6"/>
      <c r="DA190" s="8"/>
      <c r="DM190" s="9"/>
      <c r="DO190" s="16"/>
      <c r="DP190" s="16"/>
      <c r="DR190" s="3"/>
      <c r="DS190" s="3"/>
      <c r="DT190" s="6"/>
      <c r="DU190" s="8"/>
      <c r="EG190" s="9"/>
      <c r="EI190" s="16"/>
      <c r="EJ190" s="16"/>
      <c r="EL190" s="3"/>
      <c r="EM190" s="3"/>
      <c r="EN190" s="6"/>
      <c r="EO190" s="8"/>
      <c r="FA190" s="9"/>
      <c r="FC190" s="16"/>
      <c r="FD190" s="16"/>
      <c r="FF190" s="3"/>
      <c r="FG190" s="3"/>
      <c r="FH190" s="6"/>
      <c r="FI190" s="8"/>
      <c r="FU190" s="9"/>
      <c r="FW190" s="16"/>
      <c r="FX190" s="16"/>
      <c r="FZ190" s="3"/>
      <c r="GA190" s="3"/>
      <c r="GB190" s="6"/>
      <c r="GC190" s="8"/>
      <c r="GO190" s="9"/>
      <c r="GQ190" s="16"/>
      <c r="GR190" s="16"/>
      <c r="GT190" s="3"/>
      <c r="GU190" s="3"/>
      <c r="GV190" s="6"/>
      <c r="GW190" s="8"/>
      <c r="HI190" s="9"/>
      <c r="HK190" s="16"/>
      <c r="HL190" s="16"/>
      <c r="HN190" s="3"/>
      <c r="HO190" s="3"/>
      <c r="HP190" s="6"/>
      <c r="HQ190" s="8"/>
      <c r="IC190" s="9"/>
      <c r="IE190" s="16"/>
      <c r="IF190" s="16"/>
      <c r="IH190" s="3"/>
      <c r="II190" s="3"/>
      <c r="IJ190" s="6"/>
      <c r="IK190" s="8"/>
      <c r="IW190" s="9"/>
      <c r="IY190" s="16"/>
      <c r="IZ190" s="16"/>
      <c r="JB190" s="3"/>
      <c r="JC190" s="3"/>
      <c r="JD190" s="6"/>
      <c r="JE190" s="8"/>
      <c r="JQ190" s="9"/>
      <c r="JS190" s="16"/>
      <c r="JT190" s="16"/>
      <c r="JV190" s="3"/>
      <c r="JW190" s="3"/>
      <c r="JX190" s="6"/>
      <c r="JY190" s="8"/>
      <c r="KK190" s="9"/>
      <c r="KM190" s="16"/>
      <c r="KN190" s="16"/>
      <c r="KP190" s="3"/>
      <c r="KQ190" s="3"/>
      <c r="KR190" s="6"/>
      <c r="KS190" s="8"/>
      <c r="LE190" s="9"/>
      <c r="LG190" s="16"/>
      <c r="LH190" s="16"/>
      <c r="LJ190" s="3"/>
      <c r="LK190" s="3"/>
      <c r="LL190" s="6"/>
      <c r="LM190" s="8"/>
      <c r="LY190" s="9"/>
      <c r="MA190" s="16"/>
      <c r="MB190" s="16"/>
      <c r="MD190" s="3"/>
      <c r="ME190" s="3"/>
      <c r="MF190" s="6"/>
      <c r="MG190" s="8"/>
      <c r="MS190" s="9"/>
      <c r="MU190" s="16"/>
      <c r="MV190" s="16"/>
      <c r="MX190" s="3"/>
      <c r="MY190" s="3"/>
      <c r="MZ190" s="6"/>
      <c r="NA190" s="8"/>
      <c r="NM190" s="9"/>
      <c r="NO190" s="16"/>
      <c r="NP190" s="16"/>
      <c r="NR190" s="3"/>
      <c r="NS190" s="3"/>
      <c r="NT190" s="6"/>
      <c r="NU190" s="8"/>
      <c r="OG190" s="9"/>
      <c r="OI190" s="16"/>
      <c r="OJ190" s="16"/>
      <c r="OL190" s="3"/>
      <c r="OM190" s="3"/>
      <c r="ON190" s="6"/>
      <c r="OO190" s="8"/>
      <c r="PA190" s="9"/>
      <c r="PC190" s="16"/>
      <c r="PD190" s="16"/>
    </row>
    <row r="191" spans="1:420" ht="201.6" x14ac:dyDescent="0.3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9" t="s">
        <v>8315</v>
      </c>
      <c r="R191" t="s">
        <v>8316</v>
      </c>
      <c r="S191" s="16">
        <v>42270.7269212963</v>
      </c>
      <c r="T191" s="16">
        <v>42306.167361111111</v>
      </c>
      <c r="V191" s="3"/>
      <c r="W191" s="3"/>
      <c r="X191" s="6"/>
      <c r="Y191" s="8"/>
      <c r="AK191" s="9"/>
      <c r="AM191" s="16"/>
      <c r="AN191" s="16"/>
      <c r="AP191" s="3"/>
      <c r="AQ191" s="3"/>
      <c r="AR191" s="6"/>
      <c r="AS191" s="8"/>
      <c r="BE191" s="9"/>
      <c r="BG191" s="16"/>
      <c r="BH191" s="16"/>
      <c r="BJ191" s="3"/>
      <c r="BK191" s="3"/>
      <c r="BL191" s="6"/>
      <c r="BM191" s="8"/>
      <c r="BY191" s="9"/>
      <c r="CA191" s="16"/>
      <c r="CB191" s="16"/>
      <c r="CD191" s="3"/>
      <c r="CE191" s="3"/>
      <c r="CF191" s="6"/>
      <c r="CG191" s="8"/>
      <c r="CS191" s="9"/>
      <c r="CU191" s="16"/>
      <c r="CV191" s="16"/>
      <c r="CX191" s="3"/>
      <c r="CY191" s="3"/>
      <c r="CZ191" s="6"/>
      <c r="DA191" s="8"/>
      <c r="DM191" s="9"/>
      <c r="DO191" s="16"/>
      <c r="DP191" s="16"/>
      <c r="DR191" s="3"/>
      <c r="DS191" s="3"/>
      <c r="DT191" s="6"/>
      <c r="DU191" s="8"/>
      <c r="EG191" s="9"/>
      <c r="EI191" s="16"/>
      <c r="EJ191" s="16"/>
      <c r="EL191" s="3"/>
      <c r="EM191" s="3"/>
      <c r="EN191" s="6"/>
      <c r="EO191" s="8"/>
      <c r="FA191" s="9"/>
      <c r="FC191" s="16"/>
      <c r="FD191" s="16"/>
      <c r="FF191" s="3"/>
      <c r="FG191" s="3"/>
      <c r="FH191" s="6"/>
      <c r="FI191" s="8"/>
      <c r="FU191" s="9"/>
      <c r="FW191" s="16"/>
      <c r="FX191" s="16"/>
      <c r="FZ191" s="3"/>
      <c r="GA191" s="3"/>
      <c r="GB191" s="6"/>
      <c r="GC191" s="8"/>
      <c r="GO191" s="9"/>
      <c r="GQ191" s="16"/>
      <c r="GR191" s="16"/>
      <c r="GT191" s="3"/>
      <c r="GU191" s="3"/>
      <c r="GV191" s="6"/>
      <c r="GW191" s="8"/>
      <c r="HI191" s="9"/>
      <c r="HK191" s="16"/>
      <c r="HL191" s="16"/>
      <c r="HN191" s="3"/>
      <c r="HO191" s="3"/>
      <c r="HP191" s="6"/>
      <c r="HQ191" s="8"/>
      <c r="IC191" s="9"/>
      <c r="IE191" s="16"/>
      <c r="IF191" s="16"/>
      <c r="IH191" s="3"/>
      <c r="II191" s="3"/>
      <c r="IJ191" s="6"/>
      <c r="IK191" s="8"/>
      <c r="IW191" s="9"/>
      <c r="IY191" s="16"/>
      <c r="IZ191" s="16"/>
      <c r="JB191" s="3"/>
      <c r="JC191" s="3"/>
      <c r="JD191" s="6"/>
      <c r="JE191" s="8"/>
      <c r="JQ191" s="9"/>
      <c r="JS191" s="16"/>
      <c r="JT191" s="16"/>
      <c r="JV191" s="3"/>
      <c r="JW191" s="3"/>
      <c r="JX191" s="6"/>
      <c r="JY191" s="8"/>
      <c r="KK191" s="9"/>
      <c r="KM191" s="16"/>
      <c r="KN191" s="16"/>
      <c r="KP191" s="3"/>
      <c r="KQ191" s="3"/>
      <c r="KR191" s="6"/>
      <c r="KS191" s="8"/>
      <c r="LE191" s="9"/>
      <c r="LG191" s="16"/>
      <c r="LH191" s="16"/>
      <c r="LJ191" s="3"/>
      <c r="LK191" s="3"/>
      <c r="LL191" s="6"/>
      <c r="LM191" s="8"/>
      <c r="LY191" s="9"/>
      <c r="MA191" s="16"/>
      <c r="MB191" s="16"/>
      <c r="MD191" s="3"/>
      <c r="ME191" s="3"/>
      <c r="MF191" s="6"/>
      <c r="MG191" s="8"/>
      <c r="MS191" s="9"/>
      <c r="MU191" s="16"/>
      <c r="MV191" s="16"/>
      <c r="MX191" s="3"/>
      <c r="MY191" s="3"/>
      <c r="MZ191" s="6"/>
      <c r="NA191" s="8"/>
      <c r="NM191" s="9"/>
      <c r="NO191" s="16"/>
      <c r="NP191" s="16"/>
      <c r="NR191" s="3"/>
      <c r="NS191" s="3"/>
      <c r="NT191" s="6"/>
      <c r="NU191" s="8"/>
      <c r="OG191" s="9"/>
      <c r="OI191" s="16"/>
      <c r="OJ191" s="16"/>
      <c r="OL191" s="3"/>
      <c r="OM191" s="3"/>
      <c r="ON191" s="6"/>
      <c r="OO191" s="8"/>
      <c r="PA191" s="9"/>
      <c r="PC191" s="16"/>
      <c r="PD191" s="16"/>
    </row>
    <row r="192" spans="1:420" ht="230.4" x14ac:dyDescent="0.3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9" t="s">
        <v>8315</v>
      </c>
      <c r="R192" t="s">
        <v>8316</v>
      </c>
      <c r="S192" s="16">
        <v>41932.311099537037</v>
      </c>
      <c r="T192" s="16">
        <v>41962.352766203709</v>
      </c>
      <c r="V192" s="3"/>
      <c r="W192" s="3"/>
      <c r="X192" s="6"/>
      <c r="Y192" s="8"/>
      <c r="AK192" s="9"/>
      <c r="AM192" s="16"/>
      <c r="AN192" s="16"/>
      <c r="AP192" s="3"/>
      <c r="AQ192" s="3"/>
      <c r="AR192" s="6"/>
      <c r="AS192" s="8"/>
      <c r="BE192" s="9"/>
      <c r="BG192" s="16"/>
      <c r="BH192" s="16"/>
      <c r="BJ192" s="3"/>
      <c r="BK192" s="3"/>
      <c r="BL192" s="6"/>
      <c r="BM192" s="8"/>
      <c r="BY192" s="9"/>
      <c r="CA192" s="16"/>
      <c r="CB192" s="16"/>
      <c r="CD192" s="3"/>
      <c r="CE192" s="3"/>
      <c r="CF192" s="6"/>
      <c r="CG192" s="8"/>
      <c r="CS192" s="9"/>
      <c r="CU192" s="16"/>
      <c r="CV192" s="16"/>
      <c r="CX192" s="3"/>
      <c r="CY192" s="3"/>
      <c r="CZ192" s="6"/>
      <c r="DA192" s="8"/>
      <c r="DM192" s="9"/>
      <c r="DO192" s="16"/>
      <c r="DP192" s="16"/>
      <c r="DR192" s="3"/>
      <c r="DS192" s="3"/>
      <c r="DT192" s="6"/>
      <c r="DU192" s="8"/>
      <c r="EG192" s="9"/>
      <c r="EI192" s="16"/>
      <c r="EJ192" s="16"/>
      <c r="EL192" s="3"/>
      <c r="EM192" s="3"/>
      <c r="EN192" s="6"/>
      <c r="EO192" s="8"/>
      <c r="FA192" s="9"/>
      <c r="FC192" s="16"/>
      <c r="FD192" s="16"/>
      <c r="FF192" s="3"/>
      <c r="FG192" s="3"/>
      <c r="FH192" s="6"/>
      <c r="FI192" s="8"/>
      <c r="FU192" s="9"/>
      <c r="FW192" s="16"/>
      <c r="FX192" s="16"/>
      <c r="FZ192" s="3"/>
      <c r="GA192" s="3"/>
      <c r="GB192" s="6"/>
      <c r="GC192" s="8"/>
      <c r="GO192" s="9"/>
      <c r="GQ192" s="16"/>
      <c r="GR192" s="16"/>
      <c r="GT192" s="3"/>
      <c r="GU192" s="3"/>
      <c r="GV192" s="6"/>
      <c r="GW192" s="8"/>
      <c r="HI192" s="9"/>
      <c r="HK192" s="16"/>
      <c r="HL192" s="16"/>
      <c r="HN192" s="3"/>
      <c r="HO192" s="3"/>
      <c r="HP192" s="6"/>
      <c r="HQ192" s="8"/>
      <c r="IC192" s="9"/>
      <c r="IE192" s="16"/>
      <c r="IF192" s="16"/>
      <c r="IH192" s="3"/>
      <c r="II192" s="3"/>
      <c r="IJ192" s="6"/>
      <c r="IK192" s="8"/>
      <c r="IW192" s="9"/>
      <c r="IY192" s="16"/>
      <c r="IZ192" s="16"/>
      <c r="JB192" s="3"/>
      <c r="JC192" s="3"/>
      <c r="JD192" s="6"/>
      <c r="JE192" s="8"/>
      <c r="JQ192" s="9"/>
      <c r="JS192" s="16"/>
      <c r="JT192" s="16"/>
      <c r="JV192" s="3"/>
      <c r="JW192" s="3"/>
      <c r="JX192" s="6"/>
      <c r="JY192" s="8"/>
      <c r="KK192" s="9"/>
      <c r="KM192" s="16"/>
      <c r="KN192" s="16"/>
      <c r="KP192" s="3"/>
      <c r="KQ192" s="3"/>
      <c r="KR192" s="6"/>
      <c r="KS192" s="8"/>
      <c r="LE192" s="9"/>
      <c r="LG192" s="16"/>
      <c r="LH192" s="16"/>
      <c r="LJ192" s="3"/>
      <c r="LK192" s="3"/>
      <c r="LL192" s="6"/>
      <c r="LM192" s="8"/>
      <c r="LY192" s="9"/>
      <c r="MA192" s="16"/>
      <c r="MB192" s="16"/>
      <c r="MD192" s="3"/>
      <c r="ME192" s="3"/>
      <c r="MF192" s="6"/>
      <c r="MG192" s="8"/>
      <c r="MS192" s="9"/>
      <c r="MU192" s="16"/>
      <c r="MV192" s="16"/>
      <c r="MX192" s="3"/>
      <c r="MY192" s="3"/>
      <c r="MZ192" s="6"/>
      <c r="NA192" s="8"/>
      <c r="NM192" s="9"/>
      <c r="NO192" s="16"/>
      <c r="NP192" s="16"/>
      <c r="NR192" s="3"/>
      <c r="NS192" s="3"/>
      <c r="NT192" s="6"/>
      <c r="NU192" s="8"/>
      <c r="OG192" s="9"/>
      <c r="OI192" s="16"/>
      <c r="OJ192" s="16"/>
      <c r="OL192" s="3"/>
      <c r="OM192" s="3"/>
      <c r="ON192" s="6"/>
      <c r="OO192" s="8"/>
      <c r="PA192" s="9"/>
      <c r="PC192" s="16"/>
      <c r="PD192" s="16"/>
    </row>
    <row r="193" spans="1:420" ht="201.6" x14ac:dyDescent="0.3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9" t="s">
        <v>8315</v>
      </c>
      <c r="R193" t="s">
        <v>8316</v>
      </c>
      <c r="S193" s="16">
        <v>42746.057106481487</v>
      </c>
      <c r="T193" s="16">
        <v>42791.057106481487</v>
      </c>
      <c r="V193" s="3"/>
      <c r="W193" s="3"/>
      <c r="X193" s="6"/>
      <c r="Y193" s="8"/>
      <c r="AK193" s="9"/>
      <c r="AM193" s="16"/>
      <c r="AN193" s="16"/>
      <c r="AP193" s="3"/>
      <c r="AQ193" s="3"/>
      <c r="AR193" s="6"/>
      <c r="AS193" s="8"/>
      <c r="BE193" s="9"/>
      <c r="BG193" s="16"/>
      <c r="BH193" s="16"/>
      <c r="BJ193" s="3"/>
      <c r="BK193" s="3"/>
      <c r="BL193" s="6"/>
      <c r="BM193" s="8"/>
      <c r="BY193" s="9"/>
      <c r="CA193" s="16"/>
      <c r="CB193" s="16"/>
      <c r="CD193" s="3"/>
      <c r="CE193" s="3"/>
      <c r="CF193" s="6"/>
      <c r="CG193" s="8"/>
      <c r="CS193" s="9"/>
      <c r="CU193" s="16"/>
      <c r="CV193" s="16"/>
      <c r="CX193" s="3"/>
      <c r="CY193" s="3"/>
      <c r="CZ193" s="6"/>
      <c r="DA193" s="8"/>
      <c r="DM193" s="9"/>
      <c r="DO193" s="16"/>
      <c r="DP193" s="16"/>
      <c r="DR193" s="3"/>
      <c r="DS193" s="3"/>
      <c r="DT193" s="6"/>
      <c r="DU193" s="8"/>
      <c r="EG193" s="9"/>
      <c r="EI193" s="16"/>
      <c r="EJ193" s="16"/>
      <c r="EL193" s="3"/>
      <c r="EM193" s="3"/>
      <c r="EN193" s="6"/>
      <c r="EO193" s="8"/>
      <c r="FA193" s="9"/>
      <c r="FC193" s="16"/>
      <c r="FD193" s="16"/>
      <c r="FF193" s="3"/>
      <c r="FG193" s="3"/>
      <c r="FH193" s="6"/>
      <c r="FI193" s="8"/>
      <c r="FU193" s="9"/>
      <c r="FW193" s="16"/>
      <c r="FX193" s="16"/>
      <c r="FZ193" s="3"/>
      <c r="GA193" s="3"/>
      <c r="GB193" s="6"/>
      <c r="GC193" s="8"/>
      <c r="GO193" s="9"/>
      <c r="GQ193" s="16"/>
      <c r="GR193" s="16"/>
      <c r="GT193" s="3"/>
      <c r="GU193" s="3"/>
      <c r="GV193" s="6"/>
      <c r="GW193" s="8"/>
      <c r="HI193" s="9"/>
      <c r="HK193" s="16"/>
      <c r="HL193" s="16"/>
      <c r="HN193" s="3"/>
      <c r="HO193" s="3"/>
      <c r="HP193" s="6"/>
      <c r="HQ193" s="8"/>
      <c r="IC193" s="9"/>
      <c r="IE193" s="16"/>
      <c r="IF193" s="16"/>
      <c r="IH193" s="3"/>
      <c r="II193" s="3"/>
      <c r="IJ193" s="6"/>
      <c r="IK193" s="8"/>
      <c r="IW193" s="9"/>
      <c r="IY193" s="16"/>
      <c r="IZ193" s="16"/>
      <c r="JB193" s="3"/>
      <c r="JC193" s="3"/>
      <c r="JD193" s="6"/>
      <c r="JE193" s="8"/>
      <c r="JQ193" s="9"/>
      <c r="JS193" s="16"/>
      <c r="JT193" s="16"/>
      <c r="JV193" s="3"/>
      <c r="JW193" s="3"/>
      <c r="JX193" s="6"/>
      <c r="JY193" s="8"/>
      <c r="KK193" s="9"/>
      <c r="KM193" s="16"/>
      <c r="KN193" s="16"/>
      <c r="KP193" s="3"/>
      <c r="KQ193" s="3"/>
      <c r="KR193" s="6"/>
      <c r="KS193" s="8"/>
      <c r="LE193" s="9"/>
      <c r="LG193" s="16"/>
      <c r="LH193" s="16"/>
      <c r="LJ193" s="3"/>
      <c r="LK193" s="3"/>
      <c r="LL193" s="6"/>
      <c r="LM193" s="8"/>
      <c r="LY193" s="9"/>
      <c r="MA193" s="16"/>
      <c r="MB193" s="16"/>
      <c r="MD193" s="3"/>
      <c r="ME193" s="3"/>
      <c r="MF193" s="6"/>
      <c r="MG193" s="8"/>
      <c r="MS193" s="9"/>
      <c r="MU193" s="16"/>
      <c r="MV193" s="16"/>
      <c r="MX193" s="3"/>
      <c r="MY193" s="3"/>
      <c r="MZ193" s="6"/>
      <c r="NA193" s="8"/>
      <c r="NM193" s="9"/>
      <c r="NO193" s="16"/>
      <c r="NP193" s="16"/>
      <c r="NR193" s="3"/>
      <c r="NS193" s="3"/>
      <c r="NT193" s="6"/>
      <c r="NU193" s="8"/>
      <c r="OG193" s="9"/>
      <c r="OI193" s="16"/>
      <c r="OJ193" s="16"/>
      <c r="OL193" s="3"/>
      <c r="OM193" s="3"/>
      <c r="ON193" s="6"/>
      <c r="OO193" s="8"/>
      <c r="PA193" s="9"/>
      <c r="PC193" s="16"/>
      <c r="PD193" s="16"/>
    </row>
    <row r="194" spans="1:420" ht="244.8" x14ac:dyDescent="0.3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9" t="s">
        <v>8315</v>
      </c>
      <c r="R194" t="s">
        <v>8316</v>
      </c>
      <c r="S194" s="16">
        <v>41866.025347222225</v>
      </c>
      <c r="T194" s="16">
        <v>41883.665972222225</v>
      </c>
      <c r="V194" s="3"/>
      <c r="W194" s="3"/>
      <c r="X194" s="6"/>
      <c r="Y194" s="8"/>
      <c r="AK194" s="9"/>
      <c r="AM194" s="16"/>
      <c r="AN194" s="16"/>
      <c r="AP194" s="3"/>
      <c r="AQ194" s="3"/>
      <c r="AR194" s="6"/>
      <c r="AS194" s="8"/>
      <c r="BE194" s="9"/>
      <c r="BG194" s="16"/>
      <c r="BH194" s="16"/>
      <c r="BJ194" s="3"/>
      <c r="BK194" s="3"/>
      <c r="BL194" s="6"/>
      <c r="BM194" s="8"/>
      <c r="BY194" s="9"/>
      <c r="CA194" s="16"/>
      <c r="CB194" s="16"/>
      <c r="CD194" s="3"/>
      <c r="CE194" s="3"/>
      <c r="CF194" s="6"/>
      <c r="CG194" s="8"/>
      <c r="CS194" s="9"/>
      <c r="CU194" s="16"/>
      <c r="CV194" s="16"/>
      <c r="CX194" s="3"/>
      <c r="CY194" s="3"/>
      <c r="CZ194" s="6"/>
      <c r="DA194" s="8"/>
      <c r="DM194" s="9"/>
      <c r="DO194" s="16"/>
      <c r="DP194" s="16"/>
      <c r="DR194" s="3"/>
      <c r="DS194" s="3"/>
      <c r="DT194" s="6"/>
      <c r="DU194" s="8"/>
      <c r="EG194" s="9"/>
      <c r="EI194" s="16"/>
      <c r="EJ194" s="16"/>
      <c r="EL194" s="3"/>
      <c r="EM194" s="3"/>
      <c r="EN194" s="6"/>
      <c r="EO194" s="8"/>
      <c r="FA194" s="9"/>
      <c r="FC194" s="16"/>
      <c r="FD194" s="16"/>
      <c r="FF194" s="3"/>
      <c r="FG194" s="3"/>
      <c r="FH194" s="6"/>
      <c r="FI194" s="8"/>
      <c r="FU194" s="9"/>
      <c r="FW194" s="16"/>
      <c r="FX194" s="16"/>
      <c r="FZ194" s="3"/>
      <c r="GA194" s="3"/>
      <c r="GB194" s="6"/>
      <c r="GC194" s="8"/>
      <c r="GO194" s="9"/>
      <c r="GQ194" s="16"/>
      <c r="GR194" s="16"/>
      <c r="GT194" s="3"/>
      <c r="GU194" s="3"/>
      <c r="GV194" s="6"/>
      <c r="GW194" s="8"/>
      <c r="HI194" s="9"/>
      <c r="HK194" s="16"/>
      <c r="HL194" s="16"/>
      <c r="HN194" s="3"/>
      <c r="HO194" s="3"/>
      <c r="HP194" s="6"/>
      <c r="HQ194" s="8"/>
      <c r="IC194" s="9"/>
      <c r="IE194" s="16"/>
      <c r="IF194" s="16"/>
      <c r="IH194" s="3"/>
      <c r="II194" s="3"/>
      <c r="IJ194" s="6"/>
      <c r="IK194" s="8"/>
      <c r="IW194" s="9"/>
      <c r="IY194" s="16"/>
      <c r="IZ194" s="16"/>
      <c r="JB194" s="3"/>
      <c r="JC194" s="3"/>
      <c r="JD194" s="6"/>
      <c r="JE194" s="8"/>
      <c r="JQ194" s="9"/>
      <c r="JS194" s="16"/>
      <c r="JT194" s="16"/>
      <c r="JV194" s="3"/>
      <c r="JW194" s="3"/>
      <c r="JX194" s="6"/>
      <c r="JY194" s="8"/>
      <c r="KK194" s="9"/>
      <c r="KM194" s="16"/>
      <c r="KN194" s="16"/>
      <c r="KP194" s="3"/>
      <c r="KQ194" s="3"/>
      <c r="KR194" s="6"/>
      <c r="KS194" s="8"/>
      <c r="LE194" s="9"/>
      <c r="LG194" s="16"/>
      <c r="LH194" s="16"/>
      <c r="LJ194" s="3"/>
      <c r="LK194" s="3"/>
      <c r="LL194" s="6"/>
      <c r="LM194" s="8"/>
      <c r="LY194" s="9"/>
      <c r="MA194" s="16"/>
      <c r="MB194" s="16"/>
      <c r="MD194" s="3"/>
      <c r="ME194" s="3"/>
      <c r="MF194" s="6"/>
      <c r="MG194" s="8"/>
      <c r="MS194" s="9"/>
      <c r="MU194" s="16"/>
      <c r="MV194" s="16"/>
      <c r="MX194" s="3"/>
      <c r="MY194" s="3"/>
      <c r="MZ194" s="6"/>
      <c r="NA194" s="8"/>
      <c r="NM194" s="9"/>
      <c r="NO194" s="16"/>
      <c r="NP194" s="16"/>
      <c r="NR194" s="3"/>
      <c r="NS194" s="3"/>
      <c r="NT194" s="6"/>
      <c r="NU194" s="8"/>
      <c r="OG194" s="9"/>
      <c r="OI194" s="16"/>
      <c r="OJ194" s="16"/>
      <c r="OL194" s="3"/>
      <c r="OM194" s="3"/>
      <c r="ON194" s="6"/>
      <c r="OO194" s="8"/>
      <c r="PA194" s="9"/>
      <c r="PC194" s="16"/>
      <c r="PD194" s="16"/>
    </row>
    <row r="195" spans="1:420" ht="230.4" x14ac:dyDescent="0.3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9" t="s">
        <v>8315</v>
      </c>
      <c r="R195" t="s">
        <v>8316</v>
      </c>
      <c r="S195" s="16">
        <v>42056.091631944444</v>
      </c>
      <c r="T195" s="16">
        <v>42070.204861111109</v>
      </c>
      <c r="V195" s="3"/>
      <c r="W195" s="3"/>
      <c r="X195" s="6"/>
      <c r="Y195" s="8"/>
      <c r="AK195" s="9"/>
      <c r="AM195" s="16"/>
      <c r="AN195" s="16"/>
      <c r="AP195" s="3"/>
      <c r="AQ195" s="3"/>
      <c r="AR195" s="6"/>
      <c r="AS195" s="8"/>
      <c r="BE195" s="9"/>
      <c r="BG195" s="16"/>
      <c r="BH195" s="16"/>
      <c r="BJ195" s="3"/>
      <c r="BK195" s="3"/>
      <c r="BL195" s="6"/>
      <c r="BM195" s="8"/>
      <c r="BY195" s="9"/>
      <c r="CA195" s="16"/>
      <c r="CB195" s="16"/>
      <c r="CD195" s="3"/>
      <c r="CE195" s="3"/>
      <c r="CF195" s="6"/>
      <c r="CG195" s="8"/>
      <c r="CS195" s="9"/>
      <c r="CU195" s="16"/>
      <c r="CV195" s="16"/>
      <c r="CX195" s="3"/>
      <c r="CY195" s="3"/>
      <c r="CZ195" s="6"/>
      <c r="DA195" s="8"/>
      <c r="DM195" s="9"/>
      <c r="DO195" s="16"/>
      <c r="DP195" s="16"/>
      <c r="DR195" s="3"/>
      <c r="DS195" s="3"/>
      <c r="DT195" s="6"/>
      <c r="DU195" s="8"/>
      <c r="EG195" s="9"/>
      <c r="EI195" s="16"/>
      <c r="EJ195" s="16"/>
      <c r="EL195" s="3"/>
      <c r="EM195" s="3"/>
      <c r="EN195" s="6"/>
      <c r="EO195" s="8"/>
      <c r="FA195" s="9"/>
      <c r="FC195" s="16"/>
      <c r="FD195" s="16"/>
      <c r="FF195" s="3"/>
      <c r="FG195" s="3"/>
      <c r="FH195" s="6"/>
      <c r="FI195" s="8"/>
      <c r="FU195" s="9"/>
      <c r="FW195" s="16"/>
      <c r="FX195" s="16"/>
      <c r="FZ195" s="3"/>
      <c r="GA195" s="3"/>
      <c r="GB195" s="6"/>
      <c r="GC195" s="8"/>
      <c r="GO195" s="9"/>
      <c r="GQ195" s="16"/>
      <c r="GR195" s="16"/>
      <c r="GT195" s="3"/>
      <c r="GU195" s="3"/>
      <c r="GV195" s="6"/>
      <c r="GW195" s="8"/>
      <c r="HI195" s="9"/>
      <c r="HK195" s="16"/>
      <c r="HL195" s="16"/>
      <c r="HN195" s="3"/>
      <c r="HO195" s="3"/>
      <c r="HP195" s="6"/>
      <c r="HQ195" s="8"/>
      <c r="IC195" s="9"/>
      <c r="IE195" s="16"/>
      <c r="IF195" s="16"/>
      <c r="IH195" s="3"/>
      <c r="II195" s="3"/>
      <c r="IJ195" s="6"/>
      <c r="IK195" s="8"/>
      <c r="IW195" s="9"/>
      <c r="IY195" s="16"/>
      <c r="IZ195" s="16"/>
      <c r="JB195" s="3"/>
      <c r="JC195" s="3"/>
      <c r="JD195" s="6"/>
      <c r="JE195" s="8"/>
      <c r="JQ195" s="9"/>
      <c r="JS195" s="16"/>
      <c r="JT195" s="16"/>
      <c r="JV195" s="3"/>
      <c r="JW195" s="3"/>
      <c r="JX195" s="6"/>
      <c r="JY195" s="8"/>
      <c r="KK195" s="9"/>
      <c r="KM195" s="16"/>
      <c r="KN195" s="16"/>
      <c r="KP195" s="3"/>
      <c r="KQ195" s="3"/>
      <c r="KR195" s="6"/>
      <c r="KS195" s="8"/>
      <c r="LE195" s="9"/>
      <c r="LG195" s="16"/>
      <c r="LH195" s="16"/>
      <c r="LJ195" s="3"/>
      <c r="LK195" s="3"/>
      <c r="LL195" s="6"/>
      <c r="LM195" s="8"/>
      <c r="LY195" s="9"/>
      <c r="MA195" s="16"/>
      <c r="MB195" s="16"/>
      <c r="MD195" s="3"/>
      <c r="ME195" s="3"/>
      <c r="MF195" s="6"/>
      <c r="MG195" s="8"/>
      <c r="MS195" s="9"/>
      <c r="MU195" s="16"/>
      <c r="MV195" s="16"/>
      <c r="MX195" s="3"/>
      <c r="MY195" s="3"/>
      <c r="MZ195" s="6"/>
      <c r="NA195" s="8"/>
      <c r="NM195" s="9"/>
      <c r="NO195" s="16"/>
      <c r="NP195" s="16"/>
      <c r="NR195" s="3"/>
      <c r="NS195" s="3"/>
      <c r="NT195" s="6"/>
      <c r="NU195" s="8"/>
      <c r="OG195" s="9"/>
      <c r="OI195" s="16"/>
      <c r="OJ195" s="16"/>
      <c r="OL195" s="3"/>
      <c r="OM195" s="3"/>
      <c r="ON195" s="6"/>
      <c r="OO195" s="8"/>
      <c r="PA195" s="9"/>
      <c r="PC195" s="16"/>
      <c r="PD195" s="16"/>
    </row>
    <row r="196" spans="1:420" ht="216" x14ac:dyDescent="0.3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9" t="s">
        <v>8315</v>
      </c>
      <c r="R196" t="s">
        <v>8316</v>
      </c>
      <c r="S196" s="16">
        <v>41851.771354166667</v>
      </c>
      <c r="T196" s="16">
        <v>41870.666666666664</v>
      </c>
      <c r="V196" s="3"/>
      <c r="W196" s="3"/>
      <c r="X196" s="6"/>
      <c r="Y196" s="8"/>
      <c r="AK196" s="9"/>
      <c r="AM196" s="16"/>
      <c r="AN196" s="16"/>
      <c r="AP196" s="3"/>
      <c r="AQ196" s="3"/>
      <c r="AR196" s="6"/>
      <c r="AS196" s="8"/>
      <c r="BE196" s="9"/>
      <c r="BG196" s="16"/>
      <c r="BH196" s="16"/>
      <c r="BJ196" s="3"/>
      <c r="BK196" s="3"/>
      <c r="BL196" s="6"/>
      <c r="BM196" s="8"/>
      <c r="BY196" s="9"/>
      <c r="CA196" s="16"/>
      <c r="CB196" s="16"/>
      <c r="CD196" s="3"/>
      <c r="CE196" s="3"/>
      <c r="CF196" s="6"/>
      <c r="CG196" s="8"/>
      <c r="CS196" s="9"/>
      <c r="CU196" s="16"/>
      <c r="CV196" s="16"/>
      <c r="CX196" s="3"/>
      <c r="CY196" s="3"/>
      <c r="CZ196" s="6"/>
      <c r="DA196" s="8"/>
      <c r="DM196" s="9"/>
      <c r="DO196" s="16"/>
      <c r="DP196" s="16"/>
      <c r="DR196" s="3"/>
      <c r="DS196" s="3"/>
      <c r="DT196" s="6"/>
      <c r="DU196" s="8"/>
      <c r="EG196" s="9"/>
      <c r="EI196" s="16"/>
      <c r="EJ196" s="16"/>
      <c r="EL196" s="3"/>
      <c r="EM196" s="3"/>
      <c r="EN196" s="6"/>
      <c r="EO196" s="8"/>
      <c r="FA196" s="9"/>
      <c r="FC196" s="16"/>
      <c r="FD196" s="16"/>
      <c r="FF196" s="3"/>
      <c r="FG196" s="3"/>
      <c r="FH196" s="6"/>
      <c r="FI196" s="8"/>
      <c r="FU196" s="9"/>
      <c r="FW196" s="16"/>
      <c r="FX196" s="16"/>
      <c r="FZ196" s="3"/>
      <c r="GA196" s="3"/>
      <c r="GB196" s="6"/>
      <c r="GC196" s="8"/>
      <c r="GO196" s="9"/>
      <c r="GQ196" s="16"/>
      <c r="GR196" s="16"/>
      <c r="GT196" s="3"/>
      <c r="GU196" s="3"/>
      <c r="GV196" s="6"/>
      <c r="GW196" s="8"/>
      <c r="HI196" s="9"/>
      <c r="HK196" s="16"/>
      <c r="HL196" s="16"/>
      <c r="HN196" s="3"/>
      <c r="HO196" s="3"/>
      <c r="HP196" s="6"/>
      <c r="HQ196" s="8"/>
      <c r="IC196" s="9"/>
      <c r="IE196" s="16"/>
      <c r="IF196" s="16"/>
      <c r="IH196" s="3"/>
      <c r="II196" s="3"/>
      <c r="IJ196" s="6"/>
      <c r="IK196" s="8"/>
      <c r="IW196" s="9"/>
      <c r="IY196" s="16"/>
      <c r="IZ196" s="16"/>
      <c r="JB196" s="3"/>
      <c r="JC196" s="3"/>
      <c r="JD196" s="6"/>
      <c r="JE196" s="8"/>
      <c r="JQ196" s="9"/>
      <c r="JS196" s="16"/>
      <c r="JT196" s="16"/>
      <c r="JV196" s="3"/>
      <c r="JW196" s="3"/>
      <c r="JX196" s="6"/>
      <c r="JY196" s="8"/>
      <c r="KK196" s="9"/>
      <c r="KM196" s="16"/>
      <c r="KN196" s="16"/>
      <c r="KP196" s="3"/>
      <c r="KQ196" s="3"/>
      <c r="KR196" s="6"/>
      <c r="KS196" s="8"/>
      <c r="LE196" s="9"/>
      <c r="LG196" s="16"/>
      <c r="LH196" s="16"/>
      <c r="LJ196" s="3"/>
      <c r="LK196" s="3"/>
      <c r="LL196" s="6"/>
      <c r="LM196" s="8"/>
      <c r="LY196" s="9"/>
      <c r="MA196" s="16"/>
      <c r="MB196" s="16"/>
      <c r="MD196" s="3"/>
      <c r="ME196" s="3"/>
      <c r="MF196" s="6"/>
      <c r="MG196" s="8"/>
      <c r="MS196" s="9"/>
      <c r="MU196" s="16"/>
      <c r="MV196" s="16"/>
      <c r="MX196" s="3"/>
      <c r="MY196" s="3"/>
      <c r="MZ196" s="6"/>
      <c r="NA196" s="8"/>
      <c r="NM196" s="9"/>
      <c r="NO196" s="16"/>
      <c r="NP196" s="16"/>
      <c r="NR196" s="3"/>
      <c r="NS196" s="3"/>
      <c r="NT196" s="6"/>
      <c r="NU196" s="8"/>
      <c r="OG196" s="9"/>
      <c r="OI196" s="16"/>
      <c r="OJ196" s="16"/>
      <c r="OL196" s="3"/>
      <c r="OM196" s="3"/>
      <c r="ON196" s="6"/>
      <c r="OO196" s="8"/>
      <c r="PA196" s="9"/>
      <c r="PC196" s="16"/>
      <c r="PD196" s="16"/>
    </row>
    <row r="197" spans="1:420" ht="244.8" x14ac:dyDescent="0.3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9" t="s">
        <v>8315</v>
      </c>
      <c r="R197" t="s">
        <v>8316</v>
      </c>
      <c r="S197" s="16">
        <v>42321.101759259262</v>
      </c>
      <c r="T197" s="16">
        <v>42351.101759259262</v>
      </c>
      <c r="V197" s="3"/>
      <c r="W197" s="3"/>
      <c r="X197" s="6"/>
      <c r="Y197" s="8"/>
      <c r="AK197" s="9"/>
      <c r="AM197" s="16"/>
      <c r="AN197" s="16"/>
      <c r="AP197" s="3"/>
      <c r="AQ197" s="3"/>
      <c r="AR197" s="6"/>
      <c r="AS197" s="8"/>
      <c r="BE197" s="9"/>
      <c r="BG197" s="16"/>
      <c r="BH197" s="16"/>
      <c r="BJ197" s="3"/>
      <c r="BK197" s="3"/>
      <c r="BL197" s="6"/>
      <c r="BM197" s="8"/>
      <c r="BY197" s="9"/>
      <c r="CA197" s="16"/>
      <c r="CB197" s="16"/>
      <c r="CD197" s="3"/>
      <c r="CE197" s="3"/>
      <c r="CF197" s="6"/>
      <c r="CG197" s="8"/>
      <c r="CS197" s="9"/>
      <c r="CU197" s="16"/>
      <c r="CV197" s="16"/>
      <c r="CX197" s="3"/>
      <c r="CY197" s="3"/>
      <c r="CZ197" s="6"/>
      <c r="DA197" s="8"/>
      <c r="DM197" s="9"/>
      <c r="DO197" s="16"/>
      <c r="DP197" s="16"/>
      <c r="DR197" s="3"/>
      <c r="DS197" s="3"/>
      <c r="DT197" s="6"/>
      <c r="DU197" s="8"/>
      <c r="EG197" s="9"/>
      <c r="EI197" s="16"/>
      <c r="EJ197" s="16"/>
      <c r="EL197" s="3"/>
      <c r="EM197" s="3"/>
      <c r="EN197" s="6"/>
      <c r="EO197" s="8"/>
      <c r="FA197" s="9"/>
      <c r="FC197" s="16"/>
      <c r="FD197" s="16"/>
      <c r="FF197" s="3"/>
      <c r="FG197" s="3"/>
      <c r="FH197" s="6"/>
      <c r="FI197" s="8"/>
      <c r="FU197" s="9"/>
      <c r="FW197" s="16"/>
      <c r="FX197" s="16"/>
      <c r="FZ197" s="3"/>
      <c r="GA197" s="3"/>
      <c r="GB197" s="6"/>
      <c r="GC197" s="8"/>
      <c r="GO197" s="9"/>
      <c r="GQ197" s="16"/>
      <c r="GR197" s="16"/>
      <c r="GT197" s="3"/>
      <c r="GU197" s="3"/>
      <c r="GV197" s="6"/>
      <c r="GW197" s="8"/>
      <c r="HI197" s="9"/>
      <c r="HK197" s="16"/>
      <c r="HL197" s="16"/>
      <c r="HN197" s="3"/>
      <c r="HO197" s="3"/>
      <c r="HP197" s="6"/>
      <c r="HQ197" s="8"/>
      <c r="IC197" s="9"/>
      <c r="IE197" s="16"/>
      <c r="IF197" s="16"/>
      <c r="IH197" s="3"/>
      <c r="II197" s="3"/>
      <c r="IJ197" s="6"/>
      <c r="IK197" s="8"/>
      <c r="IW197" s="9"/>
      <c r="IY197" s="16"/>
      <c r="IZ197" s="16"/>
      <c r="JB197" s="3"/>
      <c r="JC197" s="3"/>
      <c r="JD197" s="6"/>
      <c r="JE197" s="8"/>
      <c r="JQ197" s="9"/>
      <c r="JS197" s="16"/>
      <c r="JT197" s="16"/>
      <c r="JV197" s="3"/>
      <c r="JW197" s="3"/>
      <c r="JX197" s="6"/>
      <c r="JY197" s="8"/>
      <c r="KK197" s="9"/>
      <c r="KM197" s="16"/>
      <c r="KN197" s="16"/>
      <c r="KP197" s="3"/>
      <c r="KQ197" s="3"/>
      <c r="KR197" s="6"/>
      <c r="KS197" s="8"/>
      <c r="LE197" s="9"/>
      <c r="LG197" s="16"/>
      <c r="LH197" s="16"/>
      <c r="LJ197" s="3"/>
      <c r="LK197" s="3"/>
      <c r="LL197" s="6"/>
      <c r="LM197" s="8"/>
      <c r="LY197" s="9"/>
      <c r="MA197" s="16"/>
      <c r="MB197" s="16"/>
      <c r="MD197" s="3"/>
      <c r="ME197" s="3"/>
      <c r="MF197" s="6"/>
      <c r="MG197" s="8"/>
      <c r="MS197" s="9"/>
      <c r="MU197" s="16"/>
      <c r="MV197" s="16"/>
      <c r="MX197" s="3"/>
      <c r="MY197" s="3"/>
      <c r="MZ197" s="6"/>
      <c r="NA197" s="8"/>
      <c r="NM197" s="9"/>
      <c r="NO197" s="16"/>
      <c r="NP197" s="16"/>
      <c r="NR197" s="3"/>
      <c r="NS197" s="3"/>
      <c r="NT197" s="6"/>
      <c r="NU197" s="8"/>
      <c r="OG197" s="9"/>
      <c r="OI197" s="16"/>
      <c r="OJ197" s="16"/>
      <c r="OL197" s="3"/>
      <c r="OM197" s="3"/>
      <c r="ON197" s="6"/>
      <c r="OO197" s="8"/>
      <c r="PA197" s="9"/>
      <c r="PC197" s="16"/>
      <c r="PD197" s="16"/>
    </row>
    <row r="198" spans="1:420" ht="259.2" x14ac:dyDescent="0.3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9" t="s">
        <v>8315</v>
      </c>
      <c r="R198" t="s">
        <v>8316</v>
      </c>
      <c r="S198" s="16">
        <v>42107.067557870367</v>
      </c>
      <c r="T198" s="16">
        <v>42137.067557870367</v>
      </c>
      <c r="V198" s="3"/>
      <c r="W198" s="3"/>
      <c r="X198" s="6"/>
      <c r="Y198" s="8"/>
      <c r="AK198" s="9"/>
      <c r="AM198" s="16"/>
      <c r="AN198" s="16"/>
      <c r="AP198" s="3"/>
      <c r="AQ198" s="3"/>
      <c r="AR198" s="6"/>
      <c r="AS198" s="8"/>
      <c r="BE198" s="9"/>
      <c r="BG198" s="16"/>
      <c r="BH198" s="16"/>
      <c r="BJ198" s="3"/>
      <c r="BK198" s="3"/>
      <c r="BL198" s="6"/>
      <c r="BM198" s="8"/>
      <c r="BY198" s="9"/>
      <c r="CA198" s="16"/>
      <c r="CB198" s="16"/>
      <c r="CD198" s="3"/>
      <c r="CE198" s="3"/>
      <c r="CF198" s="6"/>
      <c r="CG198" s="8"/>
      <c r="CS198" s="9"/>
      <c r="CU198" s="16"/>
      <c r="CV198" s="16"/>
      <c r="CX198" s="3"/>
      <c r="CY198" s="3"/>
      <c r="CZ198" s="6"/>
      <c r="DA198" s="8"/>
      <c r="DM198" s="9"/>
      <c r="DO198" s="16"/>
      <c r="DP198" s="16"/>
      <c r="DR198" s="3"/>
      <c r="DS198" s="3"/>
      <c r="DT198" s="6"/>
      <c r="DU198" s="8"/>
      <c r="EG198" s="9"/>
      <c r="EI198" s="16"/>
      <c r="EJ198" s="16"/>
      <c r="EL198" s="3"/>
      <c r="EM198" s="3"/>
      <c r="EN198" s="6"/>
      <c r="EO198" s="8"/>
      <c r="FA198" s="9"/>
      <c r="FC198" s="16"/>
      <c r="FD198" s="16"/>
      <c r="FF198" s="3"/>
      <c r="FG198" s="3"/>
      <c r="FH198" s="6"/>
      <c r="FI198" s="8"/>
      <c r="FU198" s="9"/>
      <c r="FW198" s="16"/>
      <c r="FX198" s="16"/>
      <c r="FZ198" s="3"/>
      <c r="GA198" s="3"/>
      <c r="GB198" s="6"/>
      <c r="GC198" s="8"/>
      <c r="GO198" s="9"/>
      <c r="GQ198" s="16"/>
      <c r="GR198" s="16"/>
      <c r="GT198" s="3"/>
      <c r="GU198" s="3"/>
      <c r="GV198" s="6"/>
      <c r="GW198" s="8"/>
      <c r="HI198" s="9"/>
      <c r="HK198" s="16"/>
      <c r="HL198" s="16"/>
      <c r="HN198" s="3"/>
      <c r="HO198" s="3"/>
      <c r="HP198" s="6"/>
      <c r="HQ198" s="8"/>
      <c r="IC198" s="9"/>
      <c r="IE198" s="16"/>
      <c r="IF198" s="16"/>
      <c r="IH198" s="3"/>
      <c r="II198" s="3"/>
      <c r="IJ198" s="6"/>
      <c r="IK198" s="8"/>
      <c r="IW198" s="9"/>
      <c r="IY198" s="16"/>
      <c r="IZ198" s="16"/>
      <c r="JB198" s="3"/>
      <c r="JC198" s="3"/>
      <c r="JD198" s="6"/>
      <c r="JE198" s="8"/>
      <c r="JQ198" s="9"/>
      <c r="JS198" s="16"/>
      <c r="JT198" s="16"/>
      <c r="JV198" s="3"/>
      <c r="JW198" s="3"/>
      <c r="JX198" s="6"/>
      <c r="JY198" s="8"/>
      <c r="KK198" s="9"/>
      <c r="KM198" s="16"/>
      <c r="KN198" s="16"/>
      <c r="KP198" s="3"/>
      <c r="KQ198" s="3"/>
      <c r="KR198" s="6"/>
      <c r="KS198" s="8"/>
      <c r="LE198" s="9"/>
      <c r="LG198" s="16"/>
      <c r="LH198" s="16"/>
      <c r="LJ198" s="3"/>
      <c r="LK198" s="3"/>
      <c r="LL198" s="6"/>
      <c r="LM198" s="8"/>
      <c r="LY198" s="9"/>
      <c r="MA198" s="16"/>
      <c r="MB198" s="16"/>
      <c r="MD198" s="3"/>
      <c r="ME198" s="3"/>
      <c r="MF198" s="6"/>
      <c r="MG198" s="8"/>
      <c r="MS198" s="9"/>
      <c r="MU198" s="16"/>
      <c r="MV198" s="16"/>
      <c r="MX198" s="3"/>
      <c r="MY198" s="3"/>
      <c r="MZ198" s="6"/>
      <c r="NA198" s="8"/>
      <c r="NM198" s="9"/>
      <c r="NO198" s="16"/>
      <c r="NP198" s="16"/>
      <c r="NR198" s="3"/>
      <c r="NS198" s="3"/>
      <c r="NT198" s="6"/>
      <c r="NU198" s="8"/>
      <c r="OG198" s="9"/>
      <c r="OI198" s="16"/>
      <c r="OJ198" s="16"/>
      <c r="OL198" s="3"/>
      <c r="OM198" s="3"/>
      <c r="ON198" s="6"/>
      <c r="OO198" s="8"/>
      <c r="PA198" s="9"/>
      <c r="PC198" s="16"/>
      <c r="PD198" s="16"/>
    </row>
    <row r="199" spans="1:420" ht="201.6" x14ac:dyDescent="0.3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9" t="s">
        <v>8315</v>
      </c>
      <c r="R199" t="s">
        <v>8316</v>
      </c>
      <c r="S199" s="16">
        <v>41969.199756944443</v>
      </c>
      <c r="T199" s="16">
        <v>42005.208333333328</v>
      </c>
      <c r="V199" s="3"/>
      <c r="W199" s="3"/>
      <c r="X199" s="6"/>
      <c r="Y199" s="8"/>
      <c r="AK199" s="9"/>
      <c r="AM199" s="16"/>
      <c r="AN199" s="16"/>
      <c r="AP199" s="3"/>
      <c r="AQ199" s="3"/>
      <c r="AR199" s="6"/>
      <c r="AS199" s="8"/>
      <c r="BE199" s="9"/>
      <c r="BG199" s="16"/>
      <c r="BH199" s="16"/>
      <c r="BJ199" s="3"/>
      <c r="BK199" s="3"/>
      <c r="BL199" s="6"/>
      <c r="BM199" s="8"/>
      <c r="BY199" s="9"/>
      <c r="CA199" s="16"/>
      <c r="CB199" s="16"/>
      <c r="CD199" s="3"/>
      <c r="CE199" s="3"/>
      <c r="CF199" s="6"/>
      <c r="CG199" s="8"/>
      <c r="CS199" s="9"/>
      <c r="CU199" s="16"/>
      <c r="CV199" s="16"/>
      <c r="CX199" s="3"/>
      <c r="CY199" s="3"/>
      <c r="CZ199" s="6"/>
      <c r="DA199" s="8"/>
      <c r="DM199" s="9"/>
      <c r="DO199" s="16"/>
      <c r="DP199" s="16"/>
      <c r="DR199" s="3"/>
      <c r="DS199" s="3"/>
      <c r="DT199" s="6"/>
      <c r="DU199" s="8"/>
      <c r="EG199" s="9"/>
      <c r="EI199" s="16"/>
      <c r="EJ199" s="16"/>
      <c r="EL199" s="3"/>
      <c r="EM199" s="3"/>
      <c r="EN199" s="6"/>
      <c r="EO199" s="8"/>
      <c r="FA199" s="9"/>
      <c r="FC199" s="16"/>
      <c r="FD199" s="16"/>
      <c r="FF199" s="3"/>
      <c r="FG199" s="3"/>
      <c r="FH199" s="6"/>
      <c r="FI199" s="8"/>
      <c r="FU199" s="9"/>
      <c r="FW199" s="16"/>
      <c r="FX199" s="16"/>
      <c r="FZ199" s="3"/>
      <c r="GA199" s="3"/>
      <c r="GB199" s="6"/>
      <c r="GC199" s="8"/>
      <c r="GO199" s="9"/>
      <c r="GQ199" s="16"/>
      <c r="GR199" s="16"/>
      <c r="GT199" s="3"/>
      <c r="GU199" s="3"/>
      <c r="GV199" s="6"/>
      <c r="GW199" s="8"/>
      <c r="HI199" s="9"/>
      <c r="HK199" s="16"/>
      <c r="HL199" s="16"/>
      <c r="HN199" s="3"/>
      <c r="HO199" s="3"/>
      <c r="HP199" s="6"/>
      <c r="HQ199" s="8"/>
      <c r="IC199" s="9"/>
      <c r="IE199" s="16"/>
      <c r="IF199" s="16"/>
      <c r="IH199" s="3"/>
      <c r="II199" s="3"/>
      <c r="IJ199" s="6"/>
      <c r="IK199" s="8"/>
      <c r="IW199" s="9"/>
      <c r="IY199" s="16"/>
      <c r="IZ199" s="16"/>
      <c r="JB199" s="3"/>
      <c r="JC199" s="3"/>
      <c r="JD199" s="6"/>
      <c r="JE199" s="8"/>
      <c r="JQ199" s="9"/>
      <c r="JS199" s="16"/>
      <c r="JT199" s="16"/>
      <c r="JV199" s="3"/>
      <c r="JW199" s="3"/>
      <c r="JX199" s="6"/>
      <c r="JY199" s="8"/>
      <c r="KK199" s="9"/>
      <c r="KM199" s="16"/>
      <c r="KN199" s="16"/>
      <c r="KP199" s="3"/>
      <c r="KQ199" s="3"/>
      <c r="KR199" s="6"/>
      <c r="KS199" s="8"/>
      <c r="LE199" s="9"/>
      <c r="LG199" s="16"/>
      <c r="LH199" s="16"/>
      <c r="LJ199" s="3"/>
      <c r="LK199" s="3"/>
      <c r="LL199" s="6"/>
      <c r="LM199" s="8"/>
      <c r="LY199" s="9"/>
      <c r="MA199" s="16"/>
      <c r="MB199" s="16"/>
      <c r="MD199" s="3"/>
      <c r="ME199" s="3"/>
      <c r="MF199" s="6"/>
      <c r="MG199" s="8"/>
      <c r="MS199" s="9"/>
      <c r="MU199" s="16"/>
      <c r="MV199" s="16"/>
      <c r="MX199" s="3"/>
      <c r="MY199" s="3"/>
      <c r="MZ199" s="6"/>
      <c r="NA199" s="8"/>
      <c r="NM199" s="9"/>
      <c r="NO199" s="16"/>
      <c r="NP199" s="16"/>
      <c r="NR199" s="3"/>
      <c r="NS199" s="3"/>
      <c r="NT199" s="6"/>
      <c r="NU199" s="8"/>
      <c r="OG199" s="9"/>
      <c r="OI199" s="16"/>
      <c r="OJ199" s="16"/>
      <c r="OL199" s="3"/>
      <c r="OM199" s="3"/>
      <c r="ON199" s="6"/>
      <c r="OO199" s="8"/>
      <c r="PA199" s="9"/>
      <c r="PC199" s="16"/>
      <c r="PD199" s="16"/>
    </row>
    <row r="200" spans="1:420" ht="144" x14ac:dyDescent="0.3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9" t="s">
        <v>8315</v>
      </c>
      <c r="R200" t="s">
        <v>8316</v>
      </c>
      <c r="S200" s="16">
        <v>42690.334317129629</v>
      </c>
      <c r="T200" s="16">
        <v>42721.333333333328</v>
      </c>
      <c r="V200" s="3"/>
      <c r="W200" s="3"/>
      <c r="X200" s="6"/>
      <c r="Y200" s="8"/>
      <c r="AK200" s="9"/>
      <c r="AM200" s="16"/>
      <c r="AN200" s="16"/>
      <c r="AP200" s="3"/>
      <c r="AQ200" s="3"/>
      <c r="AR200" s="6"/>
      <c r="AS200" s="8"/>
      <c r="BE200" s="9"/>
      <c r="BG200" s="16"/>
      <c r="BH200" s="16"/>
      <c r="BJ200" s="3"/>
      <c r="BK200" s="3"/>
      <c r="BL200" s="6"/>
      <c r="BM200" s="8"/>
      <c r="BY200" s="9"/>
      <c r="CA200" s="16"/>
      <c r="CB200" s="16"/>
      <c r="CD200" s="3"/>
      <c r="CE200" s="3"/>
      <c r="CF200" s="6"/>
      <c r="CG200" s="8"/>
      <c r="CS200" s="9"/>
      <c r="CU200" s="16"/>
      <c r="CV200" s="16"/>
      <c r="CX200" s="3"/>
      <c r="CY200" s="3"/>
      <c r="CZ200" s="6"/>
      <c r="DA200" s="8"/>
      <c r="DM200" s="9"/>
      <c r="DO200" s="16"/>
      <c r="DP200" s="16"/>
      <c r="DR200" s="3"/>
      <c r="DS200" s="3"/>
      <c r="DT200" s="6"/>
      <c r="DU200" s="8"/>
      <c r="EG200" s="9"/>
      <c r="EI200" s="16"/>
      <c r="EJ200" s="16"/>
      <c r="EL200" s="3"/>
      <c r="EM200" s="3"/>
      <c r="EN200" s="6"/>
      <c r="EO200" s="8"/>
      <c r="FA200" s="9"/>
      <c r="FC200" s="16"/>
      <c r="FD200" s="16"/>
      <c r="FF200" s="3"/>
      <c r="FG200" s="3"/>
      <c r="FH200" s="6"/>
      <c r="FI200" s="8"/>
      <c r="FU200" s="9"/>
      <c r="FW200" s="16"/>
      <c r="FX200" s="16"/>
      <c r="FZ200" s="3"/>
      <c r="GA200" s="3"/>
      <c r="GB200" s="6"/>
      <c r="GC200" s="8"/>
      <c r="GO200" s="9"/>
      <c r="GQ200" s="16"/>
      <c r="GR200" s="16"/>
      <c r="GT200" s="3"/>
      <c r="GU200" s="3"/>
      <c r="GV200" s="6"/>
      <c r="GW200" s="8"/>
      <c r="HI200" s="9"/>
      <c r="HK200" s="16"/>
      <c r="HL200" s="16"/>
      <c r="HN200" s="3"/>
      <c r="HO200" s="3"/>
      <c r="HP200" s="6"/>
      <c r="HQ200" s="8"/>
      <c r="IC200" s="9"/>
      <c r="IE200" s="16"/>
      <c r="IF200" s="16"/>
      <c r="IH200" s="3"/>
      <c r="II200" s="3"/>
      <c r="IJ200" s="6"/>
      <c r="IK200" s="8"/>
      <c r="IW200" s="9"/>
      <c r="IY200" s="16"/>
      <c r="IZ200" s="16"/>
      <c r="JB200" s="3"/>
      <c r="JC200" s="3"/>
      <c r="JD200" s="6"/>
      <c r="JE200" s="8"/>
      <c r="JQ200" s="9"/>
      <c r="JS200" s="16"/>
      <c r="JT200" s="16"/>
      <c r="JV200" s="3"/>
      <c r="JW200" s="3"/>
      <c r="JX200" s="6"/>
      <c r="JY200" s="8"/>
      <c r="KK200" s="9"/>
      <c r="KM200" s="16"/>
      <c r="KN200" s="16"/>
      <c r="KP200" s="3"/>
      <c r="KQ200" s="3"/>
      <c r="KR200" s="6"/>
      <c r="KS200" s="8"/>
      <c r="LE200" s="9"/>
      <c r="LG200" s="16"/>
      <c r="LH200" s="16"/>
      <c r="LJ200" s="3"/>
      <c r="LK200" s="3"/>
      <c r="LL200" s="6"/>
      <c r="LM200" s="8"/>
      <c r="LY200" s="9"/>
      <c r="MA200" s="16"/>
      <c r="MB200" s="16"/>
      <c r="MD200" s="3"/>
      <c r="ME200" s="3"/>
      <c r="MF200" s="6"/>
      <c r="MG200" s="8"/>
      <c r="MS200" s="9"/>
      <c r="MU200" s="16"/>
      <c r="MV200" s="16"/>
      <c r="MX200" s="3"/>
      <c r="MY200" s="3"/>
      <c r="MZ200" s="6"/>
      <c r="NA200" s="8"/>
      <c r="NM200" s="9"/>
      <c r="NO200" s="16"/>
      <c r="NP200" s="16"/>
      <c r="NR200" s="3"/>
      <c r="NS200" s="3"/>
      <c r="NT200" s="6"/>
      <c r="NU200" s="8"/>
      <c r="OG200" s="9"/>
      <c r="OI200" s="16"/>
      <c r="OJ200" s="16"/>
      <c r="OL200" s="3"/>
      <c r="OM200" s="3"/>
      <c r="ON200" s="6"/>
      <c r="OO200" s="8"/>
      <c r="PA200" s="9"/>
      <c r="PC200" s="16"/>
      <c r="PD200" s="16"/>
    </row>
    <row r="201" spans="1:420" ht="187.2" x14ac:dyDescent="0.3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9" t="s">
        <v>8315</v>
      </c>
      <c r="R201" t="s">
        <v>8316</v>
      </c>
      <c r="S201" s="16">
        <v>42312.874594907407</v>
      </c>
      <c r="T201" s="16">
        <v>42340.874594907407</v>
      </c>
      <c r="V201" s="3"/>
      <c r="W201" s="3"/>
      <c r="X201" s="6"/>
      <c r="Y201" s="8"/>
      <c r="AK201" s="9"/>
      <c r="AM201" s="16"/>
      <c r="AN201" s="16"/>
      <c r="AP201" s="3"/>
      <c r="AQ201" s="3"/>
      <c r="AR201" s="6"/>
      <c r="AS201" s="8"/>
      <c r="BE201" s="9"/>
      <c r="BG201" s="16"/>
      <c r="BH201" s="16"/>
      <c r="BJ201" s="3"/>
      <c r="BK201" s="3"/>
      <c r="BL201" s="6"/>
      <c r="BM201" s="8"/>
      <c r="BY201" s="9"/>
      <c r="CA201" s="16"/>
      <c r="CB201" s="16"/>
      <c r="CD201" s="3"/>
      <c r="CE201" s="3"/>
      <c r="CF201" s="6"/>
      <c r="CG201" s="8"/>
      <c r="CS201" s="9"/>
      <c r="CU201" s="16"/>
      <c r="CV201" s="16"/>
      <c r="CX201" s="3"/>
      <c r="CY201" s="3"/>
      <c r="CZ201" s="6"/>
      <c r="DA201" s="8"/>
      <c r="DM201" s="9"/>
      <c r="DO201" s="16"/>
      <c r="DP201" s="16"/>
      <c r="DR201" s="3"/>
      <c r="DS201" s="3"/>
      <c r="DT201" s="6"/>
      <c r="DU201" s="8"/>
      <c r="EG201" s="9"/>
      <c r="EI201" s="16"/>
      <c r="EJ201" s="16"/>
      <c r="EL201" s="3"/>
      <c r="EM201" s="3"/>
      <c r="EN201" s="6"/>
      <c r="EO201" s="8"/>
      <c r="FA201" s="9"/>
      <c r="FC201" s="16"/>
      <c r="FD201" s="16"/>
      <c r="FF201" s="3"/>
      <c r="FG201" s="3"/>
      <c r="FH201" s="6"/>
      <c r="FI201" s="8"/>
      <c r="FU201" s="9"/>
      <c r="FW201" s="16"/>
      <c r="FX201" s="16"/>
      <c r="FZ201" s="3"/>
      <c r="GA201" s="3"/>
      <c r="GB201" s="6"/>
      <c r="GC201" s="8"/>
      <c r="GO201" s="9"/>
      <c r="GQ201" s="16"/>
      <c r="GR201" s="16"/>
      <c r="GT201" s="3"/>
      <c r="GU201" s="3"/>
      <c r="GV201" s="6"/>
      <c r="GW201" s="8"/>
      <c r="HI201" s="9"/>
      <c r="HK201" s="16"/>
      <c r="HL201" s="16"/>
      <c r="HN201" s="3"/>
      <c r="HO201" s="3"/>
      <c r="HP201" s="6"/>
      <c r="HQ201" s="8"/>
      <c r="IC201" s="9"/>
      <c r="IE201" s="16"/>
      <c r="IF201" s="16"/>
      <c r="IH201" s="3"/>
      <c r="II201" s="3"/>
      <c r="IJ201" s="6"/>
      <c r="IK201" s="8"/>
      <c r="IW201" s="9"/>
      <c r="IY201" s="16"/>
      <c r="IZ201" s="16"/>
      <c r="JB201" s="3"/>
      <c r="JC201" s="3"/>
      <c r="JD201" s="6"/>
      <c r="JE201" s="8"/>
      <c r="JQ201" s="9"/>
      <c r="JS201" s="16"/>
      <c r="JT201" s="16"/>
      <c r="JV201" s="3"/>
      <c r="JW201" s="3"/>
      <c r="JX201" s="6"/>
      <c r="JY201" s="8"/>
      <c r="KK201" s="9"/>
      <c r="KM201" s="16"/>
      <c r="KN201" s="16"/>
      <c r="KP201" s="3"/>
      <c r="KQ201" s="3"/>
      <c r="KR201" s="6"/>
      <c r="KS201" s="8"/>
      <c r="LE201" s="9"/>
      <c r="LG201" s="16"/>
      <c r="LH201" s="16"/>
      <c r="LJ201" s="3"/>
      <c r="LK201" s="3"/>
      <c r="LL201" s="6"/>
      <c r="LM201" s="8"/>
      <c r="LY201" s="9"/>
      <c r="MA201" s="16"/>
      <c r="MB201" s="16"/>
      <c r="MD201" s="3"/>
      <c r="ME201" s="3"/>
      <c r="MF201" s="6"/>
      <c r="MG201" s="8"/>
      <c r="MS201" s="9"/>
      <c r="MU201" s="16"/>
      <c r="MV201" s="16"/>
      <c r="MX201" s="3"/>
      <c r="MY201" s="3"/>
      <c r="MZ201" s="6"/>
      <c r="NA201" s="8"/>
      <c r="NM201" s="9"/>
      <c r="NO201" s="16"/>
      <c r="NP201" s="16"/>
      <c r="NR201" s="3"/>
      <c r="NS201" s="3"/>
      <c r="NT201" s="6"/>
      <c r="NU201" s="8"/>
      <c r="OG201" s="9"/>
      <c r="OI201" s="16"/>
      <c r="OJ201" s="16"/>
      <c r="OL201" s="3"/>
      <c r="OM201" s="3"/>
      <c r="ON201" s="6"/>
      <c r="OO201" s="8"/>
      <c r="PA201" s="9"/>
      <c r="PC201" s="16"/>
      <c r="PD201" s="16"/>
    </row>
    <row r="202" spans="1:420" ht="230.4" x14ac:dyDescent="0.3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9" t="s">
        <v>8315</v>
      </c>
      <c r="R202" t="s">
        <v>8316</v>
      </c>
      <c r="S202" s="16">
        <v>41855.548101851848</v>
      </c>
      <c r="T202" s="16">
        <v>41876.207638888889</v>
      </c>
      <c r="V202" s="3"/>
      <c r="W202" s="3"/>
      <c r="X202" s="6"/>
      <c r="Y202" s="8"/>
      <c r="AK202" s="9"/>
      <c r="AM202" s="16"/>
      <c r="AN202" s="16"/>
      <c r="AP202" s="3"/>
      <c r="AQ202" s="3"/>
      <c r="AR202" s="6"/>
      <c r="AS202" s="8"/>
      <c r="BE202" s="9"/>
      <c r="BG202" s="16"/>
      <c r="BH202" s="16"/>
      <c r="BJ202" s="3"/>
      <c r="BK202" s="3"/>
      <c r="BL202" s="6"/>
      <c r="BM202" s="8"/>
      <c r="BY202" s="9"/>
      <c r="CA202" s="16"/>
      <c r="CB202" s="16"/>
      <c r="CD202" s="3"/>
      <c r="CE202" s="3"/>
      <c r="CF202" s="6"/>
      <c r="CG202" s="8"/>
      <c r="CS202" s="9"/>
      <c r="CU202" s="16"/>
      <c r="CV202" s="16"/>
      <c r="CX202" s="3"/>
      <c r="CY202" s="3"/>
      <c r="CZ202" s="6"/>
      <c r="DA202" s="8"/>
      <c r="DM202" s="9"/>
      <c r="DO202" s="16"/>
      <c r="DP202" s="16"/>
      <c r="DR202" s="3"/>
      <c r="DS202" s="3"/>
      <c r="DT202" s="6"/>
      <c r="DU202" s="8"/>
      <c r="EG202" s="9"/>
      <c r="EI202" s="16"/>
      <c r="EJ202" s="16"/>
      <c r="EL202" s="3"/>
      <c r="EM202" s="3"/>
      <c r="EN202" s="6"/>
      <c r="EO202" s="8"/>
      <c r="FA202" s="9"/>
      <c r="FC202" s="16"/>
      <c r="FD202" s="16"/>
      <c r="FF202" s="3"/>
      <c r="FG202" s="3"/>
      <c r="FH202" s="6"/>
      <c r="FI202" s="8"/>
      <c r="FU202" s="9"/>
      <c r="FW202" s="16"/>
      <c r="FX202" s="16"/>
      <c r="FZ202" s="3"/>
      <c r="GA202" s="3"/>
      <c r="GB202" s="6"/>
      <c r="GC202" s="8"/>
      <c r="GO202" s="9"/>
      <c r="GQ202" s="16"/>
      <c r="GR202" s="16"/>
      <c r="GT202" s="3"/>
      <c r="GU202" s="3"/>
      <c r="GV202" s="6"/>
      <c r="GW202" s="8"/>
      <c r="HI202" s="9"/>
      <c r="HK202" s="16"/>
      <c r="HL202" s="16"/>
      <c r="HN202" s="3"/>
      <c r="HO202" s="3"/>
      <c r="HP202" s="6"/>
      <c r="HQ202" s="8"/>
      <c r="IC202" s="9"/>
      <c r="IE202" s="16"/>
      <c r="IF202" s="16"/>
      <c r="IH202" s="3"/>
      <c r="II202" s="3"/>
      <c r="IJ202" s="6"/>
      <c r="IK202" s="8"/>
      <c r="IW202" s="9"/>
      <c r="IY202" s="16"/>
      <c r="IZ202" s="16"/>
      <c r="JB202" s="3"/>
      <c r="JC202" s="3"/>
      <c r="JD202" s="6"/>
      <c r="JE202" s="8"/>
      <c r="JQ202" s="9"/>
      <c r="JS202" s="16"/>
      <c r="JT202" s="16"/>
      <c r="JV202" s="3"/>
      <c r="JW202" s="3"/>
      <c r="JX202" s="6"/>
      <c r="JY202" s="8"/>
      <c r="KK202" s="9"/>
      <c r="KM202" s="16"/>
      <c r="KN202" s="16"/>
      <c r="KP202" s="3"/>
      <c r="KQ202" s="3"/>
      <c r="KR202" s="6"/>
      <c r="KS202" s="8"/>
      <c r="LE202" s="9"/>
      <c r="LG202" s="16"/>
      <c r="LH202" s="16"/>
      <c r="LJ202" s="3"/>
      <c r="LK202" s="3"/>
      <c r="LL202" s="6"/>
      <c r="LM202" s="8"/>
      <c r="LY202" s="9"/>
      <c r="MA202" s="16"/>
      <c r="MB202" s="16"/>
      <c r="MD202" s="3"/>
      <c r="ME202" s="3"/>
      <c r="MF202" s="6"/>
      <c r="MG202" s="8"/>
      <c r="MS202" s="9"/>
      <c r="MU202" s="16"/>
      <c r="MV202" s="16"/>
      <c r="MX202" s="3"/>
      <c r="MY202" s="3"/>
      <c r="MZ202" s="6"/>
      <c r="NA202" s="8"/>
      <c r="NM202" s="9"/>
      <c r="NO202" s="16"/>
      <c r="NP202" s="16"/>
      <c r="NR202" s="3"/>
      <c r="NS202" s="3"/>
      <c r="NT202" s="6"/>
      <c r="NU202" s="8"/>
      <c r="OG202" s="9"/>
      <c r="OI202" s="16"/>
      <c r="OJ202" s="16"/>
      <c r="OL202" s="3"/>
      <c r="OM202" s="3"/>
      <c r="ON202" s="6"/>
      <c r="OO202" s="8"/>
      <c r="PA202" s="9"/>
      <c r="PC202" s="16"/>
      <c r="PD202" s="16"/>
    </row>
    <row r="203" spans="1:420" ht="244.8" x14ac:dyDescent="0.3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9" t="s">
        <v>8315</v>
      </c>
      <c r="R203" t="s">
        <v>8316</v>
      </c>
      <c r="S203" s="16">
        <v>42059.701319444444</v>
      </c>
      <c r="T203" s="16">
        <v>42119.659652777773</v>
      </c>
      <c r="V203" s="3"/>
      <c r="W203" s="3"/>
      <c r="X203" s="6"/>
      <c r="Y203" s="8"/>
      <c r="AK203" s="9"/>
      <c r="AM203" s="16"/>
      <c r="AN203" s="16"/>
      <c r="AP203" s="3"/>
      <c r="AQ203" s="3"/>
      <c r="AR203" s="6"/>
      <c r="AS203" s="8"/>
      <c r="BE203" s="9"/>
      <c r="BG203" s="16"/>
      <c r="BH203" s="16"/>
      <c r="BJ203" s="3"/>
      <c r="BK203" s="3"/>
      <c r="BL203" s="6"/>
      <c r="BM203" s="8"/>
      <c r="BY203" s="9"/>
      <c r="CA203" s="16"/>
      <c r="CB203" s="16"/>
      <c r="CD203" s="3"/>
      <c r="CE203" s="3"/>
      <c r="CF203" s="6"/>
      <c r="CG203" s="8"/>
      <c r="CS203" s="9"/>
      <c r="CU203" s="16"/>
      <c r="CV203" s="16"/>
      <c r="CX203" s="3"/>
      <c r="CY203" s="3"/>
      <c r="CZ203" s="6"/>
      <c r="DA203" s="8"/>
      <c r="DM203" s="9"/>
      <c r="DO203" s="16"/>
      <c r="DP203" s="16"/>
      <c r="DR203" s="3"/>
      <c r="DS203" s="3"/>
      <c r="DT203" s="6"/>
      <c r="DU203" s="8"/>
      <c r="EG203" s="9"/>
      <c r="EI203" s="16"/>
      <c r="EJ203" s="16"/>
      <c r="EL203" s="3"/>
      <c r="EM203" s="3"/>
      <c r="EN203" s="6"/>
      <c r="EO203" s="8"/>
      <c r="FA203" s="9"/>
      <c r="FC203" s="16"/>
      <c r="FD203" s="16"/>
      <c r="FF203" s="3"/>
      <c r="FG203" s="3"/>
      <c r="FH203" s="6"/>
      <c r="FI203" s="8"/>
      <c r="FU203" s="9"/>
      <c r="FW203" s="16"/>
      <c r="FX203" s="16"/>
      <c r="FZ203" s="3"/>
      <c r="GA203" s="3"/>
      <c r="GB203" s="6"/>
      <c r="GC203" s="8"/>
      <c r="GO203" s="9"/>
      <c r="GQ203" s="16"/>
      <c r="GR203" s="16"/>
      <c r="GT203" s="3"/>
      <c r="GU203" s="3"/>
      <c r="GV203" s="6"/>
      <c r="GW203" s="8"/>
      <c r="HI203" s="9"/>
      <c r="HK203" s="16"/>
      <c r="HL203" s="16"/>
      <c r="HN203" s="3"/>
      <c r="HO203" s="3"/>
      <c r="HP203" s="6"/>
      <c r="HQ203" s="8"/>
      <c r="IC203" s="9"/>
      <c r="IE203" s="16"/>
      <c r="IF203" s="16"/>
      <c r="IH203" s="3"/>
      <c r="II203" s="3"/>
      <c r="IJ203" s="6"/>
      <c r="IK203" s="8"/>
      <c r="IW203" s="9"/>
      <c r="IY203" s="16"/>
      <c r="IZ203" s="16"/>
      <c r="JB203" s="3"/>
      <c r="JC203" s="3"/>
      <c r="JD203" s="6"/>
      <c r="JE203" s="8"/>
      <c r="JQ203" s="9"/>
      <c r="JS203" s="16"/>
      <c r="JT203" s="16"/>
      <c r="JV203" s="3"/>
      <c r="JW203" s="3"/>
      <c r="JX203" s="6"/>
      <c r="JY203" s="8"/>
      <c r="KK203" s="9"/>
      <c r="KM203" s="16"/>
      <c r="KN203" s="16"/>
      <c r="KP203" s="3"/>
      <c r="KQ203" s="3"/>
      <c r="KR203" s="6"/>
      <c r="KS203" s="8"/>
      <c r="LE203" s="9"/>
      <c r="LG203" s="16"/>
      <c r="LH203" s="16"/>
      <c r="LJ203" s="3"/>
      <c r="LK203" s="3"/>
      <c r="LL203" s="6"/>
      <c r="LM203" s="8"/>
      <c r="LY203" s="9"/>
      <c r="MA203" s="16"/>
      <c r="MB203" s="16"/>
      <c r="MD203" s="3"/>
      <c r="ME203" s="3"/>
      <c r="MF203" s="6"/>
      <c r="MG203" s="8"/>
      <c r="MS203" s="9"/>
      <c r="MU203" s="16"/>
      <c r="MV203" s="16"/>
      <c r="MX203" s="3"/>
      <c r="MY203" s="3"/>
      <c r="MZ203" s="6"/>
      <c r="NA203" s="8"/>
      <c r="NM203" s="9"/>
      <c r="NO203" s="16"/>
      <c r="NP203" s="16"/>
      <c r="NR203" s="3"/>
      <c r="NS203" s="3"/>
      <c r="NT203" s="6"/>
      <c r="NU203" s="8"/>
      <c r="OG203" s="9"/>
      <c r="OI203" s="16"/>
      <c r="OJ203" s="16"/>
      <c r="OL203" s="3"/>
      <c r="OM203" s="3"/>
      <c r="ON203" s="6"/>
      <c r="OO203" s="8"/>
      <c r="PA203" s="9"/>
      <c r="PC203" s="16"/>
      <c r="PD203" s="16"/>
    </row>
    <row r="204" spans="1:420" ht="244.8" x14ac:dyDescent="0.3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9" t="s">
        <v>8315</v>
      </c>
      <c r="R204" t="s">
        <v>8316</v>
      </c>
      <c r="S204" s="16">
        <v>41937.95344907407</v>
      </c>
      <c r="T204" s="16">
        <v>41972.995115740734</v>
      </c>
      <c r="V204" s="3"/>
      <c r="W204" s="3"/>
      <c r="X204" s="6"/>
      <c r="Y204" s="8"/>
      <c r="AK204" s="9"/>
      <c r="AM204" s="16"/>
      <c r="AN204" s="16"/>
      <c r="AP204" s="3"/>
      <c r="AQ204" s="3"/>
      <c r="AR204" s="6"/>
      <c r="AS204" s="8"/>
      <c r="BE204" s="9"/>
      <c r="BG204" s="16"/>
      <c r="BH204" s="16"/>
      <c r="BJ204" s="3"/>
      <c r="BK204" s="3"/>
      <c r="BL204" s="6"/>
      <c r="BM204" s="8"/>
      <c r="BY204" s="9"/>
      <c r="CA204" s="16"/>
      <c r="CB204" s="16"/>
      <c r="CD204" s="3"/>
      <c r="CE204" s="3"/>
      <c r="CF204" s="6"/>
      <c r="CG204" s="8"/>
      <c r="CS204" s="9"/>
      <c r="CU204" s="16"/>
      <c r="CV204" s="16"/>
      <c r="CX204" s="3"/>
      <c r="CY204" s="3"/>
      <c r="CZ204" s="6"/>
      <c r="DA204" s="8"/>
      <c r="DM204" s="9"/>
      <c r="DO204" s="16"/>
      <c r="DP204" s="16"/>
      <c r="DR204" s="3"/>
      <c r="DS204" s="3"/>
      <c r="DT204" s="6"/>
      <c r="DU204" s="8"/>
      <c r="EG204" s="9"/>
      <c r="EI204" s="16"/>
      <c r="EJ204" s="16"/>
      <c r="EL204" s="3"/>
      <c r="EM204" s="3"/>
      <c r="EN204" s="6"/>
      <c r="EO204" s="8"/>
      <c r="FA204" s="9"/>
      <c r="FC204" s="16"/>
      <c r="FD204" s="16"/>
      <c r="FF204" s="3"/>
      <c r="FG204" s="3"/>
      <c r="FH204" s="6"/>
      <c r="FI204" s="8"/>
      <c r="FU204" s="9"/>
      <c r="FW204" s="16"/>
      <c r="FX204" s="16"/>
      <c r="FZ204" s="3"/>
      <c r="GA204" s="3"/>
      <c r="GB204" s="6"/>
      <c r="GC204" s="8"/>
      <c r="GO204" s="9"/>
      <c r="GQ204" s="16"/>
      <c r="GR204" s="16"/>
      <c r="GT204" s="3"/>
      <c r="GU204" s="3"/>
      <c r="GV204" s="6"/>
      <c r="GW204" s="8"/>
      <c r="HI204" s="9"/>
      <c r="HK204" s="16"/>
      <c r="HL204" s="16"/>
      <c r="HN204" s="3"/>
      <c r="HO204" s="3"/>
      <c r="HP204" s="6"/>
      <c r="HQ204" s="8"/>
      <c r="IC204" s="9"/>
      <c r="IE204" s="16"/>
      <c r="IF204" s="16"/>
      <c r="IH204" s="3"/>
      <c r="II204" s="3"/>
      <c r="IJ204" s="6"/>
      <c r="IK204" s="8"/>
      <c r="IW204" s="9"/>
      <c r="IY204" s="16"/>
      <c r="IZ204" s="16"/>
      <c r="JB204" s="3"/>
      <c r="JC204" s="3"/>
      <c r="JD204" s="6"/>
      <c r="JE204" s="8"/>
      <c r="JQ204" s="9"/>
      <c r="JS204" s="16"/>
      <c r="JT204" s="16"/>
      <c r="JV204" s="3"/>
      <c r="JW204" s="3"/>
      <c r="JX204" s="6"/>
      <c r="JY204" s="8"/>
      <c r="KK204" s="9"/>
      <c r="KM204" s="16"/>
      <c r="KN204" s="16"/>
      <c r="KP204" s="3"/>
      <c r="KQ204" s="3"/>
      <c r="KR204" s="6"/>
      <c r="KS204" s="8"/>
      <c r="LE204" s="9"/>
      <c r="LG204" s="16"/>
      <c r="LH204" s="16"/>
      <c r="LJ204" s="3"/>
      <c r="LK204" s="3"/>
      <c r="LL204" s="6"/>
      <c r="LM204" s="8"/>
      <c r="LY204" s="9"/>
      <c r="MA204" s="16"/>
      <c r="MB204" s="16"/>
      <c r="MD204" s="3"/>
      <c r="ME204" s="3"/>
      <c r="MF204" s="6"/>
      <c r="MG204" s="8"/>
      <c r="MS204" s="9"/>
      <c r="MU204" s="16"/>
      <c r="MV204" s="16"/>
      <c r="MX204" s="3"/>
      <c r="MY204" s="3"/>
      <c r="MZ204" s="6"/>
      <c r="NA204" s="8"/>
      <c r="NM204" s="9"/>
      <c r="NO204" s="16"/>
      <c r="NP204" s="16"/>
      <c r="NR204" s="3"/>
      <c r="NS204" s="3"/>
      <c r="NT204" s="6"/>
      <c r="NU204" s="8"/>
      <c r="OG204" s="9"/>
      <c r="OI204" s="16"/>
      <c r="OJ204" s="16"/>
      <c r="OL204" s="3"/>
      <c r="OM204" s="3"/>
      <c r="ON204" s="6"/>
      <c r="OO204" s="8"/>
      <c r="PA204" s="9"/>
      <c r="PC204" s="16"/>
      <c r="PD204" s="16"/>
    </row>
    <row r="205" spans="1:420" ht="230.4" x14ac:dyDescent="0.3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9" t="s">
        <v>8315</v>
      </c>
      <c r="R205" t="s">
        <v>8316</v>
      </c>
      <c r="S205" s="16">
        <v>42044.184988425928</v>
      </c>
      <c r="T205" s="16">
        <v>42074.143321759257</v>
      </c>
      <c r="V205" s="3"/>
      <c r="W205" s="3"/>
      <c r="X205" s="6"/>
      <c r="Y205" s="8"/>
      <c r="AK205" s="9"/>
      <c r="AM205" s="16"/>
      <c r="AN205" s="16"/>
      <c r="AP205" s="3"/>
      <c r="AQ205" s="3"/>
      <c r="AR205" s="6"/>
      <c r="AS205" s="8"/>
      <c r="BE205" s="9"/>
      <c r="BG205" s="16"/>
      <c r="BH205" s="16"/>
      <c r="BJ205" s="3"/>
      <c r="BK205" s="3"/>
      <c r="BL205" s="6"/>
      <c r="BM205" s="8"/>
      <c r="BY205" s="9"/>
      <c r="CA205" s="16"/>
      <c r="CB205" s="16"/>
      <c r="CD205" s="3"/>
      <c r="CE205" s="3"/>
      <c r="CF205" s="6"/>
      <c r="CG205" s="8"/>
      <c r="CS205" s="9"/>
      <c r="CU205" s="16"/>
      <c r="CV205" s="16"/>
      <c r="CX205" s="3"/>
      <c r="CY205" s="3"/>
      <c r="CZ205" s="6"/>
      <c r="DA205" s="8"/>
      <c r="DM205" s="9"/>
      <c r="DO205" s="16"/>
      <c r="DP205" s="16"/>
      <c r="DR205" s="3"/>
      <c r="DS205" s="3"/>
      <c r="DT205" s="6"/>
      <c r="DU205" s="8"/>
      <c r="EG205" s="9"/>
      <c r="EI205" s="16"/>
      <c r="EJ205" s="16"/>
      <c r="EL205" s="3"/>
      <c r="EM205" s="3"/>
      <c r="EN205" s="6"/>
      <c r="EO205" s="8"/>
      <c r="FA205" s="9"/>
      <c r="FC205" s="16"/>
      <c r="FD205" s="16"/>
      <c r="FF205" s="3"/>
      <c r="FG205" s="3"/>
      <c r="FH205" s="6"/>
      <c r="FI205" s="8"/>
      <c r="FU205" s="9"/>
      <c r="FW205" s="16"/>
      <c r="FX205" s="16"/>
      <c r="FZ205" s="3"/>
      <c r="GA205" s="3"/>
      <c r="GB205" s="6"/>
      <c r="GC205" s="8"/>
      <c r="GO205" s="9"/>
      <c r="GQ205" s="16"/>
      <c r="GR205" s="16"/>
      <c r="GT205" s="3"/>
      <c r="GU205" s="3"/>
      <c r="GV205" s="6"/>
      <c r="GW205" s="8"/>
      <c r="HI205" s="9"/>
      <c r="HK205" s="16"/>
      <c r="HL205" s="16"/>
      <c r="HN205" s="3"/>
      <c r="HO205" s="3"/>
      <c r="HP205" s="6"/>
      <c r="HQ205" s="8"/>
      <c r="IC205" s="9"/>
      <c r="IE205" s="16"/>
      <c r="IF205" s="16"/>
      <c r="IH205" s="3"/>
      <c r="II205" s="3"/>
      <c r="IJ205" s="6"/>
      <c r="IK205" s="8"/>
      <c r="IW205" s="9"/>
      <c r="IY205" s="16"/>
      <c r="IZ205" s="16"/>
      <c r="JB205" s="3"/>
      <c r="JC205" s="3"/>
      <c r="JD205" s="6"/>
      <c r="JE205" s="8"/>
      <c r="JQ205" s="9"/>
      <c r="JS205" s="16"/>
      <c r="JT205" s="16"/>
      <c r="JV205" s="3"/>
      <c r="JW205" s="3"/>
      <c r="JX205" s="6"/>
      <c r="JY205" s="8"/>
      <c r="KK205" s="9"/>
      <c r="KM205" s="16"/>
      <c r="KN205" s="16"/>
      <c r="KP205" s="3"/>
      <c r="KQ205" s="3"/>
      <c r="KR205" s="6"/>
      <c r="KS205" s="8"/>
      <c r="LE205" s="9"/>
      <c r="LG205" s="16"/>
      <c r="LH205" s="16"/>
      <c r="LJ205" s="3"/>
      <c r="LK205" s="3"/>
      <c r="LL205" s="6"/>
      <c r="LM205" s="8"/>
      <c r="LY205" s="9"/>
      <c r="MA205" s="16"/>
      <c r="MB205" s="16"/>
      <c r="MD205" s="3"/>
      <c r="ME205" s="3"/>
      <c r="MF205" s="6"/>
      <c r="MG205" s="8"/>
      <c r="MS205" s="9"/>
      <c r="MU205" s="16"/>
      <c r="MV205" s="16"/>
      <c r="MX205" s="3"/>
      <c r="MY205" s="3"/>
      <c r="MZ205" s="6"/>
      <c r="NA205" s="8"/>
      <c r="NM205" s="9"/>
      <c r="NO205" s="16"/>
      <c r="NP205" s="16"/>
      <c r="NR205" s="3"/>
      <c r="NS205" s="3"/>
      <c r="NT205" s="6"/>
      <c r="NU205" s="8"/>
      <c r="OG205" s="9"/>
      <c r="OI205" s="16"/>
      <c r="OJ205" s="16"/>
      <c r="OL205" s="3"/>
      <c r="OM205" s="3"/>
      <c r="ON205" s="6"/>
      <c r="OO205" s="8"/>
      <c r="PA205" s="9"/>
      <c r="PC205" s="16"/>
      <c r="PD205" s="16"/>
    </row>
    <row r="206" spans="1:420" ht="273.60000000000002" x14ac:dyDescent="0.3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9" t="s">
        <v>8315</v>
      </c>
      <c r="R206" t="s">
        <v>8316</v>
      </c>
      <c r="S206" s="16">
        <v>42524.782638888893</v>
      </c>
      <c r="T206" s="16">
        <v>42544.782638888893</v>
      </c>
      <c r="V206" s="3"/>
      <c r="W206" s="3"/>
      <c r="X206" s="6"/>
      <c r="Y206" s="8"/>
      <c r="AK206" s="9"/>
      <c r="AM206" s="16"/>
      <c r="AN206" s="16"/>
      <c r="AP206" s="3"/>
      <c r="AQ206" s="3"/>
      <c r="AR206" s="6"/>
      <c r="AS206" s="8"/>
      <c r="BE206" s="9"/>
      <c r="BG206" s="16"/>
      <c r="BH206" s="16"/>
      <c r="BJ206" s="3"/>
      <c r="BK206" s="3"/>
      <c r="BL206" s="6"/>
      <c r="BM206" s="8"/>
      <c r="BY206" s="9"/>
      <c r="CA206" s="16"/>
      <c r="CB206" s="16"/>
      <c r="CD206" s="3"/>
      <c r="CE206" s="3"/>
      <c r="CF206" s="6"/>
      <c r="CG206" s="8"/>
      <c r="CS206" s="9"/>
      <c r="CU206" s="16"/>
      <c r="CV206" s="16"/>
      <c r="CX206" s="3"/>
      <c r="CY206" s="3"/>
      <c r="CZ206" s="6"/>
      <c r="DA206" s="8"/>
      <c r="DM206" s="9"/>
      <c r="DO206" s="16"/>
      <c r="DP206" s="16"/>
      <c r="DR206" s="3"/>
      <c r="DS206" s="3"/>
      <c r="DT206" s="6"/>
      <c r="DU206" s="8"/>
      <c r="EG206" s="9"/>
      <c r="EI206" s="16"/>
      <c r="EJ206" s="16"/>
      <c r="EL206" s="3"/>
      <c r="EM206" s="3"/>
      <c r="EN206" s="6"/>
      <c r="EO206" s="8"/>
      <c r="FA206" s="9"/>
      <c r="FC206" s="16"/>
      <c r="FD206" s="16"/>
      <c r="FF206" s="3"/>
      <c r="FG206" s="3"/>
      <c r="FH206" s="6"/>
      <c r="FI206" s="8"/>
      <c r="FU206" s="9"/>
      <c r="FW206" s="16"/>
      <c r="FX206" s="16"/>
      <c r="FZ206" s="3"/>
      <c r="GA206" s="3"/>
      <c r="GB206" s="6"/>
      <c r="GC206" s="8"/>
      <c r="GO206" s="9"/>
      <c r="GQ206" s="16"/>
      <c r="GR206" s="16"/>
      <c r="GT206" s="3"/>
      <c r="GU206" s="3"/>
      <c r="GV206" s="6"/>
      <c r="GW206" s="8"/>
      <c r="HI206" s="9"/>
      <c r="HK206" s="16"/>
      <c r="HL206" s="16"/>
      <c r="HN206" s="3"/>
      <c r="HO206" s="3"/>
      <c r="HP206" s="6"/>
      <c r="HQ206" s="8"/>
      <c r="IC206" s="9"/>
      <c r="IE206" s="16"/>
      <c r="IF206" s="16"/>
      <c r="IH206" s="3"/>
      <c r="II206" s="3"/>
      <c r="IJ206" s="6"/>
      <c r="IK206" s="8"/>
      <c r="IW206" s="9"/>
      <c r="IY206" s="16"/>
      <c r="IZ206" s="16"/>
      <c r="JB206" s="3"/>
      <c r="JC206" s="3"/>
      <c r="JD206" s="6"/>
      <c r="JE206" s="8"/>
      <c r="JQ206" s="9"/>
      <c r="JS206" s="16"/>
      <c r="JT206" s="16"/>
      <c r="JV206" s="3"/>
      <c r="JW206" s="3"/>
      <c r="JX206" s="6"/>
      <c r="JY206" s="8"/>
      <c r="KK206" s="9"/>
      <c r="KM206" s="16"/>
      <c r="KN206" s="16"/>
      <c r="KP206" s="3"/>
      <c r="KQ206" s="3"/>
      <c r="KR206" s="6"/>
      <c r="KS206" s="8"/>
      <c r="LE206" s="9"/>
      <c r="LG206" s="16"/>
      <c r="LH206" s="16"/>
      <c r="LJ206" s="3"/>
      <c r="LK206" s="3"/>
      <c r="LL206" s="6"/>
      <c r="LM206" s="8"/>
      <c r="LY206" s="9"/>
      <c r="MA206" s="16"/>
      <c r="MB206" s="16"/>
      <c r="MD206" s="3"/>
      <c r="ME206" s="3"/>
      <c r="MF206" s="6"/>
      <c r="MG206" s="8"/>
      <c r="MS206" s="9"/>
      <c r="MU206" s="16"/>
      <c r="MV206" s="16"/>
      <c r="MX206" s="3"/>
      <c r="MY206" s="3"/>
      <c r="MZ206" s="6"/>
      <c r="NA206" s="8"/>
      <c r="NM206" s="9"/>
      <c r="NO206" s="16"/>
      <c r="NP206" s="16"/>
      <c r="NR206" s="3"/>
      <c r="NS206" s="3"/>
      <c r="NT206" s="6"/>
      <c r="NU206" s="8"/>
      <c r="OG206" s="9"/>
      <c r="OI206" s="16"/>
      <c r="OJ206" s="16"/>
      <c r="OL206" s="3"/>
      <c r="OM206" s="3"/>
      <c r="ON206" s="6"/>
      <c r="OO206" s="8"/>
      <c r="PA206" s="9"/>
      <c r="PC206" s="16"/>
      <c r="PD206" s="16"/>
    </row>
    <row r="207" spans="1:420" ht="273.60000000000002" x14ac:dyDescent="0.3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9" t="s">
        <v>8315</v>
      </c>
      <c r="R207" t="s">
        <v>8316</v>
      </c>
      <c r="S207" s="16">
        <v>42292.087592592594</v>
      </c>
      <c r="T207" s="16">
        <v>42329.125</v>
      </c>
      <c r="V207" s="3"/>
      <c r="W207" s="3"/>
      <c r="X207" s="6"/>
      <c r="Y207" s="8"/>
      <c r="AK207" s="9"/>
      <c r="AM207" s="16"/>
      <c r="AN207" s="16"/>
      <c r="AP207" s="3"/>
      <c r="AQ207" s="3"/>
      <c r="AR207" s="6"/>
      <c r="AS207" s="8"/>
      <c r="BE207" s="9"/>
      <c r="BG207" s="16"/>
      <c r="BH207" s="16"/>
      <c r="BJ207" s="3"/>
      <c r="BK207" s="3"/>
      <c r="BL207" s="6"/>
      <c r="BM207" s="8"/>
      <c r="BY207" s="9"/>
      <c r="CA207" s="16"/>
      <c r="CB207" s="16"/>
      <c r="CD207" s="3"/>
      <c r="CE207" s="3"/>
      <c r="CF207" s="6"/>
      <c r="CG207" s="8"/>
      <c r="CS207" s="9"/>
      <c r="CU207" s="16"/>
      <c r="CV207" s="16"/>
      <c r="CX207" s="3"/>
      <c r="CY207" s="3"/>
      <c r="CZ207" s="6"/>
      <c r="DA207" s="8"/>
      <c r="DM207" s="9"/>
      <c r="DO207" s="16"/>
      <c r="DP207" s="16"/>
      <c r="DR207" s="3"/>
      <c r="DS207" s="3"/>
      <c r="DT207" s="6"/>
      <c r="DU207" s="8"/>
      <c r="EG207" s="9"/>
      <c r="EI207" s="16"/>
      <c r="EJ207" s="16"/>
      <c r="EL207" s="3"/>
      <c r="EM207" s="3"/>
      <c r="EN207" s="6"/>
      <c r="EO207" s="8"/>
      <c r="FA207" s="9"/>
      <c r="FC207" s="16"/>
      <c r="FD207" s="16"/>
      <c r="FF207" s="3"/>
      <c r="FG207" s="3"/>
      <c r="FH207" s="6"/>
      <c r="FI207" s="8"/>
      <c r="FU207" s="9"/>
      <c r="FW207" s="16"/>
      <c r="FX207" s="16"/>
      <c r="FZ207" s="3"/>
      <c r="GA207" s="3"/>
      <c r="GB207" s="6"/>
      <c r="GC207" s="8"/>
      <c r="GO207" s="9"/>
      <c r="GQ207" s="16"/>
      <c r="GR207" s="16"/>
      <c r="GT207" s="3"/>
      <c r="GU207" s="3"/>
      <c r="GV207" s="6"/>
      <c r="GW207" s="8"/>
      <c r="HI207" s="9"/>
      <c r="HK207" s="16"/>
      <c r="HL207" s="16"/>
      <c r="HN207" s="3"/>
      <c r="HO207" s="3"/>
      <c r="HP207" s="6"/>
      <c r="HQ207" s="8"/>
      <c r="IC207" s="9"/>
      <c r="IE207" s="16"/>
      <c r="IF207" s="16"/>
      <c r="IH207" s="3"/>
      <c r="II207" s="3"/>
      <c r="IJ207" s="6"/>
      <c r="IK207" s="8"/>
      <c r="IW207" s="9"/>
      <c r="IY207" s="16"/>
      <c r="IZ207" s="16"/>
      <c r="JB207" s="3"/>
      <c r="JC207" s="3"/>
      <c r="JD207" s="6"/>
      <c r="JE207" s="8"/>
      <c r="JQ207" s="9"/>
      <c r="JS207" s="16"/>
      <c r="JT207" s="16"/>
      <c r="JV207" s="3"/>
      <c r="JW207" s="3"/>
      <c r="JX207" s="6"/>
      <c r="JY207" s="8"/>
      <c r="KK207" s="9"/>
      <c r="KM207" s="16"/>
      <c r="KN207" s="16"/>
      <c r="KP207" s="3"/>
      <c r="KQ207" s="3"/>
      <c r="KR207" s="6"/>
      <c r="KS207" s="8"/>
      <c r="LE207" s="9"/>
      <c r="LG207" s="16"/>
      <c r="LH207" s="16"/>
      <c r="LJ207" s="3"/>
      <c r="LK207" s="3"/>
      <c r="LL207" s="6"/>
      <c r="LM207" s="8"/>
      <c r="LY207" s="9"/>
      <c r="MA207" s="16"/>
      <c r="MB207" s="16"/>
      <c r="MD207" s="3"/>
      <c r="ME207" s="3"/>
      <c r="MF207" s="6"/>
      <c r="MG207" s="8"/>
      <c r="MS207" s="9"/>
      <c r="MU207" s="16"/>
      <c r="MV207" s="16"/>
      <c r="MX207" s="3"/>
      <c r="MY207" s="3"/>
      <c r="MZ207" s="6"/>
      <c r="NA207" s="8"/>
      <c r="NM207" s="9"/>
      <c r="NO207" s="16"/>
      <c r="NP207" s="16"/>
      <c r="NR207" s="3"/>
      <c r="NS207" s="3"/>
      <c r="NT207" s="6"/>
      <c r="NU207" s="8"/>
      <c r="OG207" s="9"/>
      <c r="OI207" s="16"/>
      <c r="OJ207" s="16"/>
      <c r="OL207" s="3"/>
      <c r="OM207" s="3"/>
      <c r="ON207" s="6"/>
      <c r="OO207" s="8"/>
      <c r="PA207" s="9"/>
      <c r="PC207" s="16"/>
      <c r="PD207" s="16"/>
    </row>
    <row r="208" spans="1:420" ht="230.4" x14ac:dyDescent="0.3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9" t="s">
        <v>8315</v>
      </c>
      <c r="R208" t="s">
        <v>8316</v>
      </c>
      <c r="S208" s="16">
        <v>41953.8675</v>
      </c>
      <c r="T208" s="16">
        <v>41983.8675</v>
      </c>
      <c r="V208" s="3"/>
      <c r="W208" s="3"/>
      <c r="X208" s="6"/>
      <c r="Y208" s="8"/>
      <c r="AK208" s="9"/>
      <c r="AM208" s="16"/>
      <c r="AN208" s="16"/>
      <c r="AP208" s="3"/>
      <c r="AQ208" s="3"/>
      <c r="AR208" s="6"/>
      <c r="AS208" s="8"/>
      <c r="BE208" s="9"/>
      <c r="BG208" s="16"/>
      <c r="BH208" s="16"/>
      <c r="BJ208" s="3"/>
      <c r="BK208" s="3"/>
      <c r="BL208" s="6"/>
      <c r="BM208" s="8"/>
      <c r="BY208" s="9"/>
      <c r="CA208" s="16"/>
      <c r="CB208" s="16"/>
      <c r="CD208" s="3"/>
      <c r="CE208" s="3"/>
      <c r="CF208" s="6"/>
      <c r="CG208" s="8"/>
      <c r="CS208" s="9"/>
      <c r="CU208" s="16"/>
      <c r="CV208" s="16"/>
      <c r="CX208" s="3"/>
      <c r="CY208" s="3"/>
      <c r="CZ208" s="6"/>
      <c r="DA208" s="8"/>
      <c r="DM208" s="9"/>
      <c r="DO208" s="16"/>
      <c r="DP208" s="16"/>
      <c r="DR208" s="3"/>
      <c r="DS208" s="3"/>
      <c r="DT208" s="6"/>
      <c r="DU208" s="8"/>
      <c r="EG208" s="9"/>
      <c r="EI208" s="16"/>
      <c r="EJ208" s="16"/>
      <c r="EL208" s="3"/>
      <c r="EM208" s="3"/>
      <c r="EN208" s="6"/>
      <c r="EO208" s="8"/>
      <c r="FA208" s="9"/>
      <c r="FC208" s="16"/>
      <c r="FD208" s="16"/>
      <c r="FF208" s="3"/>
      <c r="FG208" s="3"/>
      <c r="FH208" s="6"/>
      <c r="FI208" s="8"/>
      <c r="FU208" s="9"/>
      <c r="FW208" s="16"/>
      <c r="FX208" s="16"/>
      <c r="FZ208" s="3"/>
      <c r="GA208" s="3"/>
      <c r="GB208" s="6"/>
      <c r="GC208" s="8"/>
      <c r="GO208" s="9"/>
      <c r="GQ208" s="16"/>
      <c r="GR208" s="16"/>
      <c r="GT208" s="3"/>
      <c r="GU208" s="3"/>
      <c r="GV208" s="6"/>
      <c r="GW208" s="8"/>
      <c r="HI208" s="9"/>
      <c r="HK208" s="16"/>
      <c r="HL208" s="16"/>
      <c r="HN208" s="3"/>
      <c r="HO208" s="3"/>
      <c r="HP208" s="6"/>
      <c r="HQ208" s="8"/>
      <c r="IC208" s="9"/>
      <c r="IE208" s="16"/>
      <c r="IF208" s="16"/>
      <c r="IH208" s="3"/>
      <c r="II208" s="3"/>
      <c r="IJ208" s="6"/>
      <c r="IK208" s="8"/>
      <c r="IW208" s="9"/>
      <c r="IY208" s="16"/>
      <c r="IZ208" s="16"/>
      <c r="JB208" s="3"/>
      <c r="JC208" s="3"/>
      <c r="JD208" s="6"/>
      <c r="JE208" s="8"/>
      <c r="JQ208" s="9"/>
      <c r="JS208" s="16"/>
      <c r="JT208" s="16"/>
      <c r="JV208" s="3"/>
      <c r="JW208" s="3"/>
      <c r="JX208" s="6"/>
      <c r="JY208" s="8"/>
      <c r="KK208" s="9"/>
      <c r="KM208" s="16"/>
      <c r="KN208" s="16"/>
      <c r="KP208" s="3"/>
      <c r="KQ208" s="3"/>
      <c r="KR208" s="6"/>
      <c r="KS208" s="8"/>
      <c r="LE208" s="9"/>
      <c r="LG208" s="16"/>
      <c r="LH208" s="16"/>
      <c r="LJ208" s="3"/>
      <c r="LK208" s="3"/>
      <c r="LL208" s="6"/>
      <c r="LM208" s="8"/>
      <c r="LY208" s="9"/>
      <c r="MA208" s="16"/>
      <c r="MB208" s="16"/>
      <c r="MD208" s="3"/>
      <c r="ME208" s="3"/>
      <c r="MF208" s="6"/>
      <c r="MG208" s="8"/>
      <c r="MS208" s="9"/>
      <c r="MU208" s="16"/>
      <c r="MV208" s="16"/>
      <c r="MX208" s="3"/>
      <c r="MY208" s="3"/>
      <c r="MZ208" s="6"/>
      <c r="NA208" s="8"/>
      <c r="NM208" s="9"/>
      <c r="NO208" s="16"/>
      <c r="NP208" s="16"/>
      <c r="NR208" s="3"/>
      <c r="NS208" s="3"/>
      <c r="NT208" s="6"/>
      <c r="NU208" s="8"/>
      <c r="OG208" s="9"/>
      <c r="OI208" s="16"/>
      <c r="OJ208" s="16"/>
      <c r="OL208" s="3"/>
      <c r="OM208" s="3"/>
      <c r="ON208" s="6"/>
      <c r="OO208" s="8"/>
      <c r="PA208" s="9"/>
      <c r="PC208" s="16"/>
      <c r="PD208" s="16"/>
    </row>
    <row r="209" spans="1:420" ht="273.60000000000002" x14ac:dyDescent="0.3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9" t="s">
        <v>8315</v>
      </c>
      <c r="R209" t="s">
        <v>8316</v>
      </c>
      <c r="S209" s="16">
        <v>41946.644745370373</v>
      </c>
      <c r="T209" s="16">
        <v>41976.644745370373</v>
      </c>
      <c r="V209" s="3"/>
      <c r="W209" s="3"/>
      <c r="X209" s="6"/>
      <c r="Y209" s="8"/>
      <c r="AK209" s="9"/>
      <c r="AM209" s="16"/>
      <c r="AN209" s="16"/>
      <c r="AP209" s="3"/>
      <c r="AQ209" s="3"/>
      <c r="AR209" s="6"/>
      <c r="AS209" s="8"/>
      <c r="BE209" s="9"/>
      <c r="BG209" s="16"/>
      <c r="BH209" s="16"/>
      <c r="BJ209" s="3"/>
      <c r="BK209" s="3"/>
      <c r="BL209" s="6"/>
      <c r="BM209" s="8"/>
      <c r="BY209" s="9"/>
      <c r="CA209" s="16"/>
      <c r="CB209" s="16"/>
      <c r="CD209" s="3"/>
      <c r="CE209" s="3"/>
      <c r="CF209" s="6"/>
      <c r="CG209" s="8"/>
      <c r="CS209" s="9"/>
      <c r="CU209" s="16"/>
      <c r="CV209" s="16"/>
      <c r="CX209" s="3"/>
      <c r="CY209" s="3"/>
      <c r="CZ209" s="6"/>
      <c r="DA209" s="8"/>
      <c r="DM209" s="9"/>
      <c r="DO209" s="16"/>
      <c r="DP209" s="16"/>
      <c r="DR209" s="3"/>
      <c r="DS209" s="3"/>
      <c r="DT209" s="6"/>
      <c r="DU209" s="8"/>
      <c r="EG209" s="9"/>
      <c r="EI209" s="16"/>
      <c r="EJ209" s="16"/>
      <c r="EL209" s="3"/>
      <c r="EM209" s="3"/>
      <c r="EN209" s="6"/>
      <c r="EO209" s="8"/>
      <c r="FA209" s="9"/>
      <c r="FC209" s="16"/>
      <c r="FD209" s="16"/>
      <c r="FF209" s="3"/>
      <c r="FG209" s="3"/>
      <c r="FH209" s="6"/>
      <c r="FI209" s="8"/>
      <c r="FU209" s="9"/>
      <c r="FW209" s="16"/>
      <c r="FX209" s="16"/>
      <c r="FZ209" s="3"/>
      <c r="GA209" s="3"/>
      <c r="GB209" s="6"/>
      <c r="GC209" s="8"/>
      <c r="GO209" s="9"/>
      <c r="GQ209" s="16"/>
      <c r="GR209" s="16"/>
      <c r="GT209" s="3"/>
      <c r="GU209" s="3"/>
      <c r="GV209" s="6"/>
      <c r="GW209" s="8"/>
      <c r="HI209" s="9"/>
      <c r="HK209" s="16"/>
      <c r="HL209" s="16"/>
      <c r="HN209" s="3"/>
      <c r="HO209" s="3"/>
      <c r="HP209" s="6"/>
      <c r="HQ209" s="8"/>
      <c r="IC209" s="9"/>
      <c r="IE209" s="16"/>
      <c r="IF209" s="16"/>
      <c r="IH209" s="3"/>
      <c r="II209" s="3"/>
      <c r="IJ209" s="6"/>
      <c r="IK209" s="8"/>
      <c r="IW209" s="9"/>
      <c r="IY209" s="16"/>
      <c r="IZ209" s="16"/>
      <c r="JB209" s="3"/>
      <c r="JC209" s="3"/>
      <c r="JD209" s="6"/>
      <c r="JE209" s="8"/>
      <c r="JQ209" s="9"/>
      <c r="JS209" s="16"/>
      <c r="JT209" s="16"/>
      <c r="JV209" s="3"/>
      <c r="JW209" s="3"/>
      <c r="JX209" s="6"/>
      <c r="JY209" s="8"/>
      <c r="KK209" s="9"/>
      <c r="KM209" s="16"/>
      <c r="KN209" s="16"/>
      <c r="KP209" s="3"/>
      <c r="KQ209" s="3"/>
      <c r="KR209" s="6"/>
      <c r="KS209" s="8"/>
      <c r="LE209" s="9"/>
      <c r="LG209" s="16"/>
      <c r="LH209" s="16"/>
      <c r="LJ209" s="3"/>
      <c r="LK209" s="3"/>
      <c r="LL209" s="6"/>
      <c r="LM209" s="8"/>
      <c r="LY209" s="9"/>
      <c r="MA209" s="16"/>
      <c r="MB209" s="16"/>
      <c r="MD209" s="3"/>
      <c r="ME209" s="3"/>
      <c r="MF209" s="6"/>
      <c r="MG209" s="8"/>
      <c r="MS209" s="9"/>
      <c r="MU209" s="16"/>
      <c r="MV209" s="16"/>
      <c r="MX209" s="3"/>
      <c r="MY209" s="3"/>
      <c r="MZ209" s="6"/>
      <c r="NA209" s="8"/>
      <c r="NM209" s="9"/>
      <c r="NO209" s="16"/>
      <c r="NP209" s="16"/>
      <c r="NR209" s="3"/>
      <c r="NS209" s="3"/>
      <c r="NT209" s="6"/>
      <c r="NU209" s="8"/>
      <c r="OG209" s="9"/>
      <c r="OI209" s="16"/>
      <c r="OJ209" s="16"/>
      <c r="OL209" s="3"/>
      <c r="OM209" s="3"/>
      <c r="ON209" s="6"/>
      <c r="OO209" s="8"/>
      <c r="PA209" s="9"/>
      <c r="PC209" s="16"/>
      <c r="PD209" s="16"/>
    </row>
    <row r="210" spans="1:420" ht="273.60000000000002" x14ac:dyDescent="0.3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9" t="s">
        <v>8315</v>
      </c>
      <c r="R210" t="s">
        <v>8316</v>
      </c>
      <c r="S210" s="16">
        <v>41947.762592592589</v>
      </c>
      <c r="T210" s="16">
        <v>41987.762592592597</v>
      </c>
      <c r="V210" s="3"/>
      <c r="W210" s="3"/>
      <c r="X210" s="6"/>
      <c r="Y210" s="8"/>
      <c r="AK210" s="9"/>
      <c r="AM210" s="16"/>
      <c r="AN210" s="16"/>
      <c r="AP210" s="3"/>
      <c r="AQ210" s="3"/>
      <c r="AR210" s="6"/>
      <c r="AS210" s="8"/>
      <c r="BE210" s="9"/>
      <c r="BG210" s="16"/>
      <c r="BH210" s="16"/>
      <c r="BJ210" s="3"/>
      <c r="BK210" s="3"/>
      <c r="BL210" s="6"/>
      <c r="BM210" s="8"/>
      <c r="BY210" s="9"/>
      <c r="CA210" s="16"/>
      <c r="CB210" s="16"/>
      <c r="CD210" s="3"/>
      <c r="CE210" s="3"/>
      <c r="CF210" s="6"/>
      <c r="CG210" s="8"/>
      <c r="CS210" s="9"/>
      <c r="CU210" s="16"/>
      <c r="CV210" s="16"/>
      <c r="CX210" s="3"/>
      <c r="CY210" s="3"/>
      <c r="CZ210" s="6"/>
      <c r="DA210" s="8"/>
      <c r="DM210" s="9"/>
      <c r="DO210" s="16"/>
      <c r="DP210" s="16"/>
      <c r="DR210" s="3"/>
      <c r="DS210" s="3"/>
      <c r="DT210" s="6"/>
      <c r="DU210" s="8"/>
      <c r="EG210" s="9"/>
      <c r="EI210" s="16"/>
      <c r="EJ210" s="16"/>
      <c r="EL210" s="3"/>
      <c r="EM210" s="3"/>
      <c r="EN210" s="6"/>
      <c r="EO210" s="8"/>
      <c r="FA210" s="9"/>
      <c r="FC210" s="16"/>
      <c r="FD210" s="16"/>
      <c r="FF210" s="3"/>
      <c r="FG210" s="3"/>
      <c r="FH210" s="6"/>
      <c r="FI210" s="8"/>
      <c r="FU210" s="9"/>
      <c r="FW210" s="16"/>
      <c r="FX210" s="16"/>
      <c r="FZ210" s="3"/>
      <c r="GA210" s="3"/>
      <c r="GB210" s="6"/>
      <c r="GC210" s="8"/>
      <c r="GO210" s="9"/>
      <c r="GQ210" s="16"/>
      <c r="GR210" s="16"/>
      <c r="GT210" s="3"/>
      <c r="GU210" s="3"/>
      <c r="GV210" s="6"/>
      <c r="GW210" s="8"/>
      <c r="HI210" s="9"/>
      <c r="HK210" s="16"/>
      <c r="HL210" s="16"/>
      <c r="HN210" s="3"/>
      <c r="HO210" s="3"/>
      <c r="HP210" s="6"/>
      <c r="HQ210" s="8"/>
      <c r="IC210" s="9"/>
      <c r="IE210" s="16"/>
      <c r="IF210" s="16"/>
      <c r="IH210" s="3"/>
      <c r="II210" s="3"/>
      <c r="IJ210" s="6"/>
      <c r="IK210" s="8"/>
      <c r="IW210" s="9"/>
      <c r="IY210" s="16"/>
      <c r="IZ210" s="16"/>
      <c r="JB210" s="3"/>
      <c r="JC210" s="3"/>
      <c r="JD210" s="6"/>
      <c r="JE210" s="8"/>
      <c r="JQ210" s="9"/>
      <c r="JS210" s="16"/>
      <c r="JT210" s="16"/>
      <c r="JV210" s="3"/>
      <c r="JW210" s="3"/>
      <c r="JX210" s="6"/>
      <c r="JY210" s="8"/>
      <c r="KK210" s="9"/>
      <c r="KM210" s="16"/>
      <c r="KN210" s="16"/>
      <c r="KP210" s="3"/>
      <c r="KQ210" s="3"/>
      <c r="KR210" s="6"/>
      <c r="KS210" s="8"/>
      <c r="LE210" s="9"/>
      <c r="LG210" s="16"/>
      <c r="LH210" s="16"/>
      <c r="LJ210" s="3"/>
      <c r="LK210" s="3"/>
      <c r="LL210" s="6"/>
      <c r="LM210" s="8"/>
      <c r="LY210" s="9"/>
      <c r="MA210" s="16"/>
      <c r="MB210" s="16"/>
      <c r="MD210" s="3"/>
      <c r="ME210" s="3"/>
      <c r="MF210" s="6"/>
      <c r="MG210" s="8"/>
      <c r="MS210" s="9"/>
      <c r="MU210" s="16"/>
      <c r="MV210" s="16"/>
      <c r="MX210" s="3"/>
      <c r="MY210" s="3"/>
      <c r="MZ210" s="6"/>
      <c r="NA210" s="8"/>
      <c r="NM210" s="9"/>
      <c r="NO210" s="16"/>
      <c r="NP210" s="16"/>
      <c r="NR210" s="3"/>
      <c r="NS210" s="3"/>
      <c r="NT210" s="6"/>
      <c r="NU210" s="8"/>
      <c r="OG210" s="9"/>
      <c r="OI210" s="16"/>
      <c r="OJ210" s="16"/>
      <c r="OL210" s="3"/>
      <c r="OM210" s="3"/>
      <c r="ON210" s="6"/>
      <c r="OO210" s="8"/>
      <c r="PA210" s="9"/>
      <c r="PC210" s="16"/>
      <c r="PD210" s="16"/>
    </row>
    <row r="211" spans="1:420" ht="216" x14ac:dyDescent="0.3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9" t="s">
        <v>8315</v>
      </c>
      <c r="R211" t="s">
        <v>8316</v>
      </c>
      <c r="S211" s="16">
        <v>42494.563449074078</v>
      </c>
      <c r="T211" s="16">
        <v>42524.563449074078</v>
      </c>
      <c r="V211" s="3"/>
      <c r="W211" s="3"/>
      <c r="X211" s="6"/>
      <c r="Y211" s="8"/>
      <c r="AK211" s="9"/>
      <c r="AM211" s="16"/>
      <c r="AN211" s="16"/>
      <c r="AP211" s="3"/>
      <c r="AQ211" s="3"/>
      <c r="AR211" s="6"/>
      <c r="AS211" s="8"/>
      <c r="BE211" s="9"/>
      <c r="BG211" s="16"/>
      <c r="BH211" s="16"/>
      <c r="BJ211" s="3"/>
      <c r="BK211" s="3"/>
      <c r="BL211" s="6"/>
      <c r="BM211" s="8"/>
      <c r="BY211" s="9"/>
      <c r="CA211" s="16"/>
      <c r="CB211" s="16"/>
      <c r="CD211" s="3"/>
      <c r="CE211" s="3"/>
      <c r="CF211" s="6"/>
      <c r="CG211" s="8"/>
      <c r="CS211" s="9"/>
      <c r="CU211" s="16"/>
      <c r="CV211" s="16"/>
      <c r="CX211" s="3"/>
      <c r="CY211" s="3"/>
      <c r="CZ211" s="6"/>
      <c r="DA211" s="8"/>
      <c r="DM211" s="9"/>
      <c r="DO211" s="16"/>
      <c r="DP211" s="16"/>
      <c r="DR211" s="3"/>
      <c r="DS211" s="3"/>
      <c r="DT211" s="6"/>
      <c r="DU211" s="8"/>
      <c r="EG211" s="9"/>
      <c r="EI211" s="16"/>
      <c r="EJ211" s="16"/>
      <c r="EL211" s="3"/>
      <c r="EM211" s="3"/>
      <c r="EN211" s="6"/>
      <c r="EO211" s="8"/>
      <c r="FA211" s="9"/>
      <c r="FC211" s="16"/>
      <c r="FD211" s="16"/>
      <c r="FF211" s="3"/>
      <c r="FG211" s="3"/>
      <c r="FH211" s="6"/>
      <c r="FI211" s="8"/>
      <c r="FU211" s="9"/>
      <c r="FW211" s="16"/>
      <c r="FX211" s="16"/>
      <c r="FZ211" s="3"/>
      <c r="GA211" s="3"/>
      <c r="GB211" s="6"/>
      <c r="GC211" s="8"/>
      <c r="GO211" s="9"/>
      <c r="GQ211" s="16"/>
      <c r="GR211" s="16"/>
      <c r="GT211" s="3"/>
      <c r="GU211" s="3"/>
      <c r="GV211" s="6"/>
      <c r="GW211" s="8"/>
      <c r="HI211" s="9"/>
      <c r="HK211" s="16"/>
      <c r="HL211" s="16"/>
      <c r="HN211" s="3"/>
      <c r="HO211" s="3"/>
      <c r="HP211" s="6"/>
      <c r="HQ211" s="8"/>
      <c r="IC211" s="9"/>
      <c r="IE211" s="16"/>
      <c r="IF211" s="16"/>
      <c r="IH211" s="3"/>
      <c r="II211" s="3"/>
      <c r="IJ211" s="6"/>
      <c r="IK211" s="8"/>
      <c r="IW211" s="9"/>
      <c r="IY211" s="16"/>
      <c r="IZ211" s="16"/>
      <c r="JB211" s="3"/>
      <c r="JC211" s="3"/>
      <c r="JD211" s="6"/>
      <c r="JE211" s="8"/>
      <c r="JQ211" s="9"/>
      <c r="JS211" s="16"/>
      <c r="JT211" s="16"/>
      <c r="JV211" s="3"/>
      <c r="JW211" s="3"/>
      <c r="JX211" s="6"/>
      <c r="JY211" s="8"/>
      <c r="KK211" s="9"/>
      <c r="KM211" s="16"/>
      <c r="KN211" s="16"/>
      <c r="KP211" s="3"/>
      <c r="KQ211" s="3"/>
      <c r="KR211" s="6"/>
      <c r="KS211" s="8"/>
      <c r="LE211" s="9"/>
      <c r="LG211" s="16"/>
      <c r="LH211" s="16"/>
      <c r="LJ211" s="3"/>
      <c r="LK211" s="3"/>
      <c r="LL211" s="6"/>
      <c r="LM211" s="8"/>
      <c r="LY211" s="9"/>
      <c r="MA211" s="16"/>
      <c r="MB211" s="16"/>
      <c r="MD211" s="3"/>
      <c r="ME211" s="3"/>
      <c r="MF211" s="6"/>
      <c r="MG211" s="8"/>
      <c r="MS211" s="9"/>
      <c r="MU211" s="16"/>
      <c r="MV211" s="16"/>
      <c r="MX211" s="3"/>
      <c r="MY211" s="3"/>
      <c r="MZ211" s="6"/>
      <c r="NA211" s="8"/>
      <c r="NM211" s="9"/>
      <c r="NO211" s="16"/>
      <c r="NP211" s="16"/>
      <c r="NR211" s="3"/>
      <c r="NS211" s="3"/>
      <c r="NT211" s="6"/>
      <c r="NU211" s="8"/>
      <c r="OG211" s="9"/>
      <c r="OI211" s="16"/>
      <c r="OJ211" s="16"/>
      <c r="OL211" s="3"/>
      <c r="OM211" s="3"/>
      <c r="ON211" s="6"/>
      <c r="OO211" s="8"/>
      <c r="PA211" s="9"/>
      <c r="PC211" s="16"/>
      <c r="PD211" s="16"/>
    </row>
    <row r="212" spans="1:420" ht="259.2" x14ac:dyDescent="0.3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9" t="s">
        <v>8315</v>
      </c>
      <c r="R212" t="s">
        <v>8316</v>
      </c>
      <c r="S212" s="16">
        <v>41815.774826388886</v>
      </c>
      <c r="T212" s="16">
        <v>41830.774826388886</v>
      </c>
      <c r="V212" s="3"/>
      <c r="W212" s="3"/>
      <c r="X212" s="6"/>
      <c r="Y212" s="8"/>
      <c r="AK212" s="9"/>
      <c r="AM212" s="16"/>
      <c r="AN212" s="16"/>
      <c r="AP212" s="3"/>
      <c r="AQ212" s="3"/>
      <c r="AR212" s="6"/>
      <c r="AS212" s="8"/>
      <c r="BE212" s="9"/>
      <c r="BG212" s="16"/>
      <c r="BH212" s="16"/>
      <c r="BJ212" s="3"/>
      <c r="BK212" s="3"/>
      <c r="BL212" s="6"/>
      <c r="BM212" s="8"/>
      <c r="BY212" s="9"/>
      <c r="CA212" s="16"/>
      <c r="CB212" s="16"/>
      <c r="CD212" s="3"/>
      <c r="CE212" s="3"/>
      <c r="CF212" s="6"/>
      <c r="CG212" s="8"/>
      <c r="CS212" s="9"/>
      <c r="CU212" s="16"/>
      <c r="CV212" s="16"/>
      <c r="CX212" s="3"/>
      <c r="CY212" s="3"/>
      <c r="CZ212" s="6"/>
      <c r="DA212" s="8"/>
      <c r="DM212" s="9"/>
      <c r="DO212" s="16"/>
      <c r="DP212" s="16"/>
      <c r="DR212" s="3"/>
      <c r="DS212" s="3"/>
      <c r="DT212" s="6"/>
      <c r="DU212" s="8"/>
      <c r="EG212" s="9"/>
      <c r="EI212" s="16"/>
      <c r="EJ212" s="16"/>
      <c r="EL212" s="3"/>
      <c r="EM212" s="3"/>
      <c r="EN212" s="6"/>
      <c r="EO212" s="8"/>
      <c r="FA212" s="9"/>
      <c r="FC212" s="16"/>
      <c r="FD212" s="16"/>
      <c r="FF212" s="3"/>
      <c r="FG212" s="3"/>
      <c r="FH212" s="6"/>
      <c r="FI212" s="8"/>
      <c r="FU212" s="9"/>
      <c r="FW212" s="16"/>
      <c r="FX212" s="16"/>
      <c r="FZ212" s="3"/>
      <c r="GA212" s="3"/>
      <c r="GB212" s="6"/>
      <c r="GC212" s="8"/>
      <c r="GO212" s="9"/>
      <c r="GQ212" s="16"/>
      <c r="GR212" s="16"/>
      <c r="GT212" s="3"/>
      <c r="GU212" s="3"/>
      <c r="GV212" s="6"/>
      <c r="GW212" s="8"/>
      <c r="HI212" s="9"/>
      <c r="HK212" s="16"/>
      <c r="HL212" s="16"/>
      <c r="HN212" s="3"/>
      <c r="HO212" s="3"/>
      <c r="HP212" s="6"/>
      <c r="HQ212" s="8"/>
      <c r="IC212" s="9"/>
      <c r="IE212" s="16"/>
      <c r="IF212" s="16"/>
      <c r="IH212" s="3"/>
      <c r="II212" s="3"/>
      <c r="IJ212" s="6"/>
      <c r="IK212" s="8"/>
      <c r="IW212" s="9"/>
      <c r="IY212" s="16"/>
      <c r="IZ212" s="16"/>
      <c r="JB212" s="3"/>
      <c r="JC212" s="3"/>
      <c r="JD212" s="6"/>
      <c r="JE212" s="8"/>
      <c r="JQ212" s="9"/>
      <c r="JS212" s="16"/>
      <c r="JT212" s="16"/>
      <c r="JV212" s="3"/>
      <c r="JW212" s="3"/>
      <c r="JX212" s="6"/>
      <c r="JY212" s="8"/>
      <c r="KK212" s="9"/>
      <c r="KM212" s="16"/>
      <c r="KN212" s="16"/>
      <c r="KP212" s="3"/>
      <c r="KQ212" s="3"/>
      <c r="KR212" s="6"/>
      <c r="KS212" s="8"/>
      <c r="LE212" s="9"/>
      <c r="LG212" s="16"/>
      <c r="LH212" s="16"/>
      <c r="LJ212" s="3"/>
      <c r="LK212" s="3"/>
      <c r="LL212" s="6"/>
      <c r="LM212" s="8"/>
      <c r="LY212" s="9"/>
      <c r="MA212" s="16"/>
      <c r="MB212" s="16"/>
      <c r="MD212" s="3"/>
      <c r="ME212" s="3"/>
      <c r="MF212" s="6"/>
      <c r="MG212" s="8"/>
      <c r="MS212" s="9"/>
      <c r="MU212" s="16"/>
      <c r="MV212" s="16"/>
      <c r="MX212" s="3"/>
      <c r="MY212" s="3"/>
      <c r="MZ212" s="6"/>
      <c r="NA212" s="8"/>
      <c r="NM212" s="9"/>
      <c r="NO212" s="16"/>
      <c r="NP212" s="16"/>
      <c r="NR212" s="3"/>
      <c r="NS212" s="3"/>
      <c r="NT212" s="6"/>
      <c r="NU212" s="8"/>
      <c r="OG212" s="9"/>
      <c r="OI212" s="16"/>
      <c r="OJ212" s="16"/>
      <c r="OL212" s="3"/>
      <c r="OM212" s="3"/>
      <c r="ON212" s="6"/>
      <c r="OO212" s="8"/>
      <c r="PA212" s="9"/>
      <c r="PC212" s="16"/>
      <c r="PD212" s="16"/>
    </row>
    <row r="213" spans="1:420" ht="244.8" x14ac:dyDescent="0.3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9" t="s">
        <v>8315</v>
      </c>
      <c r="R213" t="s">
        <v>8316</v>
      </c>
      <c r="S213" s="16">
        <v>41830.545694444445</v>
      </c>
      <c r="T213" s="16">
        <v>41859.936111111114</v>
      </c>
      <c r="V213" s="3"/>
      <c r="W213" s="3"/>
      <c r="X213" s="6"/>
      <c r="Y213" s="8"/>
      <c r="AK213" s="9"/>
      <c r="AM213" s="16"/>
      <c r="AN213" s="16"/>
      <c r="AP213" s="3"/>
      <c r="AQ213" s="3"/>
      <c r="AR213" s="6"/>
      <c r="AS213" s="8"/>
      <c r="BE213" s="9"/>
      <c r="BG213" s="16"/>
      <c r="BH213" s="16"/>
      <c r="BJ213" s="3"/>
      <c r="BK213" s="3"/>
      <c r="BL213" s="6"/>
      <c r="BM213" s="8"/>
      <c r="BY213" s="9"/>
      <c r="CA213" s="16"/>
      <c r="CB213" s="16"/>
      <c r="CD213" s="3"/>
      <c r="CE213" s="3"/>
      <c r="CF213" s="6"/>
      <c r="CG213" s="8"/>
      <c r="CS213" s="9"/>
      <c r="CU213" s="16"/>
      <c r="CV213" s="16"/>
      <c r="CX213" s="3"/>
      <c r="CY213" s="3"/>
      <c r="CZ213" s="6"/>
      <c r="DA213" s="8"/>
      <c r="DM213" s="9"/>
      <c r="DO213" s="16"/>
      <c r="DP213" s="16"/>
      <c r="DR213" s="3"/>
      <c r="DS213" s="3"/>
      <c r="DT213" s="6"/>
      <c r="DU213" s="8"/>
      <c r="EG213" s="9"/>
      <c r="EI213" s="16"/>
      <c r="EJ213" s="16"/>
      <c r="EL213" s="3"/>
      <c r="EM213" s="3"/>
      <c r="EN213" s="6"/>
      <c r="EO213" s="8"/>
      <c r="FA213" s="9"/>
      <c r="FC213" s="16"/>
      <c r="FD213" s="16"/>
      <c r="FF213" s="3"/>
      <c r="FG213" s="3"/>
      <c r="FH213" s="6"/>
      <c r="FI213" s="8"/>
      <c r="FU213" s="9"/>
      <c r="FW213" s="16"/>
      <c r="FX213" s="16"/>
      <c r="FZ213" s="3"/>
      <c r="GA213" s="3"/>
      <c r="GB213" s="6"/>
      <c r="GC213" s="8"/>
      <c r="GO213" s="9"/>
      <c r="GQ213" s="16"/>
      <c r="GR213" s="16"/>
      <c r="GT213" s="3"/>
      <c r="GU213" s="3"/>
      <c r="GV213" s="6"/>
      <c r="GW213" s="8"/>
      <c r="HI213" s="9"/>
      <c r="HK213" s="16"/>
      <c r="HL213" s="16"/>
      <c r="HN213" s="3"/>
      <c r="HO213" s="3"/>
      <c r="HP213" s="6"/>
      <c r="HQ213" s="8"/>
      <c r="IC213" s="9"/>
      <c r="IE213" s="16"/>
      <c r="IF213" s="16"/>
      <c r="IH213" s="3"/>
      <c r="II213" s="3"/>
      <c r="IJ213" s="6"/>
      <c r="IK213" s="8"/>
      <c r="IW213" s="9"/>
      <c r="IY213" s="16"/>
      <c r="IZ213" s="16"/>
      <c r="JB213" s="3"/>
      <c r="JC213" s="3"/>
      <c r="JD213" s="6"/>
      <c r="JE213" s="8"/>
      <c r="JQ213" s="9"/>
      <c r="JS213" s="16"/>
      <c r="JT213" s="16"/>
      <c r="JV213" s="3"/>
      <c r="JW213" s="3"/>
      <c r="JX213" s="6"/>
      <c r="JY213" s="8"/>
      <c r="KK213" s="9"/>
      <c r="KM213" s="16"/>
      <c r="KN213" s="16"/>
      <c r="KP213" s="3"/>
      <c r="KQ213" s="3"/>
      <c r="KR213" s="6"/>
      <c r="KS213" s="8"/>
      <c r="LE213" s="9"/>
      <c r="LG213" s="16"/>
      <c r="LH213" s="16"/>
      <c r="LJ213" s="3"/>
      <c r="LK213" s="3"/>
      <c r="LL213" s="6"/>
      <c r="LM213" s="8"/>
      <c r="LY213" s="9"/>
      <c r="MA213" s="16"/>
      <c r="MB213" s="16"/>
      <c r="MD213" s="3"/>
      <c r="ME213" s="3"/>
      <c r="MF213" s="6"/>
      <c r="MG213" s="8"/>
      <c r="MS213" s="9"/>
      <c r="MU213" s="16"/>
      <c r="MV213" s="16"/>
      <c r="MX213" s="3"/>
      <c r="MY213" s="3"/>
      <c r="MZ213" s="6"/>
      <c r="NA213" s="8"/>
      <c r="NM213" s="9"/>
      <c r="NO213" s="16"/>
      <c r="NP213" s="16"/>
      <c r="NR213" s="3"/>
      <c r="NS213" s="3"/>
      <c r="NT213" s="6"/>
      <c r="NU213" s="8"/>
      <c r="OG213" s="9"/>
      <c r="OI213" s="16"/>
      <c r="OJ213" s="16"/>
      <c r="OL213" s="3"/>
      <c r="OM213" s="3"/>
      <c r="ON213" s="6"/>
      <c r="OO213" s="8"/>
      <c r="PA213" s="9"/>
      <c r="PC213" s="16"/>
      <c r="PD213" s="16"/>
    </row>
    <row r="214" spans="1:420" ht="230.4" x14ac:dyDescent="0.3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9" t="s">
        <v>8315</v>
      </c>
      <c r="R214" t="s">
        <v>8316</v>
      </c>
      <c r="S214" s="16">
        <v>41923.921643518523</v>
      </c>
      <c r="T214" s="16">
        <v>41949.031944444447</v>
      </c>
      <c r="V214" s="3"/>
      <c r="W214" s="3"/>
      <c r="X214" s="6"/>
      <c r="Y214" s="8"/>
      <c r="AK214" s="9"/>
      <c r="AM214" s="16"/>
      <c r="AN214" s="16"/>
      <c r="AP214" s="3"/>
      <c r="AQ214" s="3"/>
      <c r="AR214" s="6"/>
      <c r="AS214" s="8"/>
      <c r="BE214" s="9"/>
      <c r="BG214" s="16"/>
      <c r="BH214" s="16"/>
      <c r="BJ214" s="3"/>
      <c r="BK214" s="3"/>
      <c r="BL214" s="6"/>
      <c r="BM214" s="8"/>
      <c r="BY214" s="9"/>
      <c r="CA214" s="16"/>
      <c r="CB214" s="16"/>
      <c r="CD214" s="3"/>
      <c r="CE214" s="3"/>
      <c r="CF214" s="6"/>
      <c r="CG214" s="8"/>
      <c r="CS214" s="9"/>
      <c r="CU214" s="16"/>
      <c r="CV214" s="16"/>
      <c r="CX214" s="3"/>
      <c r="CY214" s="3"/>
      <c r="CZ214" s="6"/>
      <c r="DA214" s="8"/>
      <c r="DM214" s="9"/>
      <c r="DO214" s="16"/>
      <c r="DP214" s="16"/>
      <c r="DR214" s="3"/>
      <c r="DS214" s="3"/>
      <c r="DT214" s="6"/>
      <c r="DU214" s="8"/>
      <c r="EG214" s="9"/>
      <c r="EI214" s="16"/>
      <c r="EJ214" s="16"/>
      <c r="EL214" s="3"/>
      <c r="EM214" s="3"/>
      <c r="EN214" s="6"/>
      <c r="EO214" s="8"/>
      <c r="FA214" s="9"/>
      <c r="FC214" s="16"/>
      <c r="FD214" s="16"/>
      <c r="FF214" s="3"/>
      <c r="FG214" s="3"/>
      <c r="FH214" s="6"/>
      <c r="FI214" s="8"/>
      <c r="FU214" s="9"/>
      <c r="FW214" s="16"/>
      <c r="FX214" s="16"/>
      <c r="FZ214" s="3"/>
      <c r="GA214" s="3"/>
      <c r="GB214" s="6"/>
      <c r="GC214" s="8"/>
      <c r="GO214" s="9"/>
      <c r="GQ214" s="16"/>
      <c r="GR214" s="16"/>
      <c r="GT214" s="3"/>
      <c r="GU214" s="3"/>
      <c r="GV214" s="6"/>
      <c r="GW214" s="8"/>
      <c r="HI214" s="9"/>
      <c r="HK214" s="16"/>
      <c r="HL214" s="16"/>
      <c r="HN214" s="3"/>
      <c r="HO214" s="3"/>
      <c r="HP214" s="6"/>
      <c r="HQ214" s="8"/>
      <c r="IC214" s="9"/>
      <c r="IE214" s="16"/>
      <c r="IF214" s="16"/>
      <c r="IH214" s="3"/>
      <c r="II214" s="3"/>
      <c r="IJ214" s="6"/>
      <c r="IK214" s="8"/>
      <c r="IW214" s="9"/>
      <c r="IY214" s="16"/>
      <c r="IZ214" s="16"/>
      <c r="JB214" s="3"/>
      <c r="JC214" s="3"/>
      <c r="JD214" s="6"/>
      <c r="JE214" s="8"/>
      <c r="JQ214" s="9"/>
      <c r="JS214" s="16"/>
      <c r="JT214" s="16"/>
      <c r="JV214" s="3"/>
      <c r="JW214" s="3"/>
      <c r="JX214" s="6"/>
      <c r="JY214" s="8"/>
      <c r="KK214" s="9"/>
      <c r="KM214" s="16"/>
      <c r="KN214" s="16"/>
      <c r="KP214" s="3"/>
      <c r="KQ214" s="3"/>
      <c r="KR214" s="6"/>
      <c r="KS214" s="8"/>
      <c r="LE214" s="9"/>
      <c r="LG214" s="16"/>
      <c r="LH214" s="16"/>
      <c r="LJ214" s="3"/>
      <c r="LK214" s="3"/>
      <c r="LL214" s="6"/>
      <c r="LM214" s="8"/>
      <c r="LY214" s="9"/>
      <c r="MA214" s="16"/>
      <c r="MB214" s="16"/>
      <c r="MD214" s="3"/>
      <c r="ME214" s="3"/>
      <c r="MF214" s="6"/>
      <c r="MG214" s="8"/>
      <c r="MS214" s="9"/>
      <c r="MU214" s="16"/>
      <c r="MV214" s="16"/>
      <c r="MX214" s="3"/>
      <c r="MY214" s="3"/>
      <c r="MZ214" s="6"/>
      <c r="NA214" s="8"/>
      <c r="NM214" s="9"/>
      <c r="NO214" s="16"/>
      <c r="NP214" s="16"/>
      <c r="NR214" s="3"/>
      <c r="NS214" s="3"/>
      <c r="NT214" s="6"/>
      <c r="NU214" s="8"/>
      <c r="OG214" s="9"/>
      <c r="OI214" s="16"/>
      <c r="OJ214" s="16"/>
      <c r="OL214" s="3"/>
      <c r="OM214" s="3"/>
      <c r="ON214" s="6"/>
      <c r="OO214" s="8"/>
      <c r="PA214" s="9"/>
      <c r="PC214" s="16"/>
      <c r="PD214" s="16"/>
    </row>
    <row r="215" spans="1:420" ht="187.2" x14ac:dyDescent="0.3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9" t="s">
        <v>8315</v>
      </c>
      <c r="R215" t="s">
        <v>8316</v>
      </c>
      <c r="S215" s="16">
        <v>41764.44663194444</v>
      </c>
      <c r="T215" s="16">
        <v>41791.165972222225</v>
      </c>
      <c r="V215" s="3"/>
      <c r="W215" s="3"/>
      <c r="X215" s="6"/>
      <c r="Y215" s="8"/>
      <c r="AK215" s="9"/>
      <c r="AM215" s="16"/>
      <c r="AN215" s="16"/>
      <c r="AP215" s="3"/>
      <c r="AQ215" s="3"/>
      <c r="AR215" s="6"/>
      <c r="AS215" s="8"/>
      <c r="BE215" s="9"/>
      <c r="BG215" s="16"/>
      <c r="BH215" s="16"/>
      <c r="BJ215" s="3"/>
      <c r="BK215" s="3"/>
      <c r="BL215" s="6"/>
      <c r="BM215" s="8"/>
      <c r="BY215" s="9"/>
      <c r="CA215" s="16"/>
      <c r="CB215" s="16"/>
      <c r="CD215" s="3"/>
      <c r="CE215" s="3"/>
      <c r="CF215" s="6"/>
      <c r="CG215" s="8"/>
      <c r="CS215" s="9"/>
      <c r="CU215" s="16"/>
      <c r="CV215" s="16"/>
      <c r="CX215" s="3"/>
      <c r="CY215" s="3"/>
      <c r="CZ215" s="6"/>
      <c r="DA215" s="8"/>
      <c r="DM215" s="9"/>
      <c r="DO215" s="16"/>
      <c r="DP215" s="16"/>
      <c r="DR215" s="3"/>
      <c r="DS215" s="3"/>
      <c r="DT215" s="6"/>
      <c r="DU215" s="8"/>
      <c r="EG215" s="9"/>
      <c r="EI215" s="16"/>
      <c r="EJ215" s="16"/>
      <c r="EL215" s="3"/>
      <c r="EM215" s="3"/>
      <c r="EN215" s="6"/>
      <c r="EO215" s="8"/>
      <c r="FA215" s="9"/>
      <c r="FC215" s="16"/>
      <c r="FD215" s="16"/>
      <c r="FF215" s="3"/>
      <c r="FG215" s="3"/>
      <c r="FH215" s="6"/>
      <c r="FI215" s="8"/>
      <c r="FU215" s="9"/>
      <c r="FW215" s="16"/>
      <c r="FX215" s="16"/>
      <c r="FZ215" s="3"/>
      <c r="GA215" s="3"/>
      <c r="GB215" s="6"/>
      <c r="GC215" s="8"/>
      <c r="GO215" s="9"/>
      <c r="GQ215" s="16"/>
      <c r="GR215" s="16"/>
      <c r="GT215" s="3"/>
      <c r="GU215" s="3"/>
      <c r="GV215" s="6"/>
      <c r="GW215" s="8"/>
      <c r="HI215" s="9"/>
      <c r="HK215" s="16"/>
      <c r="HL215" s="16"/>
      <c r="HN215" s="3"/>
      <c r="HO215" s="3"/>
      <c r="HP215" s="6"/>
      <c r="HQ215" s="8"/>
      <c r="IC215" s="9"/>
      <c r="IE215" s="16"/>
      <c r="IF215" s="16"/>
      <c r="IH215" s="3"/>
      <c r="II215" s="3"/>
      <c r="IJ215" s="6"/>
      <c r="IK215" s="8"/>
      <c r="IW215" s="9"/>
      <c r="IY215" s="16"/>
      <c r="IZ215" s="16"/>
      <c r="JB215" s="3"/>
      <c r="JC215" s="3"/>
      <c r="JD215" s="6"/>
      <c r="JE215" s="8"/>
      <c r="JQ215" s="9"/>
      <c r="JS215" s="16"/>
      <c r="JT215" s="16"/>
      <c r="JV215" s="3"/>
      <c r="JW215" s="3"/>
      <c r="JX215" s="6"/>
      <c r="JY215" s="8"/>
      <c r="KK215" s="9"/>
      <c r="KM215" s="16"/>
      <c r="KN215" s="16"/>
      <c r="KP215" s="3"/>
      <c r="KQ215" s="3"/>
      <c r="KR215" s="6"/>
      <c r="KS215" s="8"/>
      <c r="LE215" s="9"/>
      <c r="LG215" s="16"/>
      <c r="LH215" s="16"/>
      <c r="LJ215" s="3"/>
      <c r="LK215" s="3"/>
      <c r="LL215" s="6"/>
      <c r="LM215" s="8"/>
      <c r="LY215" s="9"/>
      <c r="MA215" s="16"/>
      <c r="MB215" s="16"/>
      <c r="MD215" s="3"/>
      <c r="ME215" s="3"/>
      <c r="MF215" s="6"/>
      <c r="MG215" s="8"/>
      <c r="MS215" s="9"/>
      <c r="MU215" s="16"/>
      <c r="MV215" s="16"/>
      <c r="MX215" s="3"/>
      <c r="MY215" s="3"/>
      <c r="MZ215" s="6"/>
      <c r="NA215" s="8"/>
      <c r="NM215" s="9"/>
      <c r="NO215" s="16"/>
      <c r="NP215" s="16"/>
      <c r="NR215" s="3"/>
      <c r="NS215" s="3"/>
      <c r="NT215" s="6"/>
      <c r="NU215" s="8"/>
      <c r="OG215" s="9"/>
      <c r="OI215" s="16"/>
      <c r="OJ215" s="16"/>
      <c r="OL215" s="3"/>
      <c r="OM215" s="3"/>
      <c r="ON215" s="6"/>
      <c r="OO215" s="8"/>
      <c r="PA215" s="9"/>
      <c r="PC215" s="16"/>
      <c r="PD215" s="16"/>
    </row>
    <row r="216" spans="1:420" ht="259.2" x14ac:dyDescent="0.3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9" t="s">
        <v>8315</v>
      </c>
      <c r="R216" t="s">
        <v>8316</v>
      </c>
      <c r="S216" s="16">
        <v>41941.75203703704</v>
      </c>
      <c r="T216" s="16">
        <v>41964.708333333328</v>
      </c>
      <c r="V216" s="3"/>
      <c r="W216" s="3"/>
      <c r="X216" s="6"/>
      <c r="Y216" s="8"/>
      <c r="AK216" s="9"/>
      <c r="AM216" s="16"/>
      <c r="AN216" s="16"/>
      <c r="AP216" s="3"/>
      <c r="AQ216" s="3"/>
      <c r="AR216" s="6"/>
      <c r="AS216" s="8"/>
      <c r="BE216" s="9"/>
      <c r="BG216" s="16"/>
      <c r="BH216" s="16"/>
      <c r="BJ216" s="3"/>
      <c r="BK216" s="3"/>
      <c r="BL216" s="6"/>
      <c r="BM216" s="8"/>
      <c r="BY216" s="9"/>
      <c r="CA216" s="16"/>
      <c r="CB216" s="16"/>
      <c r="CD216" s="3"/>
      <c r="CE216" s="3"/>
      <c r="CF216" s="6"/>
      <c r="CG216" s="8"/>
      <c r="CS216" s="9"/>
      <c r="CU216" s="16"/>
      <c r="CV216" s="16"/>
      <c r="CX216" s="3"/>
      <c r="CY216" s="3"/>
      <c r="CZ216" s="6"/>
      <c r="DA216" s="8"/>
      <c r="DM216" s="9"/>
      <c r="DO216" s="16"/>
      <c r="DP216" s="16"/>
      <c r="DR216" s="3"/>
      <c r="DS216" s="3"/>
      <c r="DT216" s="6"/>
      <c r="DU216" s="8"/>
      <c r="EG216" s="9"/>
      <c r="EI216" s="16"/>
      <c r="EJ216" s="16"/>
      <c r="EL216" s="3"/>
      <c r="EM216" s="3"/>
      <c r="EN216" s="6"/>
      <c r="EO216" s="8"/>
      <c r="FA216" s="9"/>
      <c r="FC216" s="16"/>
      <c r="FD216" s="16"/>
      <c r="FF216" s="3"/>
      <c r="FG216" s="3"/>
      <c r="FH216" s="6"/>
      <c r="FI216" s="8"/>
      <c r="FU216" s="9"/>
      <c r="FW216" s="16"/>
      <c r="FX216" s="16"/>
      <c r="FZ216" s="3"/>
      <c r="GA216" s="3"/>
      <c r="GB216" s="6"/>
      <c r="GC216" s="8"/>
      <c r="GO216" s="9"/>
      <c r="GQ216" s="16"/>
      <c r="GR216" s="16"/>
      <c r="GT216" s="3"/>
      <c r="GU216" s="3"/>
      <c r="GV216" s="6"/>
      <c r="GW216" s="8"/>
      <c r="HI216" s="9"/>
      <c r="HK216" s="16"/>
      <c r="HL216" s="16"/>
      <c r="HN216" s="3"/>
      <c r="HO216" s="3"/>
      <c r="HP216" s="6"/>
      <c r="HQ216" s="8"/>
      <c r="IC216" s="9"/>
      <c r="IE216" s="16"/>
      <c r="IF216" s="16"/>
      <c r="IH216" s="3"/>
      <c r="II216" s="3"/>
      <c r="IJ216" s="6"/>
      <c r="IK216" s="8"/>
      <c r="IW216" s="9"/>
      <c r="IY216" s="16"/>
      <c r="IZ216" s="16"/>
      <c r="JB216" s="3"/>
      <c r="JC216" s="3"/>
      <c r="JD216" s="6"/>
      <c r="JE216" s="8"/>
      <c r="JQ216" s="9"/>
      <c r="JS216" s="16"/>
      <c r="JT216" s="16"/>
      <c r="JV216" s="3"/>
      <c r="JW216" s="3"/>
      <c r="JX216" s="6"/>
      <c r="JY216" s="8"/>
      <c r="KK216" s="9"/>
      <c r="KM216" s="16"/>
      <c r="KN216" s="16"/>
      <c r="KP216" s="3"/>
      <c r="KQ216" s="3"/>
      <c r="KR216" s="6"/>
      <c r="KS216" s="8"/>
      <c r="LE216" s="9"/>
      <c r="LG216" s="16"/>
      <c r="LH216" s="16"/>
      <c r="LJ216" s="3"/>
      <c r="LK216" s="3"/>
      <c r="LL216" s="6"/>
      <c r="LM216" s="8"/>
      <c r="LY216" s="9"/>
      <c r="MA216" s="16"/>
      <c r="MB216" s="16"/>
      <c r="MD216" s="3"/>
      <c r="ME216" s="3"/>
      <c r="MF216" s="6"/>
      <c r="MG216" s="8"/>
      <c r="MS216" s="9"/>
      <c r="MU216" s="16"/>
      <c r="MV216" s="16"/>
      <c r="MX216" s="3"/>
      <c r="MY216" s="3"/>
      <c r="MZ216" s="6"/>
      <c r="NA216" s="8"/>
      <c r="NM216" s="9"/>
      <c r="NO216" s="16"/>
      <c r="NP216" s="16"/>
      <c r="NR216" s="3"/>
      <c r="NS216" s="3"/>
      <c r="NT216" s="6"/>
      <c r="NU216" s="8"/>
      <c r="OG216" s="9"/>
      <c r="OI216" s="16"/>
      <c r="OJ216" s="16"/>
      <c r="OL216" s="3"/>
      <c r="OM216" s="3"/>
      <c r="ON216" s="6"/>
      <c r="OO216" s="8"/>
      <c r="PA216" s="9"/>
      <c r="PC216" s="16"/>
      <c r="PD216" s="16"/>
    </row>
    <row r="217" spans="1:420" ht="259.2" x14ac:dyDescent="0.3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9" t="s">
        <v>8315</v>
      </c>
      <c r="R217" t="s">
        <v>8316</v>
      </c>
      <c r="S217" s="16">
        <v>41834.953865740739</v>
      </c>
      <c r="T217" s="16">
        <v>41879.953865740739</v>
      </c>
      <c r="V217" s="3"/>
      <c r="W217" s="3"/>
      <c r="X217" s="6"/>
      <c r="Y217" s="8"/>
      <c r="AK217" s="9"/>
      <c r="AM217" s="16"/>
      <c r="AN217" s="16"/>
      <c r="AP217" s="3"/>
      <c r="AQ217" s="3"/>
      <c r="AR217" s="6"/>
      <c r="AS217" s="8"/>
      <c r="BE217" s="9"/>
      <c r="BG217" s="16"/>
      <c r="BH217" s="16"/>
      <c r="BJ217" s="3"/>
      <c r="BK217" s="3"/>
      <c r="BL217" s="6"/>
      <c r="BM217" s="8"/>
      <c r="BY217" s="9"/>
      <c r="CA217" s="16"/>
      <c r="CB217" s="16"/>
      <c r="CD217" s="3"/>
      <c r="CE217" s="3"/>
      <c r="CF217" s="6"/>
      <c r="CG217" s="8"/>
      <c r="CS217" s="9"/>
      <c r="CU217" s="16"/>
      <c r="CV217" s="16"/>
      <c r="CX217" s="3"/>
      <c r="CY217" s="3"/>
      <c r="CZ217" s="6"/>
      <c r="DA217" s="8"/>
      <c r="DM217" s="9"/>
      <c r="DO217" s="16"/>
      <c r="DP217" s="16"/>
      <c r="DR217" s="3"/>
      <c r="DS217" s="3"/>
      <c r="DT217" s="6"/>
      <c r="DU217" s="8"/>
      <c r="EG217" s="9"/>
      <c r="EI217" s="16"/>
      <c r="EJ217" s="16"/>
      <c r="EL217" s="3"/>
      <c r="EM217" s="3"/>
      <c r="EN217" s="6"/>
      <c r="EO217" s="8"/>
      <c r="FA217" s="9"/>
      <c r="FC217" s="16"/>
      <c r="FD217" s="16"/>
      <c r="FF217" s="3"/>
      <c r="FG217" s="3"/>
      <c r="FH217" s="6"/>
      <c r="FI217" s="8"/>
      <c r="FU217" s="9"/>
      <c r="FW217" s="16"/>
      <c r="FX217" s="16"/>
      <c r="FZ217" s="3"/>
      <c r="GA217" s="3"/>
      <c r="GB217" s="6"/>
      <c r="GC217" s="8"/>
      <c r="GO217" s="9"/>
      <c r="GQ217" s="16"/>
      <c r="GR217" s="16"/>
      <c r="GT217" s="3"/>
      <c r="GU217" s="3"/>
      <c r="GV217" s="6"/>
      <c r="GW217" s="8"/>
      <c r="HI217" s="9"/>
      <c r="HK217" s="16"/>
      <c r="HL217" s="16"/>
      <c r="HN217" s="3"/>
      <c r="HO217" s="3"/>
      <c r="HP217" s="6"/>
      <c r="HQ217" s="8"/>
      <c r="IC217" s="9"/>
      <c r="IE217" s="16"/>
      <c r="IF217" s="16"/>
      <c r="IH217" s="3"/>
      <c r="II217" s="3"/>
      <c r="IJ217" s="6"/>
      <c r="IK217" s="8"/>
      <c r="IW217" s="9"/>
      <c r="IY217" s="16"/>
      <c r="IZ217" s="16"/>
      <c r="JB217" s="3"/>
      <c r="JC217" s="3"/>
      <c r="JD217" s="6"/>
      <c r="JE217" s="8"/>
      <c r="JQ217" s="9"/>
      <c r="JS217" s="16"/>
      <c r="JT217" s="16"/>
      <c r="JV217" s="3"/>
      <c r="JW217" s="3"/>
      <c r="JX217" s="6"/>
      <c r="JY217" s="8"/>
      <c r="KK217" s="9"/>
      <c r="KM217" s="16"/>
      <c r="KN217" s="16"/>
      <c r="KP217" s="3"/>
      <c r="KQ217" s="3"/>
      <c r="KR217" s="6"/>
      <c r="KS217" s="8"/>
      <c r="LE217" s="9"/>
      <c r="LG217" s="16"/>
      <c r="LH217" s="16"/>
      <c r="LJ217" s="3"/>
      <c r="LK217" s="3"/>
      <c r="LL217" s="6"/>
      <c r="LM217" s="8"/>
      <c r="LY217" s="9"/>
      <c r="MA217" s="16"/>
      <c r="MB217" s="16"/>
      <c r="MD217" s="3"/>
      <c r="ME217" s="3"/>
      <c r="MF217" s="6"/>
      <c r="MG217" s="8"/>
      <c r="MS217" s="9"/>
      <c r="MU217" s="16"/>
      <c r="MV217" s="16"/>
      <c r="MX217" s="3"/>
      <c r="MY217" s="3"/>
      <c r="MZ217" s="6"/>
      <c r="NA217" s="8"/>
      <c r="NM217" s="9"/>
      <c r="NO217" s="16"/>
      <c r="NP217" s="16"/>
      <c r="NR217" s="3"/>
      <c r="NS217" s="3"/>
      <c r="NT217" s="6"/>
      <c r="NU217" s="8"/>
      <c r="OG217" s="9"/>
      <c r="OI217" s="16"/>
      <c r="OJ217" s="16"/>
      <c r="OL217" s="3"/>
      <c r="OM217" s="3"/>
      <c r="ON217" s="6"/>
      <c r="OO217" s="8"/>
      <c r="PA217" s="9"/>
      <c r="PC217" s="16"/>
      <c r="PD217" s="16"/>
    </row>
    <row r="218" spans="1:420" ht="230.4" x14ac:dyDescent="0.3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9" t="s">
        <v>8315</v>
      </c>
      <c r="R218" t="s">
        <v>8316</v>
      </c>
      <c r="S218" s="16">
        <v>42290.61855324074</v>
      </c>
      <c r="T218" s="16">
        <v>42320.104861111111</v>
      </c>
      <c r="V218" s="3"/>
      <c r="W218" s="3"/>
      <c r="X218" s="6"/>
      <c r="Y218" s="8"/>
      <c r="AK218" s="9"/>
      <c r="AM218" s="16"/>
      <c r="AN218" s="16"/>
      <c r="AP218" s="3"/>
      <c r="AQ218" s="3"/>
      <c r="AR218" s="6"/>
      <c r="AS218" s="8"/>
      <c r="BE218" s="9"/>
      <c r="BG218" s="16"/>
      <c r="BH218" s="16"/>
      <c r="BJ218" s="3"/>
      <c r="BK218" s="3"/>
      <c r="BL218" s="6"/>
      <c r="BM218" s="8"/>
      <c r="BY218" s="9"/>
      <c r="CA218" s="16"/>
      <c r="CB218" s="16"/>
      <c r="CD218" s="3"/>
      <c r="CE218" s="3"/>
      <c r="CF218" s="6"/>
      <c r="CG218" s="8"/>
      <c r="CS218" s="9"/>
      <c r="CU218" s="16"/>
      <c r="CV218" s="16"/>
      <c r="CX218" s="3"/>
      <c r="CY218" s="3"/>
      <c r="CZ218" s="6"/>
      <c r="DA218" s="8"/>
      <c r="DM218" s="9"/>
      <c r="DO218" s="16"/>
      <c r="DP218" s="16"/>
      <c r="DR218" s="3"/>
      <c r="DS218" s="3"/>
      <c r="DT218" s="6"/>
      <c r="DU218" s="8"/>
      <c r="EG218" s="9"/>
      <c r="EI218" s="16"/>
      <c r="EJ218" s="16"/>
      <c r="EL218" s="3"/>
      <c r="EM218" s="3"/>
      <c r="EN218" s="6"/>
      <c r="EO218" s="8"/>
      <c r="FA218" s="9"/>
      <c r="FC218" s="16"/>
      <c r="FD218" s="16"/>
      <c r="FF218" s="3"/>
      <c r="FG218" s="3"/>
      <c r="FH218" s="6"/>
      <c r="FI218" s="8"/>
      <c r="FU218" s="9"/>
      <c r="FW218" s="16"/>
      <c r="FX218" s="16"/>
      <c r="FZ218" s="3"/>
      <c r="GA218" s="3"/>
      <c r="GB218" s="6"/>
      <c r="GC218" s="8"/>
      <c r="GO218" s="9"/>
      <c r="GQ218" s="16"/>
      <c r="GR218" s="16"/>
      <c r="GT218" s="3"/>
      <c r="GU218" s="3"/>
      <c r="GV218" s="6"/>
      <c r="GW218" s="8"/>
      <c r="HI218" s="9"/>
      <c r="HK218" s="16"/>
      <c r="HL218" s="16"/>
      <c r="HN218" s="3"/>
      <c r="HO218" s="3"/>
      <c r="HP218" s="6"/>
      <c r="HQ218" s="8"/>
      <c r="IC218" s="9"/>
      <c r="IE218" s="16"/>
      <c r="IF218" s="16"/>
      <c r="IH218" s="3"/>
      <c r="II218" s="3"/>
      <c r="IJ218" s="6"/>
      <c r="IK218" s="8"/>
      <c r="IW218" s="9"/>
      <c r="IY218" s="16"/>
      <c r="IZ218" s="16"/>
      <c r="JB218" s="3"/>
      <c r="JC218" s="3"/>
      <c r="JD218" s="6"/>
      <c r="JE218" s="8"/>
      <c r="JQ218" s="9"/>
      <c r="JS218" s="16"/>
      <c r="JT218" s="16"/>
      <c r="JV218" s="3"/>
      <c r="JW218" s="3"/>
      <c r="JX218" s="6"/>
      <c r="JY218" s="8"/>
      <c r="KK218" s="9"/>
      <c r="KM218" s="16"/>
      <c r="KN218" s="16"/>
      <c r="KP218" s="3"/>
      <c r="KQ218" s="3"/>
      <c r="KR218" s="6"/>
      <c r="KS218" s="8"/>
      <c r="LE218" s="9"/>
      <c r="LG218" s="16"/>
      <c r="LH218" s="16"/>
      <c r="LJ218" s="3"/>
      <c r="LK218" s="3"/>
      <c r="LL218" s="6"/>
      <c r="LM218" s="8"/>
      <c r="LY218" s="9"/>
      <c r="MA218" s="16"/>
      <c r="MB218" s="16"/>
      <c r="MD218" s="3"/>
      <c r="ME218" s="3"/>
      <c r="MF218" s="6"/>
      <c r="MG218" s="8"/>
      <c r="MS218" s="9"/>
      <c r="MU218" s="16"/>
      <c r="MV218" s="16"/>
      <c r="MX218" s="3"/>
      <c r="MY218" s="3"/>
      <c r="MZ218" s="6"/>
      <c r="NA218" s="8"/>
      <c r="NM218" s="9"/>
      <c r="NO218" s="16"/>
      <c r="NP218" s="16"/>
      <c r="NR218" s="3"/>
      <c r="NS218" s="3"/>
      <c r="NT218" s="6"/>
      <c r="NU218" s="8"/>
      <c r="OG218" s="9"/>
      <c r="OI218" s="16"/>
      <c r="OJ218" s="16"/>
      <c r="OL218" s="3"/>
      <c r="OM218" s="3"/>
      <c r="ON218" s="6"/>
      <c r="OO218" s="8"/>
      <c r="PA218" s="9"/>
      <c r="PC218" s="16"/>
      <c r="PD218" s="16"/>
    </row>
    <row r="219" spans="1:420" ht="273.60000000000002" x14ac:dyDescent="0.3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9" t="s">
        <v>8315</v>
      </c>
      <c r="R219" t="s">
        <v>8316</v>
      </c>
      <c r="S219" s="16">
        <v>42152.503495370373</v>
      </c>
      <c r="T219" s="16">
        <v>42172.503495370373</v>
      </c>
      <c r="V219" s="3"/>
      <c r="W219" s="3"/>
      <c r="X219" s="6"/>
      <c r="Y219" s="8"/>
      <c r="AK219" s="9"/>
      <c r="AM219" s="16"/>
      <c r="AN219" s="16"/>
      <c r="AP219" s="3"/>
      <c r="AQ219" s="3"/>
      <c r="AR219" s="6"/>
      <c r="AS219" s="8"/>
      <c r="BE219" s="9"/>
      <c r="BG219" s="16"/>
      <c r="BH219" s="16"/>
      <c r="BJ219" s="3"/>
      <c r="BK219" s="3"/>
      <c r="BL219" s="6"/>
      <c r="BM219" s="8"/>
      <c r="BY219" s="9"/>
      <c r="CA219" s="16"/>
      <c r="CB219" s="16"/>
      <c r="CD219" s="3"/>
      <c r="CE219" s="3"/>
      <c r="CF219" s="6"/>
      <c r="CG219" s="8"/>
      <c r="CS219" s="9"/>
      <c r="CU219" s="16"/>
      <c r="CV219" s="16"/>
      <c r="CX219" s="3"/>
      <c r="CY219" s="3"/>
      <c r="CZ219" s="6"/>
      <c r="DA219" s="8"/>
      <c r="DM219" s="9"/>
      <c r="DO219" s="16"/>
      <c r="DP219" s="16"/>
      <c r="DR219" s="3"/>
      <c r="DS219" s="3"/>
      <c r="DT219" s="6"/>
      <c r="DU219" s="8"/>
      <c r="EG219" s="9"/>
      <c r="EI219" s="16"/>
      <c r="EJ219" s="16"/>
      <c r="EL219" s="3"/>
      <c r="EM219" s="3"/>
      <c r="EN219" s="6"/>
      <c r="EO219" s="8"/>
      <c r="FA219" s="9"/>
      <c r="FC219" s="16"/>
      <c r="FD219" s="16"/>
      <c r="FF219" s="3"/>
      <c r="FG219" s="3"/>
      <c r="FH219" s="6"/>
      <c r="FI219" s="8"/>
      <c r="FU219" s="9"/>
      <c r="FW219" s="16"/>
      <c r="FX219" s="16"/>
      <c r="FZ219" s="3"/>
      <c r="GA219" s="3"/>
      <c r="GB219" s="6"/>
      <c r="GC219" s="8"/>
      <c r="GO219" s="9"/>
      <c r="GQ219" s="16"/>
      <c r="GR219" s="16"/>
      <c r="GT219" s="3"/>
      <c r="GU219" s="3"/>
      <c r="GV219" s="6"/>
      <c r="GW219" s="8"/>
      <c r="HI219" s="9"/>
      <c r="HK219" s="16"/>
      <c r="HL219" s="16"/>
      <c r="HN219" s="3"/>
      <c r="HO219" s="3"/>
      <c r="HP219" s="6"/>
      <c r="HQ219" s="8"/>
      <c r="IC219" s="9"/>
      <c r="IE219" s="16"/>
      <c r="IF219" s="16"/>
      <c r="IH219" s="3"/>
      <c r="II219" s="3"/>
      <c r="IJ219" s="6"/>
      <c r="IK219" s="8"/>
      <c r="IW219" s="9"/>
      <c r="IY219" s="16"/>
      <c r="IZ219" s="16"/>
      <c r="JB219" s="3"/>
      <c r="JC219" s="3"/>
      <c r="JD219" s="6"/>
      <c r="JE219" s="8"/>
      <c r="JQ219" s="9"/>
      <c r="JS219" s="16"/>
      <c r="JT219" s="16"/>
      <c r="JV219" s="3"/>
      <c r="JW219" s="3"/>
      <c r="JX219" s="6"/>
      <c r="JY219" s="8"/>
      <c r="KK219" s="9"/>
      <c r="KM219" s="16"/>
      <c r="KN219" s="16"/>
      <c r="KP219" s="3"/>
      <c r="KQ219" s="3"/>
      <c r="KR219" s="6"/>
      <c r="KS219" s="8"/>
      <c r="LE219" s="9"/>
      <c r="LG219" s="16"/>
      <c r="LH219" s="16"/>
      <c r="LJ219" s="3"/>
      <c r="LK219" s="3"/>
      <c r="LL219" s="6"/>
      <c r="LM219" s="8"/>
      <c r="LY219" s="9"/>
      <c r="MA219" s="16"/>
      <c r="MB219" s="16"/>
      <c r="MD219" s="3"/>
      <c r="ME219" s="3"/>
      <c r="MF219" s="6"/>
      <c r="MG219" s="8"/>
      <c r="MS219" s="9"/>
      <c r="MU219" s="16"/>
      <c r="MV219" s="16"/>
      <c r="MX219" s="3"/>
      <c r="MY219" s="3"/>
      <c r="MZ219" s="6"/>
      <c r="NA219" s="8"/>
      <c r="NM219" s="9"/>
      <c r="NO219" s="16"/>
      <c r="NP219" s="16"/>
      <c r="NR219" s="3"/>
      <c r="NS219" s="3"/>
      <c r="NT219" s="6"/>
      <c r="NU219" s="8"/>
      <c r="OG219" s="9"/>
      <c r="OI219" s="16"/>
      <c r="OJ219" s="16"/>
      <c r="OL219" s="3"/>
      <c r="OM219" s="3"/>
      <c r="ON219" s="6"/>
      <c r="OO219" s="8"/>
      <c r="PA219" s="9"/>
      <c r="PC219" s="16"/>
      <c r="PD219" s="16"/>
    </row>
    <row r="220" spans="1:420" ht="201.6" x14ac:dyDescent="0.3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9" t="s">
        <v>8315</v>
      </c>
      <c r="R220" t="s">
        <v>8316</v>
      </c>
      <c r="S220" s="16">
        <v>41791.492777777778</v>
      </c>
      <c r="T220" s="16">
        <v>41836.492777777778</v>
      </c>
      <c r="V220" s="3"/>
      <c r="W220" s="3"/>
      <c r="X220" s="6"/>
      <c r="Y220" s="8"/>
      <c r="AK220" s="9"/>
      <c r="AM220" s="16"/>
      <c r="AN220" s="16"/>
      <c r="AP220" s="3"/>
      <c r="AQ220" s="3"/>
      <c r="AR220" s="6"/>
      <c r="AS220" s="8"/>
      <c r="BE220" s="9"/>
      <c r="BG220" s="16"/>
      <c r="BH220" s="16"/>
      <c r="BJ220" s="3"/>
      <c r="BK220" s="3"/>
      <c r="BL220" s="6"/>
      <c r="BM220" s="8"/>
      <c r="BY220" s="9"/>
      <c r="CA220" s="16"/>
      <c r="CB220" s="16"/>
      <c r="CD220" s="3"/>
      <c r="CE220" s="3"/>
      <c r="CF220" s="6"/>
      <c r="CG220" s="8"/>
      <c r="CS220" s="9"/>
      <c r="CU220" s="16"/>
      <c r="CV220" s="16"/>
      <c r="CX220" s="3"/>
      <c r="CY220" s="3"/>
      <c r="CZ220" s="6"/>
      <c r="DA220" s="8"/>
      <c r="DM220" s="9"/>
      <c r="DO220" s="16"/>
      <c r="DP220" s="16"/>
      <c r="DR220" s="3"/>
      <c r="DS220" s="3"/>
      <c r="DT220" s="6"/>
      <c r="DU220" s="8"/>
      <c r="EG220" s="9"/>
      <c r="EI220" s="16"/>
      <c r="EJ220" s="16"/>
      <c r="EL220" s="3"/>
      <c r="EM220" s="3"/>
      <c r="EN220" s="6"/>
      <c r="EO220" s="8"/>
      <c r="FA220" s="9"/>
      <c r="FC220" s="16"/>
      <c r="FD220" s="16"/>
      <c r="FF220" s="3"/>
      <c r="FG220" s="3"/>
      <c r="FH220" s="6"/>
      <c r="FI220" s="8"/>
      <c r="FU220" s="9"/>
      <c r="FW220" s="16"/>
      <c r="FX220" s="16"/>
      <c r="FZ220" s="3"/>
      <c r="GA220" s="3"/>
      <c r="GB220" s="6"/>
      <c r="GC220" s="8"/>
      <c r="GO220" s="9"/>
      <c r="GQ220" s="16"/>
      <c r="GR220" s="16"/>
      <c r="GT220" s="3"/>
      <c r="GU220" s="3"/>
      <c r="GV220" s="6"/>
      <c r="GW220" s="8"/>
      <c r="HI220" s="9"/>
      <c r="HK220" s="16"/>
      <c r="HL220" s="16"/>
      <c r="HN220" s="3"/>
      <c r="HO220" s="3"/>
      <c r="HP220" s="6"/>
      <c r="HQ220" s="8"/>
      <c r="IC220" s="9"/>
      <c r="IE220" s="16"/>
      <c r="IF220" s="16"/>
      <c r="IH220" s="3"/>
      <c r="II220" s="3"/>
      <c r="IJ220" s="6"/>
      <c r="IK220" s="8"/>
      <c r="IW220" s="9"/>
      <c r="IY220" s="16"/>
      <c r="IZ220" s="16"/>
      <c r="JB220" s="3"/>
      <c r="JC220" s="3"/>
      <c r="JD220" s="6"/>
      <c r="JE220" s="8"/>
      <c r="JQ220" s="9"/>
      <c r="JS220" s="16"/>
      <c r="JT220" s="16"/>
      <c r="JV220" s="3"/>
      <c r="JW220" s="3"/>
      <c r="JX220" s="6"/>
      <c r="JY220" s="8"/>
      <c r="KK220" s="9"/>
      <c r="KM220" s="16"/>
      <c r="KN220" s="16"/>
      <c r="KP220" s="3"/>
      <c r="KQ220" s="3"/>
      <c r="KR220" s="6"/>
      <c r="KS220" s="8"/>
      <c r="LE220" s="9"/>
      <c r="LG220" s="16"/>
      <c r="LH220" s="16"/>
      <c r="LJ220" s="3"/>
      <c r="LK220" s="3"/>
      <c r="LL220" s="6"/>
      <c r="LM220" s="8"/>
      <c r="LY220" s="9"/>
      <c r="MA220" s="16"/>
      <c r="MB220" s="16"/>
      <c r="MD220" s="3"/>
      <c r="ME220" s="3"/>
      <c r="MF220" s="6"/>
      <c r="MG220" s="8"/>
      <c r="MS220" s="9"/>
      <c r="MU220" s="16"/>
      <c r="MV220" s="16"/>
      <c r="MX220" s="3"/>
      <c r="MY220" s="3"/>
      <c r="MZ220" s="6"/>
      <c r="NA220" s="8"/>
      <c r="NM220" s="9"/>
      <c r="NO220" s="16"/>
      <c r="NP220" s="16"/>
      <c r="NR220" s="3"/>
      <c r="NS220" s="3"/>
      <c r="NT220" s="6"/>
      <c r="NU220" s="8"/>
      <c r="OG220" s="9"/>
      <c r="OI220" s="16"/>
      <c r="OJ220" s="16"/>
      <c r="OL220" s="3"/>
      <c r="OM220" s="3"/>
      <c r="ON220" s="6"/>
      <c r="OO220" s="8"/>
      <c r="PA220" s="9"/>
      <c r="PC220" s="16"/>
      <c r="PD220" s="16"/>
    </row>
    <row r="221" spans="1:420" ht="244.8" x14ac:dyDescent="0.3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9" t="s">
        <v>8315</v>
      </c>
      <c r="R221" t="s">
        <v>8316</v>
      </c>
      <c r="S221" s="16">
        <v>41808.991944444446</v>
      </c>
      <c r="T221" s="16">
        <v>41838.991944444446</v>
      </c>
      <c r="V221" s="3"/>
      <c r="W221" s="3"/>
      <c r="X221" s="6"/>
      <c r="Y221" s="8"/>
      <c r="AK221" s="9"/>
      <c r="AM221" s="16"/>
      <c r="AN221" s="16"/>
      <c r="AP221" s="3"/>
      <c r="AQ221" s="3"/>
      <c r="AR221" s="6"/>
      <c r="AS221" s="8"/>
      <c r="BE221" s="9"/>
      <c r="BG221" s="16"/>
      <c r="BH221" s="16"/>
      <c r="BJ221" s="3"/>
      <c r="BK221" s="3"/>
      <c r="BL221" s="6"/>
      <c r="BM221" s="8"/>
      <c r="BY221" s="9"/>
      <c r="CA221" s="16"/>
      <c r="CB221" s="16"/>
      <c r="CD221" s="3"/>
      <c r="CE221" s="3"/>
      <c r="CF221" s="6"/>
      <c r="CG221" s="8"/>
      <c r="CS221" s="9"/>
      <c r="CU221" s="16"/>
      <c r="CV221" s="16"/>
      <c r="CX221" s="3"/>
      <c r="CY221" s="3"/>
      <c r="CZ221" s="6"/>
      <c r="DA221" s="8"/>
      <c r="DM221" s="9"/>
      <c r="DO221" s="16"/>
      <c r="DP221" s="16"/>
      <c r="DR221" s="3"/>
      <c r="DS221" s="3"/>
      <c r="DT221" s="6"/>
      <c r="DU221" s="8"/>
      <c r="EG221" s="9"/>
      <c r="EI221" s="16"/>
      <c r="EJ221" s="16"/>
      <c r="EL221" s="3"/>
      <c r="EM221" s="3"/>
      <c r="EN221" s="6"/>
      <c r="EO221" s="8"/>
      <c r="FA221" s="9"/>
      <c r="FC221" s="16"/>
      <c r="FD221" s="16"/>
      <c r="FF221" s="3"/>
      <c r="FG221" s="3"/>
      <c r="FH221" s="6"/>
      <c r="FI221" s="8"/>
      <c r="FU221" s="9"/>
      <c r="FW221" s="16"/>
      <c r="FX221" s="16"/>
      <c r="FZ221" s="3"/>
      <c r="GA221" s="3"/>
      <c r="GB221" s="6"/>
      <c r="GC221" s="8"/>
      <c r="GO221" s="9"/>
      <c r="GQ221" s="16"/>
      <c r="GR221" s="16"/>
      <c r="GT221" s="3"/>
      <c r="GU221" s="3"/>
      <c r="GV221" s="6"/>
      <c r="GW221" s="8"/>
      <c r="HI221" s="9"/>
      <c r="HK221" s="16"/>
      <c r="HL221" s="16"/>
      <c r="HN221" s="3"/>
      <c r="HO221" s="3"/>
      <c r="HP221" s="6"/>
      <c r="HQ221" s="8"/>
      <c r="IC221" s="9"/>
      <c r="IE221" s="16"/>
      <c r="IF221" s="16"/>
      <c r="IH221" s="3"/>
      <c r="II221" s="3"/>
      <c r="IJ221" s="6"/>
      <c r="IK221" s="8"/>
      <c r="IW221" s="9"/>
      <c r="IY221" s="16"/>
      <c r="IZ221" s="16"/>
      <c r="JB221" s="3"/>
      <c r="JC221" s="3"/>
      <c r="JD221" s="6"/>
      <c r="JE221" s="8"/>
      <c r="JQ221" s="9"/>
      <c r="JS221" s="16"/>
      <c r="JT221" s="16"/>
      <c r="JV221" s="3"/>
      <c r="JW221" s="3"/>
      <c r="JX221" s="6"/>
      <c r="JY221" s="8"/>
      <c r="KK221" s="9"/>
      <c r="KM221" s="16"/>
      <c r="KN221" s="16"/>
      <c r="KP221" s="3"/>
      <c r="KQ221" s="3"/>
      <c r="KR221" s="6"/>
      <c r="KS221" s="8"/>
      <c r="LE221" s="9"/>
      <c r="LG221" s="16"/>
      <c r="LH221" s="16"/>
      <c r="LJ221" s="3"/>
      <c r="LK221" s="3"/>
      <c r="LL221" s="6"/>
      <c r="LM221" s="8"/>
      <c r="LY221" s="9"/>
      <c r="MA221" s="16"/>
      <c r="MB221" s="16"/>
      <c r="MD221" s="3"/>
      <c r="ME221" s="3"/>
      <c r="MF221" s="6"/>
      <c r="MG221" s="8"/>
      <c r="MS221" s="9"/>
      <c r="MU221" s="16"/>
      <c r="MV221" s="16"/>
      <c r="MX221" s="3"/>
      <c r="MY221" s="3"/>
      <c r="MZ221" s="6"/>
      <c r="NA221" s="8"/>
      <c r="NM221" s="9"/>
      <c r="NO221" s="16"/>
      <c r="NP221" s="16"/>
      <c r="NR221" s="3"/>
      <c r="NS221" s="3"/>
      <c r="NT221" s="6"/>
      <c r="NU221" s="8"/>
      <c r="OG221" s="9"/>
      <c r="OI221" s="16"/>
      <c r="OJ221" s="16"/>
      <c r="OL221" s="3"/>
      <c r="OM221" s="3"/>
      <c r="ON221" s="6"/>
      <c r="OO221" s="8"/>
      <c r="PA221" s="9"/>
      <c r="PC221" s="16"/>
      <c r="PD221" s="16"/>
    </row>
    <row r="222" spans="1:420" ht="216" x14ac:dyDescent="0.3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9" t="s">
        <v>8315</v>
      </c>
      <c r="R222" t="s">
        <v>8316</v>
      </c>
      <c r="S222" s="16">
        <v>42500.041550925926</v>
      </c>
      <c r="T222" s="16">
        <v>42527.291666666672</v>
      </c>
      <c r="V222" s="3"/>
      <c r="W222" s="3"/>
      <c r="X222" s="6"/>
      <c r="Y222" s="8"/>
      <c r="AK222" s="9"/>
      <c r="AM222" s="16"/>
      <c r="AN222" s="16"/>
      <c r="AP222" s="3"/>
      <c r="AQ222" s="3"/>
      <c r="AR222" s="6"/>
      <c r="AS222" s="8"/>
      <c r="BE222" s="9"/>
      <c r="BG222" s="16"/>
      <c r="BH222" s="16"/>
      <c r="BJ222" s="3"/>
      <c r="BK222" s="3"/>
      <c r="BL222" s="6"/>
      <c r="BM222" s="8"/>
      <c r="BY222" s="9"/>
      <c r="CA222" s="16"/>
      <c r="CB222" s="16"/>
      <c r="CD222" s="3"/>
      <c r="CE222" s="3"/>
      <c r="CF222" s="6"/>
      <c r="CG222" s="8"/>
      <c r="CS222" s="9"/>
      <c r="CU222" s="16"/>
      <c r="CV222" s="16"/>
      <c r="CX222" s="3"/>
      <c r="CY222" s="3"/>
      <c r="CZ222" s="6"/>
      <c r="DA222" s="8"/>
      <c r="DM222" s="9"/>
      <c r="DO222" s="16"/>
      <c r="DP222" s="16"/>
      <c r="DR222" s="3"/>
      <c r="DS222" s="3"/>
      <c r="DT222" s="6"/>
      <c r="DU222" s="8"/>
      <c r="EG222" s="9"/>
      <c r="EI222" s="16"/>
      <c r="EJ222" s="16"/>
      <c r="EL222" s="3"/>
      <c r="EM222" s="3"/>
      <c r="EN222" s="6"/>
      <c r="EO222" s="8"/>
      <c r="FA222" s="9"/>
      <c r="FC222" s="16"/>
      <c r="FD222" s="16"/>
      <c r="FF222" s="3"/>
      <c r="FG222" s="3"/>
      <c r="FH222" s="6"/>
      <c r="FI222" s="8"/>
      <c r="FU222" s="9"/>
      <c r="FW222" s="16"/>
      <c r="FX222" s="16"/>
      <c r="FZ222" s="3"/>
      <c r="GA222" s="3"/>
      <c r="GB222" s="6"/>
      <c r="GC222" s="8"/>
      <c r="GO222" s="9"/>
      <c r="GQ222" s="16"/>
      <c r="GR222" s="16"/>
      <c r="GT222" s="3"/>
      <c r="GU222" s="3"/>
      <c r="GV222" s="6"/>
      <c r="GW222" s="8"/>
      <c r="HI222" s="9"/>
      <c r="HK222" s="16"/>
      <c r="HL222" s="16"/>
      <c r="HN222" s="3"/>
      <c r="HO222" s="3"/>
      <c r="HP222" s="6"/>
      <c r="HQ222" s="8"/>
      <c r="IC222" s="9"/>
      <c r="IE222" s="16"/>
      <c r="IF222" s="16"/>
      <c r="IH222" s="3"/>
      <c r="II222" s="3"/>
      <c r="IJ222" s="6"/>
      <c r="IK222" s="8"/>
      <c r="IW222" s="9"/>
      <c r="IY222" s="16"/>
      <c r="IZ222" s="16"/>
      <c r="JB222" s="3"/>
      <c r="JC222" s="3"/>
      <c r="JD222" s="6"/>
      <c r="JE222" s="8"/>
      <c r="JQ222" s="9"/>
      <c r="JS222" s="16"/>
      <c r="JT222" s="16"/>
      <c r="JV222" s="3"/>
      <c r="JW222" s="3"/>
      <c r="JX222" s="6"/>
      <c r="JY222" s="8"/>
      <c r="KK222" s="9"/>
      <c r="KM222" s="16"/>
      <c r="KN222" s="16"/>
      <c r="KP222" s="3"/>
      <c r="KQ222" s="3"/>
      <c r="KR222" s="6"/>
      <c r="KS222" s="8"/>
      <c r="LE222" s="9"/>
      <c r="LG222" s="16"/>
      <c r="LH222" s="16"/>
      <c r="LJ222" s="3"/>
      <c r="LK222" s="3"/>
      <c r="LL222" s="6"/>
      <c r="LM222" s="8"/>
      <c r="LY222" s="9"/>
      <c r="MA222" s="16"/>
      <c r="MB222" s="16"/>
      <c r="MD222" s="3"/>
      <c r="ME222" s="3"/>
      <c r="MF222" s="6"/>
      <c r="MG222" s="8"/>
      <c r="MS222" s="9"/>
      <c r="MU222" s="16"/>
      <c r="MV222" s="16"/>
      <c r="MX222" s="3"/>
      <c r="MY222" s="3"/>
      <c r="MZ222" s="6"/>
      <c r="NA222" s="8"/>
      <c r="NM222" s="9"/>
      <c r="NO222" s="16"/>
      <c r="NP222" s="16"/>
      <c r="NR222" s="3"/>
      <c r="NS222" s="3"/>
      <c r="NT222" s="6"/>
      <c r="NU222" s="8"/>
      <c r="OG222" s="9"/>
      <c r="OI222" s="16"/>
      <c r="OJ222" s="16"/>
      <c r="OL222" s="3"/>
      <c r="OM222" s="3"/>
      <c r="ON222" s="6"/>
      <c r="OO222" s="8"/>
      <c r="PA222" s="9"/>
      <c r="PC222" s="16"/>
      <c r="PD222" s="16"/>
    </row>
    <row r="223" spans="1:420" ht="259.2" x14ac:dyDescent="0.3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9" t="s">
        <v>8315</v>
      </c>
      <c r="R223" t="s">
        <v>8316</v>
      </c>
      <c r="S223" s="16">
        <v>42265.022824074069</v>
      </c>
      <c r="T223" s="16">
        <v>42285.022824074069</v>
      </c>
      <c r="V223" s="3"/>
      <c r="W223" s="3"/>
      <c r="X223" s="6"/>
      <c r="Y223" s="8"/>
      <c r="AK223" s="9"/>
      <c r="AM223" s="16"/>
      <c r="AN223" s="16"/>
      <c r="AP223" s="3"/>
      <c r="AQ223" s="3"/>
      <c r="AR223" s="6"/>
      <c r="AS223" s="8"/>
      <c r="BE223" s="9"/>
      <c r="BG223" s="16"/>
      <c r="BH223" s="16"/>
      <c r="BJ223" s="3"/>
      <c r="BK223" s="3"/>
      <c r="BL223" s="6"/>
      <c r="BM223" s="8"/>
      <c r="BY223" s="9"/>
      <c r="CA223" s="16"/>
      <c r="CB223" s="16"/>
      <c r="CD223" s="3"/>
      <c r="CE223" s="3"/>
      <c r="CF223" s="6"/>
      <c r="CG223" s="8"/>
      <c r="CS223" s="9"/>
      <c r="CU223" s="16"/>
      <c r="CV223" s="16"/>
      <c r="CX223" s="3"/>
      <c r="CY223" s="3"/>
      <c r="CZ223" s="6"/>
      <c r="DA223" s="8"/>
      <c r="DM223" s="9"/>
      <c r="DO223" s="16"/>
      <c r="DP223" s="16"/>
      <c r="DR223" s="3"/>
      <c r="DS223" s="3"/>
      <c r="DT223" s="6"/>
      <c r="DU223" s="8"/>
      <c r="EG223" s="9"/>
      <c r="EI223" s="16"/>
      <c r="EJ223" s="16"/>
      <c r="EL223" s="3"/>
      <c r="EM223" s="3"/>
      <c r="EN223" s="6"/>
      <c r="EO223" s="8"/>
      <c r="FA223" s="9"/>
      <c r="FC223" s="16"/>
      <c r="FD223" s="16"/>
      <c r="FF223" s="3"/>
      <c r="FG223" s="3"/>
      <c r="FH223" s="6"/>
      <c r="FI223" s="8"/>
      <c r="FU223" s="9"/>
      <c r="FW223" s="16"/>
      <c r="FX223" s="16"/>
      <c r="FZ223" s="3"/>
      <c r="GA223" s="3"/>
      <c r="GB223" s="6"/>
      <c r="GC223" s="8"/>
      <c r="GO223" s="9"/>
      <c r="GQ223" s="16"/>
      <c r="GR223" s="16"/>
      <c r="GT223" s="3"/>
      <c r="GU223" s="3"/>
      <c r="GV223" s="6"/>
      <c r="GW223" s="8"/>
      <c r="HI223" s="9"/>
      <c r="HK223" s="16"/>
      <c r="HL223" s="16"/>
      <c r="HN223" s="3"/>
      <c r="HO223" s="3"/>
      <c r="HP223" s="6"/>
      <c r="HQ223" s="8"/>
      <c r="IC223" s="9"/>
      <c r="IE223" s="16"/>
      <c r="IF223" s="16"/>
      <c r="IH223" s="3"/>
      <c r="II223" s="3"/>
      <c r="IJ223" s="6"/>
      <c r="IK223" s="8"/>
      <c r="IW223" s="9"/>
      <c r="IY223" s="16"/>
      <c r="IZ223" s="16"/>
      <c r="JB223" s="3"/>
      <c r="JC223" s="3"/>
      <c r="JD223" s="6"/>
      <c r="JE223" s="8"/>
      <c r="JQ223" s="9"/>
      <c r="JS223" s="16"/>
      <c r="JT223" s="16"/>
      <c r="JV223" s="3"/>
      <c r="JW223" s="3"/>
      <c r="JX223" s="6"/>
      <c r="JY223" s="8"/>
      <c r="KK223" s="9"/>
      <c r="KM223" s="16"/>
      <c r="KN223" s="16"/>
      <c r="KP223" s="3"/>
      <c r="KQ223" s="3"/>
      <c r="KR223" s="6"/>
      <c r="KS223" s="8"/>
      <c r="LE223" s="9"/>
      <c r="LG223" s="16"/>
      <c r="LH223" s="16"/>
      <c r="LJ223" s="3"/>
      <c r="LK223" s="3"/>
      <c r="LL223" s="6"/>
      <c r="LM223" s="8"/>
      <c r="LY223" s="9"/>
      <c r="MA223" s="16"/>
      <c r="MB223" s="16"/>
      <c r="MD223" s="3"/>
      <c r="ME223" s="3"/>
      <c r="MF223" s="6"/>
      <c r="MG223" s="8"/>
      <c r="MS223" s="9"/>
      <c r="MU223" s="16"/>
      <c r="MV223" s="16"/>
      <c r="MX223" s="3"/>
      <c r="MY223" s="3"/>
      <c r="MZ223" s="6"/>
      <c r="NA223" s="8"/>
      <c r="NM223" s="9"/>
      <c r="NO223" s="16"/>
      <c r="NP223" s="16"/>
      <c r="NR223" s="3"/>
      <c r="NS223" s="3"/>
      <c r="NT223" s="6"/>
      <c r="NU223" s="8"/>
      <c r="OG223" s="9"/>
      <c r="OI223" s="16"/>
      <c r="OJ223" s="16"/>
      <c r="OL223" s="3"/>
      <c r="OM223" s="3"/>
      <c r="ON223" s="6"/>
      <c r="OO223" s="8"/>
      <c r="PA223" s="9"/>
      <c r="PC223" s="16"/>
      <c r="PD223" s="16"/>
    </row>
    <row r="224" spans="1:420" ht="273.60000000000002" x14ac:dyDescent="0.3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9" t="s">
        <v>8315</v>
      </c>
      <c r="R224" t="s">
        <v>8316</v>
      </c>
      <c r="S224" s="16">
        <v>42053.733078703706</v>
      </c>
      <c r="T224" s="16">
        <v>42063.207638888889</v>
      </c>
      <c r="V224" s="3"/>
      <c r="W224" s="3"/>
      <c r="X224" s="6"/>
      <c r="Y224" s="8"/>
      <c r="AK224" s="9"/>
      <c r="AM224" s="16"/>
      <c r="AN224" s="16"/>
      <c r="AP224" s="3"/>
      <c r="AQ224" s="3"/>
      <c r="AR224" s="6"/>
      <c r="AS224" s="8"/>
      <c r="BE224" s="9"/>
      <c r="BG224" s="16"/>
      <c r="BH224" s="16"/>
      <c r="BJ224" s="3"/>
      <c r="BK224" s="3"/>
      <c r="BL224" s="6"/>
      <c r="BM224" s="8"/>
      <c r="BY224" s="9"/>
      <c r="CA224" s="16"/>
      <c r="CB224" s="16"/>
      <c r="CD224" s="3"/>
      <c r="CE224" s="3"/>
      <c r="CF224" s="6"/>
      <c r="CG224" s="8"/>
      <c r="CS224" s="9"/>
      <c r="CU224" s="16"/>
      <c r="CV224" s="16"/>
      <c r="CX224" s="3"/>
      <c r="CY224" s="3"/>
      <c r="CZ224" s="6"/>
      <c r="DA224" s="8"/>
      <c r="DM224" s="9"/>
      <c r="DO224" s="16"/>
      <c r="DP224" s="16"/>
      <c r="DR224" s="3"/>
      <c r="DS224" s="3"/>
      <c r="DT224" s="6"/>
      <c r="DU224" s="8"/>
      <c r="EG224" s="9"/>
      <c r="EI224" s="16"/>
      <c r="EJ224" s="16"/>
      <c r="EL224" s="3"/>
      <c r="EM224" s="3"/>
      <c r="EN224" s="6"/>
      <c r="EO224" s="8"/>
      <c r="FA224" s="9"/>
      <c r="FC224" s="16"/>
      <c r="FD224" s="16"/>
      <c r="FF224" s="3"/>
      <c r="FG224" s="3"/>
      <c r="FH224" s="6"/>
      <c r="FI224" s="8"/>
      <c r="FU224" s="9"/>
      <c r="FW224" s="16"/>
      <c r="FX224" s="16"/>
      <c r="FZ224" s="3"/>
      <c r="GA224" s="3"/>
      <c r="GB224" s="6"/>
      <c r="GC224" s="8"/>
      <c r="GO224" s="9"/>
      <c r="GQ224" s="16"/>
      <c r="GR224" s="16"/>
      <c r="GT224" s="3"/>
      <c r="GU224" s="3"/>
      <c r="GV224" s="6"/>
      <c r="GW224" s="8"/>
      <c r="HI224" s="9"/>
      <c r="HK224" s="16"/>
      <c r="HL224" s="16"/>
      <c r="HN224" s="3"/>
      <c r="HO224" s="3"/>
      <c r="HP224" s="6"/>
      <c r="HQ224" s="8"/>
      <c r="IC224" s="9"/>
      <c r="IE224" s="16"/>
      <c r="IF224" s="16"/>
      <c r="IH224" s="3"/>
      <c r="II224" s="3"/>
      <c r="IJ224" s="6"/>
      <c r="IK224" s="8"/>
      <c r="IW224" s="9"/>
      <c r="IY224" s="16"/>
      <c r="IZ224" s="16"/>
      <c r="JB224" s="3"/>
      <c r="JC224" s="3"/>
      <c r="JD224" s="6"/>
      <c r="JE224" s="8"/>
      <c r="JQ224" s="9"/>
      <c r="JS224" s="16"/>
      <c r="JT224" s="16"/>
      <c r="JV224" s="3"/>
      <c r="JW224" s="3"/>
      <c r="JX224" s="6"/>
      <c r="JY224" s="8"/>
      <c r="KK224" s="9"/>
      <c r="KM224" s="16"/>
      <c r="KN224" s="16"/>
      <c r="KP224" s="3"/>
      <c r="KQ224" s="3"/>
      <c r="KR224" s="6"/>
      <c r="KS224" s="8"/>
      <c r="LE224" s="9"/>
      <c r="LG224" s="16"/>
      <c r="LH224" s="16"/>
      <c r="LJ224" s="3"/>
      <c r="LK224" s="3"/>
      <c r="LL224" s="6"/>
      <c r="LM224" s="8"/>
      <c r="LY224" s="9"/>
      <c r="MA224" s="16"/>
      <c r="MB224" s="16"/>
      <c r="MD224" s="3"/>
      <c r="ME224" s="3"/>
      <c r="MF224" s="6"/>
      <c r="MG224" s="8"/>
      <c r="MS224" s="9"/>
      <c r="MU224" s="16"/>
      <c r="MV224" s="16"/>
      <c r="MX224" s="3"/>
      <c r="MY224" s="3"/>
      <c r="MZ224" s="6"/>
      <c r="NA224" s="8"/>
      <c r="NM224" s="9"/>
      <c r="NO224" s="16"/>
      <c r="NP224" s="16"/>
      <c r="NR224" s="3"/>
      <c r="NS224" s="3"/>
      <c r="NT224" s="6"/>
      <c r="NU224" s="8"/>
      <c r="OG224" s="9"/>
      <c r="OI224" s="16"/>
      <c r="OJ224" s="16"/>
      <c r="OL224" s="3"/>
      <c r="OM224" s="3"/>
      <c r="ON224" s="6"/>
      <c r="OO224" s="8"/>
      <c r="PA224" s="9"/>
      <c r="PC224" s="16"/>
      <c r="PD224" s="16"/>
    </row>
    <row r="225" spans="1:420" ht="230.4" x14ac:dyDescent="0.3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9" t="s">
        <v>8315</v>
      </c>
      <c r="R225" t="s">
        <v>8316</v>
      </c>
      <c r="S225" s="16">
        <v>42675.832465277781</v>
      </c>
      <c r="T225" s="16">
        <v>42705.332638888889</v>
      </c>
      <c r="V225" s="3"/>
      <c r="W225" s="3"/>
      <c r="X225" s="6"/>
      <c r="Y225" s="8"/>
      <c r="AK225" s="9"/>
      <c r="AM225" s="16"/>
      <c r="AN225" s="16"/>
      <c r="AP225" s="3"/>
      <c r="AQ225" s="3"/>
      <c r="AR225" s="6"/>
      <c r="AS225" s="8"/>
      <c r="BE225" s="9"/>
      <c r="BG225" s="16"/>
      <c r="BH225" s="16"/>
      <c r="BJ225" s="3"/>
      <c r="BK225" s="3"/>
      <c r="BL225" s="6"/>
      <c r="BM225" s="8"/>
      <c r="BY225" s="9"/>
      <c r="CA225" s="16"/>
      <c r="CB225" s="16"/>
      <c r="CD225" s="3"/>
      <c r="CE225" s="3"/>
      <c r="CF225" s="6"/>
      <c r="CG225" s="8"/>
      <c r="CS225" s="9"/>
      <c r="CU225" s="16"/>
      <c r="CV225" s="16"/>
      <c r="CX225" s="3"/>
      <c r="CY225" s="3"/>
      <c r="CZ225" s="6"/>
      <c r="DA225" s="8"/>
      <c r="DM225" s="9"/>
      <c r="DO225" s="16"/>
      <c r="DP225" s="16"/>
      <c r="DR225" s="3"/>
      <c r="DS225" s="3"/>
      <c r="DT225" s="6"/>
      <c r="DU225" s="8"/>
      <c r="EG225" s="9"/>
      <c r="EI225" s="16"/>
      <c r="EJ225" s="16"/>
      <c r="EL225" s="3"/>
      <c r="EM225" s="3"/>
      <c r="EN225" s="6"/>
      <c r="EO225" s="8"/>
      <c r="FA225" s="9"/>
      <c r="FC225" s="16"/>
      <c r="FD225" s="16"/>
      <c r="FF225" s="3"/>
      <c r="FG225" s="3"/>
      <c r="FH225" s="6"/>
      <c r="FI225" s="8"/>
      <c r="FU225" s="9"/>
      <c r="FW225" s="16"/>
      <c r="FX225" s="16"/>
      <c r="FZ225" s="3"/>
      <c r="GA225" s="3"/>
      <c r="GB225" s="6"/>
      <c r="GC225" s="8"/>
      <c r="GO225" s="9"/>
      <c r="GQ225" s="16"/>
      <c r="GR225" s="16"/>
      <c r="GT225" s="3"/>
      <c r="GU225" s="3"/>
      <c r="GV225" s="6"/>
      <c r="GW225" s="8"/>
      <c r="HI225" s="9"/>
      <c r="HK225" s="16"/>
      <c r="HL225" s="16"/>
      <c r="HN225" s="3"/>
      <c r="HO225" s="3"/>
      <c r="HP225" s="6"/>
      <c r="HQ225" s="8"/>
      <c r="IC225" s="9"/>
      <c r="IE225" s="16"/>
      <c r="IF225" s="16"/>
      <c r="IH225" s="3"/>
      <c r="II225" s="3"/>
      <c r="IJ225" s="6"/>
      <c r="IK225" s="8"/>
      <c r="IW225" s="9"/>
      <c r="IY225" s="16"/>
      <c r="IZ225" s="16"/>
      <c r="JB225" s="3"/>
      <c r="JC225" s="3"/>
      <c r="JD225" s="6"/>
      <c r="JE225" s="8"/>
      <c r="JQ225" s="9"/>
      <c r="JS225" s="16"/>
      <c r="JT225" s="16"/>
      <c r="JV225" s="3"/>
      <c r="JW225" s="3"/>
      <c r="JX225" s="6"/>
      <c r="JY225" s="8"/>
      <c r="KK225" s="9"/>
      <c r="KM225" s="16"/>
      <c r="KN225" s="16"/>
      <c r="KP225" s="3"/>
      <c r="KQ225" s="3"/>
      <c r="KR225" s="6"/>
      <c r="KS225" s="8"/>
      <c r="LE225" s="9"/>
      <c r="LG225" s="16"/>
      <c r="LH225" s="16"/>
      <c r="LJ225" s="3"/>
      <c r="LK225" s="3"/>
      <c r="LL225" s="6"/>
      <c r="LM225" s="8"/>
      <c r="LY225" s="9"/>
      <c r="MA225" s="16"/>
      <c r="MB225" s="16"/>
      <c r="MD225" s="3"/>
      <c r="ME225" s="3"/>
      <c r="MF225" s="6"/>
      <c r="MG225" s="8"/>
      <c r="MS225" s="9"/>
      <c r="MU225" s="16"/>
      <c r="MV225" s="16"/>
      <c r="MX225" s="3"/>
      <c r="MY225" s="3"/>
      <c r="MZ225" s="6"/>
      <c r="NA225" s="8"/>
      <c r="NM225" s="9"/>
      <c r="NO225" s="16"/>
      <c r="NP225" s="16"/>
      <c r="NR225" s="3"/>
      <c r="NS225" s="3"/>
      <c r="NT225" s="6"/>
      <c r="NU225" s="8"/>
      <c r="OG225" s="9"/>
      <c r="OI225" s="16"/>
      <c r="OJ225" s="16"/>
      <c r="OL225" s="3"/>
      <c r="OM225" s="3"/>
      <c r="ON225" s="6"/>
      <c r="OO225" s="8"/>
      <c r="PA225" s="9"/>
      <c r="PC225" s="16"/>
      <c r="PD225" s="16"/>
    </row>
    <row r="226" spans="1:420" ht="187.2" x14ac:dyDescent="0.3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9" t="s">
        <v>8315</v>
      </c>
      <c r="R226" t="s">
        <v>8316</v>
      </c>
      <c r="S226" s="16">
        <v>42467.144166666665</v>
      </c>
      <c r="T226" s="16">
        <v>42477.979166666672</v>
      </c>
      <c r="V226" s="3"/>
      <c r="W226" s="3"/>
      <c r="X226" s="6"/>
      <c r="Y226" s="8"/>
      <c r="AK226" s="9"/>
      <c r="AM226" s="16"/>
      <c r="AN226" s="16"/>
      <c r="AP226" s="3"/>
      <c r="AQ226" s="3"/>
      <c r="AR226" s="6"/>
      <c r="AS226" s="8"/>
      <c r="BE226" s="9"/>
      <c r="BG226" s="16"/>
      <c r="BH226" s="16"/>
      <c r="BJ226" s="3"/>
      <c r="BK226" s="3"/>
      <c r="BL226" s="6"/>
      <c r="BM226" s="8"/>
      <c r="BY226" s="9"/>
      <c r="CA226" s="16"/>
      <c r="CB226" s="16"/>
      <c r="CD226" s="3"/>
      <c r="CE226" s="3"/>
      <c r="CF226" s="6"/>
      <c r="CG226" s="8"/>
      <c r="CS226" s="9"/>
      <c r="CU226" s="16"/>
      <c r="CV226" s="16"/>
      <c r="CX226" s="3"/>
      <c r="CY226" s="3"/>
      <c r="CZ226" s="6"/>
      <c r="DA226" s="8"/>
      <c r="DM226" s="9"/>
      <c r="DO226" s="16"/>
      <c r="DP226" s="16"/>
      <c r="DR226" s="3"/>
      <c r="DS226" s="3"/>
      <c r="DT226" s="6"/>
      <c r="DU226" s="8"/>
      <c r="EG226" s="9"/>
      <c r="EI226" s="16"/>
      <c r="EJ226" s="16"/>
      <c r="EL226" s="3"/>
      <c r="EM226" s="3"/>
      <c r="EN226" s="6"/>
      <c r="EO226" s="8"/>
      <c r="FA226" s="9"/>
      <c r="FC226" s="16"/>
      <c r="FD226" s="16"/>
      <c r="FF226" s="3"/>
      <c r="FG226" s="3"/>
      <c r="FH226" s="6"/>
      <c r="FI226" s="8"/>
      <c r="FU226" s="9"/>
      <c r="FW226" s="16"/>
      <c r="FX226" s="16"/>
      <c r="FZ226" s="3"/>
      <c r="GA226" s="3"/>
      <c r="GB226" s="6"/>
      <c r="GC226" s="8"/>
      <c r="GO226" s="9"/>
      <c r="GQ226" s="16"/>
      <c r="GR226" s="16"/>
      <c r="GT226" s="3"/>
      <c r="GU226" s="3"/>
      <c r="GV226" s="6"/>
      <c r="GW226" s="8"/>
      <c r="HI226" s="9"/>
      <c r="HK226" s="16"/>
      <c r="HL226" s="16"/>
      <c r="HN226" s="3"/>
      <c r="HO226" s="3"/>
      <c r="HP226" s="6"/>
      <c r="HQ226" s="8"/>
      <c r="IC226" s="9"/>
      <c r="IE226" s="16"/>
      <c r="IF226" s="16"/>
      <c r="IH226" s="3"/>
      <c r="II226" s="3"/>
      <c r="IJ226" s="6"/>
      <c r="IK226" s="8"/>
      <c r="IW226" s="9"/>
      <c r="IY226" s="16"/>
      <c r="IZ226" s="16"/>
      <c r="JB226" s="3"/>
      <c r="JC226" s="3"/>
      <c r="JD226" s="6"/>
      <c r="JE226" s="8"/>
      <c r="JQ226" s="9"/>
      <c r="JS226" s="16"/>
      <c r="JT226" s="16"/>
      <c r="JV226" s="3"/>
      <c r="JW226" s="3"/>
      <c r="JX226" s="6"/>
      <c r="JY226" s="8"/>
      <c r="KK226" s="9"/>
      <c r="KM226" s="16"/>
      <c r="KN226" s="16"/>
      <c r="KP226" s="3"/>
      <c r="KQ226" s="3"/>
      <c r="KR226" s="6"/>
      <c r="KS226" s="8"/>
      <c r="LE226" s="9"/>
      <c r="LG226" s="16"/>
      <c r="LH226" s="16"/>
      <c r="LJ226" s="3"/>
      <c r="LK226" s="3"/>
      <c r="LL226" s="6"/>
      <c r="LM226" s="8"/>
      <c r="LY226" s="9"/>
      <c r="MA226" s="16"/>
      <c r="MB226" s="16"/>
      <c r="MD226" s="3"/>
      <c r="ME226" s="3"/>
      <c r="MF226" s="6"/>
      <c r="MG226" s="8"/>
      <c r="MS226" s="9"/>
      <c r="MU226" s="16"/>
      <c r="MV226" s="16"/>
      <c r="MX226" s="3"/>
      <c r="MY226" s="3"/>
      <c r="MZ226" s="6"/>
      <c r="NA226" s="8"/>
      <c r="NM226" s="9"/>
      <c r="NO226" s="16"/>
      <c r="NP226" s="16"/>
      <c r="NR226" s="3"/>
      <c r="NS226" s="3"/>
      <c r="NT226" s="6"/>
      <c r="NU226" s="8"/>
      <c r="OG226" s="9"/>
      <c r="OI226" s="16"/>
      <c r="OJ226" s="16"/>
      <c r="OL226" s="3"/>
      <c r="OM226" s="3"/>
      <c r="ON226" s="6"/>
      <c r="OO226" s="8"/>
      <c r="PA226" s="9"/>
      <c r="PC226" s="16"/>
      <c r="PD226" s="16"/>
    </row>
    <row r="227" spans="1:420" ht="259.2" x14ac:dyDescent="0.3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9" t="s">
        <v>8315</v>
      </c>
      <c r="R227" t="s">
        <v>8316</v>
      </c>
      <c r="S227" s="16">
        <v>41894.91375</v>
      </c>
      <c r="T227" s="16">
        <v>41938.029861111114</v>
      </c>
      <c r="V227" s="3"/>
      <c r="W227" s="3"/>
      <c r="X227" s="6"/>
      <c r="Y227" s="8"/>
      <c r="AK227" s="9"/>
      <c r="AM227" s="16"/>
      <c r="AN227" s="16"/>
      <c r="AP227" s="3"/>
      <c r="AQ227" s="3"/>
      <c r="AR227" s="6"/>
      <c r="AS227" s="8"/>
      <c r="BE227" s="9"/>
      <c r="BG227" s="16"/>
      <c r="BH227" s="16"/>
      <c r="BJ227" s="3"/>
      <c r="BK227" s="3"/>
      <c r="BL227" s="6"/>
      <c r="BM227" s="8"/>
      <c r="BY227" s="9"/>
      <c r="CA227" s="16"/>
      <c r="CB227" s="16"/>
      <c r="CD227" s="3"/>
      <c r="CE227" s="3"/>
      <c r="CF227" s="6"/>
      <c r="CG227" s="8"/>
      <c r="CS227" s="9"/>
      <c r="CU227" s="16"/>
      <c r="CV227" s="16"/>
      <c r="CX227" s="3"/>
      <c r="CY227" s="3"/>
      <c r="CZ227" s="6"/>
      <c r="DA227" s="8"/>
      <c r="DM227" s="9"/>
      <c r="DO227" s="16"/>
      <c r="DP227" s="16"/>
      <c r="DR227" s="3"/>
      <c r="DS227" s="3"/>
      <c r="DT227" s="6"/>
      <c r="DU227" s="8"/>
      <c r="EG227" s="9"/>
      <c r="EI227" s="16"/>
      <c r="EJ227" s="16"/>
      <c r="EL227" s="3"/>
      <c r="EM227" s="3"/>
      <c r="EN227" s="6"/>
      <c r="EO227" s="8"/>
      <c r="FA227" s="9"/>
      <c r="FC227" s="16"/>
      <c r="FD227" s="16"/>
      <c r="FF227" s="3"/>
      <c r="FG227" s="3"/>
      <c r="FH227" s="6"/>
      <c r="FI227" s="8"/>
      <c r="FU227" s="9"/>
      <c r="FW227" s="16"/>
      <c r="FX227" s="16"/>
      <c r="FZ227" s="3"/>
      <c r="GA227" s="3"/>
      <c r="GB227" s="6"/>
      <c r="GC227" s="8"/>
      <c r="GO227" s="9"/>
      <c r="GQ227" s="16"/>
      <c r="GR227" s="16"/>
      <c r="GT227" s="3"/>
      <c r="GU227" s="3"/>
      <c r="GV227" s="6"/>
      <c r="GW227" s="8"/>
      <c r="HI227" s="9"/>
      <c r="HK227" s="16"/>
      <c r="HL227" s="16"/>
      <c r="HN227" s="3"/>
      <c r="HO227" s="3"/>
      <c r="HP227" s="6"/>
      <c r="HQ227" s="8"/>
      <c r="IC227" s="9"/>
      <c r="IE227" s="16"/>
      <c r="IF227" s="16"/>
      <c r="IH227" s="3"/>
      <c r="II227" s="3"/>
      <c r="IJ227" s="6"/>
      <c r="IK227" s="8"/>
      <c r="IW227" s="9"/>
      <c r="IY227" s="16"/>
      <c r="IZ227" s="16"/>
      <c r="JB227" s="3"/>
      <c r="JC227" s="3"/>
      <c r="JD227" s="6"/>
      <c r="JE227" s="8"/>
      <c r="JQ227" s="9"/>
      <c r="JS227" s="16"/>
      <c r="JT227" s="16"/>
      <c r="JV227" s="3"/>
      <c r="JW227" s="3"/>
      <c r="JX227" s="6"/>
      <c r="JY227" s="8"/>
      <c r="KK227" s="9"/>
      <c r="KM227" s="16"/>
      <c r="KN227" s="16"/>
      <c r="KP227" s="3"/>
      <c r="KQ227" s="3"/>
      <c r="KR227" s="6"/>
      <c r="KS227" s="8"/>
      <c r="LE227" s="9"/>
      <c r="LG227" s="16"/>
      <c r="LH227" s="16"/>
      <c r="LJ227" s="3"/>
      <c r="LK227" s="3"/>
      <c r="LL227" s="6"/>
      <c r="LM227" s="8"/>
      <c r="LY227" s="9"/>
      <c r="MA227" s="16"/>
      <c r="MB227" s="16"/>
      <c r="MD227" s="3"/>
      <c r="ME227" s="3"/>
      <c r="MF227" s="6"/>
      <c r="MG227" s="8"/>
      <c r="MS227" s="9"/>
      <c r="MU227" s="16"/>
      <c r="MV227" s="16"/>
      <c r="MX227" s="3"/>
      <c r="MY227" s="3"/>
      <c r="MZ227" s="6"/>
      <c r="NA227" s="8"/>
      <c r="NM227" s="9"/>
      <c r="NO227" s="16"/>
      <c r="NP227" s="16"/>
      <c r="NR227" s="3"/>
      <c r="NS227" s="3"/>
      <c r="NT227" s="6"/>
      <c r="NU227" s="8"/>
      <c r="OG227" s="9"/>
      <c r="OI227" s="16"/>
      <c r="OJ227" s="16"/>
      <c r="OL227" s="3"/>
      <c r="OM227" s="3"/>
      <c r="ON227" s="6"/>
      <c r="OO227" s="8"/>
      <c r="PA227" s="9"/>
      <c r="PC227" s="16"/>
      <c r="PD227" s="16"/>
    </row>
    <row r="228" spans="1:420" ht="244.8" x14ac:dyDescent="0.3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9" t="s">
        <v>8315</v>
      </c>
      <c r="R228" t="s">
        <v>8316</v>
      </c>
      <c r="S228" s="16">
        <v>41752.83457175926</v>
      </c>
      <c r="T228" s="16">
        <v>41782.83457175926</v>
      </c>
      <c r="V228" s="3"/>
      <c r="W228" s="3"/>
      <c r="X228" s="6"/>
      <c r="Y228" s="8"/>
      <c r="AK228" s="9"/>
      <c r="AM228" s="16"/>
      <c r="AN228" s="16"/>
      <c r="AP228" s="3"/>
      <c r="AQ228" s="3"/>
      <c r="AR228" s="6"/>
      <c r="AS228" s="8"/>
      <c r="BE228" s="9"/>
      <c r="BG228" s="16"/>
      <c r="BH228" s="16"/>
      <c r="BJ228" s="3"/>
      <c r="BK228" s="3"/>
      <c r="BL228" s="6"/>
      <c r="BM228" s="8"/>
      <c r="BY228" s="9"/>
      <c r="CA228" s="16"/>
      <c r="CB228" s="16"/>
      <c r="CD228" s="3"/>
      <c r="CE228" s="3"/>
      <c r="CF228" s="6"/>
      <c r="CG228" s="8"/>
      <c r="CS228" s="9"/>
      <c r="CU228" s="16"/>
      <c r="CV228" s="16"/>
      <c r="CX228" s="3"/>
      <c r="CY228" s="3"/>
      <c r="CZ228" s="6"/>
      <c r="DA228" s="8"/>
      <c r="DM228" s="9"/>
      <c r="DO228" s="16"/>
      <c r="DP228" s="16"/>
      <c r="DR228" s="3"/>
      <c r="DS228" s="3"/>
      <c r="DT228" s="6"/>
      <c r="DU228" s="8"/>
      <c r="EG228" s="9"/>
      <c r="EI228" s="16"/>
      <c r="EJ228" s="16"/>
      <c r="EL228" s="3"/>
      <c r="EM228" s="3"/>
      <c r="EN228" s="6"/>
      <c r="EO228" s="8"/>
      <c r="FA228" s="9"/>
      <c r="FC228" s="16"/>
      <c r="FD228" s="16"/>
      <c r="FF228" s="3"/>
      <c r="FG228" s="3"/>
      <c r="FH228" s="6"/>
      <c r="FI228" s="8"/>
      <c r="FU228" s="9"/>
      <c r="FW228" s="16"/>
      <c r="FX228" s="16"/>
      <c r="FZ228" s="3"/>
      <c r="GA228" s="3"/>
      <c r="GB228" s="6"/>
      <c r="GC228" s="8"/>
      <c r="GO228" s="9"/>
      <c r="GQ228" s="16"/>
      <c r="GR228" s="16"/>
      <c r="GT228" s="3"/>
      <c r="GU228" s="3"/>
      <c r="GV228" s="6"/>
      <c r="GW228" s="8"/>
      <c r="HI228" s="9"/>
      <c r="HK228" s="16"/>
      <c r="HL228" s="16"/>
      <c r="HN228" s="3"/>
      <c r="HO228" s="3"/>
      <c r="HP228" s="6"/>
      <c r="HQ228" s="8"/>
      <c r="IC228" s="9"/>
      <c r="IE228" s="16"/>
      <c r="IF228" s="16"/>
      <c r="IH228" s="3"/>
      <c r="II228" s="3"/>
      <c r="IJ228" s="6"/>
      <c r="IK228" s="8"/>
      <c r="IW228" s="9"/>
      <c r="IY228" s="16"/>
      <c r="IZ228" s="16"/>
      <c r="JB228" s="3"/>
      <c r="JC228" s="3"/>
      <c r="JD228" s="6"/>
      <c r="JE228" s="8"/>
      <c r="JQ228" s="9"/>
      <c r="JS228" s="16"/>
      <c r="JT228" s="16"/>
      <c r="JV228" s="3"/>
      <c r="JW228" s="3"/>
      <c r="JX228" s="6"/>
      <c r="JY228" s="8"/>
      <c r="KK228" s="9"/>
      <c r="KM228" s="16"/>
      <c r="KN228" s="16"/>
      <c r="KP228" s="3"/>
      <c r="KQ228" s="3"/>
      <c r="KR228" s="6"/>
      <c r="KS228" s="8"/>
      <c r="LE228" s="9"/>
      <c r="LG228" s="16"/>
      <c r="LH228" s="16"/>
      <c r="LJ228" s="3"/>
      <c r="LK228" s="3"/>
      <c r="LL228" s="6"/>
      <c r="LM228" s="8"/>
      <c r="LY228" s="9"/>
      <c r="MA228" s="16"/>
      <c r="MB228" s="16"/>
      <c r="MD228" s="3"/>
      <c r="ME228" s="3"/>
      <c r="MF228" s="6"/>
      <c r="MG228" s="8"/>
      <c r="MS228" s="9"/>
      <c r="MU228" s="16"/>
      <c r="MV228" s="16"/>
      <c r="MX228" s="3"/>
      <c r="MY228" s="3"/>
      <c r="MZ228" s="6"/>
      <c r="NA228" s="8"/>
      <c r="NM228" s="9"/>
      <c r="NO228" s="16"/>
      <c r="NP228" s="16"/>
      <c r="NR228" s="3"/>
      <c r="NS228" s="3"/>
      <c r="NT228" s="6"/>
      <c r="NU228" s="8"/>
      <c r="OG228" s="9"/>
      <c r="OI228" s="16"/>
      <c r="OJ228" s="16"/>
      <c r="OL228" s="3"/>
      <c r="OM228" s="3"/>
      <c r="ON228" s="6"/>
      <c r="OO228" s="8"/>
      <c r="PA228" s="9"/>
      <c r="PC228" s="16"/>
      <c r="PD228" s="16"/>
    </row>
    <row r="229" spans="1:420" ht="244.8" x14ac:dyDescent="0.3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9" t="s">
        <v>8315</v>
      </c>
      <c r="R229" t="s">
        <v>8316</v>
      </c>
      <c r="S229" s="16">
        <v>42037.791238425925</v>
      </c>
      <c r="T229" s="16">
        <v>42067.791238425925</v>
      </c>
      <c r="V229" s="3"/>
      <c r="W229" s="3"/>
      <c r="X229" s="6"/>
      <c r="Y229" s="8"/>
      <c r="AK229" s="9"/>
      <c r="AM229" s="16"/>
      <c r="AN229" s="16"/>
      <c r="AP229" s="3"/>
      <c r="AQ229" s="3"/>
      <c r="AR229" s="6"/>
      <c r="AS229" s="8"/>
      <c r="BE229" s="9"/>
      <c r="BG229" s="16"/>
      <c r="BH229" s="16"/>
      <c r="BJ229" s="3"/>
      <c r="BK229" s="3"/>
      <c r="BL229" s="6"/>
      <c r="BM229" s="8"/>
      <c r="BY229" s="9"/>
      <c r="CA229" s="16"/>
      <c r="CB229" s="16"/>
      <c r="CD229" s="3"/>
      <c r="CE229" s="3"/>
      <c r="CF229" s="6"/>
      <c r="CG229" s="8"/>
      <c r="CS229" s="9"/>
      <c r="CU229" s="16"/>
      <c r="CV229" s="16"/>
      <c r="CX229" s="3"/>
      <c r="CY229" s="3"/>
      <c r="CZ229" s="6"/>
      <c r="DA229" s="8"/>
      <c r="DM229" s="9"/>
      <c r="DO229" s="16"/>
      <c r="DP229" s="16"/>
      <c r="DR229" s="3"/>
      <c r="DS229" s="3"/>
      <c r="DT229" s="6"/>
      <c r="DU229" s="8"/>
      <c r="EG229" s="9"/>
      <c r="EI229" s="16"/>
      <c r="EJ229" s="16"/>
      <c r="EL229" s="3"/>
      <c r="EM229" s="3"/>
      <c r="EN229" s="6"/>
      <c r="EO229" s="8"/>
      <c r="FA229" s="9"/>
      <c r="FC229" s="16"/>
      <c r="FD229" s="16"/>
      <c r="FF229" s="3"/>
      <c r="FG229" s="3"/>
      <c r="FH229" s="6"/>
      <c r="FI229" s="8"/>
      <c r="FU229" s="9"/>
      <c r="FW229" s="16"/>
      <c r="FX229" s="16"/>
      <c r="FZ229" s="3"/>
      <c r="GA229" s="3"/>
      <c r="GB229" s="6"/>
      <c r="GC229" s="8"/>
      <c r="GO229" s="9"/>
      <c r="GQ229" s="16"/>
      <c r="GR229" s="16"/>
      <c r="GT229" s="3"/>
      <c r="GU229" s="3"/>
      <c r="GV229" s="6"/>
      <c r="GW229" s="8"/>
      <c r="HI229" s="9"/>
      <c r="HK229" s="16"/>
      <c r="HL229" s="16"/>
      <c r="HN229" s="3"/>
      <c r="HO229" s="3"/>
      <c r="HP229" s="6"/>
      <c r="HQ229" s="8"/>
      <c r="IC229" s="9"/>
      <c r="IE229" s="16"/>
      <c r="IF229" s="16"/>
      <c r="IH229" s="3"/>
      <c r="II229" s="3"/>
      <c r="IJ229" s="6"/>
      <c r="IK229" s="8"/>
      <c r="IW229" s="9"/>
      <c r="IY229" s="16"/>
      <c r="IZ229" s="16"/>
      <c r="JB229" s="3"/>
      <c r="JC229" s="3"/>
      <c r="JD229" s="6"/>
      <c r="JE229" s="8"/>
      <c r="JQ229" s="9"/>
      <c r="JS229" s="16"/>
      <c r="JT229" s="16"/>
      <c r="JV229" s="3"/>
      <c r="JW229" s="3"/>
      <c r="JX229" s="6"/>
      <c r="JY229" s="8"/>
      <c r="KK229" s="9"/>
      <c r="KM229" s="16"/>
      <c r="KN229" s="16"/>
      <c r="KP229" s="3"/>
      <c r="KQ229" s="3"/>
      <c r="KR229" s="6"/>
      <c r="KS229" s="8"/>
      <c r="LE229" s="9"/>
      <c r="LG229" s="16"/>
      <c r="LH229" s="16"/>
      <c r="LJ229" s="3"/>
      <c r="LK229" s="3"/>
      <c r="LL229" s="6"/>
      <c r="LM229" s="8"/>
      <c r="LY229" s="9"/>
      <c r="MA229" s="16"/>
      <c r="MB229" s="16"/>
      <c r="MD229" s="3"/>
      <c r="ME229" s="3"/>
      <c r="MF229" s="6"/>
      <c r="MG229" s="8"/>
      <c r="MS229" s="9"/>
      <c r="MU229" s="16"/>
      <c r="MV229" s="16"/>
      <c r="MX229" s="3"/>
      <c r="MY229" s="3"/>
      <c r="MZ229" s="6"/>
      <c r="NA229" s="8"/>
      <c r="NM229" s="9"/>
      <c r="NO229" s="16"/>
      <c r="NP229" s="16"/>
      <c r="NR229" s="3"/>
      <c r="NS229" s="3"/>
      <c r="NT229" s="6"/>
      <c r="NU229" s="8"/>
      <c r="OG229" s="9"/>
      <c r="OI229" s="16"/>
      <c r="OJ229" s="16"/>
      <c r="OL229" s="3"/>
      <c r="OM229" s="3"/>
      <c r="ON229" s="6"/>
      <c r="OO229" s="8"/>
      <c r="PA229" s="9"/>
      <c r="PC229" s="16"/>
      <c r="PD229" s="16"/>
    </row>
    <row r="230" spans="1:420" ht="216" x14ac:dyDescent="0.3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9" t="s">
        <v>8315</v>
      </c>
      <c r="R230" t="s">
        <v>8316</v>
      </c>
      <c r="S230" s="16">
        <v>42088.911354166667</v>
      </c>
      <c r="T230" s="16">
        <v>42118.911354166667</v>
      </c>
      <c r="V230" s="3"/>
      <c r="W230" s="3"/>
      <c r="X230" s="6"/>
      <c r="Y230" s="8"/>
      <c r="AK230" s="9"/>
      <c r="AM230" s="16"/>
      <c r="AN230" s="16"/>
      <c r="AP230" s="3"/>
      <c r="AQ230" s="3"/>
      <c r="AR230" s="6"/>
      <c r="AS230" s="8"/>
      <c r="BE230" s="9"/>
      <c r="BG230" s="16"/>
      <c r="BH230" s="16"/>
      <c r="BJ230" s="3"/>
      <c r="BK230" s="3"/>
      <c r="BL230" s="6"/>
      <c r="BM230" s="8"/>
      <c r="BY230" s="9"/>
      <c r="CA230" s="16"/>
      <c r="CB230" s="16"/>
      <c r="CD230" s="3"/>
      <c r="CE230" s="3"/>
      <c r="CF230" s="6"/>
      <c r="CG230" s="8"/>
      <c r="CS230" s="9"/>
      <c r="CU230" s="16"/>
      <c r="CV230" s="16"/>
      <c r="CX230" s="3"/>
      <c r="CY230" s="3"/>
      <c r="CZ230" s="6"/>
      <c r="DA230" s="8"/>
      <c r="DM230" s="9"/>
      <c r="DO230" s="16"/>
      <c r="DP230" s="16"/>
      <c r="DR230" s="3"/>
      <c r="DS230" s="3"/>
      <c r="DT230" s="6"/>
      <c r="DU230" s="8"/>
      <c r="EG230" s="9"/>
      <c r="EI230" s="16"/>
      <c r="EJ230" s="16"/>
      <c r="EL230" s="3"/>
      <c r="EM230" s="3"/>
      <c r="EN230" s="6"/>
      <c r="EO230" s="8"/>
      <c r="FA230" s="9"/>
      <c r="FC230" s="16"/>
      <c r="FD230" s="16"/>
      <c r="FF230" s="3"/>
      <c r="FG230" s="3"/>
      <c r="FH230" s="6"/>
      <c r="FI230" s="8"/>
      <c r="FU230" s="9"/>
      <c r="FW230" s="16"/>
      <c r="FX230" s="16"/>
      <c r="FZ230" s="3"/>
      <c r="GA230" s="3"/>
      <c r="GB230" s="6"/>
      <c r="GC230" s="8"/>
      <c r="GO230" s="9"/>
      <c r="GQ230" s="16"/>
      <c r="GR230" s="16"/>
      <c r="GT230" s="3"/>
      <c r="GU230" s="3"/>
      <c r="GV230" s="6"/>
      <c r="GW230" s="8"/>
      <c r="HI230" s="9"/>
      <c r="HK230" s="16"/>
      <c r="HL230" s="16"/>
      <c r="HN230" s="3"/>
      <c r="HO230" s="3"/>
      <c r="HP230" s="6"/>
      <c r="HQ230" s="8"/>
      <c r="IC230" s="9"/>
      <c r="IE230" s="16"/>
      <c r="IF230" s="16"/>
      <c r="IH230" s="3"/>
      <c r="II230" s="3"/>
      <c r="IJ230" s="6"/>
      <c r="IK230" s="8"/>
      <c r="IW230" s="9"/>
      <c r="IY230" s="16"/>
      <c r="IZ230" s="16"/>
      <c r="JB230" s="3"/>
      <c r="JC230" s="3"/>
      <c r="JD230" s="6"/>
      <c r="JE230" s="8"/>
      <c r="JQ230" s="9"/>
      <c r="JS230" s="16"/>
      <c r="JT230" s="16"/>
      <c r="JV230" s="3"/>
      <c r="JW230" s="3"/>
      <c r="JX230" s="6"/>
      <c r="JY230" s="8"/>
      <c r="KK230" s="9"/>
      <c r="KM230" s="16"/>
      <c r="KN230" s="16"/>
      <c r="KP230" s="3"/>
      <c r="KQ230" s="3"/>
      <c r="KR230" s="6"/>
      <c r="KS230" s="8"/>
      <c r="LE230" s="9"/>
      <c r="LG230" s="16"/>
      <c r="LH230" s="16"/>
      <c r="LJ230" s="3"/>
      <c r="LK230" s="3"/>
      <c r="LL230" s="6"/>
      <c r="LM230" s="8"/>
      <c r="LY230" s="9"/>
      <c r="MA230" s="16"/>
      <c r="MB230" s="16"/>
      <c r="MD230" s="3"/>
      <c r="ME230" s="3"/>
      <c r="MF230" s="6"/>
      <c r="MG230" s="8"/>
      <c r="MS230" s="9"/>
      <c r="MU230" s="16"/>
      <c r="MV230" s="16"/>
      <c r="MX230" s="3"/>
      <c r="MY230" s="3"/>
      <c r="MZ230" s="6"/>
      <c r="NA230" s="8"/>
      <c r="NM230" s="9"/>
      <c r="NO230" s="16"/>
      <c r="NP230" s="16"/>
      <c r="NR230" s="3"/>
      <c r="NS230" s="3"/>
      <c r="NT230" s="6"/>
      <c r="NU230" s="8"/>
      <c r="OG230" s="9"/>
      <c r="OI230" s="16"/>
      <c r="OJ230" s="16"/>
      <c r="OL230" s="3"/>
      <c r="OM230" s="3"/>
      <c r="ON230" s="6"/>
      <c r="OO230" s="8"/>
      <c r="PA230" s="9"/>
      <c r="PC230" s="16"/>
      <c r="PD230" s="16"/>
    </row>
    <row r="231" spans="1:420" ht="230.4" x14ac:dyDescent="0.3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9" t="s">
        <v>8315</v>
      </c>
      <c r="R231" t="s">
        <v>8316</v>
      </c>
      <c r="S231" s="16">
        <v>42018.676898148144</v>
      </c>
      <c r="T231" s="16">
        <v>42040.290972222225</v>
      </c>
      <c r="V231" s="3"/>
      <c r="W231" s="3"/>
      <c r="X231" s="6"/>
      <c r="Y231" s="8"/>
      <c r="AK231" s="9"/>
      <c r="AM231" s="16"/>
      <c r="AN231" s="16"/>
      <c r="AP231" s="3"/>
      <c r="AQ231" s="3"/>
      <c r="AR231" s="6"/>
      <c r="AS231" s="8"/>
      <c r="BE231" s="9"/>
      <c r="BG231" s="16"/>
      <c r="BH231" s="16"/>
      <c r="BJ231" s="3"/>
      <c r="BK231" s="3"/>
      <c r="BL231" s="6"/>
      <c r="BM231" s="8"/>
      <c r="BY231" s="9"/>
      <c r="CA231" s="16"/>
      <c r="CB231" s="16"/>
      <c r="CD231" s="3"/>
      <c r="CE231" s="3"/>
      <c r="CF231" s="6"/>
      <c r="CG231" s="8"/>
      <c r="CS231" s="9"/>
      <c r="CU231" s="16"/>
      <c r="CV231" s="16"/>
      <c r="CX231" s="3"/>
      <c r="CY231" s="3"/>
      <c r="CZ231" s="6"/>
      <c r="DA231" s="8"/>
      <c r="DM231" s="9"/>
      <c r="DO231" s="16"/>
      <c r="DP231" s="16"/>
      <c r="DR231" s="3"/>
      <c r="DS231" s="3"/>
      <c r="DT231" s="6"/>
      <c r="DU231" s="8"/>
      <c r="EG231" s="9"/>
      <c r="EI231" s="16"/>
      <c r="EJ231" s="16"/>
      <c r="EL231" s="3"/>
      <c r="EM231" s="3"/>
      <c r="EN231" s="6"/>
      <c r="EO231" s="8"/>
      <c r="FA231" s="9"/>
      <c r="FC231" s="16"/>
      <c r="FD231" s="16"/>
      <c r="FF231" s="3"/>
      <c r="FG231" s="3"/>
      <c r="FH231" s="6"/>
      <c r="FI231" s="8"/>
      <c r="FU231" s="9"/>
      <c r="FW231" s="16"/>
      <c r="FX231" s="16"/>
      <c r="FZ231" s="3"/>
      <c r="GA231" s="3"/>
      <c r="GB231" s="6"/>
      <c r="GC231" s="8"/>
      <c r="GO231" s="9"/>
      <c r="GQ231" s="16"/>
      <c r="GR231" s="16"/>
      <c r="GT231" s="3"/>
      <c r="GU231" s="3"/>
      <c r="GV231" s="6"/>
      <c r="GW231" s="8"/>
      <c r="HI231" s="9"/>
      <c r="HK231" s="16"/>
      <c r="HL231" s="16"/>
      <c r="HN231" s="3"/>
      <c r="HO231" s="3"/>
      <c r="HP231" s="6"/>
      <c r="HQ231" s="8"/>
      <c r="IC231" s="9"/>
      <c r="IE231" s="16"/>
      <c r="IF231" s="16"/>
      <c r="IH231" s="3"/>
      <c r="II231" s="3"/>
      <c r="IJ231" s="6"/>
      <c r="IK231" s="8"/>
      <c r="IW231" s="9"/>
      <c r="IY231" s="16"/>
      <c r="IZ231" s="16"/>
      <c r="JB231" s="3"/>
      <c r="JC231" s="3"/>
      <c r="JD231" s="6"/>
      <c r="JE231" s="8"/>
      <c r="JQ231" s="9"/>
      <c r="JS231" s="16"/>
      <c r="JT231" s="16"/>
      <c r="JV231" s="3"/>
      <c r="JW231" s="3"/>
      <c r="JX231" s="6"/>
      <c r="JY231" s="8"/>
      <c r="KK231" s="9"/>
      <c r="KM231" s="16"/>
      <c r="KN231" s="16"/>
      <c r="KP231" s="3"/>
      <c r="KQ231" s="3"/>
      <c r="KR231" s="6"/>
      <c r="KS231" s="8"/>
      <c r="LE231" s="9"/>
      <c r="LG231" s="16"/>
      <c r="LH231" s="16"/>
      <c r="LJ231" s="3"/>
      <c r="LK231" s="3"/>
      <c r="LL231" s="6"/>
      <c r="LM231" s="8"/>
      <c r="LY231" s="9"/>
      <c r="MA231" s="16"/>
      <c r="MB231" s="16"/>
      <c r="MD231" s="3"/>
      <c r="ME231" s="3"/>
      <c r="MF231" s="6"/>
      <c r="MG231" s="8"/>
      <c r="MS231" s="9"/>
      <c r="MU231" s="16"/>
      <c r="MV231" s="16"/>
      <c r="MX231" s="3"/>
      <c r="MY231" s="3"/>
      <c r="MZ231" s="6"/>
      <c r="NA231" s="8"/>
      <c r="NM231" s="9"/>
      <c r="NO231" s="16"/>
      <c r="NP231" s="16"/>
      <c r="NR231" s="3"/>
      <c r="NS231" s="3"/>
      <c r="NT231" s="6"/>
      <c r="NU231" s="8"/>
      <c r="OG231" s="9"/>
      <c r="OI231" s="16"/>
      <c r="OJ231" s="16"/>
      <c r="OL231" s="3"/>
      <c r="OM231" s="3"/>
      <c r="ON231" s="6"/>
      <c r="OO231" s="8"/>
      <c r="PA231" s="9"/>
      <c r="PC231" s="16"/>
      <c r="PD231" s="16"/>
    </row>
    <row r="232" spans="1:420" ht="259.2" x14ac:dyDescent="0.3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9" t="s">
        <v>8315</v>
      </c>
      <c r="R232" t="s">
        <v>8316</v>
      </c>
      <c r="S232" s="16">
        <v>41884.617314814815</v>
      </c>
      <c r="T232" s="16">
        <v>41916.617314814815</v>
      </c>
      <c r="V232" s="3"/>
      <c r="W232" s="3"/>
      <c r="X232" s="6"/>
      <c r="Y232" s="8"/>
      <c r="AK232" s="9"/>
      <c r="AM232" s="16"/>
      <c r="AN232" s="16"/>
      <c r="AP232" s="3"/>
      <c r="AQ232" s="3"/>
      <c r="AR232" s="6"/>
      <c r="AS232" s="8"/>
      <c r="BE232" s="9"/>
      <c r="BG232" s="16"/>
      <c r="BH232" s="16"/>
      <c r="BJ232" s="3"/>
      <c r="BK232" s="3"/>
      <c r="BL232" s="6"/>
      <c r="BM232" s="8"/>
      <c r="BY232" s="9"/>
      <c r="CA232" s="16"/>
      <c r="CB232" s="16"/>
      <c r="CD232" s="3"/>
      <c r="CE232" s="3"/>
      <c r="CF232" s="6"/>
      <c r="CG232" s="8"/>
      <c r="CS232" s="9"/>
      <c r="CU232" s="16"/>
      <c r="CV232" s="16"/>
      <c r="CX232" s="3"/>
      <c r="CY232" s="3"/>
      <c r="CZ232" s="6"/>
      <c r="DA232" s="8"/>
      <c r="DM232" s="9"/>
      <c r="DO232" s="16"/>
      <c r="DP232" s="16"/>
      <c r="DR232" s="3"/>
      <c r="DS232" s="3"/>
      <c r="DT232" s="6"/>
      <c r="DU232" s="8"/>
      <c r="EG232" s="9"/>
      <c r="EI232" s="16"/>
      <c r="EJ232" s="16"/>
      <c r="EL232" s="3"/>
      <c r="EM232" s="3"/>
      <c r="EN232" s="6"/>
      <c r="EO232" s="8"/>
      <c r="FA232" s="9"/>
      <c r="FC232" s="16"/>
      <c r="FD232" s="16"/>
      <c r="FF232" s="3"/>
      <c r="FG232" s="3"/>
      <c r="FH232" s="6"/>
      <c r="FI232" s="8"/>
      <c r="FU232" s="9"/>
      <c r="FW232" s="16"/>
      <c r="FX232" s="16"/>
      <c r="FZ232" s="3"/>
      <c r="GA232" s="3"/>
      <c r="GB232" s="6"/>
      <c r="GC232" s="8"/>
      <c r="GO232" s="9"/>
      <c r="GQ232" s="16"/>
      <c r="GR232" s="16"/>
      <c r="GT232" s="3"/>
      <c r="GU232" s="3"/>
      <c r="GV232" s="6"/>
      <c r="GW232" s="8"/>
      <c r="HI232" s="9"/>
      <c r="HK232" s="16"/>
      <c r="HL232" s="16"/>
      <c r="HN232" s="3"/>
      <c r="HO232" s="3"/>
      <c r="HP232" s="6"/>
      <c r="HQ232" s="8"/>
      <c r="IC232" s="9"/>
      <c r="IE232" s="16"/>
      <c r="IF232" s="16"/>
      <c r="IH232" s="3"/>
      <c r="II232" s="3"/>
      <c r="IJ232" s="6"/>
      <c r="IK232" s="8"/>
      <c r="IW232" s="9"/>
      <c r="IY232" s="16"/>
      <c r="IZ232" s="16"/>
      <c r="JB232" s="3"/>
      <c r="JC232" s="3"/>
      <c r="JD232" s="6"/>
      <c r="JE232" s="8"/>
      <c r="JQ232" s="9"/>
      <c r="JS232" s="16"/>
      <c r="JT232" s="16"/>
      <c r="JV232" s="3"/>
      <c r="JW232" s="3"/>
      <c r="JX232" s="6"/>
      <c r="JY232" s="8"/>
      <c r="KK232" s="9"/>
      <c r="KM232" s="16"/>
      <c r="KN232" s="16"/>
      <c r="KP232" s="3"/>
      <c r="KQ232" s="3"/>
      <c r="KR232" s="6"/>
      <c r="KS232" s="8"/>
      <c r="LE232" s="9"/>
      <c r="LG232" s="16"/>
      <c r="LH232" s="16"/>
      <c r="LJ232" s="3"/>
      <c r="LK232" s="3"/>
      <c r="LL232" s="6"/>
      <c r="LM232" s="8"/>
      <c r="LY232" s="9"/>
      <c r="MA232" s="16"/>
      <c r="MB232" s="16"/>
      <c r="MD232" s="3"/>
      <c r="ME232" s="3"/>
      <c r="MF232" s="6"/>
      <c r="MG232" s="8"/>
      <c r="MS232" s="9"/>
      <c r="MU232" s="16"/>
      <c r="MV232" s="16"/>
      <c r="MX232" s="3"/>
      <c r="MY232" s="3"/>
      <c r="MZ232" s="6"/>
      <c r="NA232" s="8"/>
      <c r="NM232" s="9"/>
      <c r="NO232" s="16"/>
      <c r="NP232" s="16"/>
      <c r="NR232" s="3"/>
      <c r="NS232" s="3"/>
      <c r="NT232" s="6"/>
      <c r="NU232" s="8"/>
      <c r="OG232" s="9"/>
      <c r="OI232" s="16"/>
      <c r="OJ232" s="16"/>
      <c r="OL232" s="3"/>
      <c r="OM232" s="3"/>
      <c r="ON232" s="6"/>
      <c r="OO232" s="8"/>
      <c r="PA232" s="9"/>
      <c r="PC232" s="16"/>
      <c r="PD232" s="16"/>
    </row>
    <row r="233" spans="1:420" ht="230.4" x14ac:dyDescent="0.3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9" t="s">
        <v>8315</v>
      </c>
      <c r="R233" t="s">
        <v>8316</v>
      </c>
      <c r="S233" s="16">
        <v>41884.056747685187</v>
      </c>
      <c r="T233" s="16">
        <v>41903.083333333336</v>
      </c>
      <c r="V233" s="3"/>
      <c r="W233" s="3"/>
      <c r="X233" s="6"/>
      <c r="Y233" s="8"/>
      <c r="AK233" s="9"/>
      <c r="AM233" s="16"/>
      <c r="AN233" s="16"/>
      <c r="AP233" s="3"/>
      <c r="AQ233" s="3"/>
      <c r="AR233" s="6"/>
      <c r="AS233" s="8"/>
      <c r="BE233" s="9"/>
      <c r="BG233" s="16"/>
      <c r="BH233" s="16"/>
      <c r="BJ233" s="3"/>
      <c r="BK233" s="3"/>
      <c r="BL233" s="6"/>
      <c r="BM233" s="8"/>
      <c r="BY233" s="9"/>
      <c r="CA233" s="16"/>
      <c r="CB233" s="16"/>
      <c r="CD233" s="3"/>
      <c r="CE233" s="3"/>
      <c r="CF233" s="6"/>
      <c r="CG233" s="8"/>
      <c r="CS233" s="9"/>
      <c r="CU233" s="16"/>
      <c r="CV233" s="16"/>
      <c r="CX233" s="3"/>
      <c r="CY233" s="3"/>
      <c r="CZ233" s="6"/>
      <c r="DA233" s="8"/>
      <c r="DM233" s="9"/>
      <c r="DO233" s="16"/>
      <c r="DP233" s="16"/>
      <c r="DR233" s="3"/>
      <c r="DS233" s="3"/>
      <c r="DT233" s="6"/>
      <c r="DU233" s="8"/>
      <c r="EG233" s="9"/>
      <c r="EI233" s="16"/>
      <c r="EJ233" s="16"/>
      <c r="EL233" s="3"/>
      <c r="EM233" s="3"/>
      <c r="EN233" s="6"/>
      <c r="EO233" s="8"/>
      <c r="FA233" s="9"/>
      <c r="FC233" s="16"/>
      <c r="FD233" s="16"/>
      <c r="FF233" s="3"/>
      <c r="FG233" s="3"/>
      <c r="FH233" s="6"/>
      <c r="FI233" s="8"/>
      <c r="FU233" s="9"/>
      <c r="FW233" s="16"/>
      <c r="FX233" s="16"/>
      <c r="FZ233" s="3"/>
      <c r="GA233" s="3"/>
      <c r="GB233" s="6"/>
      <c r="GC233" s="8"/>
      <c r="GO233" s="9"/>
      <c r="GQ233" s="16"/>
      <c r="GR233" s="16"/>
      <c r="GT233" s="3"/>
      <c r="GU233" s="3"/>
      <c r="GV233" s="6"/>
      <c r="GW233" s="8"/>
      <c r="HI233" s="9"/>
      <c r="HK233" s="16"/>
      <c r="HL233" s="16"/>
      <c r="HN233" s="3"/>
      <c r="HO233" s="3"/>
      <c r="HP233" s="6"/>
      <c r="HQ233" s="8"/>
      <c r="IC233" s="9"/>
      <c r="IE233" s="16"/>
      <c r="IF233" s="16"/>
      <c r="IH233" s="3"/>
      <c r="II233" s="3"/>
      <c r="IJ233" s="6"/>
      <c r="IK233" s="8"/>
      <c r="IW233" s="9"/>
      <c r="IY233" s="16"/>
      <c r="IZ233" s="16"/>
      <c r="JB233" s="3"/>
      <c r="JC233" s="3"/>
      <c r="JD233" s="6"/>
      <c r="JE233" s="8"/>
      <c r="JQ233" s="9"/>
      <c r="JS233" s="16"/>
      <c r="JT233" s="16"/>
      <c r="JV233" s="3"/>
      <c r="JW233" s="3"/>
      <c r="JX233" s="6"/>
      <c r="JY233" s="8"/>
      <c r="KK233" s="9"/>
      <c r="KM233" s="16"/>
      <c r="KN233" s="16"/>
      <c r="KP233" s="3"/>
      <c r="KQ233" s="3"/>
      <c r="KR233" s="6"/>
      <c r="KS233" s="8"/>
      <c r="LE233" s="9"/>
      <c r="LG233" s="16"/>
      <c r="LH233" s="16"/>
      <c r="LJ233" s="3"/>
      <c r="LK233" s="3"/>
      <c r="LL233" s="6"/>
      <c r="LM233" s="8"/>
      <c r="LY233" s="9"/>
      <c r="MA233" s="16"/>
      <c r="MB233" s="16"/>
      <c r="MD233" s="3"/>
      <c r="ME233" s="3"/>
      <c r="MF233" s="6"/>
      <c r="MG233" s="8"/>
      <c r="MS233" s="9"/>
      <c r="MU233" s="16"/>
      <c r="MV233" s="16"/>
      <c r="MX233" s="3"/>
      <c r="MY233" s="3"/>
      <c r="MZ233" s="6"/>
      <c r="NA233" s="8"/>
      <c r="NM233" s="9"/>
      <c r="NO233" s="16"/>
      <c r="NP233" s="16"/>
      <c r="NR233" s="3"/>
      <c r="NS233" s="3"/>
      <c r="NT233" s="6"/>
      <c r="NU233" s="8"/>
      <c r="OG233" s="9"/>
      <c r="OI233" s="16"/>
      <c r="OJ233" s="16"/>
      <c r="OL233" s="3"/>
      <c r="OM233" s="3"/>
      <c r="ON233" s="6"/>
      <c r="OO233" s="8"/>
      <c r="PA233" s="9"/>
      <c r="PC233" s="16"/>
      <c r="PD233" s="16"/>
    </row>
    <row r="234" spans="1:420" ht="230.4" x14ac:dyDescent="0.3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9" t="s">
        <v>8315</v>
      </c>
      <c r="R234" t="s">
        <v>8316</v>
      </c>
      <c r="S234" s="16">
        <v>41839.730937500004</v>
      </c>
      <c r="T234" s="16">
        <v>41869.730937500004</v>
      </c>
      <c r="V234" s="3"/>
      <c r="W234" s="3"/>
      <c r="X234" s="6"/>
      <c r="Y234" s="8"/>
      <c r="AK234" s="9"/>
      <c r="AM234" s="16"/>
      <c r="AN234" s="16"/>
      <c r="AP234" s="3"/>
      <c r="AQ234" s="3"/>
      <c r="AR234" s="6"/>
      <c r="AS234" s="8"/>
      <c r="BE234" s="9"/>
      <c r="BG234" s="16"/>
      <c r="BH234" s="16"/>
      <c r="BJ234" s="3"/>
      <c r="BK234" s="3"/>
      <c r="BL234" s="6"/>
      <c r="BM234" s="8"/>
      <c r="BY234" s="9"/>
      <c r="CA234" s="16"/>
      <c r="CB234" s="16"/>
      <c r="CD234" s="3"/>
      <c r="CE234" s="3"/>
      <c r="CF234" s="6"/>
      <c r="CG234" s="8"/>
      <c r="CS234" s="9"/>
      <c r="CU234" s="16"/>
      <c r="CV234" s="16"/>
      <c r="CX234" s="3"/>
      <c r="CY234" s="3"/>
      <c r="CZ234" s="6"/>
      <c r="DA234" s="8"/>
      <c r="DM234" s="9"/>
      <c r="DO234" s="16"/>
      <c r="DP234" s="16"/>
      <c r="DR234" s="3"/>
      <c r="DS234" s="3"/>
      <c r="DT234" s="6"/>
      <c r="DU234" s="8"/>
      <c r="EG234" s="9"/>
      <c r="EI234" s="16"/>
      <c r="EJ234" s="16"/>
      <c r="EL234" s="3"/>
      <c r="EM234" s="3"/>
      <c r="EN234" s="6"/>
      <c r="EO234" s="8"/>
      <c r="FA234" s="9"/>
      <c r="FC234" s="16"/>
      <c r="FD234" s="16"/>
      <c r="FF234" s="3"/>
      <c r="FG234" s="3"/>
      <c r="FH234" s="6"/>
      <c r="FI234" s="8"/>
      <c r="FU234" s="9"/>
      <c r="FW234" s="16"/>
      <c r="FX234" s="16"/>
      <c r="FZ234" s="3"/>
      <c r="GA234" s="3"/>
      <c r="GB234" s="6"/>
      <c r="GC234" s="8"/>
      <c r="GO234" s="9"/>
      <c r="GQ234" s="16"/>
      <c r="GR234" s="16"/>
      <c r="GT234" s="3"/>
      <c r="GU234" s="3"/>
      <c r="GV234" s="6"/>
      <c r="GW234" s="8"/>
      <c r="HI234" s="9"/>
      <c r="HK234" s="16"/>
      <c r="HL234" s="16"/>
      <c r="HN234" s="3"/>
      <c r="HO234" s="3"/>
      <c r="HP234" s="6"/>
      <c r="HQ234" s="8"/>
      <c r="IC234" s="9"/>
      <c r="IE234" s="16"/>
      <c r="IF234" s="16"/>
      <c r="IH234" s="3"/>
      <c r="II234" s="3"/>
      <c r="IJ234" s="6"/>
      <c r="IK234" s="8"/>
      <c r="IW234" s="9"/>
      <c r="IY234" s="16"/>
      <c r="IZ234" s="16"/>
      <c r="JB234" s="3"/>
      <c r="JC234" s="3"/>
      <c r="JD234" s="6"/>
      <c r="JE234" s="8"/>
      <c r="JQ234" s="9"/>
      <c r="JS234" s="16"/>
      <c r="JT234" s="16"/>
      <c r="JV234" s="3"/>
      <c r="JW234" s="3"/>
      <c r="JX234" s="6"/>
      <c r="JY234" s="8"/>
      <c r="KK234" s="9"/>
      <c r="KM234" s="16"/>
      <c r="KN234" s="16"/>
      <c r="KP234" s="3"/>
      <c r="KQ234" s="3"/>
      <c r="KR234" s="6"/>
      <c r="KS234" s="8"/>
      <c r="LE234" s="9"/>
      <c r="LG234" s="16"/>
      <c r="LH234" s="16"/>
      <c r="LJ234" s="3"/>
      <c r="LK234" s="3"/>
      <c r="LL234" s="6"/>
      <c r="LM234" s="8"/>
      <c r="LY234" s="9"/>
      <c r="MA234" s="16"/>
      <c r="MB234" s="16"/>
      <c r="MD234" s="3"/>
      <c r="ME234" s="3"/>
      <c r="MF234" s="6"/>
      <c r="MG234" s="8"/>
      <c r="MS234" s="9"/>
      <c r="MU234" s="16"/>
      <c r="MV234" s="16"/>
      <c r="MX234" s="3"/>
      <c r="MY234" s="3"/>
      <c r="MZ234" s="6"/>
      <c r="NA234" s="8"/>
      <c r="NM234" s="9"/>
      <c r="NO234" s="16"/>
      <c r="NP234" s="16"/>
      <c r="NR234" s="3"/>
      <c r="NS234" s="3"/>
      <c r="NT234" s="6"/>
      <c r="NU234" s="8"/>
      <c r="OG234" s="9"/>
      <c r="OI234" s="16"/>
      <c r="OJ234" s="16"/>
      <c r="OL234" s="3"/>
      <c r="OM234" s="3"/>
      <c r="ON234" s="6"/>
      <c r="OO234" s="8"/>
      <c r="PA234" s="9"/>
      <c r="PC234" s="16"/>
      <c r="PD234" s="16"/>
    </row>
    <row r="235" spans="1:420" ht="216" x14ac:dyDescent="0.3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9" t="s">
        <v>8315</v>
      </c>
      <c r="R235" t="s">
        <v>8316</v>
      </c>
      <c r="S235" s="16">
        <v>42380.581180555557</v>
      </c>
      <c r="T235" s="16">
        <v>42405.916666666672</v>
      </c>
      <c r="V235" s="3"/>
      <c r="W235" s="3"/>
      <c r="X235" s="6"/>
      <c r="Y235" s="8"/>
      <c r="AK235" s="9"/>
      <c r="AM235" s="16"/>
      <c r="AN235" s="16"/>
      <c r="AP235" s="3"/>
      <c r="AQ235" s="3"/>
      <c r="AR235" s="6"/>
      <c r="AS235" s="8"/>
      <c r="BE235" s="9"/>
      <c r="BG235" s="16"/>
      <c r="BH235" s="16"/>
      <c r="BJ235" s="3"/>
      <c r="BK235" s="3"/>
      <c r="BL235" s="6"/>
      <c r="BM235" s="8"/>
      <c r="BY235" s="9"/>
      <c r="CA235" s="16"/>
      <c r="CB235" s="16"/>
      <c r="CD235" s="3"/>
      <c r="CE235" s="3"/>
      <c r="CF235" s="6"/>
      <c r="CG235" s="8"/>
      <c r="CS235" s="9"/>
      <c r="CU235" s="16"/>
      <c r="CV235" s="16"/>
      <c r="CX235" s="3"/>
      <c r="CY235" s="3"/>
      <c r="CZ235" s="6"/>
      <c r="DA235" s="8"/>
      <c r="DM235" s="9"/>
      <c r="DO235" s="16"/>
      <c r="DP235" s="16"/>
      <c r="DR235" s="3"/>
      <c r="DS235" s="3"/>
      <c r="DT235" s="6"/>
      <c r="DU235" s="8"/>
      <c r="EG235" s="9"/>
      <c r="EI235" s="16"/>
      <c r="EJ235" s="16"/>
      <c r="EL235" s="3"/>
      <c r="EM235" s="3"/>
      <c r="EN235" s="6"/>
      <c r="EO235" s="8"/>
      <c r="FA235" s="9"/>
      <c r="FC235" s="16"/>
      <c r="FD235" s="16"/>
      <c r="FF235" s="3"/>
      <c r="FG235" s="3"/>
      <c r="FH235" s="6"/>
      <c r="FI235" s="8"/>
      <c r="FU235" s="9"/>
      <c r="FW235" s="16"/>
      <c r="FX235" s="16"/>
      <c r="FZ235" s="3"/>
      <c r="GA235" s="3"/>
      <c r="GB235" s="6"/>
      <c r="GC235" s="8"/>
      <c r="GO235" s="9"/>
      <c r="GQ235" s="16"/>
      <c r="GR235" s="16"/>
      <c r="GT235" s="3"/>
      <c r="GU235" s="3"/>
      <c r="GV235" s="6"/>
      <c r="GW235" s="8"/>
      <c r="HI235" s="9"/>
      <c r="HK235" s="16"/>
      <c r="HL235" s="16"/>
      <c r="HN235" s="3"/>
      <c r="HO235" s="3"/>
      <c r="HP235" s="6"/>
      <c r="HQ235" s="8"/>
      <c r="IC235" s="9"/>
      <c r="IE235" s="16"/>
      <c r="IF235" s="16"/>
      <c r="IH235" s="3"/>
      <c r="II235" s="3"/>
      <c r="IJ235" s="6"/>
      <c r="IK235" s="8"/>
      <c r="IW235" s="9"/>
      <c r="IY235" s="16"/>
      <c r="IZ235" s="16"/>
      <c r="JB235" s="3"/>
      <c r="JC235" s="3"/>
      <c r="JD235" s="6"/>
      <c r="JE235" s="8"/>
      <c r="JQ235" s="9"/>
      <c r="JS235" s="16"/>
      <c r="JT235" s="16"/>
      <c r="JV235" s="3"/>
      <c r="JW235" s="3"/>
      <c r="JX235" s="6"/>
      <c r="JY235" s="8"/>
      <c r="KK235" s="9"/>
      <c r="KM235" s="16"/>
      <c r="KN235" s="16"/>
      <c r="KP235" s="3"/>
      <c r="KQ235" s="3"/>
      <c r="KR235" s="6"/>
      <c r="KS235" s="8"/>
      <c r="LE235" s="9"/>
      <c r="LG235" s="16"/>
      <c r="LH235" s="16"/>
      <c r="LJ235" s="3"/>
      <c r="LK235" s="3"/>
      <c r="LL235" s="6"/>
      <c r="LM235" s="8"/>
      <c r="LY235" s="9"/>
      <c r="MA235" s="16"/>
      <c r="MB235" s="16"/>
      <c r="MD235" s="3"/>
      <c r="ME235" s="3"/>
      <c r="MF235" s="6"/>
      <c r="MG235" s="8"/>
      <c r="MS235" s="9"/>
      <c r="MU235" s="16"/>
      <c r="MV235" s="16"/>
      <c r="MX235" s="3"/>
      <c r="MY235" s="3"/>
      <c r="MZ235" s="6"/>
      <c r="NA235" s="8"/>
      <c r="NM235" s="9"/>
      <c r="NO235" s="16"/>
      <c r="NP235" s="16"/>
      <c r="NR235" s="3"/>
      <c r="NS235" s="3"/>
      <c r="NT235" s="6"/>
      <c r="NU235" s="8"/>
      <c r="OG235" s="9"/>
      <c r="OI235" s="16"/>
      <c r="OJ235" s="16"/>
      <c r="OL235" s="3"/>
      <c r="OM235" s="3"/>
      <c r="ON235" s="6"/>
      <c r="OO235" s="8"/>
      <c r="PA235" s="9"/>
      <c r="PC235" s="16"/>
      <c r="PD235" s="16"/>
    </row>
    <row r="236" spans="1:420" ht="158.4" x14ac:dyDescent="0.3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9" t="s">
        <v>8315</v>
      </c>
      <c r="R236" t="s">
        <v>8316</v>
      </c>
      <c r="S236" s="16">
        <v>41776.063136574077</v>
      </c>
      <c r="T236" s="16">
        <v>41807.125</v>
      </c>
      <c r="V236" s="3"/>
      <c r="W236" s="3"/>
      <c r="X236" s="6"/>
      <c r="Y236" s="8"/>
      <c r="AK236" s="9"/>
      <c r="AM236" s="16"/>
      <c r="AN236" s="16"/>
      <c r="AP236" s="3"/>
      <c r="AQ236" s="3"/>
      <c r="AR236" s="6"/>
      <c r="AS236" s="8"/>
      <c r="BE236" s="9"/>
      <c r="BG236" s="16"/>
      <c r="BH236" s="16"/>
      <c r="BJ236" s="3"/>
      <c r="BK236" s="3"/>
      <c r="BL236" s="6"/>
      <c r="BM236" s="8"/>
      <c r="BY236" s="9"/>
      <c r="CA236" s="16"/>
      <c r="CB236" s="16"/>
      <c r="CD236" s="3"/>
      <c r="CE236" s="3"/>
      <c r="CF236" s="6"/>
      <c r="CG236" s="8"/>
      <c r="CS236" s="9"/>
      <c r="CU236" s="16"/>
      <c r="CV236" s="16"/>
      <c r="CX236" s="3"/>
      <c r="CY236" s="3"/>
      <c r="CZ236" s="6"/>
      <c r="DA236" s="8"/>
      <c r="DM236" s="9"/>
      <c r="DO236" s="16"/>
      <c r="DP236" s="16"/>
      <c r="DR236" s="3"/>
      <c r="DS236" s="3"/>
      <c r="DT236" s="6"/>
      <c r="DU236" s="8"/>
      <c r="EG236" s="9"/>
      <c r="EI236" s="16"/>
      <c r="EJ236" s="16"/>
      <c r="EL236" s="3"/>
      <c r="EM236" s="3"/>
      <c r="EN236" s="6"/>
      <c r="EO236" s="8"/>
      <c r="FA236" s="9"/>
      <c r="FC236" s="16"/>
      <c r="FD236" s="16"/>
      <c r="FF236" s="3"/>
      <c r="FG236" s="3"/>
      <c r="FH236" s="6"/>
      <c r="FI236" s="8"/>
      <c r="FU236" s="9"/>
      <c r="FW236" s="16"/>
      <c r="FX236" s="16"/>
      <c r="FZ236" s="3"/>
      <c r="GA236" s="3"/>
      <c r="GB236" s="6"/>
      <c r="GC236" s="8"/>
      <c r="GO236" s="9"/>
      <c r="GQ236" s="16"/>
      <c r="GR236" s="16"/>
      <c r="GT236" s="3"/>
      <c r="GU236" s="3"/>
      <c r="GV236" s="6"/>
      <c r="GW236" s="8"/>
      <c r="HI236" s="9"/>
      <c r="HK236" s="16"/>
      <c r="HL236" s="16"/>
      <c r="HN236" s="3"/>
      <c r="HO236" s="3"/>
      <c r="HP236" s="6"/>
      <c r="HQ236" s="8"/>
      <c r="IC236" s="9"/>
      <c r="IE236" s="16"/>
      <c r="IF236" s="16"/>
      <c r="IH236" s="3"/>
      <c r="II236" s="3"/>
      <c r="IJ236" s="6"/>
      <c r="IK236" s="8"/>
      <c r="IW236" s="9"/>
      <c r="IY236" s="16"/>
      <c r="IZ236" s="16"/>
      <c r="JB236" s="3"/>
      <c r="JC236" s="3"/>
      <c r="JD236" s="6"/>
      <c r="JE236" s="8"/>
      <c r="JQ236" s="9"/>
      <c r="JS236" s="16"/>
      <c r="JT236" s="16"/>
      <c r="JV236" s="3"/>
      <c r="JW236" s="3"/>
      <c r="JX236" s="6"/>
      <c r="JY236" s="8"/>
      <c r="KK236" s="9"/>
      <c r="KM236" s="16"/>
      <c r="KN236" s="16"/>
      <c r="KP236" s="3"/>
      <c r="KQ236" s="3"/>
      <c r="KR236" s="6"/>
      <c r="KS236" s="8"/>
      <c r="LE236" s="9"/>
      <c r="LG236" s="16"/>
      <c r="LH236" s="16"/>
      <c r="LJ236" s="3"/>
      <c r="LK236" s="3"/>
      <c r="LL236" s="6"/>
      <c r="LM236" s="8"/>
      <c r="LY236" s="9"/>
      <c r="MA236" s="16"/>
      <c r="MB236" s="16"/>
      <c r="MD236" s="3"/>
      <c r="ME236" s="3"/>
      <c r="MF236" s="6"/>
      <c r="MG236" s="8"/>
      <c r="MS236" s="9"/>
      <c r="MU236" s="16"/>
      <c r="MV236" s="16"/>
      <c r="MX236" s="3"/>
      <c r="MY236" s="3"/>
      <c r="MZ236" s="6"/>
      <c r="NA236" s="8"/>
      <c r="NM236" s="9"/>
      <c r="NO236" s="16"/>
      <c r="NP236" s="16"/>
      <c r="NR236" s="3"/>
      <c r="NS236" s="3"/>
      <c r="NT236" s="6"/>
      <c r="NU236" s="8"/>
      <c r="OG236" s="9"/>
      <c r="OI236" s="16"/>
      <c r="OJ236" s="16"/>
      <c r="OL236" s="3"/>
      <c r="OM236" s="3"/>
      <c r="ON236" s="6"/>
      <c r="OO236" s="8"/>
      <c r="PA236" s="9"/>
      <c r="PC236" s="16"/>
      <c r="PD236" s="16"/>
    </row>
    <row r="237" spans="1:420" ht="273.60000000000002" x14ac:dyDescent="0.3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9" t="s">
        <v>8315</v>
      </c>
      <c r="R237" t="s">
        <v>8316</v>
      </c>
      <c r="S237" s="16">
        <v>41800.380428240744</v>
      </c>
      <c r="T237" s="16">
        <v>41830.380428240744</v>
      </c>
      <c r="V237" s="3"/>
      <c r="W237" s="3"/>
      <c r="X237" s="6"/>
      <c r="Y237" s="8"/>
      <c r="AK237" s="9"/>
      <c r="AM237" s="16"/>
      <c r="AN237" s="16"/>
      <c r="AP237" s="3"/>
      <c r="AQ237" s="3"/>
      <c r="AR237" s="6"/>
      <c r="AS237" s="8"/>
      <c r="BE237" s="9"/>
      <c r="BG237" s="16"/>
      <c r="BH237" s="16"/>
      <c r="BJ237" s="3"/>
      <c r="BK237" s="3"/>
      <c r="BL237" s="6"/>
      <c r="BM237" s="8"/>
      <c r="BY237" s="9"/>
      <c r="CA237" s="16"/>
      <c r="CB237" s="16"/>
      <c r="CD237" s="3"/>
      <c r="CE237" s="3"/>
      <c r="CF237" s="6"/>
      <c r="CG237" s="8"/>
      <c r="CS237" s="9"/>
      <c r="CU237" s="16"/>
      <c r="CV237" s="16"/>
      <c r="CX237" s="3"/>
      <c r="CY237" s="3"/>
      <c r="CZ237" s="6"/>
      <c r="DA237" s="8"/>
      <c r="DM237" s="9"/>
      <c r="DO237" s="16"/>
      <c r="DP237" s="16"/>
      <c r="DR237" s="3"/>
      <c r="DS237" s="3"/>
      <c r="DT237" s="6"/>
      <c r="DU237" s="8"/>
      <c r="EG237" s="9"/>
      <c r="EI237" s="16"/>
      <c r="EJ237" s="16"/>
      <c r="EL237" s="3"/>
      <c r="EM237" s="3"/>
      <c r="EN237" s="6"/>
      <c r="EO237" s="8"/>
      <c r="FA237" s="9"/>
      <c r="FC237" s="16"/>
      <c r="FD237" s="16"/>
      <c r="FF237" s="3"/>
      <c r="FG237" s="3"/>
      <c r="FH237" s="6"/>
      <c r="FI237" s="8"/>
      <c r="FU237" s="9"/>
      <c r="FW237" s="16"/>
      <c r="FX237" s="16"/>
      <c r="FZ237" s="3"/>
      <c r="GA237" s="3"/>
      <c r="GB237" s="6"/>
      <c r="GC237" s="8"/>
      <c r="GO237" s="9"/>
      <c r="GQ237" s="16"/>
      <c r="GR237" s="16"/>
      <c r="GT237" s="3"/>
      <c r="GU237" s="3"/>
      <c r="GV237" s="6"/>
      <c r="GW237" s="8"/>
      <c r="HI237" s="9"/>
      <c r="HK237" s="16"/>
      <c r="HL237" s="16"/>
      <c r="HN237" s="3"/>
      <c r="HO237" s="3"/>
      <c r="HP237" s="6"/>
      <c r="HQ237" s="8"/>
      <c r="IC237" s="9"/>
      <c r="IE237" s="16"/>
      <c r="IF237" s="16"/>
      <c r="IH237" s="3"/>
      <c r="II237" s="3"/>
      <c r="IJ237" s="6"/>
      <c r="IK237" s="8"/>
      <c r="IW237" s="9"/>
      <c r="IY237" s="16"/>
      <c r="IZ237" s="16"/>
      <c r="JB237" s="3"/>
      <c r="JC237" s="3"/>
      <c r="JD237" s="6"/>
      <c r="JE237" s="8"/>
      <c r="JQ237" s="9"/>
      <c r="JS237" s="16"/>
      <c r="JT237" s="16"/>
      <c r="JV237" s="3"/>
      <c r="JW237" s="3"/>
      <c r="JX237" s="6"/>
      <c r="JY237" s="8"/>
      <c r="KK237" s="9"/>
      <c r="KM237" s="16"/>
      <c r="KN237" s="16"/>
      <c r="KP237" s="3"/>
      <c r="KQ237" s="3"/>
      <c r="KR237" s="6"/>
      <c r="KS237" s="8"/>
      <c r="LE237" s="9"/>
      <c r="LG237" s="16"/>
      <c r="LH237" s="16"/>
      <c r="LJ237" s="3"/>
      <c r="LK237" s="3"/>
      <c r="LL237" s="6"/>
      <c r="LM237" s="8"/>
      <c r="LY237" s="9"/>
      <c r="MA237" s="16"/>
      <c r="MB237" s="16"/>
      <c r="MD237" s="3"/>
      <c r="ME237" s="3"/>
      <c r="MF237" s="6"/>
      <c r="MG237" s="8"/>
      <c r="MS237" s="9"/>
      <c r="MU237" s="16"/>
      <c r="MV237" s="16"/>
      <c r="MX237" s="3"/>
      <c r="MY237" s="3"/>
      <c r="MZ237" s="6"/>
      <c r="NA237" s="8"/>
      <c r="NM237" s="9"/>
      <c r="NO237" s="16"/>
      <c r="NP237" s="16"/>
      <c r="NR237" s="3"/>
      <c r="NS237" s="3"/>
      <c r="NT237" s="6"/>
      <c r="NU237" s="8"/>
      <c r="OG237" s="9"/>
      <c r="OI237" s="16"/>
      <c r="OJ237" s="16"/>
      <c r="OL237" s="3"/>
      <c r="OM237" s="3"/>
      <c r="ON237" s="6"/>
      <c r="OO237" s="8"/>
      <c r="PA237" s="9"/>
      <c r="PC237" s="16"/>
      <c r="PD237" s="16"/>
    </row>
    <row r="238" spans="1:420" ht="259.2" x14ac:dyDescent="0.3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9" t="s">
        <v>8315</v>
      </c>
      <c r="R238" t="s">
        <v>8316</v>
      </c>
      <c r="S238" s="16">
        <v>42572.61681712963</v>
      </c>
      <c r="T238" s="16">
        <v>42589.125</v>
      </c>
      <c r="V238" s="3"/>
      <c r="W238" s="3"/>
      <c r="X238" s="6"/>
      <c r="Y238" s="8"/>
      <c r="AK238" s="9"/>
      <c r="AM238" s="16"/>
      <c r="AN238" s="16"/>
      <c r="AP238" s="3"/>
      <c r="AQ238" s="3"/>
      <c r="AR238" s="6"/>
      <c r="AS238" s="8"/>
      <c r="BE238" s="9"/>
      <c r="BG238" s="16"/>
      <c r="BH238" s="16"/>
      <c r="BJ238" s="3"/>
      <c r="BK238" s="3"/>
      <c r="BL238" s="6"/>
      <c r="BM238" s="8"/>
      <c r="BY238" s="9"/>
      <c r="CA238" s="16"/>
      <c r="CB238" s="16"/>
      <c r="CD238" s="3"/>
      <c r="CE238" s="3"/>
      <c r="CF238" s="6"/>
      <c r="CG238" s="8"/>
      <c r="CS238" s="9"/>
      <c r="CU238" s="16"/>
      <c r="CV238" s="16"/>
      <c r="CX238" s="3"/>
      <c r="CY238" s="3"/>
      <c r="CZ238" s="6"/>
      <c r="DA238" s="8"/>
      <c r="DM238" s="9"/>
      <c r="DO238" s="16"/>
      <c r="DP238" s="16"/>
      <c r="DR238" s="3"/>
      <c r="DS238" s="3"/>
      <c r="DT238" s="6"/>
      <c r="DU238" s="8"/>
      <c r="EG238" s="9"/>
      <c r="EI238" s="16"/>
      <c r="EJ238" s="16"/>
      <c r="EL238" s="3"/>
      <c r="EM238" s="3"/>
      <c r="EN238" s="6"/>
      <c r="EO238" s="8"/>
      <c r="FA238" s="9"/>
      <c r="FC238" s="16"/>
      <c r="FD238" s="16"/>
      <c r="FF238" s="3"/>
      <c r="FG238" s="3"/>
      <c r="FH238" s="6"/>
      <c r="FI238" s="8"/>
      <c r="FU238" s="9"/>
      <c r="FW238" s="16"/>
      <c r="FX238" s="16"/>
      <c r="FZ238" s="3"/>
      <c r="GA238" s="3"/>
      <c r="GB238" s="6"/>
      <c r="GC238" s="8"/>
      <c r="GO238" s="9"/>
      <c r="GQ238" s="16"/>
      <c r="GR238" s="16"/>
      <c r="GT238" s="3"/>
      <c r="GU238" s="3"/>
      <c r="GV238" s="6"/>
      <c r="GW238" s="8"/>
      <c r="HI238" s="9"/>
      <c r="HK238" s="16"/>
      <c r="HL238" s="16"/>
      <c r="HN238" s="3"/>
      <c r="HO238" s="3"/>
      <c r="HP238" s="6"/>
      <c r="HQ238" s="8"/>
      <c r="IC238" s="9"/>
      <c r="IE238" s="16"/>
      <c r="IF238" s="16"/>
      <c r="IH238" s="3"/>
      <c r="II238" s="3"/>
      <c r="IJ238" s="6"/>
      <c r="IK238" s="8"/>
      <c r="IW238" s="9"/>
      <c r="IY238" s="16"/>
      <c r="IZ238" s="16"/>
      <c r="JB238" s="3"/>
      <c r="JC238" s="3"/>
      <c r="JD238" s="6"/>
      <c r="JE238" s="8"/>
      <c r="JQ238" s="9"/>
      <c r="JS238" s="16"/>
      <c r="JT238" s="16"/>
      <c r="JV238" s="3"/>
      <c r="JW238" s="3"/>
      <c r="JX238" s="6"/>
      <c r="JY238" s="8"/>
      <c r="KK238" s="9"/>
      <c r="KM238" s="16"/>
      <c r="KN238" s="16"/>
      <c r="KP238" s="3"/>
      <c r="KQ238" s="3"/>
      <c r="KR238" s="6"/>
      <c r="KS238" s="8"/>
      <c r="LE238" s="9"/>
      <c r="LG238" s="16"/>
      <c r="LH238" s="16"/>
      <c r="LJ238" s="3"/>
      <c r="LK238" s="3"/>
      <c r="LL238" s="6"/>
      <c r="LM238" s="8"/>
      <c r="LY238" s="9"/>
      <c r="MA238" s="16"/>
      <c r="MB238" s="16"/>
      <c r="MD238" s="3"/>
      <c r="ME238" s="3"/>
      <c r="MF238" s="6"/>
      <c r="MG238" s="8"/>
      <c r="MS238" s="9"/>
      <c r="MU238" s="16"/>
      <c r="MV238" s="16"/>
      <c r="MX238" s="3"/>
      <c r="MY238" s="3"/>
      <c r="MZ238" s="6"/>
      <c r="NA238" s="8"/>
      <c r="NM238" s="9"/>
      <c r="NO238" s="16"/>
      <c r="NP238" s="16"/>
      <c r="NR238" s="3"/>
      <c r="NS238" s="3"/>
      <c r="NT238" s="6"/>
      <c r="NU238" s="8"/>
      <c r="OG238" s="9"/>
      <c r="OI238" s="16"/>
      <c r="OJ238" s="16"/>
      <c r="OL238" s="3"/>
      <c r="OM238" s="3"/>
      <c r="ON238" s="6"/>
      <c r="OO238" s="8"/>
      <c r="PA238" s="9"/>
      <c r="PC238" s="16"/>
      <c r="PD238" s="16"/>
    </row>
    <row r="239" spans="1:420" ht="230.4" x14ac:dyDescent="0.3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9" t="s">
        <v>8315</v>
      </c>
      <c r="R239" t="s">
        <v>8316</v>
      </c>
      <c r="S239" s="16">
        <v>41851.541585648149</v>
      </c>
      <c r="T239" s="16">
        <v>41872.686111111114</v>
      </c>
      <c r="V239" s="3"/>
      <c r="W239" s="3"/>
      <c r="X239" s="6"/>
      <c r="Y239" s="8"/>
      <c r="AK239" s="9"/>
      <c r="AM239" s="16"/>
      <c r="AN239" s="16"/>
      <c r="AP239" s="3"/>
      <c r="AQ239" s="3"/>
      <c r="AR239" s="6"/>
      <c r="AS239" s="8"/>
      <c r="BE239" s="9"/>
      <c r="BG239" s="16"/>
      <c r="BH239" s="16"/>
      <c r="BJ239" s="3"/>
      <c r="BK239" s="3"/>
      <c r="BL239" s="6"/>
      <c r="BM239" s="8"/>
      <c r="BY239" s="9"/>
      <c r="CA239" s="16"/>
      <c r="CB239" s="16"/>
      <c r="CD239" s="3"/>
      <c r="CE239" s="3"/>
      <c r="CF239" s="6"/>
      <c r="CG239" s="8"/>
      <c r="CS239" s="9"/>
      <c r="CU239" s="16"/>
      <c r="CV239" s="16"/>
      <c r="CX239" s="3"/>
      <c r="CY239" s="3"/>
      <c r="CZ239" s="6"/>
      <c r="DA239" s="8"/>
      <c r="DM239" s="9"/>
      <c r="DO239" s="16"/>
      <c r="DP239" s="16"/>
      <c r="DR239" s="3"/>
      <c r="DS239" s="3"/>
      <c r="DT239" s="6"/>
      <c r="DU239" s="8"/>
      <c r="EG239" s="9"/>
      <c r="EI239" s="16"/>
      <c r="EJ239" s="16"/>
      <c r="EL239" s="3"/>
      <c r="EM239" s="3"/>
      <c r="EN239" s="6"/>
      <c r="EO239" s="8"/>
      <c r="FA239" s="9"/>
      <c r="FC239" s="16"/>
      <c r="FD239" s="16"/>
      <c r="FF239" s="3"/>
      <c r="FG239" s="3"/>
      <c r="FH239" s="6"/>
      <c r="FI239" s="8"/>
      <c r="FU239" s="9"/>
      <c r="FW239" s="16"/>
      <c r="FX239" s="16"/>
      <c r="FZ239" s="3"/>
      <c r="GA239" s="3"/>
      <c r="GB239" s="6"/>
      <c r="GC239" s="8"/>
      <c r="GO239" s="9"/>
      <c r="GQ239" s="16"/>
      <c r="GR239" s="16"/>
      <c r="GT239" s="3"/>
      <c r="GU239" s="3"/>
      <c r="GV239" s="6"/>
      <c r="GW239" s="8"/>
      <c r="HI239" s="9"/>
      <c r="HK239" s="16"/>
      <c r="HL239" s="16"/>
      <c r="HN239" s="3"/>
      <c r="HO239" s="3"/>
      <c r="HP239" s="6"/>
      <c r="HQ239" s="8"/>
      <c r="IC239" s="9"/>
      <c r="IE239" s="16"/>
      <c r="IF239" s="16"/>
      <c r="IH239" s="3"/>
      <c r="II239" s="3"/>
      <c r="IJ239" s="6"/>
      <c r="IK239" s="8"/>
      <c r="IW239" s="9"/>
      <c r="IY239" s="16"/>
      <c r="IZ239" s="16"/>
      <c r="JB239" s="3"/>
      <c r="JC239" s="3"/>
      <c r="JD239" s="6"/>
      <c r="JE239" s="8"/>
      <c r="JQ239" s="9"/>
      <c r="JS239" s="16"/>
      <c r="JT239" s="16"/>
      <c r="JV239" s="3"/>
      <c r="JW239" s="3"/>
      <c r="JX239" s="6"/>
      <c r="JY239" s="8"/>
      <c r="KK239" s="9"/>
      <c r="KM239" s="16"/>
      <c r="KN239" s="16"/>
      <c r="KP239" s="3"/>
      <c r="KQ239" s="3"/>
      <c r="KR239" s="6"/>
      <c r="KS239" s="8"/>
      <c r="LE239" s="9"/>
      <c r="LG239" s="16"/>
      <c r="LH239" s="16"/>
      <c r="LJ239" s="3"/>
      <c r="LK239" s="3"/>
      <c r="LL239" s="6"/>
      <c r="LM239" s="8"/>
      <c r="LY239" s="9"/>
      <c r="MA239" s="16"/>
      <c r="MB239" s="16"/>
      <c r="MD239" s="3"/>
      <c r="ME239" s="3"/>
      <c r="MF239" s="6"/>
      <c r="MG239" s="8"/>
      <c r="MS239" s="9"/>
      <c r="MU239" s="16"/>
      <c r="MV239" s="16"/>
      <c r="MX239" s="3"/>
      <c r="MY239" s="3"/>
      <c r="MZ239" s="6"/>
      <c r="NA239" s="8"/>
      <c r="NM239" s="9"/>
      <c r="NO239" s="16"/>
      <c r="NP239" s="16"/>
      <c r="NR239" s="3"/>
      <c r="NS239" s="3"/>
      <c r="NT239" s="6"/>
      <c r="NU239" s="8"/>
      <c r="OG239" s="9"/>
      <c r="OI239" s="16"/>
      <c r="OJ239" s="16"/>
      <c r="OL239" s="3"/>
      <c r="OM239" s="3"/>
      <c r="ON239" s="6"/>
      <c r="OO239" s="8"/>
      <c r="PA239" s="9"/>
      <c r="PC239" s="16"/>
      <c r="PD239" s="16"/>
    </row>
    <row r="240" spans="1:420" ht="288" x14ac:dyDescent="0.3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9" t="s">
        <v>8315</v>
      </c>
      <c r="R240" t="s">
        <v>8316</v>
      </c>
      <c r="S240" s="16">
        <v>42205.710879629631</v>
      </c>
      <c r="T240" s="16">
        <v>42235.710879629631</v>
      </c>
      <c r="V240" s="3"/>
      <c r="W240" s="3"/>
      <c r="X240" s="6"/>
      <c r="Y240" s="8"/>
      <c r="AK240" s="9"/>
      <c r="AM240" s="16"/>
      <c r="AN240" s="16"/>
      <c r="AP240" s="3"/>
      <c r="AQ240" s="3"/>
      <c r="AR240" s="6"/>
      <c r="AS240" s="8"/>
      <c r="BE240" s="9"/>
      <c r="BG240" s="16"/>
      <c r="BH240" s="16"/>
      <c r="BJ240" s="3"/>
      <c r="BK240" s="3"/>
      <c r="BL240" s="6"/>
      <c r="BM240" s="8"/>
      <c r="BY240" s="9"/>
      <c r="CA240" s="16"/>
      <c r="CB240" s="16"/>
      <c r="CD240" s="3"/>
      <c r="CE240" s="3"/>
      <c r="CF240" s="6"/>
      <c r="CG240" s="8"/>
      <c r="CS240" s="9"/>
      <c r="CU240" s="16"/>
      <c r="CV240" s="16"/>
      <c r="CX240" s="3"/>
      <c r="CY240" s="3"/>
      <c r="CZ240" s="6"/>
      <c r="DA240" s="8"/>
      <c r="DM240" s="9"/>
      <c r="DO240" s="16"/>
      <c r="DP240" s="16"/>
      <c r="DR240" s="3"/>
      <c r="DS240" s="3"/>
      <c r="DT240" s="6"/>
      <c r="DU240" s="8"/>
      <c r="EG240" s="9"/>
      <c r="EI240" s="16"/>
      <c r="EJ240" s="16"/>
      <c r="EL240" s="3"/>
      <c r="EM240" s="3"/>
      <c r="EN240" s="6"/>
      <c r="EO240" s="8"/>
      <c r="FA240" s="9"/>
      <c r="FC240" s="16"/>
      <c r="FD240" s="16"/>
      <c r="FF240" s="3"/>
      <c r="FG240" s="3"/>
      <c r="FH240" s="6"/>
      <c r="FI240" s="8"/>
      <c r="FU240" s="9"/>
      <c r="FW240" s="16"/>
      <c r="FX240" s="16"/>
      <c r="FZ240" s="3"/>
      <c r="GA240" s="3"/>
      <c r="GB240" s="6"/>
      <c r="GC240" s="8"/>
      <c r="GO240" s="9"/>
      <c r="GQ240" s="16"/>
      <c r="GR240" s="16"/>
      <c r="GT240" s="3"/>
      <c r="GU240" s="3"/>
      <c r="GV240" s="6"/>
      <c r="GW240" s="8"/>
      <c r="HI240" s="9"/>
      <c r="HK240" s="16"/>
      <c r="HL240" s="16"/>
      <c r="HN240" s="3"/>
      <c r="HO240" s="3"/>
      <c r="HP240" s="6"/>
      <c r="HQ240" s="8"/>
      <c r="IC240" s="9"/>
      <c r="IE240" s="16"/>
      <c r="IF240" s="16"/>
      <c r="IH240" s="3"/>
      <c r="II240" s="3"/>
      <c r="IJ240" s="6"/>
      <c r="IK240" s="8"/>
      <c r="IW240" s="9"/>
      <c r="IY240" s="16"/>
      <c r="IZ240" s="16"/>
      <c r="JB240" s="3"/>
      <c r="JC240" s="3"/>
      <c r="JD240" s="6"/>
      <c r="JE240" s="8"/>
      <c r="JQ240" s="9"/>
      <c r="JS240" s="16"/>
      <c r="JT240" s="16"/>
      <c r="JV240" s="3"/>
      <c r="JW240" s="3"/>
      <c r="JX240" s="6"/>
      <c r="JY240" s="8"/>
      <c r="KK240" s="9"/>
      <c r="KM240" s="16"/>
      <c r="KN240" s="16"/>
      <c r="KP240" s="3"/>
      <c r="KQ240" s="3"/>
      <c r="KR240" s="6"/>
      <c r="KS240" s="8"/>
      <c r="LE240" s="9"/>
      <c r="LG240" s="16"/>
      <c r="LH240" s="16"/>
      <c r="LJ240" s="3"/>
      <c r="LK240" s="3"/>
      <c r="LL240" s="6"/>
      <c r="LM240" s="8"/>
      <c r="LY240" s="9"/>
      <c r="MA240" s="16"/>
      <c r="MB240" s="16"/>
      <c r="MD240" s="3"/>
      <c r="ME240" s="3"/>
      <c r="MF240" s="6"/>
      <c r="MG240" s="8"/>
      <c r="MS240" s="9"/>
      <c r="MU240" s="16"/>
      <c r="MV240" s="16"/>
      <c r="MX240" s="3"/>
      <c r="MY240" s="3"/>
      <c r="MZ240" s="6"/>
      <c r="NA240" s="8"/>
      <c r="NM240" s="9"/>
      <c r="NO240" s="16"/>
      <c r="NP240" s="16"/>
      <c r="NR240" s="3"/>
      <c r="NS240" s="3"/>
      <c r="NT240" s="6"/>
      <c r="NU240" s="8"/>
      <c r="OG240" s="9"/>
      <c r="OI240" s="16"/>
      <c r="OJ240" s="16"/>
      <c r="OL240" s="3"/>
      <c r="OM240" s="3"/>
      <c r="ON240" s="6"/>
      <c r="OO240" s="8"/>
      <c r="PA240" s="9"/>
      <c r="PC240" s="16"/>
      <c r="PD240" s="16"/>
    </row>
    <row r="241" spans="1:420" ht="172.8" x14ac:dyDescent="0.3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9" t="s">
        <v>8315</v>
      </c>
      <c r="R241" t="s">
        <v>8316</v>
      </c>
      <c r="S241" s="16">
        <v>42374.911226851851</v>
      </c>
      <c r="T241" s="16">
        <v>42388.207638888889</v>
      </c>
      <c r="V241" s="3"/>
      <c r="W241" s="3"/>
      <c r="X241" s="6"/>
      <c r="Y241" s="8"/>
      <c r="AK241" s="9"/>
      <c r="AM241" s="16"/>
      <c r="AN241" s="16"/>
      <c r="AP241" s="3"/>
      <c r="AQ241" s="3"/>
      <c r="AR241" s="6"/>
      <c r="AS241" s="8"/>
      <c r="BE241" s="9"/>
      <c r="BG241" s="16"/>
      <c r="BH241" s="16"/>
      <c r="BJ241" s="3"/>
      <c r="BK241" s="3"/>
      <c r="BL241" s="6"/>
      <c r="BM241" s="8"/>
      <c r="BY241" s="9"/>
      <c r="CA241" s="16"/>
      <c r="CB241" s="16"/>
      <c r="CD241" s="3"/>
      <c r="CE241" s="3"/>
      <c r="CF241" s="6"/>
      <c r="CG241" s="8"/>
      <c r="CS241" s="9"/>
      <c r="CU241" s="16"/>
      <c r="CV241" s="16"/>
      <c r="CX241" s="3"/>
      <c r="CY241" s="3"/>
      <c r="CZ241" s="6"/>
      <c r="DA241" s="8"/>
      <c r="DM241" s="9"/>
      <c r="DO241" s="16"/>
      <c r="DP241" s="16"/>
      <c r="DR241" s="3"/>
      <c r="DS241" s="3"/>
      <c r="DT241" s="6"/>
      <c r="DU241" s="8"/>
      <c r="EG241" s="9"/>
      <c r="EI241" s="16"/>
      <c r="EJ241" s="16"/>
      <c r="EL241" s="3"/>
      <c r="EM241" s="3"/>
      <c r="EN241" s="6"/>
      <c r="EO241" s="8"/>
      <c r="FA241" s="9"/>
      <c r="FC241" s="16"/>
      <c r="FD241" s="16"/>
      <c r="FF241" s="3"/>
      <c r="FG241" s="3"/>
      <c r="FH241" s="6"/>
      <c r="FI241" s="8"/>
      <c r="FU241" s="9"/>
      <c r="FW241" s="16"/>
      <c r="FX241" s="16"/>
      <c r="FZ241" s="3"/>
      <c r="GA241" s="3"/>
      <c r="GB241" s="6"/>
      <c r="GC241" s="8"/>
      <c r="GO241" s="9"/>
      <c r="GQ241" s="16"/>
      <c r="GR241" s="16"/>
      <c r="GT241" s="3"/>
      <c r="GU241" s="3"/>
      <c r="GV241" s="6"/>
      <c r="GW241" s="8"/>
      <c r="HI241" s="9"/>
      <c r="HK241" s="16"/>
      <c r="HL241" s="16"/>
      <c r="HN241" s="3"/>
      <c r="HO241" s="3"/>
      <c r="HP241" s="6"/>
      <c r="HQ241" s="8"/>
      <c r="IC241" s="9"/>
      <c r="IE241" s="16"/>
      <c r="IF241" s="16"/>
      <c r="IH241" s="3"/>
      <c r="II241" s="3"/>
      <c r="IJ241" s="6"/>
      <c r="IK241" s="8"/>
      <c r="IW241" s="9"/>
      <c r="IY241" s="16"/>
      <c r="IZ241" s="16"/>
      <c r="JB241" s="3"/>
      <c r="JC241" s="3"/>
      <c r="JD241" s="6"/>
      <c r="JE241" s="8"/>
      <c r="JQ241" s="9"/>
      <c r="JS241" s="16"/>
      <c r="JT241" s="16"/>
      <c r="JV241" s="3"/>
      <c r="JW241" s="3"/>
      <c r="JX241" s="6"/>
      <c r="JY241" s="8"/>
      <c r="KK241" s="9"/>
      <c r="KM241" s="16"/>
      <c r="KN241" s="16"/>
      <c r="KP241" s="3"/>
      <c r="KQ241" s="3"/>
      <c r="KR241" s="6"/>
      <c r="KS241" s="8"/>
      <c r="LE241" s="9"/>
      <c r="LG241" s="16"/>
      <c r="LH241" s="16"/>
      <c r="LJ241" s="3"/>
      <c r="LK241" s="3"/>
      <c r="LL241" s="6"/>
      <c r="LM241" s="8"/>
      <c r="LY241" s="9"/>
      <c r="MA241" s="16"/>
      <c r="MB241" s="16"/>
      <c r="MD241" s="3"/>
      <c r="ME241" s="3"/>
      <c r="MF241" s="6"/>
      <c r="MG241" s="8"/>
      <c r="MS241" s="9"/>
      <c r="MU241" s="16"/>
      <c r="MV241" s="16"/>
      <c r="MX241" s="3"/>
      <c r="MY241" s="3"/>
      <c r="MZ241" s="6"/>
      <c r="NA241" s="8"/>
      <c r="NM241" s="9"/>
      <c r="NO241" s="16"/>
      <c r="NP241" s="16"/>
      <c r="NR241" s="3"/>
      <c r="NS241" s="3"/>
      <c r="NT241" s="6"/>
      <c r="NU241" s="8"/>
      <c r="OG241" s="9"/>
      <c r="OI241" s="16"/>
      <c r="OJ241" s="16"/>
      <c r="OL241" s="3"/>
      <c r="OM241" s="3"/>
      <c r="ON241" s="6"/>
      <c r="OO241" s="8"/>
      <c r="PA241" s="9"/>
      <c r="PC241" s="16"/>
      <c r="PD241" s="16"/>
    </row>
    <row r="242" spans="1:420" ht="259.2" x14ac:dyDescent="0.3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9" t="s">
        <v>8315</v>
      </c>
      <c r="R242" t="s">
        <v>8316</v>
      </c>
      <c r="S242" s="16">
        <v>41809.12300925926</v>
      </c>
      <c r="T242" s="16">
        <v>41831.677083333336</v>
      </c>
      <c r="V242" s="3"/>
      <c r="W242" s="3"/>
      <c r="X242" s="6"/>
      <c r="Y242" s="8"/>
      <c r="AK242" s="9"/>
      <c r="AM242" s="16"/>
      <c r="AN242" s="16"/>
      <c r="AP242" s="3"/>
      <c r="AQ242" s="3"/>
      <c r="AR242" s="6"/>
      <c r="AS242" s="8"/>
      <c r="BE242" s="9"/>
      <c r="BG242" s="16"/>
      <c r="BH242" s="16"/>
      <c r="BJ242" s="3"/>
      <c r="BK242" s="3"/>
      <c r="BL242" s="6"/>
      <c r="BM242" s="8"/>
      <c r="BY242" s="9"/>
      <c r="CA242" s="16"/>
      <c r="CB242" s="16"/>
      <c r="CD242" s="3"/>
      <c r="CE242" s="3"/>
      <c r="CF242" s="6"/>
      <c r="CG242" s="8"/>
      <c r="CS242" s="9"/>
      <c r="CU242" s="16"/>
      <c r="CV242" s="16"/>
      <c r="CX242" s="3"/>
      <c r="CY242" s="3"/>
      <c r="CZ242" s="6"/>
      <c r="DA242" s="8"/>
      <c r="DM242" s="9"/>
      <c r="DO242" s="16"/>
      <c r="DP242" s="16"/>
      <c r="DR242" s="3"/>
      <c r="DS242" s="3"/>
      <c r="DT242" s="6"/>
      <c r="DU242" s="8"/>
      <c r="EG242" s="9"/>
      <c r="EI242" s="16"/>
      <c r="EJ242" s="16"/>
      <c r="EL242" s="3"/>
      <c r="EM242" s="3"/>
      <c r="EN242" s="6"/>
      <c r="EO242" s="8"/>
      <c r="FA242" s="9"/>
      <c r="FC242" s="16"/>
      <c r="FD242" s="16"/>
      <c r="FF242" s="3"/>
      <c r="FG242" s="3"/>
      <c r="FH242" s="6"/>
      <c r="FI242" s="8"/>
      <c r="FU242" s="9"/>
      <c r="FW242" s="16"/>
      <c r="FX242" s="16"/>
      <c r="FZ242" s="3"/>
      <c r="GA242" s="3"/>
      <c r="GB242" s="6"/>
      <c r="GC242" s="8"/>
      <c r="GO242" s="9"/>
      <c r="GQ242" s="16"/>
      <c r="GR242" s="16"/>
      <c r="GT242" s="3"/>
      <c r="GU242" s="3"/>
      <c r="GV242" s="6"/>
      <c r="GW242" s="8"/>
      <c r="HI242" s="9"/>
      <c r="HK242" s="16"/>
      <c r="HL242" s="16"/>
      <c r="HN242" s="3"/>
      <c r="HO242" s="3"/>
      <c r="HP242" s="6"/>
      <c r="HQ242" s="8"/>
      <c r="IC242" s="9"/>
      <c r="IE242" s="16"/>
      <c r="IF242" s="16"/>
      <c r="IH242" s="3"/>
      <c r="II242" s="3"/>
      <c r="IJ242" s="6"/>
      <c r="IK242" s="8"/>
      <c r="IW242" s="9"/>
      <c r="IY242" s="16"/>
      <c r="IZ242" s="16"/>
      <c r="JB242" s="3"/>
      <c r="JC242" s="3"/>
      <c r="JD242" s="6"/>
      <c r="JE242" s="8"/>
      <c r="JQ242" s="9"/>
      <c r="JS242" s="16"/>
      <c r="JT242" s="16"/>
      <c r="JV242" s="3"/>
      <c r="JW242" s="3"/>
      <c r="JX242" s="6"/>
      <c r="JY242" s="8"/>
      <c r="KK242" s="9"/>
      <c r="KM242" s="16"/>
      <c r="KN242" s="16"/>
      <c r="KP242" s="3"/>
      <c r="KQ242" s="3"/>
      <c r="KR242" s="6"/>
      <c r="KS242" s="8"/>
      <c r="LE242" s="9"/>
      <c r="LG242" s="16"/>
      <c r="LH242" s="16"/>
      <c r="LJ242" s="3"/>
      <c r="LK242" s="3"/>
      <c r="LL242" s="6"/>
      <c r="LM242" s="8"/>
      <c r="LY242" s="9"/>
      <c r="MA242" s="16"/>
      <c r="MB242" s="16"/>
      <c r="MD242" s="3"/>
      <c r="ME242" s="3"/>
      <c r="MF242" s="6"/>
      <c r="MG242" s="8"/>
      <c r="MS242" s="9"/>
      <c r="MU242" s="16"/>
      <c r="MV242" s="16"/>
      <c r="MX242" s="3"/>
      <c r="MY242" s="3"/>
      <c r="MZ242" s="6"/>
      <c r="NA242" s="8"/>
      <c r="NM242" s="9"/>
      <c r="NO242" s="16"/>
      <c r="NP242" s="16"/>
      <c r="NR242" s="3"/>
      <c r="NS242" s="3"/>
      <c r="NT242" s="6"/>
      <c r="NU242" s="8"/>
      <c r="OG242" s="9"/>
      <c r="OI242" s="16"/>
      <c r="OJ242" s="16"/>
      <c r="OL242" s="3"/>
      <c r="OM242" s="3"/>
      <c r="ON242" s="6"/>
      <c r="OO242" s="8"/>
      <c r="PA242" s="9"/>
      <c r="PC242" s="16"/>
      <c r="PD242" s="16"/>
    </row>
    <row r="243" spans="1:420" ht="244.8" x14ac:dyDescent="0.3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9" t="s">
        <v>8315</v>
      </c>
      <c r="R243" t="s">
        <v>8316</v>
      </c>
      <c r="S243" s="16">
        <v>42294.429641203707</v>
      </c>
      <c r="T243" s="16">
        <v>42321.845138888893</v>
      </c>
      <c r="V243" s="3"/>
      <c r="W243" s="3"/>
      <c r="X243" s="6"/>
      <c r="Y243" s="8"/>
      <c r="AK243" s="9"/>
      <c r="AM243" s="16"/>
      <c r="AN243" s="16"/>
      <c r="AP243" s="3"/>
      <c r="AQ243" s="3"/>
      <c r="AR243" s="6"/>
      <c r="AS243" s="8"/>
      <c r="BE243" s="9"/>
      <c r="BG243" s="16"/>
      <c r="BH243" s="16"/>
      <c r="BJ243" s="3"/>
      <c r="BK243" s="3"/>
      <c r="BL243" s="6"/>
      <c r="BM243" s="8"/>
      <c r="BY243" s="9"/>
      <c r="CA243" s="16"/>
      <c r="CB243" s="16"/>
      <c r="CD243" s="3"/>
      <c r="CE243" s="3"/>
      <c r="CF243" s="6"/>
      <c r="CG243" s="8"/>
      <c r="CS243" s="9"/>
      <c r="CU243" s="16"/>
      <c r="CV243" s="16"/>
      <c r="CX243" s="3"/>
      <c r="CY243" s="3"/>
      <c r="CZ243" s="6"/>
      <c r="DA243" s="8"/>
      <c r="DM243" s="9"/>
      <c r="DO243" s="16"/>
      <c r="DP243" s="16"/>
      <c r="DR243" s="3"/>
      <c r="DS243" s="3"/>
      <c r="DT243" s="6"/>
      <c r="DU243" s="8"/>
      <c r="EG243" s="9"/>
      <c r="EI243" s="16"/>
      <c r="EJ243" s="16"/>
      <c r="EL243" s="3"/>
      <c r="EM243" s="3"/>
      <c r="EN243" s="6"/>
      <c r="EO243" s="8"/>
      <c r="FA243" s="9"/>
      <c r="FC243" s="16"/>
      <c r="FD243" s="16"/>
      <c r="FF243" s="3"/>
      <c r="FG243" s="3"/>
      <c r="FH243" s="6"/>
      <c r="FI243" s="8"/>
      <c r="FU243" s="9"/>
      <c r="FW243" s="16"/>
      <c r="FX243" s="16"/>
      <c r="FZ243" s="3"/>
      <c r="GA243" s="3"/>
      <c r="GB243" s="6"/>
      <c r="GC243" s="8"/>
      <c r="GO243" s="9"/>
      <c r="GQ243" s="16"/>
      <c r="GR243" s="16"/>
      <c r="GT243" s="3"/>
      <c r="GU243" s="3"/>
      <c r="GV243" s="6"/>
      <c r="GW243" s="8"/>
      <c r="HI243" s="9"/>
      <c r="HK243" s="16"/>
      <c r="HL243" s="16"/>
      <c r="HN243" s="3"/>
      <c r="HO243" s="3"/>
      <c r="HP243" s="6"/>
      <c r="HQ243" s="8"/>
      <c r="IC243" s="9"/>
      <c r="IE243" s="16"/>
      <c r="IF243" s="16"/>
      <c r="IH243" s="3"/>
      <c r="II243" s="3"/>
      <c r="IJ243" s="6"/>
      <c r="IK243" s="8"/>
      <c r="IW243" s="9"/>
      <c r="IY243" s="16"/>
      <c r="IZ243" s="16"/>
      <c r="JB243" s="3"/>
      <c r="JC243" s="3"/>
      <c r="JD243" s="6"/>
      <c r="JE243" s="8"/>
      <c r="JQ243" s="9"/>
      <c r="JS243" s="16"/>
      <c r="JT243" s="16"/>
      <c r="JV243" s="3"/>
      <c r="JW243" s="3"/>
      <c r="JX243" s="6"/>
      <c r="JY243" s="8"/>
      <c r="KK243" s="9"/>
      <c r="KM243" s="16"/>
      <c r="KN243" s="16"/>
      <c r="KP243" s="3"/>
      <c r="KQ243" s="3"/>
      <c r="KR243" s="6"/>
      <c r="KS243" s="8"/>
      <c r="LE243" s="9"/>
      <c r="LG243" s="16"/>
      <c r="LH243" s="16"/>
      <c r="LJ243" s="3"/>
      <c r="LK243" s="3"/>
      <c r="LL243" s="6"/>
      <c r="LM243" s="8"/>
      <c r="LY243" s="9"/>
      <c r="MA243" s="16"/>
      <c r="MB243" s="16"/>
      <c r="MD243" s="3"/>
      <c r="ME243" s="3"/>
      <c r="MF243" s="6"/>
      <c r="MG243" s="8"/>
      <c r="MS243" s="9"/>
      <c r="MU243" s="16"/>
      <c r="MV243" s="16"/>
      <c r="MX243" s="3"/>
      <c r="MY243" s="3"/>
      <c r="MZ243" s="6"/>
      <c r="NA243" s="8"/>
      <c r="NM243" s="9"/>
      <c r="NO243" s="16"/>
      <c r="NP243" s="16"/>
      <c r="NR243" s="3"/>
      <c r="NS243" s="3"/>
      <c r="NT243" s="6"/>
      <c r="NU243" s="8"/>
      <c r="OG243" s="9"/>
      <c r="OI243" s="16"/>
      <c r="OJ243" s="16"/>
      <c r="OL243" s="3"/>
      <c r="OM243" s="3"/>
      <c r="ON243" s="6"/>
      <c r="OO243" s="8"/>
      <c r="PA243" s="9"/>
      <c r="PC243" s="16"/>
      <c r="PD243" s="16"/>
    </row>
    <row r="244" spans="1:420" ht="273.60000000000002" x14ac:dyDescent="0.3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9" t="s">
        <v>8315</v>
      </c>
      <c r="R244" t="s">
        <v>8316</v>
      </c>
      <c r="S244" s="16">
        <v>42124.841111111105</v>
      </c>
      <c r="T244" s="16">
        <v>42154.841111111105</v>
      </c>
      <c r="V244" s="3"/>
      <c r="W244" s="3"/>
      <c r="X244" s="6"/>
      <c r="Y244" s="8"/>
      <c r="AK244" s="9"/>
      <c r="AM244" s="16"/>
      <c r="AN244" s="16"/>
      <c r="AP244" s="3"/>
      <c r="AQ244" s="3"/>
      <c r="AR244" s="6"/>
      <c r="AS244" s="8"/>
      <c r="BE244" s="9"/>
      <c r="BG244" s="16"/>
      <c r="BH244" s="16"/>
      <c r="BJ244" s="3"/>
      <c r="BK244" s="3"/>
      <c r="BL244" s="6"/>
      <c r="BM244" s="8"/>
      <c r="BY244" s="9"/>
      <c r="CA244" s="16"/>
      <c r="CB244" s="16"/>
      <c r="CD244" s="3"/>
      <c r="CE244" s="3"/>
      <c r="CF244" s="6"/>
      <c r="CG244" s="8"/>
      <c r="CS244" s="9"/>
      <c r="CU244" s="16"/>
      <c r="CV244" s="16"/>
      <c r="CX244" s="3"/>
      <c r="CY244" s="3"/>
      <c r="CZ244" s="6"/>
      <c r="DA244" s="8"/>
      <c r="DM244" s="9"/>
      <c r="DO244" s="16"/>
      <c r="DP244" s="16"/>
      <c r="DR244" s="3"/>
      <c r="DS244" s="3"/>
      <c r="DT244" s="6"/>
      <c r="DU244" s="8"/>
      <c r="EG244" s="9"/>
      <c r="EI244" s="16"/>
      <c r="EJ244" s="16"/>
      <c r="EL244" s="3"/>
      <c r="EM244" s="3"/>
      <c r="EN244" s="6"/>
      <c r="EO244" s="8"/>
      <c r="FA244" s="9"/>
      <c r="FC244" s="16"/>
      <c r="FD244" s="16"/>
      <c r="FF244" s="3"/>
      <c r="FG244" s="3"/>
      <c r="FH244" s="6"/>
      <c r="FI244" s="8"/>
      <c r="FU244" s="9"/>
      <c r="FW244" s="16"/>
      <c r="FX244" s="16"/>
      <c r="FZ244" s="3"/>
      <c r="GA244" s="3"/>
      <c r="GB244" s="6"/>
      <c r="GC244" s="8"/>
      <c r="GO244" s="9"/>
      <c r="GQ244" s="16"/>
      <c r="GR244" s="16"/>
      <c r="GT244" s="3"/>
      <c r="GU244" s="3"/>
      <c r="GV244" s="6"/>
      <c r="GW244" s="8"/>
      <c r="HI244" s="9"/>
      <c r="HK244" s="16"/>
      <c r="HL244" s="16"/>
      <c r="HN244" s="3"/>
      <c r="HO244" s="3"/>
      <c r="HP244" s="6"/>
      <c r="HQ244" s="8"/>
      <c r="IC244" s="9"/>
      <c r="IE244" s="16"/>
      <c r="IF244" s="16"/>
      <c r="IH244" s="3"/>
      <c r="II244" s="3"/>
      <c r="IJ244" s="6"/>
      <c r="IK244" s="8"/>
      <c r="IW244" s="9"/>
      <c r="IY244" s="16"/>
      <c r="IZ244" s="16"/>
      <c r="JB244" s="3"/>
      <c r="JC244" s="3"/>
      <c r="JD244" s="6"/>
      <c r="JE244" s="8"/>
      <c r="JQ244" s="9"/>
      <c r="JS244" s="16"/>
      <c r="JT244" s="16"/>
      <c r="JV244" s="3"/>
      <c r="JW244" s="3"/>
      <c r="JX244" s="6"/>
      <c r="JY244" s="8"/>
      <c r="KK244" s="9"/>
      <c r="KM244" s="16"/>
      <c r="KN244" s="16"/>
      <c r="KP244" s="3"/>
      <c r="KQ244" s="3"/>
      <c r="KR244" s="6"/>
      <c r="KS244" s="8"/>
      <c r="LE244" s="9"/>
      <c r="LG244" s="16"/>
      <c r="LH244" s="16"/>
      <c r="LJ244" s="3"/>
      <c r="LK244" s="3"/>
      <c r="LL244" s="6"/>
      <c r="LM244" s="8"/>
      <c r="LY244" s="9"/>
      <c r="MA244" s="16"/>
      <c r="MB244" s="16"/>
      <c r="MD244" s="3"/>
      <c r="ME244" s="3"/>
      <c r="MF244" s="6"/>
      <c r="MG244" s="8"/>
      <c r="MS244" s="9"/>
      <c r="MU244" s="16"/>
      <c r="MV244" s="16"/>
      <c r="MX244" s="3"/>
      <c r="MY244" s="3"/>
      <c r="MZ244" s="6"/>
      <c r="NA244" s="8"/>
      <c r="NM244" s="9"/>
      <c r="NO244" s="16"/>
      <c r="NP244" s="16"/>
      <c r="NR244" s="3"/>
      <c r="NS244" s="3"/>
      <c r="NT244" s="6"/>
      <c r="NU244" s="8"/>
      <c r="OG244" s="9"/>
      <c r="OI244" s="16"/>
      <c r="OJ244" s="16"/>
      <c r="OL244" s="3"/>
      <c r="OM244" s="3"/>
      <c r="ON244" s="6"/>
      <c r="OO244" s="8"/>
      <c r="PA244" s="9"/>
      <c r="PC244" s="16"/>
      <c r="PD244" s="16"/>
    </row>
    <row r="245" spans="1:420" ht="244.8" x14ac:dyDescent="0.3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9" t="s">
        <v>8315</v>
      </c>
      <c r="R245" t="s">
        <v>8316</v>
      </c>
      <c r="S245" s="16">
        <v>41861.524837962963</v>
      </c>
      <c r="T245" s="16">
        <v>41891.524837962963</v>
      </c>
      <c r="V245" s="3"/>
      <c r="W245" s="3"/>
      <c r="X245" s="6"/>
      <c r="Y245" s="8"/>
      <c r="AK245" s="9"/>
      <c r="AM245" s="16"/>
      <c r="AN245" s="16"/>
      <c r="AP245" s="3"/>
      <c r="AQ245" s="3"/>
      <c r="AR245" s="6"/>
      <c r="AS245" s="8"/>
      <c r="BE245" s="9"/>
      <c r="BG245" s="16"/>
      <c r="BH245" s="16"/>
      <c r="BJ245" s="3"/>
      <c r="BK245" s="3"/>
      <c r="BL245" s="6"/>
      <c r="BM245" s="8"/>
      <c r="BY245" s="9"/>
      <c r="CA245" s="16"/>
      <c r="CB245" s="16"/>
      <c r="CD245" s="3"/>
      <c r="CE245" s="3"/>
      <c r="CF245" s="6"/>
      <c r="CG245" s="8"/>
      <c r="CS245" s="9"/>
      <c r="CU245" s="16"/>
      <c r="CV245" s="16"/>
      <c r="CX245" s="3"/>
      <c r="CY245" s="3"/>
      <c r="CZ245" s="6"/>
      <c r="DA245" s="8"/>
      <c r="DM245" s="9"/>
      <c r="DO245" s="16"/>
      <c r="DP245" s="16"/>
      <c r="DR245" s="3"/>
      <c r="DS245" s="3"/>
      <c r="DT245" s="6"/>
      <c r="DU245" s="8"/>
      <c r="EG245" s="9"/>
      <c r="EI245" s="16"/>
      <c r="EJ245" s="16"/>
      <c r="EL245" s="3"/>
      <c r="EM245" s="3"/>
      <c r="EN245" s="6"/>
      <c r="EO245" s="8"/>
      <c r="FA245" s="9"/>
      <c r="FC245" s="16"/>
      <c r="FD245" s="16"/>
      <c r="FF245" s="3"/>
      <c r="FG245" s="3"/>
      <c r="FH245" s="6"/>
      <c r="FI245" s="8"/>
      <c r="FU245" s="9"/>
      <c r="FW245" s="16"/>
      <c r="FX245" s="16"/>
      <c r="FZ245" s="3"/>
      <c r="GA245" s="3"/>
      <c r="GB245" s="6"/>
      <c r="GC245" s="8"/>
      <c r="GO245" s="9"/>
      <c r="GQ245" s="16"/>
      <c r="GR245" s="16"/>
      <c r="GT245" s="3"/>
      <c r="GU245" s="3"/>
      <c r="GV245" s="6"/>
      <c r="GW245" s="8"/>
      <c r="HI245" s="9"/>
      <c r="HK245" s="16"/>
      <c r="HL245" s="16"/>
      <c r="HN245" s="3"/>
      <c r="HO245" s="3"/>
      <c r="HP245" s="6"/>
      <c r="HQ245" s="8"/>
      <c r="IC245" s="9"/>
      <c r="IE245" s="16"/>
      <c r="IF245" s="16"/>
      <c r="IH245" s="3"/>
      <c r="II245" s="3"/>
      <c r="IJ245" s="6"/>
      <c r="IK245" s="8"/>
      <c r="IW245" s="9"/>
      <c r="IY245" s="16"/>
      <c r="IZ245" s="16"/>
      <c r="JB245" s="3"/>
      <c r="JC245" s="3"/>
      <c r="JD245" s="6"/>
      <c r="JE245" s="8"/>
      <c r="JQ245" s="9"/>
      <c r="JS245" s="16"/>
      <c r="JT245" s="16"/>
      <c r="JV245" s="3"/>
      <c r="JW245" s="3"/>
      <c r="JX245" s="6"/>
      <c r="JY245" s="8"/>
      <c r="KK245" s="9"/>
      <c r="KM245" s="16"/>
      <c r="KN245" s="16"/>
      <c r="KP245" s="3"/>
      <c r="KQ245" s="3"/>
      <c r="KR245" s="6"/>
      <c r="KS245" s="8"/>
      <c r="LE245" s="9"/>
      <c r="LG245" s="16"/>
      <c r="LH245" s="16"/>
      <c r="LJ245" s="3"/>
      <c r="LK245" s="3"/>
      <c r="LL245" s="6"/>
      <c r="LM245" s="8"/>
      <c r="LY245" s="9"/>
      <c r="MA245" s="16"/>
      <c r="MB245" s="16"/>
      <c r="MD245" s="3"/>
      <c r="ME245" s="3"/>
      <c r="MF245" s="6"/>
      <c r="MG245" s="8"/>
      <c r="MS245" s="9"/>
      <c r="MU245" s="16"/>
      <c r="MV245" s="16"/>
      <c r="MX245" s="3"/>
      <c r="MY245" s="3"/>
      <c r="MZ245" s="6"/>
      <c r="NA245" s="8"/>
      <c r="NM245" s="9"/>
      <c r="NO245" s="16"/>
      <c r="NP245" s="16"/>
      <c r="NR245" s="3"/>
      <c r="NS245" s="3"/>
      <c r="NT245" s="6"/>
      <c r="NU245" s="8"/>
      <c r="OG245" s="9"/>
      <c r="OI245" s="16"/>
      <c r="OJ245" s="16"/>
      <c r="OL245" s="3"/>
      <c r="OM245" s="3"/>
      <c r="ON245" s="6"/>
      <c r="OO245" s="8"/>
      <c r="PA245" s="9"/>
      <c r="PC245" s="16"/>
      <c r="PD245" s="16"/>
    </row>
    <row r="246" spans="1:420" ht="144" x14ac:dyDescent="0.3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9" t="s">
        <v>8315</v>
      </c>
      <c r="R246" t="s">
        <v>8316</v>
      </c>
      <c r="S246" s="16">
        <v>42402.889027777783</v>
      </c>
      <c r="T246" s="16">
        <v>42447.847361111111</v>
      </c>
      <c r="V246" s="3"/>
      <c r="W246" s="3"/>
      <c r="X246" s="6"/>
      <c r="Y246" s="8"/>
      <c r="AK246" s="9"/>
      <c r="AM246" s="16"/>
      <c r="AN246" s="16"/>
      <c r="AP246" s="3"/>
      <c r="AQ246" s="3"/>
      <c r="AR246" s="6"/>
      <c r="AS246" s="8"/>
      <c r="BE246" s="9"/>
      <c r="BG246" s="16"/>
      <c r="BH246" s="16"/>
      <c r="BJ246" s="3"/>
      <c r="BK246" s="3"/>
      <c r="BL246" s="6"/>
      <c r="BM246" s="8"/>
      <c r="BY246" s="9"/>
      <c r="CA246" s="16"/>
      <c r="CB246" s="16"/>
      <c r="CD246" s="3"/>
      <c r="CE246" s="3"/>
      <c r="CF246" s="6"/>
      <c r="CG246" s="8"/>
      <c r="CS246" s="9"/>
      <c r="CU246" s="16"/>
      <c r="CV246" s="16"/>
      <c r="CX246" s="3"/>
      <c r="CY246" s="3"/>
      <c r="CZ246" s="6"/>
      <c r="DA246" s="8"/>
      <c r="DM246" s="9"/>
      <c r="DO246" s="16"/>
      <c r="DP246" s="16"/>
      <c r="DR246" s="3"/>
      <c r="DS246" s="3"/>
      <c r="DT246" s="6"/>
      <c r="DU246" s="8"/>
      <c r="EG246" s="9"/>
      <c r="EI246" s="16"/>
      <c r="EJ246" s="16"/>
      <c r="EL246" s="3"/>
      <c r="EM246" s="3"/>
      <c r="EN246" s="6"/>
      <c r="EO246" s="8"/>
      <c r="FA246" s="9"/>
      <c r="FC246" s="16"/>
      <c r="FD246" s="16"/>
      <c r="FF246" s="3"/>
      <c r="FG246" s="3"/>
      <c r="FH246" s="6"/>
      <c r="FI246" s="8"/>
      <c r="FU246" s="9"/>
      <c r="FW246" s="16"/>
      <c r="FX246" s="16"/>
      <c r="FZ246" s="3"/>
      <c r="GA246" s="3"/>
      <c r="GB246" s="6"/>
      <c r="GC246" s="8"/>
      <c r="GO246" s="9"/>
      <c r="GQ246" s="16"/>
      <c r="GR246" s="16"/>
      <c r="GT246" s="3"/>
      <c r="GU246" s="3"/>
      <c r="GV246" s="6"/>
      <c r="GW246" s="8"/>
      <c r="HI246" s="9"/>
      <c r="HK246" s="16"/>
      <c r="HL246" s="16"/>
      <c r="HN246" s="3"/>
      <c r="HO246" s="3"/>
      <c r="HP246" s="6"/>
      <c r="HQ246" s="8"/>
      <c r="IC246" s="9"/>
      <c r="IE246" s="16"/>
      <c r="IF246" s="16"/>
      <c r="IH246" s="3"/>
      <c r="II246" s="3"/>
      <c r="IJ246" s="6"/>
      <c r="IK246" s="8"/>
      <c r="IW246" s="9"/>
      <c r="IY246" s="16"/>
      <c r="IZ246" s="16"/>
      <c r="JB246" s="3"/>
      <c r="JC246" s="3"/>
      <c r="JD246" s="6"/>
      <c r="JE246" s="8"/>
      <c r="JQ246" s="9"/>
      <c r="JS246" s="16"/>
      <c r="JT246" s="16"/>
      <c r="JV246" s="3"/>
      <c r="JW246" s="3"/>
      <c r="JX246" s="6"/>
      <c r="JY246" s="8"/>
      <c r="KK246" s="9"/>
      <c r="KM246" s="16"/>
      <c r="KN246" s="16"/>
      <c r="KP246" s="3"/>
      <c r="KQ246" s="3"/>
      <c r="KR246" s="6"/>
      <c r="KS246" s="8"/>
      <c r="LE246" s="9"/>
      <c r="LG246" s="16"/>
      <c r="LH246" s="16"/>
      <c r="LJ246" s="3"/>
      <c r="LK246" s="3"/>
      <c r="LL246" s="6"/>
      <c r="LM246" s="8"/>
      <c r="LY246" s="9"/>
      <c r="MA246" s="16"/>
      <c r="MB246" s="16"/>
      <c r="MD246" s="3"/>
      <c r="ME246" s="3"/>
      <c r="MF246" s="6"/>
      <c r="MG246" s="8"/>
      <c r="MS246" s="9"/>
      <c r="MU246" s="16"/>
      <c r="MV246" s="16"/>
      <c r="MX246" s="3"/>
      <c r="MY246" s="3"/>
      <c r="MZ246" s="6"/>
      <c r="NA246" s="8"/>
      <c r="NM246" s="9"/>
      <c r="NO246" s="16"/>
      <c r="NP246" s="16"/>
      <c r="NR246" s="3"/>
      <c r="NS246" s="3"/>
      <c r="NT246" s="6"/>
      <c r="NU246" s="8"/>
      <c r="OG246" s="9"/>
      <c r="OI246" s="16"/>
      <c r="OJ246" s="16"/>
      <c r="OL246" s="3"/>
      <c r="OM246" s="3"/>
      <c r="ON246" s="6"/>
      <c r="OO246" s="8"/>
      <c r="PA246" s="9"/>
      <c r="PC246" s="16"/>
      <c r="PD246" s="16"/>
    </row>
    <row r="247" spans="1:420" ht="244.8" x14ac:dyDescent="0.3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9" t="s">
        <v>8315</v>
      </c>
      <c r="R247" t="s">
        <v>8316</v>
      </c>
      <c r="S247" s="16">
        <v>41960.119085648148</v>
      </c>
      <c r="T247" s="16">
        <v>41990.119085648148</v>
      </c>
      <c r="V247" s="3"/>
      <c r="W247" s="3"/>
      <c r="X247" s="6"/>
      <c r="Y247" s="8"/>
      <c r="AK247" s="9"/>
      <c r="AM247" s="16"/>
      <c r="AN247" s="16"/>
      <c r="AP247" s="3"/>
      <c r="AQ247" s="3"/>
      <c r="AR247" s="6"/>
      <c r="AS247" s="8"/>
      <c r="BE247" s="9"/>
      <c r="BG247" s="16"/>
      <c r="BH247" s="16"/>
      <c r="BJ247" s="3"/>
      <c r="BK247" s="3"/>
      <c r="BL247" s="6"/>
      <c r="BM247" s="8"/>
      <c r="BY247" s="9"/>
      <c r="CA247" s="16"/>
      <c r="CB247" s="16"/>
      <c r="CD247" s="3"/>
      <c r="CE247" s="3"/>
      <c r="CF247" s="6"/>
      <c r="CG247" s="8"/>
      <c r="CS247" s="9"/>
      <c r="CU247" s="16"/>
      <c r="CV247" s="16"/>
      <c r="CX247" s="3"/>
      <c r="CY247" s="3"/>
      <c r="CZ247" s="6"/>
      <c r="DA247" s="8"/>
      <c r="DM247" s="9"/>
      <c r="DO247" s="16"/>
      <c r="DP247" s="16"/>
      <c r="DR247" s="3"/>
      <c r="DS247" s="3"/>
      <c r="DT247" s="6"/>
      <c r="DU247" s="8"/>
      <c r="EG247" s="9"/>
      <c r="EI247" s="16"/>
      <c r="EJ247" s="16"/>
      <c r="EL247" s="3"/>
      <c r="EM247" s="3"/>
      <c r="EN247" s="6"/>
      <c r="EO247" s="8"/>
      <c r="FA247" s="9"/>
      <c r="FC247" s="16"/>
      <c r="FD247" s="16"/>
      <c r="FF247" s="3"/>
      <c r="FG247" s="3"/>
      <c r="FH247" s="6"/>
      <c r="FI247" s="8"/>
      <c r="FU247" s="9"/>
      <c r="FW247" s="16"/>
      <c r="FX247" s="16"/>
      <c r="FZ247" s="3"/>
      <c r="GA247" s="3"/>
      <c r="GB247" s="6"/>
      <c r="GC247" s="8"/>
      <c r="GO247" s="9"/>
      <c r="GQ247" s="16"/>
      <c r="GR247" s="16"/>
      <c r="GT247" s="3"/>
      <c r="GU247" s="3"/>
      <c r="GV247" s="6"/>
      <c r="GW247" s="8"/>
      <c r="HI247" s="9"/>
      <c r="HK247" s="16"/>
      <c r="HL247" s="16"/>
      <c r="HN247" s="3"/>
      <c r="HO247" s="3"/>
      <c r="HP247" s="6"/>
      <c r="HQ247" s="8"/>
      <c r="IC247" s="9"/>
      <c r="IE247" s="16"/>
      <c r="IF247" s="16"/>
      <c r="IH247" s="3"/>
      <c r="II247" s="3"/>
      <c r="IJ247" s="6"/>
      <c r="IK247" s="8"/>
      <c r="IW247" s="9"/>
      <c r="IY247" s="16"/>
      <c r="IZ247" s="16"/>
      <c r="JB247" s="3"/>
      <c r="JC247" s="3"/>
      <c r="JD247" s="6"/>
      <c r="JE247" s="8"/>
      <c r="JQ247" s="9"/>
      <c r="JS247" s="16"/>
      <c r="JT247" s="16"/>
      <c r="JV247" s="3"/>
      <c r="JW247" s="3"/>
      <c r="JX247" s="6"/>
      <c r="JY247" s="8"/>
      <c r="KK247" s="9"/>
      <c r="KM247" s="16"/>
      <c r="KN247" s="16"/>
      <c r="KP247" s="3"/>
      <c r="KQ247" s="3"/>
      <c r="KR247" s="6"/>
      <c r="KS247" s="8"/>
      <c r="LE247" s="9"/>
      <c r="LG247" s="16"/>
      <c r="LH247" s="16"/>
      <c r="LJ247" s="3"/>
      <c r="LK247" s="3"/>
      <c r="LL247" s="6"/>
      <c r="LM247" s="8"/>
      <c r="LY247" s="9"/>
      <c r="MA247" s="16"/>
      <c r="MB247" s="16"/>
      <c r="MD247" s="3"/>
      <c r="ME247" s="3"/>
      <c r="MF247" s="6"/>
      <c r="MG247" s="8"/>
      <c r="MS247" s="9"/>
      <c r="MU247" s="16"/>
      <c r="MV247" s="16"/>
      <c r="MX247" s="3"/>
      <c r="MY247" s="3"/>
      <c r="MZ247" s="6"/>
      <c r="NA247" s="8"/>
      <c r="NM247" s="9"/>
      <c r="NO247" s="16"/>
      <c r="NP247" s="16"/>
      <c r="NR247" s="3"/>
      <c r="NS247" s="3"/>
      <c r="NT247" s="6"/>
      <c r="NU247" s="8"/>
      <c r="OG247" s="9"/>
      <c r="OI247" s="16"/>
      <c r="OJ247" s="16"/>
      <c r="OL247" s="3"/>
      <c r="OM247" s="3"/>
      <c r="ON247" s="6"/>
      <c r="OO247" s="8"/>
      <c r="PA247" s="9"/>
      <c r="PC247" s="16"/>
      <c r="PD247" s="16"/>
    </row>
    <row r="248" spans="1:420" ht="216" x14ac:dyDescent="0.3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9" t="s">
        <v>8315</v>
      </c>
      <c r="R248" t="s">
        <v>8316</v>
      </c>
      <c r="S248" s="16">
        <v>42532.052523148144</v>
      </c>
      <c r="T248" s="16">
        <v>42560.166666666672</v>
      </c>
      <c r="V248" s="3"/>
      <c r="W248" s="3"/>
      <c r="X248" s="6"/>
      <c r="Y248" s="8"/>
      <c r="AK248" s="9"/>
      <c r="AM248" s="16"/>
      <c r="AN248" s="16"/>
      <c r="AP248" s="3"/>
      <c r="AQ248" s="3"/>
      <c r="AR248" s="6"/>
      <c r="AS248" s="8"/>
      <c r="BE248" s="9"/>
      <c r="BG248" s="16"/>
      <c r="BH248" s="16"/>
      <c r="BJ248" s="3"/>
      <c r="BK248" s="3"/>
      <c r="BL248" s="6"/>
      <c r="BM248" s="8"/>
      <c r="BY248" s="9"/>
      <c r="CA248" s="16"/>
      <c r="CB248" s="16"/>
      <c r="CD248" s="3"/>
      <c r="CE248" s="3"/>
      <c r="CF248" s="6"/>
      <c r="CG248" s="8"/>
      <c r="CS248" s="9"/>
      <c r="CU248" s="16"/>
      <c r="CV248" s="16"/>
      <c r="CX248" s="3"/>
      <c r="CY248" s="3"/>
      <c r="CZ248" s="6"/>
      <c r="DA248" s="8"/>
      <c r="DM248" s="9"/>
      <c r="DO248" s="16"/>
      <c r="DP248" s="16"/>
      <c r="DR248" s="3"/>
      <c r="DS248" s="3"/>
      <c r="DT248" s="6"/>
      <c r="DU248" s="8"/>
      <c r="EG248" s="9"/>
      <c r="EI248" s="16"/>
      <c r="EJ248" s="16"/>
      <c r="EL248" s="3"/>
      <c r="EM248" s="3"/>
      <c r="EN248" s="6"/>
      <c r="EO248" s="8"/>
      <c r="FA248" s="9"/>
      <c r="FC248" s="16"/>
      <c r="FD248" s="16"/>
      <c r="FF248" s="3"/>
      <c r="FG248" s="3"/>
      <c r="FH248" s="6"/>
      <c r="FI248" s="8"/>
      <c r="FU248" s="9"/>
      <c r="FW248" s="16"/>
      <c r="FX248" s="16"/>
      <c r="FZ248" s="3"/>
      <c r="GA248" s="3"/>
      <c r="GB248" s="6"/>
      <c r="GC248" s="8"/>
      <c r="GO248" s="9"/>
      <c r="GQ248" s="16"/>
      <c r="GR248" s="16"/>
      <c r="GT248" s="3"/>
      <c r="GU248" s="3"/>
      <c r="GV248" s="6"/>
      <c r="GW248" s="8"/>
      <c r="HI248" s="9"/>
      <c r="HK248" s="16"/>
      <c r="HL248" s="16"/>
      <c r="HN248" s="3"/>
      <c r="HO248" s="3"/>
      <c r="HP248" s="6"/>
      <c r="HQ248" s="8"/>
      <c r="IC248" s="9"/>
      <c r="IE248" s="16"/>
      <c r="IF248" s="16"/>
      <c r="IH248" s="3"/>
      <c r="II248" s="3"/>
      <c r="IJ248" s="6"/>
      <c r="IK248" s="8"/>
      <c r="IW248" s="9"/>
      <c r="IY248" s="16"/>
      <c r="IZ248" s="16"/>
      <c r="JB248" s="3"/>
      <c r="JC248" s="3"/>
      <c r="JD248" s="6"/>
      <c r="JE248" s="8"/>
      <c r="JQ248" s="9"/>
      <c r="JS248" s="16"/>
      <c r="JT248" s="16"/>
      <c r="JV248" s="3"/>
      <c r="JW248" s="3"/>
      <c r="JX248" s="6"/>
      <c r="JY248" s="8"/>
      <c r="KK248" s="9"/>
      <c r="KM248" s="16"/>
      <c r="KN248" s="16"/>
      <c r="KP248" s="3"/>
      <c r="KQ248" s="3"/>
      <c r="KR248" s="6"/>
      <c r="KS248" s="8"/>
      <c r="LE248" s="9"/>
      <c r="LG248" s="16"/>
      <c r="LH248" s="16"/>
      <c r="LJ248" s="3"/>
      <c r="LK248" s="3"/>
      <c r="LL248" s="6"/>
      <c r="LM248" s="8"/>
      <c r="LY248" s="9"/>
      <c r="MA248" s="16"/>
      <c r="MB248" s="16"/>
      <c r="MD248" s="3"/>
      <c r="ME248" s="3"/>
      <c r="MF248" s="6"/>
      <c r="MG248" s="8"/>
      <c r="MS248" s="9"/>
      <c r="MU248" s="16"/>
      <c r="MV248" s="16"/>
      <c r="MX248" s="3"/>
      <c r="MY248" s="3"/>
      <c r="MZ248" s="6"/>
      <c r="NA248" s="8"/>
      <c r="NM248" s="9"/>
      <c r="NO248" s="16"/>
      <c r="NP248" s="16"/>
      <c r="NR248" s="3"/>
      <c r="NS248" s="3"/>
      <c r="NT248" s="6"/>
      <c r="NU248" s="8"/>
      <c r="OG248" s="9"/>
      <c r="OI248" s="16"/>
      <c r="OJ248" s="16"/>
      <c r="OL248" s="3"/>
      <c r="OM248" s="3"/>
      <c r="ON248" s="6"/>
      <c r="OO248" s="8"/>
      <c r="PA248" s="9"/>
      <c r="PC248" s="16"/>
      <c r="PD248" s="16"/>
    </row>
    <row r="249" spans="1:420" ht="244.8" x14ac:dyDescent="0.3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9" t="s">
        <v>8315</v>
      </c>
      <c r="R249" t="s">
        <v>8316</v>
      </c>
      <c r="S249" s="16">
        <v>42088.723692129628</v>
      </c>
      <c r="T249" s="16">
        <v>42115.723692129628</v>
      </c>
      <c r="V249" s="3"/>
      <c r="W249" s="3"/>
      <c r="X249" s="6"/>
      <c r="Y249" s="8"/>
      <c r="AK249" s="9"/>
      <c r="AM249" s="16"/>
      <c r="AN249" s="16"/>
      <c r="AP249" s="3"/>
      <c r="AQ249" s="3"/>
      <c r="AR249" s="6"/>
      <c r="AS249" s="8"/>
      <c r="BE249" s="9"/>
      <c r="BG249" s="16"/>
      <c r="BH249" s="16"/>
      <c r="BJ249" s="3"/>
      <c r="BK249" s="3"/>
      <c r="BL249" s="6"/>
      <c r="BM249" s="8"/>
      <c r="BY249" s="9"/>
      <c r="CA249" s="16"/>
      <c r="CB249" s="16"/>
      <c r="CD249" s="3"/>
      <c r="CE249" s="3"/>
      <c r="CF249" s="6"/>
      <c r="CG249" s="8"/>
      <c r="CS249" s="9"/>
      <c r="CU249" s="16"/>
      <c r="CV249" s="16"/>
      <c r="CX249" s="3"/>
      <c r="CY249" s="3"/>
      <c r="CZ249" s="6"/>
      <c r="DA249" s="8"/>
      <c r="DM249" s="9"/>
      <c r="DO249" s="16"/>
      <c r="DP249" s="16"/>
      <c r="DR249" s="3"/>
      <c r="DS249" s="3"/>
      <c r="DT249" s="6"/>
      <c r="DU249" s="8"/>
      <c r="EG249" s="9"/>
      <c r="EI249" s="16"/>
      <c r="EJ249" s="16"/>
      <c r="EL249" s="3"/>
      <c r="EM249" s="3"/>
      <c r="EN249" s="6"/>
      <c r="EO249" s="8"/>
      <c r="FA249" s="9"/>
      <c r="FC249" s="16"/>
      <c r="FD249" s="16"/>
      <c r="FF249" s="3"/>
      <c r="FG249" s="3"/>
      <c r="FH249" s="6"/>
      <c r="FI249" s="8"/>
      <c r="FU249" s="9"/>
      <c r="FW249" s="16"/>
      <c r="FX249" s="16"/>
      <c r="FZ249" s="3"/>
      <c r="GA249" s="3"/>
      <c r="GB249" s="6"/>
      <c r="GC249" s="8"/>
      <c r="GO249" s="9"/>
      <c r="GQ249" s="16"/>
      <c r="GR249" s="16"/>
      <c r="GT249" s="3"/>
      <c r="GU249" s="3"/>
      <c r="GV249" s="6"/>
      <c r="GW249" s="8"/>
      <c r="HI249" s="9"/>
      <c r="HK249" s="16"/>
      <c r="HL249" s="16"/>
      <c r="HN249" s="3"/>
      <c r="HO249" s="3"/>
      <c r="HP249" s="6"/>
      <c r="HQ249" s="8"/>
      <c r="IC249" s="9"/>
      <c r="IE249" s="16"/>
      <c r="IF249" s="16"/>
      <c r="IH249" s="3"/>
      <c r="II249" s="3"/>
      <c r="IJ249" s="6"/>
      <c r="IK249" s="8"/>
      <c r="IW249" s="9"/>
      <c r="IY249" s="16"/>
      <c r="IZ249" s="16"/>
      <c r="JB249" s="3"/>
      <c r="JC249" s="3"/>
      <c r="JD249" s="6"/>
      <c r="JE249" s="8"/>
      <c r="JQ249" s="9"/>
      <c r="JS249" s="16"/>
      <c r="JT249" s="16"/>
      <c r="JV249" s="3"/>
      <c r="JW249" s="3"/>
      <c r="JX249" s="6"/>
      <c r="JY249" s="8"/>
      <c r="KK249" s="9"/>
      <c r="KM249" s="16"/>
      <c r="KN249" s="16"/>
      <c r="KP249" s="3"/>
      <c r="KQ249" s="3"/>
      <c r="KR249" s="6"/>
      <c r="KS249" s="8"/>
      <c r="LE249" s="9"/>
      <c r="LG249" s="16"/>
      <c r="LH249" s="16"/>
      <c r="LJ249" s="3"/>
      <c r="LK249" s="3"/>
      <c r="LL249" s="6"/>
      <c r="LM249" s="8"/>
      <c r="LY249" s="9"/>
      <c r="MA249" s="16"/>
      <c r="MB249" s="16"/>
      <c r="MD249" s="3"/>
      <c r="ME249" s="3"/>
      <c r="MF249" s="6"/>
      <c r="MG249" s="8"/>
      <c r="MS249" s="9"/>
      <c r="MU249" s="16"/>
      <c r="MV249" s="16"/>
      <c r="MX249" s="3"/>
      <c r="MY249" s="3"/>
      <c r="MZ249" s="6"/>
      <c r="NA249" s="8"/>
      <c r="NM249" s="9"/>
      <c r="NO249" s="16"/>
      <c r="NP249" s="16"/>
      <c r="NR249" s="3"/>
      <c r="NS249" s="3"/>
      <c r="NT249" s="6"/>
      <c r="NU249" s="8"/>
      <c r="OG249" s="9"/>
      <c r="OI249" s="16"/>
      <c r="OJ249" s="16"/>
      <c r="OL249" s="3"/>
      <c r="OM249" s="3"/>
      <c r="ON249" s="6"/>
      <c r="OO249" s="8"/>
      <c r="PA249" s="9"/>
      <c r="PC249" s="16"/>
      <c r="PD249" s="16"/>
    </row>
    <row r="250" spans="1:420" ht="244.8" x14ac:dyDescent="0.3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9" t="s">
        <v>8315</v>
      </c>
      <c r="R250" t="s">
        <v>8316</v>
      </c>
      <c r="S250" s="16">
        <v>41820.639189814814</v>
      </c>
      <c r="T250" s="16">
        <v>41843.165972222225</v>
      </c>
      <c r="V250" s="3"/>
      <c r="W250" s="3"/>
      <c r="X250" s="6"/>
      <c r="Y250" s="8"/>
      <c r="AK250" s="9"/>
      <c r="AM250" s="16"/>
      <c r="AN250" s="16"/>
      <c r="AP250" s="3"/>
      <c r="AQ250" s="3"/>
      <c r="AR250" s="6"/>
      <c r="AS250" s="8"/>
      <c r="BE250" s="9"/>
      <c r="BG250" s="16"/>
      <c r="BH250" s="16"/>
      <c r="BJ250" s="3"/>
      <c r="BK250" s="3"/>
      <c r="BL250" s="6"/>
      <c r="BM250" s="8"/>
      <c r="BY250" s="9"/>
      <c r="CA250" s="16"/>
      <c r="CB250" s="16"/>
      <c r="CD250" s="3"/>
      <c r="CE250" s="3"/>
      <c r="CF250" s="6"/>
      <c r="CG250" s="8"/>
      <c r="CS250" s="9"/>
      <c r="CU250" s="16"/>
      <c r="CV250" s="16"/>
      <c r="CX250" s="3"/>
      <c r="CY250" s="3"/>
      <c r="CZ250" s="6"/>
      <c r="DA250" s="8"/>
      <c r="DM250" s="9"/>
      <c r="DO250" s="16"/>
      <c r="DP250" s="16"/>
      <c r="DR250" s="3"/>
      <c r="DS250" s="3"/>
      <c r="DT250" s="6"/>
      <c r="DU250" s="8"/>
      <c r="EG250" s="9"/>
      <c r="EI250" s="16"/>
      <c r="EJ250" s="16"/>
      <c r="EL250" s="3"/>
      <c r="EM250" s="3"/>
      <c r="EN250" s="6"/>
      <c r="EO250" s="8"/>
      <c r="FA250" s="9"/>
      <c r="FC250" s="16"/>
      <c r="FD250" s="16"/>
      <c r="FF250" s="3"/>
      <c r="FG250" s="3"/>
      <c r="FH250" s="6"/>
      <c r="FI250" s="8"/>
      <c r="FU250" s="9"/>
      <c r="FW250" s="16"/>
      <c r="FX250" s="16"/>
      <c r="FZ250" s="3"/>
      <c r="GA250" s="3"/>
      <c r="GB250" s="6"/>
      <c r="GC250" s="8"/>
      <c r="GO250" s="9"/>
      <c r="GQ250" s="16"/>
      <c r="GR250" s="16"/>
      <c r="GT250" s="3"/>
      <c r="GU250" s="3"/>
      <c r="GV250" s="6"/>
      <c r="GW250" s="8"/>
      <c r="HI250" s="9"/>
      <c r="HK250" s="16"/>
      <c r="HL250" s="16"/>
      <c r="HN250" s="3"/>
      <c r="HO250" s="3"/>
      <c r="HP250" s="6"/>
      <c r="HQ250" s="8"/>
      <c r="IC250" s="9"/>
      <c r="IE250" s="16"/>
      <c r="IF250" s="16"/>
      <c r="IH250" s="3"/>
      <c r="II250" s="3"/>
      <c r="IJ250" s="6"/>
      <c r="IK250" s="8"/>
      <c r="IW250" s="9"/>
      <c r="IY250" s="16"/>
      <c r="IZ250" s="16"/>
      <c r="JB250" s="3"/>
      <c r="JC250" s="3"/>
      <c r="JD250" s="6"/>
      <c r="JE250" s="8"/>
      <c r="JQ250" s="9"/>
      <c r="JS250" s="16"/>
      <c r="JT250" s="16"/>
      <c r="JV250" s="3"/>
      <c r="JW250" s="3"/>
      <c r="JX250" s="6"/>
      <c r="JY250" s="8"/>
      <c r="KK250" s="9"/>
      <c r="KM250" s="16"/>
      <c r="KN250" s="16"/>
      <c r="KP250" s="3"/>
      <c r="KQ250" s="3"/>
      <c r="KR250" s="6"/>
      <c r="KS250" s="8"/>
      <c r="LE250" s="9"/>
      <c r="LG250" s="16"/>
      <c r="LH250" s="16"/>
      <c r="LJ250" s="3"/>
      <c r="LK250" s="3"/>
      <c r="LL250" s="6"/>
      <c r="LM250" s="8"/>
      <c r="LY250" s="9"/>
      <c r="MA250" s="16"/>
      <c r="MB250" s="16"/>
      <c r="MD250" s="3"/>
      <c r="ME250" s="3"/>
      <c r="MF250" s="6"/>
      <c r="MG250" s="8"/>
      <c r="MS250" s="9"/>
      <c r="MU250" s="16"/>
      <c r="MV250" s="16"/>
      <c r="MX250" s="3"/>
      <c r="MY250" s="3"/>
      <c r="MZ250" s="6"/>
      <c r="NA250" s="8"/>
      <c r="NM250" s="9"/>
      <c r="NO250" s="16"/>
      <c r="NP250" s="16"/>
      <c r="NR250" s="3"/>
      <c r="NS250" s="3"/>
      <c r="NT250" s="6"/>
      <c r="NU250" s="8"/>
      <c r="OG250" s="9"/>
      <c r="OI250" s="16"/>
      <c r="OJ250" s="16"/>
      <c r="OL250" s="3"/>
      <c r="OM250" s="3"/>
      <c r="ON250" s="6"/>
      <c r="OO250" s="8"/>
      <c r="PA250" s="9"/>
      <c r="PC250" s="16"/>
      <c r="PD250" s="16"/>
    </row>
    <row r="251" spans="1:420" ht="288" x14ac:dyDescent="0.3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9" t="s">
        <v>8315</v>
      </c>
      <c r="R251" t="s">
        <v>8316</v>
      </c>
      <c r="S251" s="16">
        <v>42626.7503125</v>
      </c>
      <c r="T251" s="16">
        <v>42656.7503125</v>
      </c>
      <c r="V251" s="3"/>
      <c r="W251" s="3"/>
      <c r="X251" s="6"/>
      <c r="Y251" s="8"/>
      <c r="AK251" s="9"/>
      <c r="AM251" s="16"/>
      <c r="AN251" s="16"/>
      <c r="AP251" s="3"/>
      <c r="AQ251" s="3"/>
      <c r="AR251" s="6"/>
      <c r="AS251" s="8"/>
      <c r="BE251" s="9"/>
      <c r="BG251" s="16"/>
      <c r="BH251" s="16"/>
      <c r="BJ251" s="3"/>
      <c r="BK251" s="3"/>
      <c r="BL251" s="6"/>
      <c r="BM251" s="8"/>
      <c r="BY251" s="9"/>
      <c r="CA251" s="16"/>
      <c r="CB251" s="16"/>
      <c r="CD251" s="3"/>
      <c r="CE251" s="3"/>
      <c r="CF251" s="6"/>
      <c r="CG251" s="8"/>
      <c r="CS251" s="9"/>
      <c r="CU251" s="16"/>
      <c r="CV251" s="16"/>
      <c r="CX251" s="3"/>
      <c r="CY251" s="3"/>
      <c r="CZ251" s="6"/>
      <c r="DA251" s="8"/>
      <c r="DM251" s="9"/>
      <c r="DO251" s="16"/>
      <c r="DP251" s="16"/>
      <c r="DR251" s="3"/>
      <c r="DS251" s="3"/>
      <c r="DT251" s="6"/>
      <c r="DU251" s="8"/>
      <c r="EG251" s="9"/>
      <c r="EI251" s="16"/>
      <c r="EJ251" s="16"/>
      <c r="EL251" s="3"/>
      <c r="EM251" s="3"/>
      <c r="EN251" s="6"/>
      <c r="EO251" s="8"/>
      <c r="FA251" s="9"/>
      <c r="FC251" s="16"/>
      <c r="FD251" s="16"/>
      <c r="FF251" s="3"/>
      <c r="FG251" s="3"/>
      <c r="FH251" s="6"/>
      <c r="FI251" s="8"/>
      <c r="FU251" s="9"/>
      <c r="FW251" s="16"/>
      <c r="FX251" s="16"/>
      <c r="FZ251" s="3"/>
      <c r="GA251" s="3"/>
      <c r="GB251" s="6"/>
      <c r="GC251" s="8"/>
      <c r="GO251" s="9"/>
      <c r="GQ251" s="16"/>
      <c r="GR251" s="16"/>
      <c r="GT251" s="3"/>
      <c r="GU251" s="3"/>
      <c r="GV251" s="6"/>
      <c r="GW251" s="8"/>
      <c r="HI251" s="9"/>
      <c r="HK251" s="16"/>
      <c r="HL251" s="16"/>
      <c r="HN251" s="3"/>
      <c r="HO251" s="3"/>
      <c r="HP251" s="6"/>
      <c r="HQ251" s="8"/>
      <c r="IC251" s="9"/>
      <c r="IE251" s="16"/>
      <c r="IF251" s="16"/>
      <c r="IH251" s="3"/>
      <c r="II251" s="3"/>
      <c r="IJ251" s="6"/>
      <c r="IK251" s="8"/>
      <c r="IW251" s="9"/>
      <c r="IY251" s="16"/>
      <c r="IZ251" s="16"/>
      <c r="JB251" s="3"/>
      <c r="JC251" s="3"/>
      <c r="JD251" s="6"/>
      <c r="JE251" s="8"/>
      <c r="JQ251" s="9"/>
      <c r="JS251" s="16"/>
      <c r="JT251" s="16"/>
      <c r="JV251" s="3"/>
      <c r="JW251" s="3"/>
      <c r="JX251" s="6"/>
      <c r="JY251" s="8"/>
      <c r="KK251" s="9"/>
      <c r="KM251" s="16"/>
      <c r="KN251" s="16"/>
      <c r="KP251" s="3"/>
      <c r="KQ251" s="3"/>
      <c r="KR251" s="6"/>
      <c r="KS251" s="8"/>
      <c r="LE251" s="9"/>
      <c r="LG251" s="16"/>
      <c r="LH251" s="16"/>
      <c r="LJ251" s="3"/>
      <c r="LK251" s="3"/>
      <c r="LL251" s="6"/>
      <c r="LM251" s="8"/>
      <c r="LY251" s="9"/>
      <c r="MA251" s="16"/>
      <c r="MB251" s="16"/>
      <c r="MD251" s="3"/>
      <c r="ME251" s="3"/>
      <c r="MF251" s="6"/>
      <c r="MG251" s="8"/>
      <c r="MS251" s="9"/>
      <c r="MU251" s="16"/>
      <c r="MV251" s="16"/>
      <c r="MX251" s="3"/>
      <c r="MY251" s="3"/>
      <c r="MZ251" s="6"/>
      <c r="NA251" s="8"/>
      <c r="NM251" s="9"/>
      <c r="NO251" s="16"/>
      <c r="NP251" s="16"/>
      <c r="NR251" s="3"/>
      <c r="NS251" s="3"/>
      <c r="NT251" s="6"/>
      <c r="NU251" s="8"/>
      <c r="OG251" s="9"/>
      <c r="OI251" s="16"/>
      <c r="OJ251" s="16"/>
      <c r="OL251" s="3"/>
      <c r="OM251" s="3"/>
      <c r="ON251" s="6"/>
      <c r="OO251" s="8"/>
      <c r="PA251" s="9"/>
      <c r="PC251" s="16"/>
      <c r="PD251" s="16"/>
    </row>
    <row r="252" spans="1:420" ht="244.8" x14ac:dyDescent="0.3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9" t="s">
        <v>8315</v>
      </c>
      <c r="R252" t="s">
        <v>8316</v>
      </c>
      <c r="S252" s="16">
        <v>41821.205636574072</v>
      </c>
      <c r="T252" s="16">
        <v>41852.290972222225</v>
      </c>
      <c r="V252" s="3"/>
      <c r="W252" s="3"/>
      <c r="X252" s="6"/>
      <c r="Y252" s="8"/>
      <c r="AK252" s="9"/>
      <c r="AM252" s="16"/>
      <c r="AN252" s="16"/>
      <c r="AP252" s="3"/>
      <c r="AQ252" s="3"/>
      <c r="AR252" s="6"/>
      <c r="AS252" s="8"/>
      <c r="BE252" s="9"/>
      <c r="BG252" s="16"/>
      <c r="BH252" s="16"/>
      <c r="BJ252" s="3"/>
      <c r="BK252" s="3"/>
      <c r="BL252" s="6"/>
      <c r="BM252" s="8"/>
      <c r="BY252" s="9"/>
      <c r="CA252" s="16"/>
      <c r="CB252" s="16"/>
      <c r="CD252" s="3"/>
      <c r="CE252" s="3"/>
      <c r="CF252" s="6"/>
      <c r="CG252" s="8"/>
      <c r="CS252" s="9"/>
      <c r="CU252" s="16"/>
      <c r="CV252" s="16"/>
      <c r="CX252" s="3"/>
      <c r="CY252" s="3"/>
      <c r="CZ252" s="6"/>
      <c r="DA252" s="8"/>
      <c r="DM252" s="9"/>
      <c r="DO252" s="16"/>
      <c r="DP252" s="16"/>
      <c r="DR252" s="3"/>
      <c r="DS252" s="3"/>
      <c r="DT252" s="6"/>
      <c r="DU252" s="8"/>
      <c r="EG252" s="9"/>
      <c r="EI252" s="16"/>
      <c r="EJ252" s="16"/>
      <c r="EL252" s="3"/>
      <c r="EM252" s="3"/>
      <c r="EN252" s="6"/>
      <c r="EO252" s="8"/>
      <c r="FA252" s="9"/>
      <c r="FC252" s="16"/>
      <c r="FD252" s="16"/>
      <c r="FF252" s="3"/>
      <c r="FG252" s="3"/>
      <c r="FH252" s="6"/>
      <c r="FI252" s="8"/>
      <c r="FU252" s="9"/>
      <c r="FW252" s="16"/>
      <c r="FX252" s="16"/>
      <c r="FZ252" s="3"/>
      <c r="GA252" s="3"/>
      <c r="GB252" s="6"/>
      <c r="GC252" s="8"/>
      <c r="GO252" s="9"/>
      <c r="GQ252" s="16"/>
      <c r="GR252" s="16"/>
      <c r="GT252" s="3"/>
      <c r="GU252" s="3"/>
      <c r="GV252" s="6"/>
      <c r="GW252" s="8"/>
      <c r="HI252" s="9"/>
      <c r="HK252" s="16"/>
      <c r="HL252" s="16"/>
      <c r="HN252" s="3"/>
      <c r="HO252" s="3"/>
      <c r="HP252" s="6"/>
      <c r="HQ252" s="8"/>
      <c r="IC252" s="9"/>
      <c r="IE252" s="16"/>
      <c r="IF252" s="16"/>
      <c r="IH252" s="3"/>
      <c r="II252" s="3"/>
      <c r="IJ252" s="6"/>
      <c r="IK252" s="8"/>
      <c r="IW252" s="9"/>
      <c r="IY252" s="16"/>
      <c r="IZ252" s="16"/>
      <c r="JB252" s="3"/>
      <c r="JC252" s="3"/>
      <c r="JD252" s="6"/>
      <c r="JE252" s="8"/>
      <c r="JQ252" s="9"/>
      <c r="JS252" s="16"/>
      <c r="JT252" s="16"/>
      <c r="JV252" s="3"/>
      <c r="JW252" s="3"/>
      <c r="JX252" s="6"/>
      <c r="JY252" s="8"/>
      <c r="KK252" s="9"/>
      <c r="KM252" s="16"/>
      <c r="KN252" s="16"/>
      <c r="KP252" s="3"/>
      <c r="KQ252" s="3"/>
      <c r="KR252" s="6"/>
      <c r="KS252" s="8"/>
      <c r="LE252" s="9"/>
      <c r="LG252" s="16"/>
      <c r="LH252" s="16"/>
      <c r="LJ252" s="3"/>
      <c r="LK252" s="3"/>
      <c r="LL252" s="6"/>
      <c r="LM252" s="8"/>
      <c r="LY252" s="9"/>
      <c r="MA252" s="16"/>
      <c r="MB252" s="16"/>
      <c r="MD252" s="3"/>
      <c r="ME252" s="3"/>
      <c r="MF252" s="6"/>
      <c r="MG252" s="8"/>
      <c r="MS252" s="9"/>
      <c r="MU252" s="16"/>
      <c r="MV252" s="16"/>
      <c r="MX252" s="3"/>
      <c r="MY252" s="3"/>
      <c r="MZ252" s="6"/>
      <c r="NA252" s="8"/>
      <c r="NM252" s="9"/>
      <c r="NO252" s="16"/>
      <c r="NP252" s="16"/>
      <c r="NR252" s="3"/>
      <c r="NS252" s="3"/>
      <c r="NT252" s="6"/>
      <c r="NU252" s="8"/>
      <c r="OG252" s="9"/>
      <c r="OI252" s="16"/>
      <c r="OJ252" s="16"/>
      <c r="OL252" s="3"/>
      <c r="OM252" s="3"/>
      <c r="ON252" s="6"/>
      <c r="OO252" s="8"/>
      <c r="PA252" s="9"/>
      <c r="PC252" s="16"/>
      <c r="PD252" s="16"/>
    </row>
    <row r="253" spans="1:420" ht="144" x14ac:dyDescent="0.3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9" t="s">
        <v>8315</v>
      </c>
      <c r="R253" t="s">
        <v>8316</v>
      </c>
      <c r="S253" s="16">
        <v>42016.706678240742</v>
      </c>
      <c r="T253" s="16">
        <v>42047.249305555553</v>
      </c>
      <c r="V253" s="3"/>
      <c r="W253" s="3"/>
      <c r="X253" s="6"/>
      <c r="Y253" s="8"/>
      <c r="AK253" s="9"/>
      <c r="AM253" s="16"/>
      <c r="AN253" s="16"/>
      <c r="AP253" s="3"/>
      <c r="AQ253" s="3"/>
      <c r="AR253" s="6"/>
      <c r="AS253" s="8"/>
      <c r="BE253" s="9"/>
      <c r="BG253" s="16"/>
      <c r="BH253" s="16"/>
      <c r="BJ253" s="3"/>
      <c r="BK253" s="3"/>
      <c r="BL253" s="6"/>
      <c r="BM253" s="8"/>
      <c r="BY253" s="9"/>
      <c r="CA253" s="16"/>
      <c r="CB253" s="16"/>
      <c r="CD253" s="3"/>
      <c r="CE253" s="3"/>
      <c r="CF253" s="6"/>
      <c r="CG253" s="8"/>
      <c r="CS253" s="9"/>
      <c r="CU253" s="16"/>
      <c r="CV253" s="16"/>
      <c r="CX253" s="3"/>
      <c r="CY253" s="3"/>
      <c r="CZ253" s="6"/>
      <c r="DA253" s="8"/>
      <c r="DM253" s="9"/>
      <c r="DO253" s="16"/>
      <c r="DP253" s="16"/>
      <c r="DR253" s="3"/>
      <c r="DS253" s="3"/>
      <c r="DT253" s="6"/>
      <c r="DU253" s="8"/>
      <c r="EG253" s="9"/>
      <c r="EI253" s="16"/>
      <c r="EJ253" s="16"/>
      <c r="EL253" s="3"/>
      <c r="EM253" s="3"/>
      <c r="EN253" s="6"/>
      <c r="EO253" s="8"/>
      <c r="FA253" s="9"/>
      <c r="FC253" s="16"/>
      <c r="FD253" s="16"/>
      <c r="FF253" s="3"/>
      <c r="FG253" s="3"/>
      <c r="FH253" s="6"/>
      <c r="FI253" s="8"/>
      <c r="FU253" s="9"/>
      <c r="FW253" s="16"/>
      <c r="FX253" s="16"/>
      <c r="FZ253" s="3"/>
      <c r="GA253" s="3"/>
      <c r="GB253" s="6"/>
      <c r="GC253" s="8"/>
      <c r="GO253" s="9"/>
      <c r="GQ253" s="16"/>
      <c r="GR253" s="16"/>
      <c r="GT253" s="3"/>
      <c r="GU253" s="3"/>
      <c r="GV253" s="6"/>
      <c r="GW253" s="8"/>
      <c r="HI253" s="9"/>
      <c r="HK253" s="16"/>
      <c r="HL253" s="16"/>
      <c r="HN253" s="3"/>
      <c r="HO253" s="3"/>
      <c r="HP253" s="6"/>
      <c r="HQ253" s="8"/>
      <c r="IC253" s="9"/>
      <c r="IE253" s="16"/>
      <c r="IF253" s="16"/>
      <c r="IH253" s="3"/>
      <c r="II253" s="3"/>
      <c r="IJ253" s="6"/>
      <c r="IK253" s="8"/>
      <c r="IW253" s="9"/>
      <c r="IY253" s="16"/>
      <c r="IZ253" s="16"/>
      <c r="JB253" s="3"/>
      <c r="JC253" s="3"/>
      <c r="JD253" s="6"/>
      <c r="JE253" s="8"/>
      <c r="JQ253" s="9"/>
      <c r="JS253" s="16"/>
      <c r="JT253" s="16"/>
      <c r="JV253" s="3"/>
      <c r="JW253" s="3"/>
      <c r="JX253" s="6"/>
      <c r="JY253" s="8"/>
      <c r="KK253" s="9"/>
      <c r="KM253" s="16"/>
      <c r="KN253" s="16"/>
      <c r="KP253" s="3"/>
      <c r="KQ253" s="3"/>
      <c r="KR253" s="6"/>
      <c r="KS253" s="8"/>
      <c r="LE253" s="9"/>
      <c r="LG253" s="16"/>
      <c r="LH253" s="16"/>
      <c r="LJ253" s="3"/>
      <c r="LK253" s="3"/>
      <c r="LL253" s="6"/>
      <c r="LM253" s="8"/>
      <c r="LY253" s="9"/>
      <c r="MA253" s="16"/>
      <c r="MB253" s="16"/>
      <c r="MD253" s="3"/>
      <c r="ME253" s="3"/>
      <c r="MF253" s="6"/>
      <c r="MG253" s="8"/>
      <c r="MS253" s="9"/>
      <c r="MU253" s="16"/>
      <c r="MV253" s="16"/>
      <c r="MX253" s="3"/>
      <c r="MY253" s="3"/>
      <c r="MZ253" s="6"/>
      <c r="NA253" s="8"/>
      <c r="NM253" s="9"/>
      <c r="NO253" s="16"/>
      <c r="NP253" s="16"/>
      <c r="NR253" s="3"/>
      <c r="NS253" s="3"/>
      <c r="NT253" s="6"/>
      <c r="NU253" s="8"/>
      <c r="OG253" s="9"/>
      <c r="OI253" s="16"/>
      <c r="OJ253" s="16"/>
      <c r="OL253" s="3"/>
      <c r="OM253" s="3"/>
      <c r="ON253" s="6"/>
      <c r="OO253" s="8"/>
      <c r="PA253" s="9"/>
      <c r="PC253" s="16"/>
      <c r="PD253" s="16"/>
    </row>
    <row r="254" spans="1:420" ht="244.8" x14ac:dyDescent="0.3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9" t="s">
        <v>8315</v>
      </c>
      <c r="R254" t="s">
        <v>8316</v>
      </c>
      <c r="S254" s="16">
        <v>42011.202581018515</v>
      </c>
      <c r="T254" s="16">
        <v>42038.185416666667</v>
      </c>
      <c r="V254" s="3"/>
      <c r="W254" s="3"/>
      <c r="X254" s="6"/>
      <c r="Y254" s="8"/>
      <c r="AK254" s="9"/>
      <c r="AM254" s="16"/>
      <c r="AN254" s="16"/>
      <c r="AP254" s="3"/>
      <c r="AQ254" s="3"/>
      <c r="AR254" s="6"/>
      <c r="AS254" s="8"/>
      <c r="BE254" s="9"/>
      <c r="BG254" s="16"/>
      <c r="BH254" s="16"/>
      <c r="BJ254" s="3"/>
      <c r="BK254" s="3"/>
      <c r="BL254" s="6"/>
      <c r="BM254" s="8"/>
      <c r="BY254" s="9"/>
      <c r="CA254" s="16"/>
      <c r="CB254" s="16"/>
      <c r="CD254" s="3"/>
      <c r="CE254" s="3"/>
      <c r="CF254" s="6"/>
      <c r="CG254" s="8"/>
      <c r="CS254" s="9"/>
      <c r="CU254" s="16"/>
      <c r="CV254" s="16"/>
      <c r="CX254" s="3"/>
      <c r="CY254" s="3"/>
      <c r="CZ254" s="6"/>
      <c r="DA254" s="8"/>
      <c r="DM254" s="9"/>
      <c r="DO254" s="16"/>
      <c r="DP254" s="16"/>
      <c r="DR254" s="3"/>
      <c r="DS254" s="3"/>
      <c r="DT254" s="6"/>
      <c r="DU254" s="8"/>
      <c r="EG254" s="9"/>
      <c r="EI254" s="16"/>
      <c r="EJ254" s="16"/>
      <c r="EL254" s="3"/>
      <c r="EM254" s="3"/>
      <c r="EN254" s="6"/>
      <c r="EO254" s="8"/>
      <c r="FA254" s="9"/>
      <c r="FC254" s="16"/>
      <c r="FD254" s="16"/>
      <c r="FF254" s="3"/>
      <c r="FG254" s="3"/>
      <c r="FH254" s="6"/>
      <c r="FI254" s="8"/>
      <c r="FU254" s="9"/>
      <c r="FW254" s="16"/>
      <c r="FX254" s="16"/>
      <c r="FZ254" s="3"/>
      <c r="GA254" s="3"/>
      <c r="GB254" s="6"/>
      <c r="GC254" s="8"/>
      <c r="GO254" s="9"/>
      <c r="GQ254" s="16"/>
      <c r="GR254" s="16"/>
      <c r="GT254" s="3"/>
      <c r="GU254" s="3"/>
      <c r="GV254" s="6"/>
      <c r="GW254" s="8"/>
      <c r="HI254" s="9"/>
      <c r="HK254" s="16"/>
      <c r="HL254" s="16"/>
      <c r="HN254" s="3"/>
      <c r="HO254" s="3"/>
      <c r="HP254" s="6"/>
      <c r="HQ254" s="8"/>
      <c r="IC254" s="9"/>
      <c r="IE254" s="16"/>
      <c r="IF254" s="16"/>
      <c r="IH254" s="3"/>
      <c r="II254" s="3"/>
      <c r="IJ254" s="6"/>
      <c r="IK254" s="8"/>
      <c r="IW254" s="9"/>
      <c r="IY254" s="16"/>
      <c r="IZ254" s="16"/>
      <c r="JB254" s="3"/>
      <c r="JC254" s="3"/>
      <c r="JD254" s="6"/>
      <c r="JE254" s="8"/>
      <c r="JQ254" s="9"/>
      <c r="JS254" s="16"/>
      <c r="JT254" s="16"/>
      <c r="JV254" s="3"/>
      <c r="JW254" s="3"/>
      <c r="JX254" s="6"/>
      <c r="JY254" s="8"/>
      <c r="KK254" s="9"/>
      <c r="KM254" s="16"/>
      <c r="KN254" s="16"/>
      <c r="KP254" s="3"/>
      <c r="KQ254" s="3"/>
      <c r="KR254" s="6"/>
      <c r="KS254" s="8"/>
      <c r="LE254" s="9"/>
      <c r="LG254" s="16"/>
      <c r="LH254" s="16"/>
      <c r="LJ254" s="3"/>
      <c r="LK254" s="3"/>
      <c r="LL254" s="6"/>
      <c r="LM254" s="8"/>
      <c r="LY254" s="9"/>
      <c r="MA254" s="16"/>
      <c r="MB254" s="16"/>
      <c r="MD254" s="3"/>
      <c r="ME254" s="3"/>
      <c r="MF254" s="6"/>
      <c r="MG254" s="8"/>
      <c r="MS254" s="9"/>
      <c r="MU254" s="16"/>
      <c r="MV254" s="16"/>
      <c r="MX254" s="3"/>
      <c r="MY254" s="3"/>
      <c r="MZ254" s="6"/>
      <c r="NA254" s="8"/>
      <c r="NM254" s="9"/>
      <c r="NO254" s="16"/>
      <c r="NP254" s="16"/>
      <c r="NR254" s="3"/>
      <c r="NS254" s="3"/>
      <c r="NT254" s="6"/>
      <c r="NU254" s="8"/>
      <c r="OG254" s="9"/>
      <c r="OI254" s="16"/>
      <c r="OJ254" s="16"/>
      <c r="OL254" s="3"/>
      <c r="OM254" s="3"/>
      <c r="ON254" s="6"/>
      <c r="OO254" s="8"/>
      <c r="PA254" s="9"/>
      <c r="PC254" s="16"/>
      <c r="PD254" s="16"/>
    </row>
    <row r="255" spans="1:420" ht="259.2" x14ac:dyDescent="0.3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9" t="s">
        <v>8315</v>
      </c>
      <c r="R255" t="s">
        <v>8316</v>
      </c>
      <c r="S255" s="16">
        <v>42643.632858796293</v>
      </c>
      <c r="T255" s="16">
        <v>42672.125</v>
      </c>
      <c r="V255" s="3"/>
      <c r="W255" s="3"/>
      <c r="X255" s="6"/>
      <c r="Y255" s="8"/>
      <c r="AK255" s="9"/>
      <c r="AM255" s="16"/>
      <c r="AN255" s="16"/>
      <c r="AP255" s="3"/>
      <c r="AQ255" s="3"/>
      <c r="AR255" s="6"/>
      <c r="AS255" s="8"/>
      <c r="BE255" s="9"/>
      <c r="BG255" s="16"/>
      <c r="BH255" s="16"/>
      <c r="BJ255" s="3"/>
      <c r="BK255" s="3"/>
      <c r="BL255" s="6"/>
      <c r="BM255" s="8"/>
      <c r="BY255" s="9"/>
      <c r="CA255" s="16"/>
      <c r="CB255" s="16"/>
      <c r="CD255" s="3"/>
      <c r="CE255" s="3"/>
      <c r="CF255" s="6"/>
      <c r="CG255" s="8"/>
      <c r="CS255" s="9"/>
      <c r="CU255" s="16"/>
      <c r="CV255" s="16"/>
      <c r="CX255" s="3"/>
      <c r="CY255" s="3"/>
      <c r="CZ255" s="6"/>
      <c r="DA255" s="8"/>
      <c r="DM255" s="9"/>
      <c r="DO255" s="16"/>
      <c r="DP255" s="16"/>
      <c r="DR255" s="3"/>
      <c r="DS255" s="3"/>
      <c r="DT255" s="6"/>
      <c r="DU255" s="8"/>
      <c r="EG255" s="9"/>
      <c r="EI255" s="16"/>
      <c r="EJ255" s="16"/>
      <c r="EL255" s="3"/>
      <c r="EM255" s="3"/>
      <c r="EN255" s="6"/>
      <c r="EO255" s="8"/>
      <c r="FA255" s="9"/>
      <c r="FC255" s="16"/>
      <c r="FD255" s="16"/>
      <c r="FF255" s="3"/>
      <c r="FG255" s="3"/>
      <c r="FH255" s="6"/>
      <c r="FI255" s="8"/>
      <c r="FU255" s="9"/>
      <c r="FW255" s="16"/>
      <c r="FX255" s="16"/>
      <c r="FZ255" s="3"/>
      <c r="GA255" s="3"/>
      <c r="GB255" s="6"/>
      <c r="GC255" s="8"/>
      <c r="GO255" s="9"/>
      <c r="GQ255" s="16"/>
      <c r="GR255" s="16"/>
      <c r="GT255" s="3"/>
      <c r="GU255" s="3"/>
      <c r="GV255" s="6"/>
      <c r="GW255" s="8"/>
      <c r="HI255" s="9"/>
      <c r="HK255" s="16"/>
      <c r="HL255" s="16"/>
      <c r="HN255" s="3"/>
      <c r="HO255" s="3"/>
      <c r="HP255" s="6"/>
      <c r="HQ255" s="8"/>
      <c r="IC255" s="9"/>
      <c r="IE255" s="16"/>
      <c r="IF255" s="16"/>
      <c r="IH255" s="3"/>
      <c r="II255" s="3"/>
      <c r="IJ255" s="6"/>
      <c r="IK255" s="8"/>
      <c r="IW255" s="9"/>
      <c r="IY255" s="16"/>
      <c r="IZ255" s="16"/>
      <c r="JB255" s="3"/>
      <c r="JC255" s="3"/>
      <c r="JD255" s="6"/>
      <c r="JE255" s="8"/>
      <c r="JQ255" s="9"/>
      <c r="JS255" s="16"/>
      <c r="JT255" s="16"/>
      <c r="JV255" s="3"/>
      <c r="JW255" s="3"/>
      <c r="JX255" s="6"/>
      <c r="JY255" s="8"/>
      <c r="KK255" s="9"/>
      <c r="KM255" s="16"/>
      <c r="KN255" s="16"/>
      <c r="KP255" s="3"/>
      <c r="KQ255" s="3"/>
      <c r="KR255" s="6"/>
      <c r="KS255" s="8"/>
      <c r="LE255" s="9"/>
      <c r="LG255" s="16"/>
      <c r="LH255" s="16"/>
      <c r="LJ255" s="3"/>
      <c r="LK255" s="3"/>
      <c r="LL255" s="6"/>
      <c r="LM255" s="8"/>
      <c r="LY255" s="9"/>
      <c r="MA255" s="16"/>
      <c r="MB255" s="16"/>
      <c r="MD255" s="3"/>
      <c r="ME255" s="3"/>
      <c r="MF255" s="6"/>
      <c r="MG255" s="8"/>
      <c r="MS255" s="9"/>
      <c r="MU255" s="16"/>
      <c r="MV255" s="16"/>
      <c r="MX255" s="3"/>
      <c r="MY255" s="3"/>
      <c r="MZ255" s="6"/>
      <c r="NA255" s="8"/>
      <c r="NM255" s="9"/>
      <c r="NO255" s="16"/>
      <c r="NP255" s="16"/>
      <c r="NR255" s="3"/>
      <c r="NS255" s="3"/>
      <c r="NT255" s="6"/>
      <c r="NU255" s="8"/>
      <c r="OG255" s="9"/>
      <c r="OI255" s="16"/>
      <c r="OJ255" s="16"/>
      <c r="OL255" s="3"/>
      <c r="OM255" s="3"/>
      <c r="ON255" s="6"/>
      <c r="OO255" s="8"/>
      <c r="PA255" s="9"/>
      <c r="PC255" s="16"/>
      <c r="PD255" s="16"/>
    </row>
    <row r="256" spans="1:420" ht="201.6" x14ac:dyDescent="0.3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9" t="s">
        <v>8315</v>
      </c>
      <c r="R256" t="s">
        <v>8316</v>
      </c>
      <c r="S256" s="16">
        <v>42179.898472222223</v>
      </c>
      <c r="T256" s="16">
        <v>42195.75</v>
      </c>
      <c r="V256" s="3"/>
      <c r="W256" s="3"/>
      <c r="X256" s="6"/>
      <c r="Y256" s="8"/>
      <c r="AK256" s="9"/>
      <c r="AM256" s="16"/>
      <c r="AN256" s="16"/>
      <c r="AP256" s="3"/>
      <c r="AQ256" s="3"/>
      <c r="AR256" s="6"/>
      <c r="AS256" s="8"/>
      <c r="BE256" s="9"/>
      <c r="BG256" s="16"/>
      <c r="BH256" s="16"/>
      <c r="BJ256" s="3"/>
      <c r="BK256" s="3"/>
      <c r="BL256" s="6"/>
      <c r="BM256" s="8"/>
      <c r="BY256" s="9"/>
      <c r="CA256" s="16"/>
      <c r="CB256" s="16"/>
      <c r="CD256" s="3"/>
      <c r="CE256" s="3"/>
      <c r="CF256" s="6"/>
      <c r="CG256" s="8"/>
      <c r="CS256" s="9"/>
      <c r="CU256" s="16"/>
      <c r="CV256" s="16"/>
      <c r="CX256" s="3"/>
      <c r="CY256" s="3"/>
      <c r="CZ256" s="6"/>
      <c r="DA256" s="8"/>
      <c r="DM256" s="9"/>
      <c r="DO256" s="16"/>
      <c r="DP256" s="16"/>
      <c r="DR256" s="3"/>
      <c r="DS256" s="3"/>
      <c r="DT256" s="6"/>
      <c r="DU256" s="8"/>
      <c r="EG256" s="9"/>
      <c r="EI256" s="16"/>
      <c r="EJ256" s="16"/>
      <c r="EL256" s="3"/>
      <c r="EM256" s="3"/>
      <c r="EN256" s="6"/>
      <c r="EO256" s="8"/>
      <c r="FA256" s="9"/>
      <c r="FC256" s="16"/>
      <c r="FD256" s="16"/>
      <c r="FF256" s="3"/>
      <c r="FG256" s="3"/>
      <c r="FH256" s="6"/>
      <c r="FI256" s="8"/>
      <c r="FU256" s="9"/>
      <c r="FW256" s="16"/>
      <c r="FX256" s="16"/>
      <c r="FZ256" s="3"/>
      <c r="GA256" s="3"/>
      <c r="GB256" s="6"/>
      <c r="GC256" s="8"/>
      <c r="GO256" s="9"/>
      <c r="GQ256" s="16"/>
      <c r="GR256" s="16"/>
      <c r="GT256" s="3"/>
      <c r="GU256" s="3"/>
      <c r="GV256" s="6"/>
      <c r="GW256" s="8"/>
      <c r="HI256" s="9"/>
      <c r="HK256" s="16"/>
      <c r="HL256" s="16"/>
      <c r="HN256" s="3"/>
      <c r="HO256" s="3"/>
      <c r="HP256" s="6"/>
      <c r="HQ256" s="8"/>
      <c r="IC256" s="9"/>
      <c r="IE256" s="16"/>
      <c r="IF256" s="16"/>
      <c r="IH256" s="3"/>
      <c r="II256" s="3"/>
      <c r="IJ256" s="6"/>
      <c r="IK256" s="8"/>
      <c r="IW256" s="9"/>
      <c r="IY256" s="16"/>
      <c r="IZ256" s="16"/>
      <c r="JB256" s="3"/>
      <c r="JC256" s="3"/>
      <c r="JD256" s="6"/>
      <c r="JE256" s="8"/>
      <c r="JQ256" s="9"/>
      <c r="JS256" s="16"/>
      <c r="JT256" s="16"/>
      <c r="JV256" s="3"/>
      <c r="JW256" s="3"/>
      <c r="JX256" s="6"/>
      <c r="JY256" s="8"/>
      <c r="KK256" s="9"/>
      <c r="KM256" s="16"/>
      <c r="KN256" s="16"/>
      <c r="KP256" s="3"/>
      <c r="KQ256" s="3"/>
      <c r="KR256" s="6"/>
      <c r="KS256" s="8"/>
      <c r="LE256" s="9"/>
      <c r="LG256" s="16"/>
      <c r="LH256" s="16"/>
      <c r="LJ256" s="3"/>
      <c r="LK256" s="3"/>
      <c r="LL256" s="6"/>
      <c r="LM256" s="8"/>
      <c r="LY256" s="9"/>
      <c r="MA256" s="16"/>
      <c r="MB256" s="16"/>
      <c r="MD256" s="3"/>
      <c r="ME256" s="3"/>
      <c r="MF256" s="6"/>
      <c r="MG256" s="8"/>
      <c r="MS256" s="9"/>
      <c r="MU256" s="16"/>
      <c r="MV256" s="16"/>
      <c r="MX256" s="3"/>
      <c r="MY256" s="3"/>
      <c r="MZ256" s="6"/>
      <c r="NA256" s="8"/>
      <c r="NM256" s="9"/>
      <c r="NO256" s="16"/>
      <c r="NP256" s="16"/>
      <c r="NR256" s="3"/>
      <c r="NS256" s="3"/>
      <c r="NT256" s="6"/>
      <c r="NU256" s="8"/>
      <c r="OG256" s="9"/>
      <c r="OI256" s="16"/>
      <c r="OJ256" s="16"/>
      <c r="OL256" s="3"/>
      <c r="OM256" s="3"/>
      <c r="ON256" s="6"/>
      <c r="OO256" s="8"/>
      <c r="PA256" s="9"/>
      <c r="PC256" s="16"/>
      <c r="PD256" s="16"/>
    </row>
    <row r="257" spans="1:420" ht="302.39999999999998" x14ac:dyDescent="0.3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9" t="s">
        <v>8315</v>
      </c>
      <c r="R257" t="s">
        <v>8316</v>
      </c>
      <c r="S257" s="16">
        <v>42575.130057870367</v>
      </c>
      <c r="T257" s="16">
        <v>42605.130057870367</v>
      </c>
      <c r="V257" s="3"/>
      <c r="W257" s="3"/>
      <c r="X257" s="6"/>
      <c r="Y257" s="8"/>
      <c r="AK257" s="9"/>
      <c r="AM257" s="16"/>
      <c r="AN257" s="16"/>
      <c r="AP257" s="3"/>
      <c r="AQ257" s="3"/>
      <c r="AR257" s="6"/>
      <c r="AS257" s="8"/>
      <c r="BE257" s="9"/>
      <c r="BG257" s="16"/>
      <c r="BH257" s="16"/>
      <c r="BJ257" s="3"/>
      <c r="BK257" s="3"/>
      <c r="BL257" s="6"/>
      <c r="BM257" s="8"/>
      <c r="BY257" s="9"/>
      <c r="CA257" s="16"/>
      <c r="CB257" s="16"/>
      <c r="CD257" s="3"/>
      <c r="CE257" s="3"/>
      <c r="CF257" s="6"/>
      <c r="CG257" s="8"/>
      <c r="CS257" s="9"/>
      <c r="CU257" s="16"/>
      <c r="CV257" s="16"/>
      <c r="CX257" s="3"/>
      <c r="CY257" s="3"/>
      <c r="CZ257" s="6"/>
      <c r="DA257" s="8"/>
      <c r="DM257" s="9"/>
      <c r="DO257" s="16"/>
      <c r="DP257" s="16"/>
      <c r="DR257" s="3"/>
      <c r="DS257" s="3"/>
      <c r="DT257" s="6"/>
      <c r="DU257" s="8"/>
      <c r="EG257" s="9"/>
      <c r="EI257" s="16"/>
      <c r="EJ257" s="16"/>
      <c r="EL257" s="3"/>
      <c r="EM257" s="3"/>
      <c r="EN257" s="6"/>
      <c r="EO257" s="8"/>
      <c r="FA257" s="9"/>
      <c r="FC257" s="16"/>
      <c r="FD257" s="16"/>
      <c r="FF257" s="3"/>
      <c r="FG257" s="3"/>
      <c r="FH257" s="6"/>
      <c r="FI257" s="8"/>
      <c r="FU257" s="9"/>
      <c r="FW257" s="16"/>
      <c r="FX257" s="16"/>
      <c r="FZ257" s="3"/>
      <c r="GA257" s="3"/>
      <c r="GB257" s="6"/>
      <c r="GC257" s="8"/>
      <c r="GO257" s="9"/>
      <c r="GQ257" s="16"/>
      <c r="GR257" s="16"/>
      <c r="GT257" s="3"/>
      <c r="GU257" s="3"/>
      <c r="GV257" s="6"/>
      <c r="GW257" s="8"/>
      <c r="HI257" s="9"/>
      <c r="HK257" s="16"/>
      <c r="HL257" s="16"/>
      <c r="HN257" s="3"/>
      <c r="HO257" s="3"/>
      <c r="HP257" s="6"/>
      <c r="HQ257" s="8"/>
      <c r="IC257" s="9"/>
      <c r="IE257" s="16"/>
      <c r="IF257" s="16"/>
      <c r="IH257" s="3"/>
      <c r="II257" s="3"/>
      <c r="IJ257" s="6"/>
      <c r="IK257" s="8"/>
      <c r="IW257" s="9"/>
      <c r="IY257" s="16"/>
      <c r="IZ257" s="16"/>
      <c r="JB257" s="3"/>
      <c r="JC257" s="3"/>
      <c r="JD257" s="6"/>
      <c r="JE257" s="8"/>
      <c r="JQ257" s="9"/>
      <c r="JS257" s="16"/>
      <c r="JT257" s="16"/>
      <c r="JV257" s="3"/>
      <c r="JW257" s="3"/>
      <c r="JX257" s="6"/>
      <c r="JY257" s="8"/>
      <c r="KK257" s="9"/>
      <c r="KM257" s="16"/>
      <c r="KN257" s="16"/>
      <c r="KP257" s="3"/>
      <c r="KQ257" s="3"/>
      <c r="KR257" s="6"/>
      <c r="KS257" s="8"/>
      <c r="LE257" s="9"/>
      <c r="LG257" s="16"/>
      <c r="LH257" s="16"/>
      <c r="LJ257" s="3"/>
      <c r="LK257" s="3"/>
      <c r="LL257" s="6"/>
      <c r="LM257" s="8"/>
      <c r="LY257" s="9"/>
      <c r="MA257" s="16"/>
      <c r="MB257" s="16"/>
      <c r="MD257" s="3"/>
      <c r="ME257" s="3"/>
      <c r="MF257" s="6"/>
      <c r="MG257" s="8"/>
      <c r="MS257" s="9"/>
      <c r="MU257" s="16"/>
      <c r="MV257" s="16"/>
      <c r="MX257" s="3"/>
      <c r="MY257" s="3"/>
      <c r="MZ257" s="6"/>
      <c r="NA257" s="8"/>
      <c r="NM257" s="9"/>
      <c r="NO257" s="16"/>
      <c r="NP257" s="16"/>
      <c r="NR257" s="3"/>
      <c r="NS257" s="3"/>
      <c r="NT257" s="6"/>
      <c r="NU257" s="8"/>
      <c r="OG257" s="9"/>
      <c r="OI257" s="16"/>
      <c r="OJ257" s="16"/>
      <c r="OL257" s="3"/>
      <c r="OM257" s="3"/>
      <c r="ON257" s="6"/>
      <c r="OO257" s="8"/>
      <c r="PA257" s="9"/>
      <c r="PC257" s="16"/>
      <c r="PD257" s="16"/>
    </row>
    <row r="258" spans="1:420" ht="187.2" x14ac:dyDescent="0.3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9" t="s">
        <v>8315</v>
      </c>
      <c r="R258" t="s">
        <v>8316</v>
      </c>
      <c r="S258" s="16">
        <v>42420.019097222219</v>
      </c>
      <c r="T258" s="16">
        <v>42479.977430555555</v>
      </c>
      <c r="V258" s="3"/>
      <c r="W258" s="3"/>
      <c r="X258" s="6"/>
      <c r="Y258" s="8"/>
      <c r="AK258" s="9"/>
      <c r="AM258" s="16"/>
      <c r="AN258" s="16"/>
      <c r="AP258" s="3"/>
      <c r="AQ258" s="3"/>
      <c r="AR258" s="6"/>
      <c r="AS258" s="8"/>
      <c r="BE258" s="9"/>
      <c r="BG258" s="16"/>
      <c r="BH258" s="16"/>
      <c r="BJ258" s="3"/>
      <c r="BK258" s="3"/>
      <c r="BL258" s="6"/>
      <c r="BM258" s="8"/>
      <c r="BY258" s="9"/>
      <c r="CA258" s="16"/>
      <c r="CB258" s="16"/>
      <c r="CD258" s="3"/>
      <c r="CE258" s="3"/>
      <c r="CF258" s="6"/>
      <c r="CG258" s="8"/>
      <c r="CS258" s="9"/>
      <c r="CU258" s="16"/>
      <c r="CV258" s="16"/>
      <c r="CX258" s="3"/>
      <c r="CY258" s="3"/>
      <c r="CZ258" s="6"/>
      <c r="DA258" s="8"/>
      <c r="DM258" s="9"/>
      <c r="DO258" s="16"/>
      <c r="DP258" s="16"/>
      <c r="DR258" s="3"/>
      <c r="DS258" s="3"/>
      <c r="DT258" s="6"/>
      <c r="DU258" s="8"/>
      <c r="EG258" s="9"/>
      <c r="EI258" s="16"/>
      <c r="EJ258" s="16"/>
      <c r="EL258" s="3"/>
      <c r="EM258" s="3"/>
      <c r="EN258" s="6"/>
      <c r="EO258" s="8"/>
      <c r="FA258" s="9"/>
      <c r="FC258" s="16"/>
      <c r="FD258" s="16"/>
      <c r="FF258" s="3"/>
      <c r="FG258" s="3"/>
      <c r="FH258" s="6"/>
      <c r="FI258" s="8"/>
      <c r="FU258" s="9"/>
      <c r="FW258" s="16"/>
      <c r="FX258" s="16"/>
      <c r="FZ258" s="3"/>
      <c r="GA258" s="3"/>
      <c r="GB258" s="6"/>
      <c r="GC258" s="8"/>
      <c r="GO258" s="9"/>
      <c r="GQ258" s="16"/>
      <c r="GR258" s="16"/>
      <c r="GT258" s="3"/>
      <c r="GU258" s="3"/>
      <c r="GV258" s="6"/>
      <c r="GW258" s="8"/>
      <c r="HI258" s="9"/>
      <c r="HK258" s="16"/>
      <c r="HL258" s="16"/>
      <c r="HN258" s="3"/>
      <c r="HO258" s="3"/>
      <c r="HP258" s="6"/>
      <c r="HQ258" s="8"/>
      <c r="IC258" s="9"/>
      <c r="IE258" s="16"/>
      <c r="IF258" s="16"/>
      <c r="IH258" s="3"/>
      <c r="II258" s="3"/>
      <c r="IJ258" s="6"/>
      <c r="IK258" s="8"/>
      <c r="IW258" s="9"/>
      <c r="IY258" s="16"/>
      <c r="IZ258" s="16"/>
      <c r="JB258" s="3"/>
      <c r="JC258" s="3"/>
      <c r="JD258" s="6"/>
      <c r="JE258" s="8"/>
      <c r="JQ258" s="9"/>
      <c r="JS258" s="16"/>
      <c r="JT258" s="16"/>
      <c r="JV258" s="3"/>
      <c r="JW258" s="3"/>
      <c r="JX258" s="6"/>
      <c r="JY258" s="8"/>
      <c r="KK258" s="9"/>
      <c r="KM258" s="16"/>
      <c r="KN258" s="16"/>
      <c r="KP258" s="3"/>
      <c r="KQ258" s="3"/>
      <c r="KR258" s="6"/>
      <c r="KS258" s="8"/>
      <c r="LE258" s="9"/>
      <c r="LG258" s="16"/>
      <c r="LH258" s="16"/>
      <c r="LJ258" s="3"/>
      <c r="LK258" s="3"/>
      <c r="LL258" s="6"/>
      <c r="LM258" s="8"/>
      <c r="LY258" s="9"/>
      <c r="MA258" s="16"/>
      <c r="MB258" s="16"/>
      <c r="MD258" s="3"/>
      <c r="ME258" s="3"/>
      <c r="MF258" s="6"/>
      <c r="MG258" s="8"/>
      <c r="MS258" s="9"/>
      <c r="MU258" s="16"/>
      <c r="MV258" s="16"/>
      <c r="MX258" s="3"/>
      <c r="MY258" s="3"/>
      <c r="MZ258" s="6"/>
      <c r="NA258" s="8"/>
      <c r="NM258" s="9"/>
      <c r="NO258" s="16"/>
      <c r="NP258" s="16"/>
      <c r="NR258" s="3"/>
      <c r="NS258" s="3"/>
      <c r="NT258" s="6"/>
      <c r="NU258" s="8"/>
      <c r="OG258" s="9"/>
      <c r="OI258" s="16"/>
      <c r="OJ258" s="16"/>
      <c r="OL258" s="3"/>
      <c r="OM258" s="3"/>
      <c r="ON258" s="6"/>
      <c r="OO258" s="8"/>
      <c r="PA258" s="9"/>
      <c r="PC258" s="16"/>
      <c r="PD258" s="16"/>
    </row>
    <row r="259" spans="1:420" ht="57.6" x14ac:dyDescent="0.3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9" t="s">
        <v>8315</v>
      </c>
      <c r="R259" t="s">
        <v>8316</v>
      </c>
      <c r="S259" s="16">
        <v>42053.671666666662</v>
      </c>
      <c r="T259" s="16">
        <v>42083.630000000005</v>
      </c>
      <c r="V259" s="3"/>
      <c r="W259" s="3"/>
      <c r="X259" s="6"/>
      <c r="Y259" s="8"/>
      <c r="AK259" s="9"/>
      <c r="AM259" s="16"/>
      <c r="AN259" s="16"/>
      <c r="AP259" s="3"/>
      <c r="AQ259" s="3"/>
      <c r="AR259" s="6"/>
      <c r="AS259" s="8"/>
      <c r="BE259" s="9"/>
      <c r="BG259" s="16"/>
      <c r="BH259" s="16"/>
      <c r="BJ259" s="3"/>
      <c r="BK259" s="3"/>
      <c r="BL259" s="6"/>
      <c r="BM259" s="8"/>
      <c r="BY259" s="9"/>
      <c r="CA259" s="16"/>
      <c r="CB259" s="16"/>
      <c r="CD259" s="3"/>
      <c r="CE259" s="3"/>
      <c r="CF259" s="6"/>
      <c r="CG259" s="8"/>
      <c r="CS259" s="9"/>
      <c r="CU259" s="16"/>
      <c r="CV259" s="16"/>
      <c r="CX259" s="3"/>
      <c r="CY259" s="3"/>
      <c r="CZ259" s="6"/>
      <c r="DA259" s="8"/>
      <c r="DM259" s="9"/>
      <c r="DO259" s="16"/>
      <c r="DP259" s="16"/>
      <c r="DR259" s="3"/>
      <c r="DS259" s="3"/>
      <c r="DT259" s="6"/>
      <c r="DU259" s="8"/>
      <c r="EG259" s="9"/>
      <c r="EI259" s="16"/>
      <c r="EJ259" s="16"/>
      <c r="EL259" s="3"/>
      <c r="EM259" s="3"/>
      <c r="EN259" s="6"/>
      <c r="EO259" s="8"/>
      <c r="FA259" s="9"/>
      <c r="FC259" s="16"/>
      <c r="FD259" s="16"/>
      <c r="FF259" s="3"/>
      <c r="FG259" s="3"/>
      <c r="FH259" s="6"/>
      <c r="FI259" s="8"/>
      <c r="FU259" s="9"/>
      <c r="FW259" s="16"/>
      <c r="FX259" s="16"/>
      <c r="FZ259" s="3"/>
      <c r="GA259" s="3"/>
      <c r="GB259" s="6"/>
      <c r="GC259" s="8"/>
      <c r="GO259" s="9"/>
      <c r="GQ259" s="16"/>
      <c r="GR259" s="16"/>
      <c r="GT259" s="3"/>
      <c r="GU259" s="3"/>
      <c r="GV259" s="6"/>
      <c r="GW259" s="8"/>
      <c r="HI259" s="9"/>
      <c r="HK259" s="16"/>
      <c r="HL259" s="16"/>
      <c r="HN259" s="3"/>
      <c r="HO259" s="3"/>
      <c r="HP259" s="6"/>
      <c r="HQ259" s="8"/>
      <c r="IC259" s="9"/>
      <c r="IE259" s="16"/>
      <c r="IF259" s="16"/>
      <c r="IH259" s="3"/>
      <c r="II259" s="3"/>
      <c r="IJ259" s="6"/>
      <c r="IK259" s="8"/>
      <c r="IW259" s="9"/>
      <c r="IY259" s="16"/>
      <c r="IZ259" s="16"/>
      <c r="JB259" s="3"/>
      <c r="JC259" s="3"/>
      <c r="JD259" s="6"/>
      <c r="JE259" s="8"/>
      <c r="JQ259" s="9"/>
      <c r="JS259" s="16"/>
      <c r="JT259" s="16"/>
      <c r="JV259" s="3"/>
      <c r="JW259" s="3"/>
      <c r="JX259" s="6"/>
      <c r="JY259" s="8"/>
      <c r="KK259" s="9"/>
      <c r="KM259" s="16"/>
      <c r="KN259" s="16"/>
      <c r="KP259" s="3"/>
      <c r="KQ259" s="3"/>
      <c r="KR259" s="6"/>
      <c r="KS259" s="8"/>
      <c r="LE259" s="9"/>
      <c r="LG259" s="16"/>
      <c r="LH259" s="16"/>
      <c r="LJ259" s="3"/>
      <c r="LK259" s="3"/>
      <c r="LL259" s="6"/>
      <c r="LM259" s="8"/>
      <c r="LY259" s="9"/>
      <c r="MA259" s="16"/>
      <c r="MB259" s="16"/>
      <c r="MD259" s="3"/>
      <c r="ME259" s="3"/>
      <c r="MF259" s="6"/>
      <c r="MG259" s="8"/>
      <c r="MS259" s="9"/>
      <c r="MU259" s="16"/>
      <c r="MV259" s="16"/>
      <c r="MX259" s="3"/>
      <c r="MY259" s="3"/>
      <c r="MZ259" s="6"/>
      <c r="NA259" s="8"/>
      <c r="NM259" s="9"/>
      <c r="NO259" s="16"/>
      <c r="NP259" s="16"/>
      <c r="NR259" s="3"/>
      <c r="NS259" s="3"/>
      <c r="NT259" s="6"/>
      <c r="NU259" s="8"/>
      <c r="OG259" s="9"/>
      <c r="OI259" s="16"/>
      <c r="OJ259" s="16"/>
      <c r="OL259" s="3"/>
      <c r="OM259" s="3"/>
      <c r="ON259" s="6"/>
      <c r="OO259" s="8"/>
      <c r="PA259" s="9"/>
      <c r="PC259" s="16"/>
      <c r="PD259" s="16"/>
    </row>
    <row r="260" spans="1:420" ht="187.2" x14ac:dyDescent="0.3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9" t="s">
        <v>8315</v>
      </c>
      <c r="R260" t="s">
        <v>8316</v>
      </c>
      <c r="S260" s="16">
        <v>42605.765381944439</v>
      </c>
      <c r="T260" s="16">
        <v>42634.125</v>
      </c>
      <c r="V260" s="3"/>
      <c r="W260" s="3"/>
      <c r="X260" s="6"/>
      <c r="Y260" s="8"/>
      <c r="AK260" s="9"/>
      <c r="AM260" s="16"/>
      <c r="AN260" s="16"/>
      <c r="AP260" s="3"/>
      <c r="AQ260" s="3"/>
      <c r="AR260" s="6"/>
      <c r="AS260" s="8"/>
      <c r="BE260" s="9"/>
      <c r="BG260" s="16"/>
      <c r="BH260" s="16"/>
      <c r="BJ260" s="3"/>
      <c r="BK260" s="3"/>
      <c r="BL260" s="6"/>
      <c r="BM260" s="8"/>
      <c r="BY260" s="9"/>
      <c r="CA260" s="16"/>
      <c r="CB260" s="16"/>
      <c r="CD260" s="3"/>
      <c r="CE260" s="3"/>
      <c r="CF260" s="6"/>
      <c r="CG260" s="8"/>
      <c r="CS260" s="9"/>
      <c r="CU260" s="16"/>
      <c r="CV260" s="16"/>
      <c r="CX260" s="3"/>
      <c r="CY260" s="3"/>
      <c r="CZ260" s="6"/>
      <c r="DA260" s="8"/>
      <c r="DM260" s="9"/>
      <c r="DO260" s="16"/>
      <c r="DP260" s="16"/>
      <c r="DR260" s="3"/>
      <c r="DS260" s="3"/>
      <c r="DT260" s="6"/>
      <c r="DU260" s="8"/>
      <c r="EG260" s="9"/>
      <c r="EI260" s="16"/>
      <c r="EJ260" s="16"/>
      <c r="EL260" s="3"/>
      <c r="EM260" s="3"/>
      <c r="EN260" s="6"/>
      <c r="EO260" s="8"/>
      <c r="FA260" s="9"/>
      <c r="FC260" s="16"/>
      <c r="FD260" s="16"/>
      <c r="FF260" s="3"/>
      <c r="FG260" s="3"/>
      <c r="FH260" s="6"/>
      <c r="FI260" s="8"/>
      <c r="FU260" s="9"/>
      <c r="FW260" s="16"/>
      <c r="FX260" s="16"/>
      <c r="FZ260" s="3"/>
      <c r="GA260" s="3"/>
      <c r="GB260" s="6"/>
      <c r="GC260" s="8"/>
      <c r="GO260" s="9"/>
      <c r="GQ260" s="16"/>
      <c r="GR260" s="16"/>
      <c r="GT260" s="3"/>
      <c r="GU260" s="3"/>
      <c r="GV260" s="6"/>
      <c r="GW260" s="8"/>
      <c r="HI260" s="9"/>
      <c r="HK260" s="16"/>
      <c r="HL260" s="16"/>
      <c r="HN260" s="3"/>
      <c r="HO260" s="3"/>
      <c r="HP260" s="6"/>
      <c r="HQ260" s="8"/>
      <c r="IC260" s="9"/>
      <c r="IE260" s="16"/>
      <c r="IF260" s="16"/>
      <c r="IH260" s="3"/>
      <c r="II260" s="3"/>
      <c r="IJ260" s="6"/>
      <c r="IK260" s="8"/>
      <c r="IW260" s="9"/>
      <c r="IY260" s="16"/>
      <c r="IZ260" s="16"/>
      <c r="JB260" s="3"/>
      <c r="JC260" s="3"/>
      <c r="JD260" s="6"/>
      <c r="JE260" s="8"/>
      <c r="JQ260" s="9"/>
      <c r="JS260" s="16"/>
      <c r="JT260" s="16"/>
      <c r="JV260" s="3"/>
      <c r="JW260" s="3"/>
      <c r="JX260" s="6"/>
      <c r="JY260" s="8"/>
      <c r="KK260" s="9"/>
      <c r="KM260" s="16"/>
      <c r="KN260" s="16"/>
      <c r="KP260" s="3"/>
      <c r="KQ260" s="3"/>
      <c r="KR260" s="6"/>
      <c r="KS260" s="8"/>
      <c r="LE260" s="9"/>
      <c r="LG260" s="16"/>
      <c r="LH260" s="16"/>
      <c r="LJ260" s="3"/>
      <c r="LK260" s="3"/>
      <c r="LL260" s="6"/>
      <c r="LM260" s="8"/>
      <c r="LY260" s="9"/>
      <c r="MA260" s="16"/>
      <c r="MB260" s="16"/>
      <c r="MD260" s="3"/>
      <c r="ME260" s="3"/>
      <c r="MF260" s="6"/>
      <c r="MG260" s="8"/>
      <c r="MS260" s="9"/>
      <c r="MU260" s="16"/>
      <c r="MV260" s="16"/>
      <c r="MX260" s="3"/>
      <c r="MY260" s="3"/>
      <c r="MZ260" s="6"/>
      <c r="NA260" s="8"/>
      <c r="NM260" s="9"/>
      <c r="NO260" s="16"/>
      <c r="NP260" s="16"/>
      <c r="NR260" s="3"/>
      <c r="NS260" s="3"/>
      <c r="NT260" s="6"/>
      <c r="NU260" s="8"/>
      <c r="OG260" s="9"/>
      <c r="OI260" s="16"/>
      <c r="OJ260" s="16"/>
      <c r="OL260" s="3"/>
      <c r="OM260" s="3"/>
      <c r="ON260" s="6"/>
      <c r="OO260" s="8"/>
      <c r="PA260" s="9"/>
      <c r="PC260" s="16"/>
      <c r="PD260" s="16"/>
    </row>
    <row r="261" spans="1:420" ht="259.2" x14ac:dyDescent="0.3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9" t="s">
        <v>8315</v>
      </c>
      <c r="R261" t="s">
        <v>8316</v>
      </c>
      <c r="S261" s="16">
        <v>42458.641724537039</v>
      </c>
      <c r="T261" s="16">
        <v>42488.641724537039</v>
      </c>
      <c r="V261" s="3"/>
      <c r="W261" s="3"/>
      <c r="X261" s="6"/>
      <c r="Y261" s="8"/>
      <c r="AK261" s="9"/>
      <c r="AM261" s="16"/>
      <c r="AN261" s="16"/>
      <c r="AP261" s="3"/>
      <c r="AQ261" s="3"/>
      <c r="AR261" s="6"/>
      <c r="AS261" s="8"/>
      <c r="BE261" s="9"/>
      <c r="BG261" s="16"/>
      <c r="BH261" s="16"/>
      <c r="BJ261" s="3"/>
      <c r="BK261" s="3"/>
      <c r="BL261" s="6"/>
      <c r="BM261" s="8"/>
      <c r="BY261" s="9"/>
      <c r="CA261" s="16"/>
      <c r="CB261" s="16"/>
      <c r="CD261" s="3"/>
      <c r="CE261" s="3"/>
      <c r="CF261" s="6"/>
      <c r="CG261" s="8"/>
      <c r="CS261" s="9"/>
      <c r="CU261" s="16"/>
      <c r="CV261" s="16"/>
      <c r="CX261" s="3"/>
      <c r="CY261" s="3"/>
      <c r="CZ261" s="6"/>
      <c r="DA261" s="8"/>
      <c r="DM261" s="9"/>
      <c r="DO261" s="16"/>
      <c r="DP261" s="16"/>
      <c r="DR261" s="3"/>
      <c r="DS261" s="3"/>
      <c r="DT261" s="6"/>
      <c r="DU261" s="8"/>
      <c r="EG261" s="9"/>
      <c r="EI261" s="16"/>
      <c r="EJ261" s="16"/>
      <c r="EL261" s="3"/>
      <c r="EM261" s="3"/>
      <c r="EN261" s="6"/>
      <c r="EO261" s="8"/>
      <c r="FA261" s="9"/>
      <c r="FC261" s="16"/>
      <c r="FD261" s="16"/>
      <c r="FF261" s="3"/>
      <c r="FG261" s="3"/>
      <c r="FH261" s="6"/>
      <c r="FI261" s="8"/>
      <c r="FU261" s="9"/>
      <c r="FW261" s="16"/>
      <c r="FX261" s="16"/>
      <c r="FZ261" s="3"/>
      <c r="GA261" s="3"/>
      <c r="GB261" s="6"/>
      <c r="GC261" s="8"/>
      <c r="GO261" s="9"/>
      <c r="GQ261" s="16"/>
      <c r="GR261" s="16"/>
      <c r="GT261" s="3"/>
      <c r="GU261" s="3"/>
      <c r="GV261" s="6"/>
      <c r="GW261" s="8"/>
      <c r="HI261" s="9"/>
      <c r="HK261" s="16"/>
      <c r="HL261" s="16"/>
      <c r="HN261" s="3"/>
      <c r="HO261" s="3"/>
      <c r="HP261" s="6"/>
      <c r="HQ261" s="8"/>
      <c r="IC261" s="9"/>
      <c r="IE261" s="16"/>
      <c r="IF261" s="16"/>
      <c r="IH261" s="3"/>
      <c r="II261" s="3"/>
      <c r="IJ261" s="6"/>
      <c r="IK261" s="8"/>
      <c r="IW261" s="9"/>
      <c r="IY261" s="16"/>
      <c r="IZ261" s="16"/>
      <c r="JB261" s="3"/>
      <c r="JC261" s="3"/>
      <c r="JD261" s="6"/>
      <c r="JE261" s="8"/>
      <c r="JQ261" s="9"/>
      <c r="JS261" s="16"/>
      <c r="JT261" s="16"/>
      <c r="JV261" s="3"/>
      <c r="JW261" s="3"/>
      <c r="JX261" s="6"/>
      <c r="JY261" s="8"/>
      <c r="KK261" s="9"/>
      <c r="KM261" s="16"/>
      <c r="KN261" s="16"/>
      <c r="KP261" s="3"/>
      <c r="KQ261" s="3"/>
      <c r="KR261" s="6"/>
      <c r="KS261" s="8"/>
      <c r="LE261" s="9"/>
      <c r="LG261" s="16"/>
      <c r="LH261" s="16"/>
      <c r="LJ261" s="3"/>
      <c r="LK261" s="3"/>
      <c r="LL261" s="6"/>
      <c r="LM261" s="8"/>
      <c r="LY261" s="9"/>
      <c r="MA261" s="16"/>
      <c r="MB261" s="16"/>
      <c r="MD261" s="3"/>
      <c r="ME261" s="3"/>
      <c r="MF261" s="6"/>
      <c r="MG261" s="8"/>
      <c r="MS261" s="9"/>
      <c r="MU261" s="16"/>
      <c r="MV261" s="16"/>
      <c r="MX261" s="3"/>
      <c r="MY261" s="3"/>
      <c r="MZ261" s="6"/>
      <c r="NA261" s="8"/>
      <c r="NM261" s="9"/>
      <c r="NO261" s="16"/>
      <c r="NP261" s="16"/>
      <c r="NR261" s="3"/>
      <c r="NS261" s="3"/>
      <c r="NT261" s="6"/>
      <c r="NU261" s="8"/>
      <c r="OG261" s="9"/>
      <c r="OI261" s="16"/>
      <c r="OJ261" s="16"/>
      <c r="OL261" s="3"/>
      <c r="OM261" s="3"/>
      <c r="ON261" s="6"/>
      <c r="OO261" s="8"/>
      <c r="PA261" s="9"/>
      <c r="PC261" s="16"/>
      <c r="PD261" s="16"/>
    </row>
    <row r="262" spans="1:420" ht="158.4" x14ac:dyDescent="0.3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9" t="s">
        <v>8315</v>
      </c>
      <c r="R262" t="s">
        <v>8316</v>
      </c>
      <c r="S262" s="16">
        <v>42529.022013888884</v>
      </c>
      <c r="T262" s="16">
        <v>42566.901388888888</v>
      </c>
      <c r="V262" s="3"/>
      <c r="W262" s="3"/>
      <c r="X262" s="6"/>
      <c r="Y262" s="8"/>
      <c r="AK262" s="9"/>
      <c r="AM262" s="16"/>
      <c r="AN262" s="16"/>
      <c r="AP262" s="3"/>
      <c r="AQ262" s="3"/>
      <c r="AR262" s="6"/>
      <c r="AS262" s="8"/>
      <c r="BE262" s="9"/>
      <c r="BG262" s="16"/>
      <c r="BH262" s="16"/>
      <c r="BJ262" s="3"/>
      <c r="BK262" s="3"/>
      <c r="BL262" s="6"/>
      <c r="BM262" s="8"/>
      <c r="BY262" s="9"/>
      <c r="CA262" s="16"/>
      <c r="CB262" s="16"/>
      <c r="CD262" s="3"/>
      <c r="CE262" s="3"/>
      <c r="CF262" s="6"/>
      <c r="CG262" s="8"/>
      <c r="CS262" s="9"/>
      <c r="CU262" s="16"/>
      <c r="CV262" s="16"/>
      <c r="CX262" s="3"/>
      <c r="CY262" s="3"/>
      <c r="CZ262" s="6"/>
      <c r="DA262" s="8"/>
      <c r="DM262" s="9"/>
      <c r="DO262" s="16"/>
      <c r="DP262" s="16"/>
      <c r="DR262" s="3"/>
      <c r="DS262" s="3"/>
      <c r="DT262" s="6"/>
      <c r="DU262" s="8"/>
      <c r="EG262" s="9"/>
      <c r="EI262" s="16"/>
      <c r="EJ262" s="16"/>
      <c r="EL262" s="3"/>
      <c r="EM262" s="3"/>
      <c r="EN262" s="6"/>
      <c r="EO262" s="8"/>
      <c r="FA262" s="9"/>
      <c r="FC262" s="16"/>
      <c r="FD262" s="16"/>
      <c r="FF262" s="3"/>
      <c r="FG262" s="3"/>
      <c r="FH262" s="6"/>
      <c r="FI262" s="8"/>
      <c r="FU262" s="9"/>
      <c r="FW262" s="16"/>
      <c r="FX262" s="16"/>
      <c r="FZ262" s="3"/>
      <c r="GA262" s="3"/>
      <c r="GB262" s="6"/>
      <c r="GC262" s="8"/>
      <c r="GO262" s="9"/>
      <c r="GQ262" s="16"/>
      <c r="GR262" s="16"/>
      <c r="GT262" s="3"/>
      <c r="GU262" s="3"/>
      <c r="GV262" s="6"/>
      <c r="GW262" s="8"/>
      <c r="HI262" s="9"/>
      <c r="HK262" s="16"/>
      <c r="HL262" s="16"/>
      <c r="HN262" s="3"/>
      <c r="HO262" s="3"/>
      <c r="HP262" s="6"/>
      <c r="HQ262" s="8"/>
      <c r="IC262" s="9"/>
      <c r="IE262" s="16"/>
      <c r="IF262" s="16"/>
      <c r="IH262" s="3"/>
      <c r="II262" s="3"/>
      <c r="IJ262" s="6"/>
      <c r="IK262" s="8"/>
      <c r="IW262" s="9"/>
      <c r="IY262" s="16"/>
      <c r="IZ262" s="16"/>
      <c r="JB262" s="3"/>
      <c r="JC262" s="3"/>
      <c r="JD262" s="6"/>
      <c r="JE262" s="8"/>
      <c r="JQ262" s="9"/>
      <c r="JS262" s="16"/>
      <c r="JT262" s="16"/>
      <c r="JV262" s="3"/>
      <c r="JW262" s="3"/>
      <c r="JX262" s="6"/>
      <c r="JY262" s="8"/>
      <c r="KK262" s="9"/>
      <c r="KM262" s="16"/>
      <c r="KN262" s="16"/>
      <c r="KP262" s="3"/>
      <c r="KQ262" s="3"/>
      <c r="KR262" s="6"/>
      <c r="KS262" s="8"/>
      <c r="LE262" s="9"/>
      <c r="LG262" s="16"/>
      <c r="LH262" s="16"/>
      <c r="LJ262" s="3"/>
      <c r="LK262" s="3"/>
      <c r="LL262" s="6"/>
      <c r="LM262" s="8"/>
      <c r="LY262" s="9"/>
      <c r="MA262" s="16"/>
      <c r="MB262" s="16"/>
      <c r="MD262" s="3"/>
      <c r="ME262" s="3"/>
      <c r="MF262" s="6"/>
      <c r="MG262" s="8"/>
      <c r="MS262" s="9"/>
      <c r="MU262" s="16"/>
      <c r="MV262" s="16"/>
      <c r="MX262" s="3"/>
      <c r="MY262" s="3"/>
      <c r="MZ262" s="6"/>
      <c r="NA262" s="8"/>
      <c r="NM262" s="9"/>
      <c r="NO262" s="16"/>
      <c r="NP262" s="16"/>
      <c r="NR262" s="3"/>
      <c r="NS262" s="3"/>
      <c r="NT262" s="6"/>
      <c r="NU262" s="8"/>
      <c r="OG262" s="9"/>
      <c r="OI262" s="16"/>
      <c r="OJ262" s="16"/>
      <c r="OL262" s="3"/>
      <c r="OM262" s="3"/>
      <c r="ON262" s="6"/>
      <c r="OO262" s="8"/>
      <c r="PA262" s="9"/>
      <c r="PC262" s="16"/>
      <c r="PD262" s="16"/>
    </row>
    <row r="263" spans="1:420" ht="244.8" x14ac:dyDescent="0.3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9" t="s">
        <v>8315</v>
      </c>
      <c r="R263" t="s">
        <v>8316</v>
      </c>
      <c r="S263" s="16">
        <v>41928.170497685183</v>
      </c>
      <c r="T263" s="16">
        <v>41949.249305555553</v>
      </c>
      <c r="V263" s="3"/>
      <c r="W263" s="3"/>
      <c r="X263" s="6"/>
      <c r="Y263" s="8"/>
      <c r="AK263" s="9"/>
      <c r="AM263" s="16"/>
      <c r="AN263" s="16"/>
      <c r="AP263" s="3"/>
      <c r="AQ263" s="3"/>
      <c r="AR263" s="6"/>
      <c r="AS263" s="8"/>
      <c r="BE263" s="9"/>
      <c r="BG263" s="16"/>
      <c r="BH263" s="16"/>
      <c r="BJ263" s="3"/>
      <c r="BK263" s="3"/>
      <c r="BL263" s="6"/>
      <c r="BM263" s="8"/>
      <c r="BY263" s="9"/>
      <c r="CA263" s="16"/>
      <c r="CB263" s="16"/>
      <c r="CD263" s="3"/>
      <c r="CE263" s="3"/>
      <c r="CF263" s="6"/>
      <c r="CG263" s="8"/>
      <c r="CS263" s="9"/>
      <c r="CU263" s="16"/>
      <c r="CV263" s="16"/>
      <c r="CX263" s="3"/>
      <c r="CY263" s="3"/>
      <c r="CZ263" s="6"/>
      <c r="DA263" s="8"/>
      <c r="DM263" s="9"/>
      <c r="DO263" s="16"/>
      <c r="DP263" s="16"/>
      <c r="DR263" s="3"/>
      <c r="DS263" s="3"/>
      <c r="DT263" s="6"/>
      <c r="DU263" s="8"/>
      <c r="EG263" s="9"/>
      <c r="EI263" s="16"/>
      <c r="EJ263" s="16"/>
      <c r="EL263" s="3"/>
      <c r="EM263" s="3"/>
      <c r="EN263" s="6"/>
      <c r="EO263" s="8"/>
      <c r="FA263" s="9"/>
      <c r="FC263" s="16"/>
      <c r="FD263" s="16"/>
      <c r="FF263" s="3"/>
      <c r="FG263" s="3"/>
      <c r="FH263" s="6"/>
      <c r="FI263" s="8"/>
      <c r="FU263" s="9"/>
      <c r="FW263" s="16"/>
      <c r="FX263" s="16"/>
      <c r="FZ263" s="3"/>
      <c r="GA263" s="3"/>
      <c r="GB263" s="6"/>
      <c r="GC263" s="8"/>
      <c r="GO263" s="9"/>
      <c r="GQ263" s="16"/>
      <c r="GR263" s="16"/>
      <c r="GT263" s="3"/>
      <c r="GU263" s="3"/>
      <c r="GV263" s="6"/>
      <c r="GW263" s="8"/>
      <c r="HI263" s="9"/>
      <c r="HK263" s="16"/>
      <c r="HL263" s="16"/>
      <c r="HN263" s="3"/>
      <c r="HO263" s="3"/>
      <c r="HP263" s="6"/>
      <c r="HQ263" s="8"/>
      <c r="IC263" s="9"/>
      <c r="IE263" s="16"/>
      <c r="IF263" s="16"/>
      <c r="IH263" s="3"/>
      <c r="II263" s="3"/>
      <c r="IJ263" s="6"/>
      <c r="IK263" s="8"/>
      <c r="IW263" s="9"/>
      <c r="IY263" s="16"/>
      <c r="IZ263" s="16"/>
      <c r="JB263" s="3"/>
      <c r="JC263" s="3"/>
      <c r="JD263" s="6"/>
      <c r="JE263" s="8"/>
      <c r="JQ263" s="9"/>
      <c r="JS263" s="16"/>
      <c r="JT263" s="16"/>
      <c r="JV263" s="3"/>
      <c r="JW263" s="3"/>
      <c r="JX263" s="6"/>
      <c r="JY263" s="8"/>
      <c r="KK263" s="9"/>
      <c r="KM263" s="16"/>
      <c r="KN263" s="16"/>
      <c r="KP263" s="3"/>
      <c r="KQ263" s="3"/>
      <c r="KR263" s="6"/>
      <c r="KS263" s="8"/>
      <c r="LE263" s="9"/>
      <c r="LG263" s="16"/>
      <c r="LH263" s="16"/>
      <c r="LJ263" s="3"/>
      <c r="LK263" s="3"/>
      <c r="LL263" s="6"/>
      <c r="LM263" s="8"/>
      <c r="LY263" s="9"/>
      <c r="MA263" s="16"/>
      <c r="MB263" s="16"/>
      <c r="MD263" s="3"/>
      <c r="ME263" s="3"/>
      <c r="MF263" s="6"/>
      <c r="MG263" s="8"/>
      <c r="MS263" s="9"/>
      <c r="MU263" s="16"/>
      <c r="MV263" s="16"/>
      <c r="MX263" s="3"/>
      <c r="MY263" s="3"/>
      <c r="MZ263" s="6"/>
      <c r="NA263" s="8"/>
      <c r="NM263" s="9"/>
      <c r="NO263" s="16"/>
      <c r="NP263" s="16"/>
      <c r="NR263" s="3"/>
      <c r="NS263" s="3"/>
      <c r="NT263" s="6"/>
      <c r="NU263" s="8"/>
      <c r="OG263" s="9"/>
      <c r="OI263" s="16"/>
      <c r="OJ263" s="16"/>
      <c r="OL263" s="3"/>
      <c r="OM263" s="3"/>
      <c r="ON263" s="6"/>
      <c r="OO263" s="8"/>
      <c r="PA263" s="9"/>
      <c r="PC263" s="16"/>
      <c r="PD263" s="16"/>
    </row>
    <row r="264" spans="1:420" ht="259.2" x14ac:dyDescent="0.3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9" t="s">
        <v>8315</v>
      </c>
      <c r="R264" t="s">
        <v>8316</v>
      </c>
      <c r="S264" s="16">
        <v>42062.834444444445</v>
      </c>
      <c r="T264" s="16">
        <v>42083.852083333331</v>
      </c>
      <c r="V264" s="3"/>
      <c r="W264" s="3"/>
      <c r="X264" s="6"/>
      <c r="Y264" s="8"/>
      <c r="AK264" s="9"/>
      <c r="AM264" s="16"/>
      <c r="AN264" s="16"/>
      <c r="AP264" s="3"/>
      <c r="AQ264" s="3"/>
      <c r="AR264" s="6"/>
      <c r="AS264" s="8"/>
      <c r="BE264" s="9"/>
      <c r="BG264" s="16"/>
      <c r="BH264" s="16"/>
      <c r="BJ264" s="3"/>
      <c r="BK264" s="3"/>
      <c r="BL264" s="6"/>
      <c r="BM264" s="8"/>
      <c r="BY264" s="9"/>
      <c r="CA264" s="16"/>
      <c r="CB264" s="16"/>
      <c r="CD264" s="3"/>
      <c r="CE264" s="3"/>
      <c r="CF264" s="6"/>
      <c r="CG264" s="8"/>
      <c r="CS264" s="9"/>
      <c r="CU264" s="16"/>
      <c r="CV264" s="16"/>
      <c r="CX264" s="3"/>
      <c r="CY264" s="3"/>
      <c r="CZ264" s="6"/>
      <c r="DA264" s="8"/>
      <c r="DM264" s="9"/>
      <c r="DO264" s="16"/>
      <c r="DP264" s="16"/>
      <c r="DR264" s="3"/>
      <c r="DS264" s="3"/>
      <c r="DT264" s="6"/>
      <c r="DU264" s="8"/>
      <c r="EG264" s="9"/>
      <c r="EI264" s="16"/>
      <c r="EJ264" s="16"/>
      <c r="EL264" s="3"/>
      <c r="EM264" s="3"/>
      <c r="EN264" s="6"/>
      <c r="EO264" s="8"/>
      <c r="FA264" s="9"/>
      <c r="FC264" s="16"/>
      <c r="FD264" s="16"/>
      <c r="FF264" s="3"/>
      <c r="FG264" s="3"/>
      <c r="FH264" s="6"/>
      <c r="FI264" s="8"/>
      <c r="FU264" s="9"/>
      <c r="FW264" s="16"/>
      <c r="FX264" s="16"/>
      <c r="FZ264" s="3"/>
      <c r="GA264" s="3"/>
      <c r="GB264" s="6"/>
      <c r="GC264" s="8"/>
      <c r="GO264" s="9"/>
      <c r="GQ264" s="16"/>
      <c r="GR264" s="16"/>
      <c r="GT264" s="3"/>
      <c r="GU264" s="3"/>
      <c r="GV264" s="6"/>
      <c r="GW264" s="8"/>
      <c r="HI264" s="9"/>
      <c r="HK264" s="16"/>
      <c r="HL264" s="16"/>
      <c r="HN264" s="3"/>
      <c r="HO264" s="3"/>
      <c r="HP264" s="6"/>
      <c r="HQ264" s="8"/>
      <c r="IC264" s="9"/>
      <c r="IE264" s="16"/>
      <c r="IF264" s="16"/>
      <c r="IH264" s="3"/>
      <c r="II264" s="3"/>
      <c r="IJ264" s="6"/>
      <c r="IK264" s="8"/>
      <c r="IW264" s="9"/>
      <c r="IY264" s="16"/>
      <c r="IZ264" s="16"/>
      <c r="JB264" s="3"/>
      <c r="JC264" s="3"/>
      <c r="JD264" s="6"/>
      <c r="JE264" s="8"/>
      <c r="JQ264" s="9"/>
      <c r="JS264" s="16"/>
      <c r="JT264" s="16"/>
      <c r="JV264" s="3"/>
      <c r="JW264" s="3"/>
      <c r="JX264" s="6"/>
      <c r="JY264" s="8"/>
      <c r="KK264" s="9"/>
      <c r="KM264" s="16"/>
      <c r="KN264" s="16"/>
      <c r="KP264" s="3"/>
      <c r="KQ264" s="3"/>
      <c r="KR264" s="6"/>
      <c r="KS264" s="8"/>
      <c r="LE264" s="9"/>
      <c r="LG264" s="16"/>
      <c r="LH264" s="16"/>
      <c r="LJ264" s="3"/>
      <c r="LK264" s="3"/>
      <c r="LL264" s="6"/>
      <c r="LM264" s="8"/>
      <c r="LY264" s="9"/>
      <c r="MA264" s="16"/>
      <c r="MB264" s="16"/>
      <c r="MD264" s="3"/>
      <c r="ME264" s="3"/>
      <c r="MF264" s="6"/>
      <c r="MG264" s="8"/>
      <c r="MS264" s="9"/>
      <c r="MU264" s="16"/>
      <c r="MV264" s="16"/>
      <c r="MX264" s="3"/>
      <c r="MY264" s="3"/>
      <c r="MZ264" s="6"/>
      <c r="NA264" s="8"/>
      <c r="NM264" s="9"/>
      <c r="NO264" s="16"/>
      <c r="NP264" s="16"/>
      <c r="NR264" s="3"/>
      <c r="NS264" s="3"/>
      <c r="NT264" s="6"/>
      <c r="NU264" s="8"/>
      <c r="OG264" s="9"/>
      <c r="OI264" s="16"/>
      <c r="OJ264" s="16"/>
      <c r="OL264" s="3"/>
      <c r="OM264" s="3"/>
      <c r="ON264" s="6"/>
      <c r="OO264" s="8"/>
      <c r="PA264" s="9"/>
      <c r="PC264" s="16"/>
      <c r="PD264" s="16"/>
    </row>
    <row r="265" spans="1:420" ht="259.2" x14ac:dyDescent="0.3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9" t="s">
        <v>8315</v>
      </c>
      <c r="R265" t="s">
        <v>8316</v>
      </c>
      <c r="S265" s="16">
        <v>41921.279976851853</v>
      </c>
      <c r="T265" s="16">
        <v>41939.125</v>
      </c>
      <c r="V265" s="3"/>
      <c r="W265" s="3"/>
      <c r="X265" s="6"/>
      <c r="Y265" s="8"/>
      <c r="AK265" s="9"/>
      <c r="AM265" s="16"/>
      <c r="AN265" s="16"/>
      <c r="AP265" s="3"/>
      <c r="AQ265" s="3"/>
      <c r="AR265" s="6"/>
      <c r="AS265" s="8"/>
      <c r="BE265" s="9"/>
      <c r="BG265" s="16"/>
      <c r="BH265" s="16"/>
      <c r="BJ265" s="3"/>
      <c r="BK265" s="3"/>
      <c r="BL265" s="6"/>
      <c r="BM265" s="8"/>
      <c r="BY265" s="9"/>
      <c r="CA265" s="16"/>
      <c r="CB265" s="16"/>
      <c r="CD265" s="3"/>
      <c r="CE265" s="3"/>
      <c r="CF265" s="6"/>
      <c r="CG265" s="8"/>
      <c r="CS265" s="9"/>
      <c r="CU265" s="16"/>
      <c r="CV265" s="16"/>
      <c r="CX265" s="3"/>
      <c r="CY265" s="3"/>
      <c r="CZ265" s="6"/>
      <c r="DA265" s="8"/>
      <c r="DM265" s="9"/>
      <c r="DO265" s="16"/>
      <c r="DP265" s="16"/>
      <c r="DR265" s="3"/>
      <c r="DS265" s="3"/>
      <c r="DT265" s="6"/>
      <c r="DU265" s="8"/>
      <c r="EG265" s="9"/>
      <c r="EI265" s="16"/>
      <c r="EJ265" s="16"/>
      <c r="EL265" s="3"/>
      <c r="EM265" s="3"/>
      <c r="EN265" s="6"/>
      <c r="EO265" s="8"/>
      <c r="FA265" s="9"/>
      <c r="FC265" s="16"/>
      <c r="FD265" s="16"/>
      <c r="FF265" s="3"/>
      <c r="FG265" s="3"/>
      <c r="FH265" s="6"/>
      <c r="FI265" s="8"/>
      <c r="FU265" s="9"/>
      <c r="FW265" s="16"/>
      <c r="FX265" s="16"/>
      <c r="FZ265" s="3"/>
      <c r="GA265" s="3"/>
      <c r="GB265" s="6"/>
      <c r="GC265" s="8"/>
      <c r="GO265" s="9"/>
      <c r="GQ265" s="16"/>
      <c r="GR265" s="16"/>
      <c r="GT265" s="3"/>
      <c r="GU265" s="3"/>
      <c r="GV265" s="6"/>
      <c r="GW265" s="8"/>
      <c r="HI265" s="9"/>
      <c r="HK265" s="16"/>
      <c r="HL265" s="16"/>
      <c r="HN265" s="3"/>
      <c r="HO265" s="3"/>
      <c r="HP265" s="6"/>
      <c r="HQ265" s="8"/>
      <c r="IC265" s="9"/>
      <c r="IE265" s="16"/>
      <c r="IF265" s="16"/>
      <c r="IH265" s="3"/>
      <c r="II265" s="3"/>
      <c r="IJ265" s="6"/>
      <c r="IK265" s="8"/>
      <c r="IW265" s="9"/>
      <c r="IY265" s="16"/>
      <c r="IZ265" s="16"/>
      <c r="JB265" s="3"/>
      <c r="JC265" s="3"/>
      <c r="JD265" s="6"/>
      <c r="JE265" s="8"/>
      <c r="JQ265" s="9"/>
      <c r="JS265" s="16"/>
      <c r="JT265" s="16"/>
      <c r="JV265" s="3"/>
      <c r="JW265" s="3"/>
      <c r="JX265" s="6"/>
      <c r="JY265" s="8"/>
      <c r="KK265" s="9"/>
      <c r="KM265" s="16"/>
      <c r="KN265" s="16"/>
      <c r="KP265" s="3"/>
      <c r="KQ265" s="3"/>
      <c r="KR265" s="6"/>
      <c r="KS265" s="8"/>
      <c r="LE265" s="9"/>
      <c r="LG265" s="16"/>
      <c r="LH265" s="16"/>
      <c r="LJ265" s="3"/>
      <c r="LK265" s="3"/>
      <c r="LL265" s="6"/>
      <c r="LM265" s="8"/>
      <c r="LY265" s="9"/>
      <c r="MA265" s="16"/>
      <c r="MB265" s="16"/>
      <c r="MD265" s="3"/>
      <c r="ME265" s="3"/>
      <c r="MF265" s="6"/>
      <c r="MG265" s="8"/>
      <c r="MS265" s="9"/>
      <c r="MU265" s="16"/>
      <c r="MV265" s="16"/>
      <c r="MX265" s="3"/>
      <c r="MY265" s="3"/>
      <c r="MZ265" s="6"/>
      <c r="NA265" s="8"/>
      <c r="NM265" s="9"/>
      <c r="NO265" s="16"/>
      <c r="NP265" s="16"/>
      <c r="NR265" s="3"/>
      <c r="NS265" s="3"/>
      <c r="NT265" s="6"/>
      <c r="NU265" s="8"/>
      <c r="OG265" s="9"/>
      <c r="OI265" s="16"/>
      <c r="OJ265" s="16"/>
      <c r="OL265" s="3"/>
      <c r="OM265" s="3"/>
      <c r="ON265" s="6"/>
      <c r="OO265" s="8"/>
      <c r="PA265" s="9"/>
      <c r="PC265" s="16"/>
      <c r="PD265" s="16"/>
    </row>
    <row r="266" spans="1:420" ht="216" x14ac:dyDescent="0.3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9" t="s">
        <v>8315</v>
      </c>
      <c r="R266" t="s">
        <v>8316</v>
      </c>
      <c r="S266" s="16">
        <v>42128.736608796295</v>
      </c>
      <c r="T266" s="16">
        <v>42141.125</v>
      </c>
      <c r="V266" s="3"/>
      <c r="W266" s="3"/>
      <c r="X266" s="6"/>
      <c r="Y266" s="8"/>
      <c r="AK266" s="9"/>
      <c r="AM266" s="16"/>
      <c r="AN266" s="16"/>
      <c r="AP266" s="3"/>
      <c r="AQ266" s="3"/>
      <c r="AR266" s="6"/>
      <c r="AS266" s="8"/>
      <c r="BE266" s="9"/>
      <c r="BG266" s="16"/>
      <c r="BH266" s="16"/>
      <c r="BJ266" s="3"/>
      <c r="BK266" s="3"/>
      <c r="BL266" s="6"/>
      <c r="BM266" s="8"/>
      <c r="BY266" s="9"/>
      <c r="CA266" s="16"/>
      <c r="CB266" s="16"/>
      <c r="CD266" s="3"/>
      <c r="CE266" s="3"/>
      <c r="CF266" s="6"/>
      <c r="CG266" s="8"/>
      <c r="CS266" s="9"/>
      <c r="CU266" s="16"/>
      <c r="CV266" s="16"/>
      <c r="CX266" s="3"/>
      <c r="CY266" s="3"/>
      <c r="CZ266" s="6"/>
      <c r="DA266" s="8"/>
      <c r="DM266" s="9"/>
      <c r="DO266" s="16"/>
      <c r="DP266" s="16"/>
      <c r="DR266" s="3"/>
      <c r="DS266" s="3"/>
      <c r="DT266" s="6"/>
      <c r="DU266" s="8"/>
      <c r="EG266" s="9"/>
      <c r="EI266" s="16"/>
      <c r="EJ266" s="16"/>
      <c r="EL266" s="3"/>
      <c r="EM266" s="3"/>
      <c r="EN266" s="6"/>
      <c r="EO266" s="8"/>
      <c r="FA266" s="9"/>
      <c r="FC266" s="16"/>
      <c r="FD266" s="16"/>
      <c r="FF266" s="3"/>
      <c r="FG266" s="3"/>
      <c r="FH266" s="6"/>
      <c r="FI266" s="8"/>
      <c r="FU266" s="9"/>
      <c r="FW266" s="16"/>
      <c r="FX266" s="16"/>
      <c r="FZ266" s="3"/>
      <c r="GA266" s="3"/>
      <c r="GB266" s="6"/>
      <c r="GC266" s="8"/>
      <c r="GO266" s="9"/>
      <c r="GQ266" s="16"/>
      <c r="GR266" s="16"/>
      <c r="GT266" s="3"/>
      <c r="GU266" s="3"/>
      <c r="GV266" s="6"/>
      <c r="GW266" s="8"/>
      <c r="HI266" s="9"/>
      <c r="HK266" s="16"/>
      <c r="HL266" s="16"/>
      <c r="HN266" s="3"/>
      <c r="HO266" s="3"/>
      <c r="HP266" s="6"/>
      <c r="HQ266" s="8"/>
      <c r="IC266" s="9"/>
      <c r="IE266" s="16"/>
      <c r="IF266" s="16"/>
      <c r="IH266" s="3"/>
      <c r="II266" s="3"/>
      <c r="IJ266" s="6"/>
      <c r="IK266" s="8"/>
      <c r="IW266" s="9"/>
      <c r="IY266" s="16"/>
      <c r="IZ266" s="16"/>
      <c r="JB266" s="3"/>
      <c r="JC266" s="3"/>
      <c r="JD266" s="6"/>
      <c r="JE266" s="8"/>
      <c r="JQ266" s="9"/>
      <c r="JS266" s="16"/>
      <c r="JT266" s="16"/>
      <c r="JV266" s="3"/>
      <c r="JW266" s="3"/>
      <c r="JX266" s="6"/>
      <c r="JY266" s="8"/>
      <c r="KK266" s="9"/>
      <c r="KM266" s="16"/>
      <c r="KN266" s="16"/>
      <c r="KP266" s="3"/>
      <c r="KQ266" s="3"/>
      <c r="KR266" s="6"/>
      <c r="KS266" s="8"/>
      <c r="LE266" s="9"/>
      <c r="LG266" s="16"/>
      <c r="LH266" s="16"/>
      <c r="LJ266" s="3"/>
      <c r="LK266" s="3"/>
      <c r="LL266" s="6"/>
      <c r="LM266" s="8"/>
      <c r="LY266" s="9"/>
      <c r="MA266" s="16"/>
      <c r="MB266" s="16"/>
      <c r="MD266" s="3"/>
      <c r="ME266" s="3"/>
      <c r="MF266" s="6"/>
      <c r="MG266" s="8"/>
      <c r="MS266" s="9"/>
      <c r="MU266" s="16"/>
      <c r="MV266" s="16"/>
      <c r="MX266" s="3"/>
      <c r="MY266" s="3"/>
      <c r="MZ266" s="6"/>
      <c r="NA266" s="8"/>
      <c r="NM266" s="9"/>
      <c r="NO266" s="16"/>
      <c r="NP266" s="16"/>
      <c r="NR266" s="3"/>
      <c r="NS266" s="3"/>
      <c r="NT266" s="6"/>
      <c r="NU266" s="8"/>
      <c r="OG266" s="9"/>
      <c r="OI266" s="16"/>
      <c r="OJ266" s="16"/>
      <c r="OL266" s="3"/>
      <c r="OM266" s="3"/>
      <c r="ON266" s="6"/>
      <c r="OO266" s="8"/>
      <c r="PA266" s="9"/>
      <c r="PC266" s="16"/>
      <c r="PD266" s="16"/>
    </row>
    <row r="267" spans="1:420" ht="244.8" x14ac:dyDescent="0.3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9" t="s">
        <v>8315</v>
      </c>
      <c r="R267" t="s">
        <v>8316</v>
      </c>
      <c r="S267" s="16">
        <v>42053.916921296302</v>
      </c>
      <c r="T267" s="16">
        <v>42079.875</v>
      </c>
      <c r="V267" s="3"/>
      <c r="W267" s="3"/>
      <c r="X267" s="6"/>
      <c r="Y267" s="8"/>
      <c r="AK267" s="9"/>
      <c r="AM267" s="16"/>
      <c r="AN267" s="16"/>
      <c r="AP267" s="3"/>
      <c r="AQ267" s="3"/>
      <c r="AR267" s="6"/>
      <c r="AS267" s="8"/>
      <c r="BE267" s="9"/>
      <c r="BG267" s="16"/>
      <c r="BH267" s="16"/>
      <c r="BJ267" s="3"/>
      <c r="BK267" s="3"/>
      <c r="BL267" s="6"/>
      <c r="BM267" s="8"/>
      <c r="BY267" s="9"/>
      <c r="CA267" s="16"/>
      <c r="CB267" s="16"/>
      <c r="CD267" s="3"/>
      <c r="CE267" s="3"/>
      <c r="CF267" s="6"/>
      <c r="CG267" s="8"/>
      <c r="CS267" s="9"/>
      <c r="CU267" s="16"/>
      <c r="CV267" s="16"/>
      <c r="CX267" s="3"/>
      <c r="CY267" s="3"/>
      <c r="CZ267" s="6"/>
      <c r="DA267" s="8"/>
      <c r="DM267" s="9"/>
      <c r="DO267" s="16"/>
      <c r="DP267" s="16"/>
      <c r="DR267" s="3"/>
      <c r="DS267" s="3"/>
      <c r="DT267" s="6"/>
      <c r="DU267" s="8"/>
      <c r="EG267" s="9"/>
      <c r="EI267" s="16"/>
      <c r="EJ267" s="16"/>
      <c r="EL267" s="3"/>
      <c r="EM267" s="3"/>
      <c r="EN267" s="6"/>
      <c r="EO267" s="8"/>
      <c r="FA267" s="9"/>
      <c r="FC267" s="16"/>
      <c r="FD267" s="16"/>
      <c r="FF267" s="3"/>
      <c r="FG267" s="3"/>
      <c r="FH267" s="6"/>
      <c r="FI267" s="8"/>
      <c r="FU267" s="9"/>
      <c r="FW267" s="16"/>
      <c r="FX267" s="16"/>
      <c r="FZ267" s="3"/>
      <c r="GA267" s="3"/>
      <c r="GB267" s="6"/>
      <c r="GC267" s="8"/>
      <c r="GO267" s="9"/>
      <c r="GQ267" s="16"/>
      <c r="GR267" s="16"/>
      <c r="GT267" s="3"/>
      <c r="GU267" s="3"/>
      <c r="GV267" s="6"/>
      <c r="GW267" s="8"/>
      <c r="HI267" s="9"/>
      <c r="HK267" s="16"/>
      <c r="HL267" s="16"/>
      <c r="HN267" s="3"/>
      <c r="HO267" s="3"/>
      <c r="HP267" s="6"/>
      <c r="HQ267" s="8"/>
      <c r="IC267" s="9"/>
      <c r="IE267" s="16"/>
      <c r="IF267" s="16"/>
      <c r="IH267" s="3"/>
      <c r="II267" s="3"/>
      <c r="IJ267" s="6"/>
      <c r="IK267" s="8"/>
      <c r="IW267" s="9"/>
      <c r="IY267" s="16"/>
      <c r="IZ267" s="16"/>
      <c r="JB267" s="3"/>
      <c r="JC267" s="3"/>
      <c r="JD267" s="6"/>
      <c r="JE267" s="8"/>
      <c r="JQ267" s="9"/>
      <c r="JS267" s="16"/>
      <c r="JT267" s="16"/>
      <c r="JV267" s="3"/>
      <c r="JW267" s="3"/>
      <c r="JX267" s="6"/>
      <c r="JY267" s="8"/>
      <c r="KK267" s="9"/>
      <c r="KM267" s="16"/>
      <c r="KN267" s="16"/>
      <c r="KP267" s="3"/>
      <c r="KQ267" s="3"/>
      <c r="KR267" s="6"/>
      <c r="KS267" s="8"/>
      <c r="LE267" s="9"/>
      <c r="LG267" s="16"/>
      <c r="LH267" s="16"/>
      <c r="LJ267" s="3"/>
      <c r="LK267" s="3"/>
      <c r="LL267" s="6"/>
      <c r="LM267" s="8"/>
      <c r="LY267" s="9"/>
      <c r="MA267" s="16"/>
      <c r="MB267" s="16"/>
      <c r="MD267" s="3"/>
      <c r="ME267" s="3"/>
      <c r="MF267" s="6"/>
      <c r="MG267" s="8"/>
      <c r="MS267" s="9"/>
      <c r="MU267" s="16"/>
      <c r="MV267" s="16"/>
      <c r="MX267" s="3"/>
      <c r="MY267" s="3"/>
      <c r="MZ267" s="6"/>
      <c r="NA267" s="8"/>
      <c r="NM267" s="9"/>
      <c r="NO267" s="16"/>
      <c r="NP267" s="16"/>
      <c r="NR267" s="3"/>
      <c r="NS267" s="3"/>
      <c r="NT267" s="6"/>
      <c r="NU267" s="8"/>
      <c r="OG267" s="9"/>
      <c r="OI267" s="16"/>
      <c r="OJ267" s="16"/>
      <c r="OL267" s="3"/>
      <c r="OM267" s="3"/>
      <c r="ON267" s="6"/>
      <c r="OO267" s="8"/>
      <c r="PA267" s="9"/>
      <c r="PC267" s="16"/>
      <c r="PD267" s="16"/>
    </row>
    <row r="268" spans="1:420" ht="244.8" x14ac:dyDescent="0.3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9" t="s">
        <v>8315</v>
      </c>
      <c r="R268" t="s">
        <v>8316</v>
      </c>
      <c r="S268" s="16">
        <v>42171.317442129628</v>
      </c>
      <c r="T268" s="16">
        <v>42195.875</v>
      </c>
      <c r="V268" s="3"/>
      <c r="W268" s="3"/>
      <c r="X268" s="6"/>
      <c r="Y268" s="8"/>
      <c r="AK268" s="9"/>
      <c r="AM268" s="16"/>
      <c r="AN268" s="16"/>
      <c r="AP268" s="3"/>
      <c r="AQ268" s="3"/>
      <c r="AR268" s="6"/>
      <c r="AS268" s="8"/>
      <c r="BE268" s="9"/>
      <c r="BG268" s="16"/>
      <c r="BH268" s="16"/>
      <c r="BJ268" s="3"/>
      <c r="BK268" s="3"/>
      <c r="BL268" s="6"/>
      <c r="BM268" s="8"/>
      <c r="BY268" s="9"/>
      <c r="CA268" s="16"/>
      <c r="CB268" s="16"/>
      <c r="CD268" s="3"/>
      <c r="CE268" s="3"/>
      <c r="CF268" s="6"/>
      <c r="CG268" s="8"/>
      <c r="CS268" s="9"/>
      <c r="CU268" s="16"/>
      <c r="CV268" s="16"/>
      <c r="CX268" s="3"/>
      <c r="CY268" s="3"/>
      <c r="CZ268" s="6"/>
      <c r="DA268" s="8"/>
      <c r="DM268" s="9"/>
      <c r="DO268" s="16"/>
      <c r="DP268" s="16"/>
      <c r="DR268" s="3"/>
      <c r="DS268" s="3"/>
      <c r="DT268" s="6"/>
      <c r="DU268" s="8"/>
      <c r="EG268" s="9"/>
      <c r="EI268" s="16"/>
      <c r="EJ268" s="16"/>
      <c r="EL268" s="3"/>
      <c r="EM268" s="3"/>
      <c r="EN268" s="6"/>
      <c r="EO268" s="8"/>
      <c r="FA268" s="9"/>
      <c r="FC268" s="16"/>
      <c r="FD268" s="16"/>
      <c r="FF268" s="3"/>
      <c r="FG268" s="3"/>
      <c r="FH268" s="6"/>
      <c r="FI268" s="8"/>
      <c r="FU268" s="9"/>
      <c r="FW268" s="16"/>
      <c r="FX268" s="16"/>
      <c r="FZ268" s="3"/>
      <c r="GA268" s="3"/>
      <c r="GB268" s="6"/>
      <c r="GC268" s="8"/>
      <c r="GO268" s="9"/>
      <c r="GQ268" s="16"/>
      <c r="GR268" s="16"/>
      <c r="GT268" s="3"/>
      <c r="GU268" s="3"/>
      <c r="GV268" s="6"/>
      <c r="GW268" s="8"/>
      <c r="HI268" s="9"/>
      <c r="HK268" s="16"/>
      <c r="HL268" s="16"/>
      <c r="HN268" s="3"/>
      <c r="HO268" s="3"/>
      <c r="HP268" s="6"/>
      <c r="HQ268" s="8"/>
      <c r="IC268" s="9"/>
      <c r="IE268" s="16"/>
      <c r="IF268" s="16"/>
      <c r="IH268" s="3"/>
      <c r="II268" s="3"/>
      <c r="IJ268" s="6"/>
      <c r="IK268" s="8"/>
      <c r="IW268" s="9"/>
      <c r="IY268" s="16"/>
      <c r="IZ268" s="16"/>
      <c r="JB268" s="3"/>
      <c r="JC268" s="3"/>
      <c r="JD268" s="6"/>
      <c r="JE268" s="8"/>
      <c r="JQ268" s="9"/>
      <c r="JS268" s="16"/>
      <c r="JT268" s="16"/>
      <c r="JV268" s="3"/>
      <c r="JW268" s="3"/>
      <c r="JX268" s="6"/>
      <c r="JY268" s="8"/>
      <c r="KK268" s="9"/>
      <c r="KM268" s="16"/>
      <c r="KN268" s="16"/>
      <c r="KP268" s="3"/>
      <c r="KQ268" s="3"/>
      <c r="KR268" s="6"/>
      <c r="KS268" s="8"/>
      <c r="LE268" s="9"/>
      <c r="LG268" s="16"/>
      <c r="LH268" s="16"/>
      <c r="LJ268" s="3"/>
      <c r="LK268" s="3"/>
      <c r="LL268" s="6"/>
      <c r="LM268" s="8"/>
      <c r="LY268" s="9"/>
      <c r="MA268" s="16"/>
      <c r="MB268" s="16"/>
      <c r="MD268" s="3"/>
      <c r="ME268" s="3"/>
      <c r="MF268" s="6"/>
      <c r="MG268" s="8"/>
      <c r="MS268" s="9"/>
      <c r="MU268" s="16"/>
      <c r="MV268" s="16"/>
      <c r="MX268" s="3"/>
      <c r="MY268" s="3"/>
      <c r="MZ268" s="6"/>
      <c r="NA268" s="8"/>
      <c r="NM268" s="9"/>
      <c r="NO268" s="16"/>
      <c r="NP268" s="16"/>
      <c r="NR268" s="3"/>
      <c r="NS268" s="3"/>
      <c r="NT268" s="6"/>
      <c r="NU268" s="8"/>
      <c r="OG268" s="9"/>
      <c r="OI268" s="16"/>
      <c r="OJ268" s="16"/>
      <c r="OL268" s="3"/>
      <c r="OM268" s="3"/>
      <c r="ON268" s="6"/>
      <c r="OO268" s="8"/>
      <c r="PA268" s="9"/>
      <c r="PC268" s="16"/>
      <c r="PD268" s="16"/>
    </row>
    <row r="269" spans="1:420" ht="244.8" x14ac:dyDescent="0.3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9" t="s">
        <v>8315</v>
      </c>
      <c r="R269" t="s">
        <v>8316</v>
      </c>
      <c r="S269" s="16">
        <v>41793.668761574074</v>
      </c>
      <c r="T269" s="16">
        <v>41823.668761574074</v>
      </c>
      <c r="V269" s="3"/>
      <c r="W269" s="3"/>
      <c r="X269" s="6"/>
      <c r="Y269" s="8"/>
      <c r="AK269" s="9"/>
      <c r="AM269" s="16"/>
      <c r="AN269" s="16"/>
      <c r="AP269" s="3"/>
      <c r="AQ269" s="3"/>
      <c r="AR269" s="6"/>
      <c r="AS269" s="8"/>
      <c r="BE269" s="9"/>
      <c r="BG269" s="16"/>
      <c r="BH269" s="16"/>
      <c r="BJ269" s="3"/>
      <c r="BK269" s="3"/>
      <c r="BL269" s="6"/>
      <c r="BM269" s="8"/>
      <c r="BY269" s="9"/>
      <c r="CA269" s="16"/>
      <c r="CB269" s="16"/>
      <c r="CD269" s="3"/>
      <c r="CE269" s="3"/>
      <c r="CF269" s="6"/>
      <c r="CG269" s="8"/>
      <c r="CS269" s="9"/>
      <c r="CU269" s="16"/>
      <c r="CV269" s="16"/>
      <c r="CX269" s="3"/>
      <c r="CY269" s="3"/>
      <c r="CZ269" s="6"/>
      <c r="DA269" s="8"/>
      <c r="DM269" s="9"/>
      <c r="DO269" s="16"/>
      <c r="DP269" s="16"/>
      <c r="DR269" s="3"/>
      <c r="DS269" s="3"/>
      <c r="DT269" s="6"/>
      <c r="DU269" s="8"/>
      <c r="EG269" s="9"/>
      <c r="EI269" s="16"/>
      <c r="EJ269" s="16"/>
      <c r="EL269" s="3"/>
      <c r="EM269" s="3"/>
      <c r="EN269" s="6"/>
      <c r="EO269" s="8"/>
      <c r="FA269" s="9"/>
      <c r="FC269" s="16"/>
      <c r="FD269" s="16"/>
      <c r="FF269" s="3"/>
      <c r="FG269" s="3"/>
      <c r="FH269" s="6"/>
      <c r="FI269" s="8"/>
      <c r="FU269" s="9"/>
      <c r="FW269" s="16"/>
      <c r="FX269" s="16"/>
      <c r="FZ269" s="3"/>
      <c r="GA269" s="3"/>
      <c r="GB269" s="6"/>
      <c r="GC269" s="8"/>
      <c r="GO269" s="9"/>
      <c r="GQ269" s="16"/>
      <c r="GR269" s="16"/>
      <c r="GT269" s="3"/>
      <c r="GU269" s="3"/>
      <c r="GV269" s="6"/>
      <c r="GW269" s="8"/>
      <c r="HI269" s="9"/>
      <c r="HK269" s="16"/>
      <c r="HL269" s="16"/>
      <c r="HN269" s="3"/>
      <c r="HO269" s="3"/>
      <c r="HP269" s="6"/>
      <c r="HQ269" s="8"/>
      <c r="IC269" s="9"/>
      <c r="IE269" s="16"/>
      <c r="IF269" s="16"/>
      <c r="IH269" s="3"/>
      <c r="II269" s="3"/>
      <c r="IJ269" s="6"/>
      <c r="IK269" s="8"/>
      <c r="IW269" s="9"/>
      <c r="IY269" s="16"/>
      <c r="IZ269" s="16"/>
      <c r="JB269" s="3"/>
      <c r="JC269" s="3"/>
      <c r="JD269" s="6"/>
      <c r="JE269" s="8"/>
      <c r="JQ269" s="9"/>
      <c r="JS269" s="16"/>
      <c r="JT269" s="16"/>
      <c r="JV269" s="3"/>
      <c r="JW269" s="3"/>
      <c r="JX269" s="6"/>
      <c r="JY269" s="8"/>
      <c r="KK269" s="9"/>
      <c r="KM269" s="16"/>
      <c r="KN269" s="16"/>
      <c r="KP269" s="3"/>
      <c r="KQ269" s="3"/>
      <c r="KR269" s="6"/>
      <c r="KS269" s="8"/>
      <c r="LE269" s="9"/>
      <c r="LG269" s="16"/>
      <c r="LH269" s="16"/>
      <c r="LJ269" s="3"/>
      <c r="LK269" s="3"/>
      <c r="LL269" s="6"/>
      <c r="LM269" s="8"/>
      <c r="LY269" s="9"/>
      <c r="MA269" s="16"/>
      <c r="MB269" s="16"/>
      <c r="MD269" s="3"/>
      <c r="ME269" s="3"/>
      <c r="MF269" s="6"/>
      <c r="MG269" s="8"/>
      <c r="MS269" s="9"/>
      <c r="MU269" s="16"/>
      <c r="MV269" s="16"/>
      <c r="MX269" s="3"/>
      <c r="MY269" s="3"/>
      <c r="MZ269" s="6"/>
      <c r="NA269" s="8"/>
      <c r="NM269" s="9"/>
      <c r="NO269" s="16"/>
      <c r="NP269" s="16"/>
      <c r="NR269" s="3"/>
      <c r="NS269" s="3"/>
      <c r="NT269" s="6"/>
      <c r="NU269" s="8"/>
      <c r="OG269" s="9"/>
      <c r="OI269" s="16"/>
      <c r="OJ269" s="16"/>
      <c r="OL269" s="3"/>
      <c r="OM269" s="3"/>
      <c r="ON269" s="6"/>
      <c r="OO269" s="8"/>
      <c r="PA269" s="9"/>
      <c r="PC269" s="16"/>
      <c r="PD269" s="16"/>
    </row>
    <row r="270" spans="1:420" ht="244.8" x14ac:dyDescent="0.3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9" t="s">
        <v>8315</v>
      </c>
      <c r="R270" t="s">
        <v>8316</v>
      </c>
      <c r="S270" s="16">
        <v>42506.760405092587</v>
      </c>
      <c r="T270" s="16">
        <v>42536.760405092587</v>
      </c>
      <c r="V270" s="3"/>
      <c r="W270" s="3"/>
      <c r="X270" s="6"/>
      <c r="Y270" s="8"/>
      <c r="AK270" s="9"/>
      <c r="AM270" s="16"/>
      <c r="AN270" s="16"/>
      <c r="AP270" s="3"/>
      <c r="AQ270" s="3"/>
      <c r="AR270" s="6"/>
      <c r="AS270" s="8"/>
      <c r="BE270" s="9"/>
      <c r="BG270" s="16"/>
      <c r="BH270" s="16"/>
      <c r="BJ270" s="3"/>
      <c r="BK270" s="3"/>
      <c r="BL270" s="6"/>
      <c r="BM270" s="8"/>
      <c r="BY270" s="9"/>
      <c r="CA270" s="16"/>
      <c r="CB270" s="16"/>
      <c r="CD270" s="3"/>
      <c r="CE270" s="3"/>
      <c r="CF270" s="6"/>
      <c r="CG270" s="8"/>
      <c r="CS270" s="9"/>
      <c r="CU270" s="16"/>
      <c r="CV270" s="16"/>
      <c r="CX270" s="3"/>
      <c r="CY270" s="3"/>
      <c r="CZ270" s="6"/>
      <c r="DA270" s="8"/>
      <c r="DM270" s="9"/>
      <c r="DO270" s="16"/>
      <c r="DP270" s="16"/>
      <c r="DR270" s="3"/>
      <c r="DS270" s="3"/>
      <c r="DT270" s="6"/>
      <c r="DU270" s="8"/>
      <c r="EG270" s="9"/>
      <c r="EI270" s="16"/>
      <c r="EJ270" s="16"/>
      <c r="EL270" s="3"/>
      <c r="EM270" s="3"/>
      <c r="EN270" s="6"/>
      <c r="EO270" s="8"/>
      <c r="FA270" s="9"/>
      <c r="FC270" s="16"/>
      <c r="FD270" s="16"/>
      <c r="FF270" s="3"/>
      <c r="FG270" s="3"/>
      <c r="FH270" s="6"/>
      <c r="FI270" s="8"/>
      <c r="FU270" s="9"/>
      <c r="FW270" s="16"/>
      <c r="FX270" s="16"/>
      <c r="FZ270" s="3"/>
      <c r="GA270" s="3"/>
      <c r="GB270" s="6"/>
      <c r="GC270" s="8"/>
      <c r="GO270" s="9"/>
      <c r="GQ270" s="16"/>
      <c r="GR270" s="16"/>
      <c r="GT270" s="3"/>
      <c r="GU270" s="3"/>
      <c r="GV270" s="6"/>
      <c r="GW270" s="8"/>
      <c r="HI270" s="9"/>
      <c r="HK270" s="16"/>
      <c r="HL270" s="16"/>
      <c r="HN270" s="3"/>
      <c r="HO270" s="3"/>
      <c r="HP270" s="6"/>
      <c r="HQ270" s="8"/>
      <c r="IC270" s="9"/>
      <c r="IE270" s="16"/>
      <c r="IF270" s="16"/>
      <c r="IH270" s="3"/>
      <c r="II270" s="3"/>
      <c r="IJ270" s="6"/>
      <c r="IK270" s="8"/>
      <c r="IW270" s="9"/>
      <c r="IY270" s="16"/>
      <c r="IZ270" s="16"/>
      <c r="JB270" s="3"/>
      <c r="JC270" s="3"/>
      <c r="JD270" s="6"/>
      <c r="JE270" s="8"/>
      <c r="JQ270" s="9"/>
      <c r="JS270" s="16"/>
      <c r="JT270" s="16"/>
      <c r="JV270" s="3"/>
      <c r="JW270" s="3"/>
      <c r="JX270" s="6"/>
      <c r="JY270" s="8"/>
      <c r="KK270" s="9"/>
      <c r="KM270" s="16"/>
      <c r="KN270" s="16"/>
      <c r="KP270" s="3"/>
      <c r="KQ270" s="3"/>
      <c r="KR270" s="6"/>
      <c r="KS270" s="8"/>
      <c r="LE270" s="9"/>
      <c r="LG270" s="16"/>
      <c r="LH270" s="16"/>
      <c r="LJ270" s="3"/>
      <c r="LK270" s="3"/>
      <c r="LL270" s="6"/>
      <c r="LM270" s="8"/>
      <c r="LY270" s="9"/>
      <c r="MA270" s="16"/>
      <c r="MB270" s="16"/>
      <c r="MD270" s="3"/>
      <c r="ME270" s="3"/>
      <c r="MF270" s="6"/>
      <c r="MG270" s="8"/>
      <c r="MS270" s="9"/>
      <c r="MU270" s="16"/>
      <c r="MV270" s="16"/>
      <c r="MX270" s="3"/>
      <c r="MY270" s="3"/>
      <c r="MZ270" s="6"/>
      <c r="NA270" s="8"/>
      <c r="NM270" s="9"/>
      <c r="NO270" s="16"/>
      <c r="NP270" s="16"/>
      <c r="NR270" s="3"/>
      <c r="NS270" s="3"/>
      <c r="NT270" s="6"/>
      <c r="NU270" s="8"/>
      <c r="OG270" s="9"/>
      <c r="OI270" s="16"/>
      <c r="OJ270" s="16"/>
      <c r="OL270" s="3"/>
      <c r="OM270" s="3"/>
      <c r="ON270" s="6"/>
      <c r="OO270" s="8"/>
      <c r="PA270" s="9"/>
      <c r="PC270" s="16"/>
      <c r="PD270" s="16"/>
    </row>
    <row r="271" spans="1:420" ht="259.2" x14ac:dyDescent="0.3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9" t="s">
        <v>8315</v>
      </c>
      <c r="R271" t="s">
        <v>8316</v>
      </c>
      <c r="S271" s="16">
        <v>42372.693055555559</v>
      </c>
      <c r="T271" s="16">
        <v>42402.693055555559</v>
      </c>
      <c r="V271" s="3"/>
      <c r="W271" s="3"/>
      <c r="X271" s="6"/>
      <c r="Y271" s="8"/>
      <c r="AK271" s="9"/>
      <c r="AM271" s="16"/>
      <c r="AN271" s="16"/>
      <c r="AP271" s="3"/>
      <c r="AQ271" s="3"/>
      <c r="AR271" s="6"/>
      <c r="AS271" s="8"/>
      <c r="BE271" s="9"/>
      <c r="BG271" s="16"/>
      <c r="BH271" s="16"/>
      <c r="BJ271" s="3"/>
      <c r="BK271" s="3"/>
      <c r="BL271" s="6"/>
      <c r="BM271" s="8"/>
      <c r="BY271" s="9"/>
      <c r="CA271" s="16"/>
      <c r="CB271" s="16"/>
      <c r="CD271" s="3"/>
      <c r="CE271" s="3"/>
      <c r="CF271" s="6"/>
      <c r="CG271" s="8"/>
      <c r="CS271" s="9"/>
      <c r="CU271" s="16"/>
      <c r="CV271" s="16"/>
      <c r="CX271" s="3"/>
      <c r="CY271" s="3"/>
      <c r="CZ271" s="6"/>
      <c r="DA271" s="8"/>
      <c r="DM271" s="9"/>
      <c r="DO271" s="16"/>
      <c r="DP271" s="16"/>
      <c r="DR271" s="3"/>
      <c r="DS271" s="3"/>
      <c r="DT271" s="6"/>
      <c r="DU271" s="8"/>
      <c r="EG271" s="9"/>
      <c r="EI271" s="16"/>
      <c r="EJ271" s="16"/>
      <c r="EL271" s="3"/>
      <c r="EM271" s="3"/>
      <c r="EN271" s="6"/>
      <c r="EO271" s="8"/>
      <c r="FA271" s="9"/>
      <c r="FC271" s="16"/>
      <c r="FD271" s="16"/>
      <c r="FF271" s="3"/>
      <c r="FG271" s="3"/>
      <c r="FH271" s="6"/>
      <c r="FI271" s="8"/>
      <c r="FU271" s="9"/>
      <c r="FW271" s="16"/>
      <c r="FX271" s="16"/>
      <c r="FZ271" s="3"/>
      <c r="GA271" s="3"/>
      <c r="GB271" s="6"/>
      <c r="GC271" s="8"/>
      <c r="GO271" s="9"/>
      <c r="GQ271" s="16"/>
      <c r="GR271" s="16"/>
      <c r="GT271" s="3"/>
      <c r="GU271" s="3"/>
      <c r="GV271" s="6"/>
      <c r="GW271" s="8"/>
      <c r="HI271" s="9"/>
      <c r="HK271" s="16"/>
      <c r="HL271" s="16"/>
      <c r="HN271" s="3"/>
      <c r="HO271" s="3"/>
      <c r="HP271" s="6"/>
      <c r="HQ271" s="8"/>
      <c r="IC271" s="9"/>
      <c r="IE271" s="16"/>
      <c r="IF271" s="16"/>
      <c r="IH271" s="3"/>
      <c r="II271" s="3"/>
      <c r="IJ271" s="6"/>
      <c r="IK271" s="8"/>
      <c r="IW271" s="9"/>
      <c r="IY271" s="16"/>
      <c r="IZ271" s="16"/>
      <c r="JB271" s="3"/>
      <c r="JC271" s="3"/>
      <c r="JD271" s="6"/>
      <c r="JE271" s="8"/>
      <c r="JQ271" s="9"/>
      <c r="JS271" s="16"/>
      <c r="JT271" s="16"/>
      <c r="JV271" s="3"/>
      <c r="JW271" s="3"/>
      <c r="JX271" s="6"/>
      <c r="JY271" s="8"/>
      <c r="KK271" s="9"/>
      <c r="KM271" s="16"/>
      <c r="KN271" s="16"/>
      <c r="KP271" s="3"/>
      <c r="KQ271" s="3"/>
      <c r="KR271" s="6"/>
      <c r="KS271" s="8"/>
      <c r="LE271" s="9"/>
      <c r="LG271" s="16"/>
      <c r="LH271" s="16"/>
      <c r="LJ271" s="3"/>
      <c r="LK271" s="3"/>
      <c r="LL271" s="6"/>
      <c r="LM271" s="8"/>
      <c r="LY271" s="9"/>
      <c r="MA271" s="16"/>
      <c r="MB271" s="16"/>
      <c r="MD271" s="3"/>
      <c r="ME271" s="3"/>
      <c r="MF271" s="6"/>
      <c r="MG271" s="8"/>
      <c r="MS271" s="9"/>
      <c r="MU271" s="16"/>
      <c r="MV271" s="16"/>
      <c r="MX271" s="3"/>
      <c r="MY271" s="3"/>
      <c r="MZ271" s="6"/>
      <c r="NA271" s="8"/>
      <c r="NM271" s="9"/>
      <c r="NO271" s="16"/>
      <c r="NP271" s="16"/>
      <c r="NR271" s="3"/>
      <c r="NS271" s="3"/>
      <c r="NT271" s="6"/>
      <c r="NU271" s="8"/>
      <c r="OG271" s="9"/>
      <c r="OI271" s="16"/>
      <c r="OJ271" s="16"/>
      <c r="OL271" s="3"/>
      <c r="OM271" s="3"/>
      <c r="ON271" s="6"/>
      <c r="OO271" s="8"/>
      <c r="PA271" s="9"/>
      <c r="PC271" s="16"/>
      <c r="PD271" s="16"/>
    </row>
    <row r="272" spans="1:420" ht="216" x14ac:dyDescent="0.3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9" t="s">
        <v>8315</v>
      </c>
      <c r="R272" t="s">
        <v>8316</v>
      </c>
      <c r="S272" s="16">
        <v>42126.87501157407</v>
      </c>
      <c r="T272" s="16">
        <v>42158.290972222225</v>
      </c>
      <c r="V272" s="3"/>
      <c r="W272" s="3"/>
      <c r="X272" s="6"/>
      <c r="Y272" s="8"/>
      <c r="AK272" s="9"/>
      <c r="AM272" s="16"/>
      <c r="AN272" s="16"/>
      <c r="AP272" s="3"/>
      <c r="AQ272" s="3"/>
      <c r="AR272" s="6"/>
      <c r="AS272" s="8"/>
      <c r="BE272" s="9"/>
      <c r="BG272" s="16"/>
      <c r="BH272" s="16"/>
      <c r="BJ272" s="3"/>
      <c r="BK272" s="3"/>
      <c r="BL272" s="6"/>
      <c r="BM272" s="8"/>
      <c r="BY272" s="9"/>
      <c r="CA272" s="16"/>
      <c r="CB272" s="16"/>
      <c r="CD272" s="3"/>
      <c r="CE272" s="3"/>
      <c r="CF272" s="6"/>
      <c r="CG272" s="8"/>
      <c r="CS272" s="9"/>
      <c r="CU272" s="16"/>
      <c r="CV272" s="16"/>
      <c r="CX272" s="3"/>
      <c r="CY272" s="3"/>
      <c r="CZ272" s="6"/>
      <c r="DA272" s="8"/>
      <c r="DM272" s="9"/>
      <c r="DO272" s="16"/>
      <c r="DP272" s="16"/>
      <c r="DR272" s="3"/>
      <c r="DS272" s="3"/>
      <c r="DT272" s="6"/>
      <c r="DU272" s="8"/>
      <c r="EG272" s="9"/>
      <c r="EI272" s="16"/>
      <c r="EJ272" s="16"/>
      <c r="EL272" s="3"/>
      <c r="EM272" s="3"/>
      <c r="EN272" s="6"/>
      <c r="EO272" s="8"/>
      <c r="FA272" s="9"/>
      <c r="FC272" s="16"/>
      <c r="FD272" s="16"/>
      <c r="FF272" s="3"/>
      <c r="FG272" s="3"/>
      <c r="FH272" s="6"/>
      <c r="FI272" s="8"/>
      <c r="FU272" s="9"/>
      <c r="FW272" s="16"/>
      <c r="FX272" s="16"/>
      <c r="FZ272" s="3"/>
      <c r="GA272" s="3"/>
      <c r="GB272" s="6"/>
      <c r="GC272" s="8"/>
      <c r="GO272" s="9"/>
      <c r="GQ272" s="16"/>
      <c r="GR272" s="16"/>
      <c r="GT272" s="3"/>
      <c r="GU272" s="3"/>
      <c r="GV272" s="6"/>
      <c r="GW272" s="8"/>
      <c r="HI272" s="9"/>
      <c r="HK272" s="16"/>
      <c r="HL272" s="16"/>
      <c r="HN272" s="3"/>
      <c r="HO272" s="3"/>
      <c r="HP272" s="6"/>
      <c r="HQ272" s="8"/>
      <c r="IC272" s="9"/>
      <c r="IE272" s="16"/>
      <c r="IF272" s="16"/>
      <c r="IH272" s="3"/>
      <c r="II272" s="3"/>
      <c r="IJ272" s="6"/>
      <c r="IK272" s="8"/>
      <c r="IW272" s="9"/>
      <c r="IY272" s="16"/>
      <c r="IZ272" s="16"/>
      <c r="JB272" s="3"/>
      <c r="JC272" s="3"/>
      <c r="JD272" s="6"/>
      <c r="JE272" s="8"/>
      <c r="JQ272" s="9"/>
      <c r="JS272" s="16"/>
      <c r="JT272" s="16"/>
      <c r="JV272" s="3"/>
      <c r="JW272" s="3"/>
      <c r="JX272" s="6"/>
      <c r="JY272" s="8"/>
      <c r="KK272" s="9"/>
      <c r="KM272" s="16"/>
      <c r="KN272" s="16"/>
      <c r="KP272" s="3"/>
      <c r="KQ272" s="3"/>
      <c r="KR272" s="6"/>
      <c r="KS272" s="8"/>
      <c r="LE272" s="9"/>
      <c r="LG272" s="16"/>
      <c r="LH272" s="16"/>
      <c r="LJ272" s="3"/>
      <c r="LK272" s="3"/>
      <c r="LL272" s="6"/>
      <c r="LM272" s="8"/>
      <c r="LY272" s="9"/>
      <c r="MA272" s="16"/>
      <c r="MB272" s="16"/>
      <c r="MD272" s="3"/>
      <c r="ME272" s="3"/>
      <c r="MF272" s="6"/>
      <c r="MG272" s="8"/>
      <c r="MS272" s="9"/>
      <c r="MU272" s="16"/>
      <c r="MV272" s="16"/>
      <c r="MX272" s="3"/>
      <c r="MY272" s="3"/>
      <c r="MZ272" s="6"/>
      <c r="NA272" s="8"/>
      <c r="NM272" s="9"/>
      <c r="NO272" s="16"/>
      <c r="NP272" s="16"/>
      <c r="NR272" s="3"/>
      <c r="NS272" s="3"/>
      <c r="NT272" s="6"/>
      <c r="NU272" s="8"/>
      <c r="OG272" s="9"/>
      <c r="OI272" s="16"/>
      <c r="OJ272" s="16"/>
      <c r="OL272" s="3"/>
      <c r="OM272" s="3"/>
      <c r="ON272" s="6"/>
      <c r="OO272" s="8"/>
      <c r="PA272" s="9"/>
      <c r="PC272" s="16"/>
      <c r="PD272" s="16"/>
    </row>
    <row r="273" spans="1:420" ht="259.2" x14ac:dyDescent="0.3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9" t="s">
        <v>8315</v>
      </c>
      <c r="R273" t="s">
        <v>8316</v>
      </c>
      <c r="S273" s="16">
        <v>42087.768055555556</v>
      </c>
      <c r="T273" s="16">
        <v>42111.666666666672</v>
      </c>
      <c r="V273" s="3"/>
      <c r="W273" s="3"/>
      <c r="X273" s="6"/>
      <c r="Y273" s="8"/>
      <c r="AK273" s="9"/>
      <c r="AM273" s="16"/>
      <c r="AN273" s="16"/>
      <c r="AP273" s="3"/>
      <c r="AQ273" s="3"/>
      <c r="AR273" s="6"/>
      <c r="AS273" s="8"/>
      <c r="BE273" s="9"/>
      <c r="BG273" s="16"/>
      <c r="BH273" s="16"/>
      <c r="BJ273" s="3"/>
      <c r="BK273" s="3"/>
      <c r="BL273" s="6"/>
      <c r="BM273" s="8"/>
      <c r="BY273" s="9"/>
      <c r="CA273" s="16"/>
      <c r="CB273" s="16"/>
      <c r="CD273" s="3"/>
      <c r="CE273" s="3"/>
      <c r="CF273" s="6"/>
      <c r="CG273" s="8"/>
      <c r="CS273" s="9"/>
      <c r="CU273" s="16"/>
      <c r="CV273" s="16"/>
      <c r="CX273" s="3"/>
      <c r="CY273" s="3"/>
      <c r="CZ273" s="6"/>
      <c r="DA273" s="8"/>
      <c r="DM273" s="9"/>
      <c r="DO273" s="16"/>
      <c r="DP273" s="16"/>
      <c r="DR273" s="3"/>
      <c r="DS273" s="3"/>
      <c r="DT273" s="6"/>
      <c r="DU273" s="8"/>
      <c r="EG273" s="9"/>
      <c r="EI273" s="16"/>
      <c r="EJ273" s="16"/>
      <c r="EL273" s="3"/>
      <c r="EM273" s="3"/>
      <c r="EN273" s="6"/>
      <c r="EO273" s="8"/>
      <c r="FA273" s="9"/>
      <c r="FC273" s="16"/>
      <c r="FD273" s="16"/>
      <c r="FF273" s="3"/>
      <c r="FG273" s="3"/>
      <c r="FH273" s="6"/>
      <c r="FI273" s="8"/>
      <c r="FU273" s="9"/>
      <c r="FW273" s="16"/>
      <c r="FX273" s="16"/>
      <c r="FZ273" s="3"/>
      <c r="GA273" s="3"/>
      <c r="GB273" s="6"/>
      <c r="GC273" s="8"/>
      <c r="GO273" s="9"/>
      <c r="GQ273" s="16"/>
      <c r="GR273" s="16"/>
      <c r="GT273" s="3"/>
      <c r="GU273" s="3"/>
      <c r="GV273" s="6"/>
      <c r="GW273" s="8"/>
      <c r="HI273" s="9"/>
      <c r="HK273" s="16"/>
      <c r="HL273" s="16"/>
      <c r="HN273" s="3"/>
      <c r="HO273" s="3"/>
      <c r="HP273" s="6"/>
      <c r="HQ273" s="8"/>
      <c r="IC273" s="9"/>
      <c r="IE273" s="16"/>
      <c r="IF273" s="16"/>
      <c r="IH273" s="3"/>
      <c r="II273" s="3"/>
      <c r="IJ273" s="6"/>
      <c r="IK273" s="8"/>
      <c r="IW273" s="9"/>
      <c r="IY273" s="16"/>
      <c r="IZ273" s="16"/>
      <c r="JB273" s="3"/>
      <c r="JC273" s="3"/>
      <c r="JD273" s="6"/>
      <c r="JE273" s="8"/>
      <c r="JQ273" s="9"/>
      <c r="JS273" s="16"/>
      <c r="JT273" s="16"/>
      <c r="JV273" s="3"/>
      <c r="JW273" s="3"/>
      <c r="JX273" s="6"/>
      <c r="JY273" s="8"/>
      <c r="KK273" s="9"/>
      <c r="KM273" s="16"/>
      <c r="KN273" s="16"/>
      <c r="KP273" s="3"/>
      <c r="KQ273" s="3"/>
      <c r="KR273" s="6"/>
      <c r="KS273" s="8"/>
      <c r="LE273" s="9"/>
      <c r="LG273" s="16"/>
      <c r="LH273" s="16"/>
      <c r="LJ273" s="3"/>
      <c r="LK273" s="3"/>
      <c r="LL273" s="6"/>
      <c r="LM273" s="8"/>
      <c r="LY273" s="9"/>
      <c r="MA273" s="16"/>
      <c r="MB273" s="16"/>
      <c r="MD273" s="3"/>
      <c r="ME273" s="3"/>
      <c r="MF273" s="6"/>
      <c r="MG273" s="8"/>
      <c r="MS273" s="9"/>
      <c r="MU273" s="16"/>
      <c r="MV273" s="16"/>
      <c r="MX273" s="3"/>
      <c r="MY273" s="3"/>
      <c r="MZ273" s="6"/>
      <c r="NA273" s="8"/>
      <c r="NM273" s="9"/>
      <c r="NO273" s="16"/>
      <c r="NP273" s="16"/>
      <c r="NR273" s="3"/>
      <c r="NS273" s="3"/>
      <c r="NT273" s="6"/>
      <c r="NU273" s="8"/>
      <c r="OG273" s="9"/>
      <c r="OI273" s="16"/>
      <c r="OJ273" s="16"/>
      <c r="OL273" s="3"/>
      <c r="OM273" s="3"/>
      <c r="ON273" s="6"/>
      <c r="OO273" s="8"/>
      <c r="PA273" s="9"/>
      <c r="PC273" s="16"/>
      <c r="PD273" s="16"/>
    </row>
    <row r="274" spans="1:420" ht="230.4" x14ac:dyDescent="0.3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9" t="s">
        <v>8315</v>
      </c>
      <c r="R274" t="s">
        <v>8316</v>
      </c>
      <c r="S274" s="16">
        <v>42443.802361111113</v>
      </c>
      <c r="T274" s="16">
        <v>42473.802361111113</v>
      </c>
      <c r="V274" s="3"/>
      <c r="W274" s="3"/>
      <c r="X274" s="6"/>
      <c r="Y274" s="8"/>
      <c r="AK274" s="9"/>
      <c r="AM274" s="16"/>
      <c r="AN274" s="16"/>
      <c r="AP274" s="3"/>
      <c r="AQ274" s="3"/>
      <c r="AR274" s="6"/>
      <c r="AS274" s="8"/>
      <c r="BE274" s="9"/>
      <c r="BG274" s="16"/>
      <c r="BH274" s="16"/>
      <c r="BJ274" s="3"/>
      <c r="BK274" s="3"/>
      <c r="BL274" s="6"/>
      <c r="BM274" s="8"/>
      <c r="BY274" s="9"/>
      <c r="CA274" s="16"/>
      <c r="CB274" s="16"/>
      <c r="CD274" s="3"/>
      <c r="CE274" s="3"/>
      <c r="CF274" s="6"/>
      <c r="CG274" s="8"/>
      <c r="CS274" s="9"/>
      <c r="CU274" s="16"/>
      <c r="CV274" s="16"/>
      <c r="CX274" s="3"/>
      <c r="CY274" s="3"/>
      <c r="CZ274" s="6"/>
      <c r="DA274" s="8"/>
      <c r="DM274" s="9"/>
      <c r="DO274" s="16"/>
      <c r="DP274" s="16"/>
      <c r="DR274" s="3"/>
      <c r="DS274" s="3"/>
      <c r="DT274" s="6"/>
      <c r="DU274" s="8"/>
      <c r="EG274" s="9"/>
      <c r="EI274" s="16"/>
      <c r="EJ274" s="16"/>
      <c r="EL274" s="3"/>
      <c r="EM274" s="3"/>
      <c r="EN274" s="6"/>
      <c r="EO274" s="8"/>
      <c r="FA274" s="9"/>
      <c r="FC274" s="16"/>
      <c r="FD274" s="16"/>
      <c r="FF274" s="3"/>
      <c r="FG274" s="3"/>
      <c r="FH274" s="6"/>
      <c r="FI274" s="8"/>
      <c r="FU274" s="9"/>
      <c r="FW274" s="16"/>
      <c r="FX274" s="16"/>
      <c r="FZ274" s="3"/>
      <c r="GA274" s="3"/>
      <c r="GB274" s="6"/>
      <c r="GC274" s="8"/>
      <c r="GO274" s="9"/>
      <c r="GQ274" s="16"/>
      <c r="GR274" s="16"/>
      <c r="GT274" s="3"/>
      <c r="GU274" s="3"/>
      <c r="GV274" s="6"/>
      <c r="GW274" s="8"/>
      <c r="HI274" s="9"/>
      <c r="HK274" s="16"/>
      <c r="HL274" s="16"/>
      <c r="HN274" s="3"/>
      <c r="HO274" s="3"/>
      <c r="HP274" s="6"/>
      <c r="HQ274" s="8"/>
      <c r="IC274" s="9"/>
      <c r="IE274" s="16"/>
      <c r="IF274" s="16"/>
      <c r="IH274" s="3"/>
      <c r="II274" s="3"/>
      <c r="IJ274" s="6"/>
      <c r="IK274" s="8"/>
      <c r="IW274" s="9"/>
      <c r="IY274" s="16"/>
      <c r="IZ274" s="16"/>
      <c r="JB274" s="3"/>
      <c r="JC274" s="3"/>
      <c r="JD274" s="6"/>
      <c r="JE274" s="8"/>
      <c r="JQ274" s="9"/>
      <c r="JS274" s="16"/>
      <c r="JT274" s="16"/>
      <c r="JV274" s="3"/>
      <c r="JW274" s="3"/>
      <c r="JX274" s="6"/>
      <c r="JY274" s="8"/>
      <c r="KK274" s="9"/>
      <c r="KM274" s="16"/>
      <c r="KN274" s="16"/>
      <c r="KP274" s="3"/>
      <c r="KQ274" s="3"/>
      <c r="KR274" s="6"/>
      <c r="KS274" s="8"/>
      <c r="LE274" s="9"/>
      <c r="LG274" s="16"/>
      <c r="LH274" s="16"/>
      <c r="LJ274" s="3"/>
      <c r="LK274" s="3"/>
      <c r="LL274" s="6"/>
      <c r="LM274" s="8"/>
      <c r="LY274" s="9"/>
      <c r="MA274" s="16"/>
      <c r="MB274" s="16"/>
      <c r="MD274" s="3"/>
      <c r="ME274" s="3"/>
      <c r="MF274" s="6"/>
      <c r="MG274" s="8"/>
      <c r="MS274" s="9"/>
      <c r="MU274" s="16"/>
      <c r="MV274" s="16"/>
      <c r="MX274" s="3"/>
      <c r="MY274" s="3"/>
      <c r="MZ274" s="6"/>
      <c r="NA274" s="8"/>
      <c r="NM274" s="9"/>
      <c r="NO274" s="16"/>
      <c r="NP274" s="16"/>
      <c r="NR274" s="3"/>
      <c r="NS274" s="3"/>
      <c r="NT274" s="6"/>
      <c r="NU274" s="8"/>
      <c r="OG274" s="9"/>
      <c r="OI274" s="16"/>
      <c r="OJ274" s="16"/>
      <c r="OL274" s="3"/>
      <c r="OM274" s="3"/>
      <c r="ON274" s="6"/>
      <c r="OO274" s="8"/>
      <c r="PA274" s="9"/>
      <c r="PC274" s="16"/>
      <c r="PD274" s="16"/>
    </row>
    <row r="275" spans="1:420" ht="273.60000000000002" x14ac:dyDescent="0.3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9" t="s">
        <v>8315</v>
      </c>
      <c r="R275" t="s">
        <v>8316</v>
      </c>
      <c r="S275" s="16">
        <v>42121.249814814815</v>
      </c>
      <c r="T275" s="16">
        <v>42142.249814814815</v>
      </c>
      <c r="V275" s="3"/>
      <c r="W275" s="3"/>
      <c r="X275" s="6"/>
      <c r="Y275" s="8"/>
      <c r="AK275" s="9"/>
      <c r="AM275" s="16"/>
      <c r="AN275" s="16"/>
      <c r="AP275" s="3"/>
      <c r="AQ275" s="3"/>
      <c r="AR275" s="6"/>
      <c r="AS275" s="8"/>
      <c r="BE275" s="9"/>
      <c r="BG275" s="16"/>
      <c r="BH275" s="16"/>
      <c r="BJ275" s="3"/>
      <c r="BK275" s="3"/>
      <c r="BL275" s="6"/>
      <c r="BM275" s="8"/>
      <c r="BY275" s="9"/>
      <c r="CA275" s="16"/>
      <c r="CB275" s="16"/>
      <c r="CD275" s="3"/>
      <c r="CE275" s="3"/>
      <c r="CF275" s="6"/>
      <c r="CG275" s="8"/>
      <c r="CS275" s="9"/>
      <c r="CU275" s="16"/>
      <c r="CV275" s="16"/>
      <c r="CX275" s="3"/>
      <c r="CY275" s="3"/>
      <c r="CZ275" s="6"/>
      <c r="DA275" s="8"/>
      <c r="DM275" s="9"/>
      <c r="DO275" s="16"/>
      <c r="DP275" s="16"/>
      <c r="DR275" s="3"/>
      <c r="DS275" s="3"/>
      <c r="DT275" s="6"/>
      <c r="DU275" s="8"/>
      <c r="EG275" s="9"/>
      <c r="EI275" s="16"/>
      <c r="EJ275" s="16"/>
      <c r="EL275" s="3"/>
      <c r="EM275" s="3"/>
      <c r="EN275" s="6"/>
      <c r="EO275" s="8"/>
      <c r="FA275" s="9"/>
      <c r="FC275" s="16"/>
      <c r="FD275" s="16"/>
      <c r="FF275" s="3"/>
      <c r="FG275" s="3"/>
      <c r="FH275" s="6"/>
      <c r="FI275" s="8"/>
      <c r="FU275" s="9"/>
      <c r="FW275" s="16"/>
      <c r="FX275" s="16"/>
      <c r="FZ275" s="3"/>
      <c r="GA275" s="3"/>
      <c r="GB275" s="6"/>
      <c r="GC275" s="8"/>
      <c r="GO275" s="9"/>
      <c r="GQ275" s="16"/>
      <c r="GR275" s="16"/>
      <c r="GT275" s="3"/>
      <c r="GU275" s="3"/>
      <c r="GV275" s="6"/>
      <c r="GW275" s="8"/>
      <c r="HI275" s="9"/>
      <c r="HK275" s="16"/>
      <c r="HL275" s="16"/>
      <c r="HN275" s="3"/>
      <c r="HO275" s="3"/>
      <c r="HP275" s="6"/>
      <c r="HQ275" s="8"/>
      <c r="IC275" s="9"/>
      <c r="IE275" s="16"/>
      <c r="IF275" s="16"/>
      <c r="IH275" s="3"/>
      <c r="II275" s="3"/>
      <c r="IJ275" s="6"/>
      <c r="IK275" s="8"/>
      <c r="IW275" s="9"/>
      <c r="IY275" s="16"/>
      <c r="IZ275" s="16"/>
      <c r="JB275" s="3"/>
      <c r="JC275" s="3"/>
      <c r="JD275" s="6"/>
      <c r="JE275" s="8"/>
      <c r="JQ275" s="9"/>
      <c r="JS275" s="16"/>
      <c r="JT275" s="16"/>
      <c r="JV275" s="3"/>
      <c r="JW275" s="3"/>
      <c r="JX275" s="6"/>
      <c r="JY275" s="8"/>
      <c r="KK275" s="9"/>
      <c r="KM275" s="16"/>
      <c r="KN275" s="16"/>
      <c r="KP275" s="3"/>
      <c r="KQ275" s="3"/>
      <c r="KR275" s="6"/>
      <c r="KS275" s="8"/>
      <c r="LE275" s="9"/>
      <c r="LG275" s="16"/>
      <c r="LH275" s="16"/>
      <c r="LJ275" s="3"/>
      <c r="LK275" s="3"/>
      <c r="LL275" s="6"/>
      <c r="LM275" s="8"/>
      <c r="LY275" s="9"/>
      <c r="MA275" s="16"/>
      <c r="MB275" s="16"/>
      <c r="MD275" s="3"/>
      <c r="ME275" s="3"/>
      <c r="MF275" s="6"/>
      <c r="MG275" s="8"/>
      <c r="MS275" s="9"/>
      <c r="MU275" s="16"/>
      <c r="MV275" s="16"/>
      <c r="MX275" s="3"/>
      <c r="MY275" s="3"/>
      <c r="MZ275" s="6"/>
      <c r="NA275" s="8"/>
      <c r="NM275" s="9"/>
      <c r="NO275" s="16"/>
      <c r="NP275" s="16"/>
      <c r="NR275" s="3"/>
      <c r="NS275" s="3"/>
      <c r="NT275" s="6"/>
      <c r="NU275" s="8"/>
      <c r="OG275" s="9"/>
      <c r="OI275" s="16"/>
      <c r="OJ275" s="16"/>
      <c r="OL275" s="3"/>
      <c r="OM275" s="3"/>
      <c r="ON275" s="6"/>
      <c r="OO275" s="8"/>
      <c r="PA275" s="9"/>
      <c r="PC275" s="16"/>
      <c r="PD275" s="16"/>
    </row>
    <row r="276" spans="1:420" ht="244.8" x14ac:dyDescent="0.3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9" t="s">
        <v>8315</v>
      </c>
      <c r="R276" t="s">
        <v>8316</v>
      </c>
      <c r="S276" s="16">
        <v>42268.009224537032</v>
      </c>
      <c r="T276" s="16">
        <v>42303.009224537032</v>
      </c>
      <c r="V276" s="3"/>
      <c r="W276" s="3"/>
      <c r="X276" s="6"/>
      <c r="Y276" s="8"/>
      <c r="AK276" s="9"/>
      <c r="AM276" s="16"/>
      <c r="AN276" s="16"/>
      <c r="AP276" s="3"/>
      <c r="AQ276" s="3"/>
      <c r="AR276" s="6"/>
      <c r="AS276" s="8"/>
      <c r="BE276" s="9"/>
      <c r="BG276" s="16"/>
      <c r="BH276" s="16"/>
      <c r="BJ276" s="3"/>
      <c r="BK276" s="3"/>
      <c r="BL276" s="6"/>
      <c r="BM276" s="8"/>
      <c r="BY276" s="9"/>
      <c r="CA276" s="16"/>
      <c r="CB276" s="16"/>
      <c r="CD276" s="3"/>
      <c r="CE276" s="3"/>
      <c r="CF276" s="6"/>
      <c r="CG276" s="8"/>
      <c r="CS276" s="9"/>
      <c r="CU276" s="16"/>
      <c r="CV276" s="16"/>
      <c r="CX276" s="3"/>
      <c r="CY276" s="3"/>
      <c r="CZ276" s="6"/>
      <c r="DA276" s="8"/>
      <c r="DM276" s="9"/>
      <c r="DO276" s="16"/>
      <c r="DP276" s="16"/>
      <c r="DR276" s="3"/>
      <c r="DS276" s="3"/>
      <c r="DT276" s="6"/>
      <c r="DU276" s="8"/>
      <c r="EG276" s="9"/>
      <c r="EI276" s="16"/>
      <c r="EJ276" s="16"/>
      <c r="EL276" s="3"/>
      <c r="EM276" s="3"/>
      <c r="EN276" s="6"/>
      <c r="EO276" s="8"/>
      <c r="FA276" s="9"/>
      <c r="FC276" s="16"/>
      <c r="FD276" s="16"/>
      <c r="FF276" s="3"/>
      <c r="FG276" s="3"/>
      <c r="FH276" s="6"/>
      <c r="FI276" s="8"/>
      <c r="FU276" s="9"/>
      <c r="FW276" s="16"/>
      <c r="FX276" s="16"/>
      <c r="FZ276" s="3"/>
      <c r="GA276" s="3"/>
      <c r="GB276" s="6"/>
      <c r="GC276" s="8"/>
      <c r="GO276" s="9"/>
      <c r="GQ276" s="16"/>
      <c r="GR276" s="16"/>
      <c r="GT276" s="3"/>
      <c r="GU276" s="3"/>
      <c r="GV276" s="6"/>
      <c r="GW276" s="8"/>
      <c r="HI276" s="9"/>
      <c r="HK276" s="16"/>
      <c r="HL276" s="16"/>
      <c r="HN276" s="3"/>
      <c r="HO276" s="3"/>
      <c r="HP276" s="6"/>
      <c r="HQ276" s="8"/>
      <c r="IC276" s="9"/>
      <c r="IE276" s="16"/>
      <c r="IF276" s="16"/>
      <c r="IH276" s="3"/>
      <c r="II276" s="3"/>
      <c r="IJ276" s="6"/>
      <c r="IK276" s="8"/>
      <c r="IW276" s="9"/>
      <c r="IY276" s="16"/>
      <c r="IZ276" s="16"/>
      <c r="JB276" s="3"/>
      <c r="JC276" s="3"/>
      <c r="JD276" s="6"/>
      <c r="JE276" s="8"/>
      <c r="JQ276" s="9"/>
      <c r="JS276" s="16"/>
      <c r="JT276" s="16"/>
      <c r="JV276" s="3"/>
      <c r="JW276" s="3"/>
      <c r="JX276" s="6"/>
      <c r="JY276" s="8"/>
      <c r="KK276" s="9"/>
      <c r="KM276" s="16"/>
      <c r="KN276" s="16"/>
      <c r="KP276" s="3"/>
      <c r="KQ276" s="3"/>
      <c r="KR276" s="6"/>
      <c r="KS276" s="8"/>
      <c r="LE276" s="9"/>
      <c r="LG276" s="16"/>
      <c r="LH276" s="16"/>
      <c r="LJ276" s="3"/>
      <c r="LK276" s="3"/>
      <c r="LL276" s="6"/>
      <c r="LM276" s="8"/>
      <c r="LY276" s="9"/>
      <c r="MA276" s="16"/>
      <c r="MB276" s="16"/>
      <c r="MD276" s="3"/>
      <c r="ME276" s="3"/>
      <c r="MF276" s="6"/>
      <c r="MG276" s="8"/>
      <c r="MS276" s="9"/>
      <c r="MU276" s="16"/>
      <c r="MV276" s="16"/>
      <c r="MX276" s="3"/>
      <c r="MY276" s="3"/>
      <c r="MZ276" s="6"/>
      <c r="NA276" s="8"/>
      <c r="NM276" s="9"/>
      <c r="NO276" s="16"/>
      <c r="NP276" s="16"/>
      <c r="NR276" s="3"/>
      <c r="NS276" s="3"/>
      <c r="NT276" s="6"/>
      <c r="NU276" s="8"/>
      <c r="OG276" s="9"/>
      <c r="OI276" s="16"/>
      <c r="OJ276" s="16"/>
      <c r="OL276" s="3"/>
      <c r="OM276" s="3"/>
      <c r="ON276" s="6"/>
      <c r="OO276" s="8"/>
      <c r="PA276" s="9"/>
      <c r="PC276" s="16"/>
      <c r="PD276" s="16"/>
    </row>
    <row r="277" spans="1:420" ht="230.4" x14ac:dyDescent="0.3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9" t="s">
        <v>8315</v>
      </c>
      <c r="R277" t="s">
        <v>8316</v>
      </c>
      <c r="S277" s="16">
        <v>41848.866157407407</v>
      </c>
      <c r="T277" s="16">
        <v>41868.21597222222</v>
      </c>
      <c r="V277" s="3"/>
      <c r="W277" s="3"/>
      <c r="X277" s="6"/>
      <c r="Y277" s="8"/>
      <c r="AK277" s="9"/>
      <c r="AM277" s="16"/>
      <c r="AN277" s="16"/>
      <c r="AP277" s="3"/>
      <c r="AQ277" s="3"/>
      <c r="AR277" s="6"/>
      <c r="AS277" s="8"/>
      <c r="BE277" s="9"/>
      <c r="BG277" s="16"/>
      <c r="BH277" s="16"/>
      <c r="BJ277" s="3"/>
      <c r="BK277" s="3"/>
      <c r="BL277" s="6"/>
      <c r="BM277" s="8"/>
      <c r="BY277" s="9"/>
      <c r="CA277" s="16"/>
      <c r="CB277" s="16"/>
      <c r="CD277" s="3"/>
      <c r="CE277" s="3"/>
      <c r="CF277" s="6"/>
      <c r="CG277" s="8"/>
      <c r="CS277" s="9"/>
      <c r="CU277" s="16"/>
      <c r="CV277" s="16"/>
      <c r="CX277" s="3"/>
      <c r="CY277" s="3"/>
      <c r="CZ277" s="6"/>
      <c r="DA277" s="8"/>
      <c r="DM277" s="9"/>
      <c r="DO277" s="16"/>
      <c r="DP277" s="16"/>
      <c r="DR277" s="3"/>
      <c r="DS277" s="3"/>
      <c r="DT277" s="6"/>
      <c r="DU277" s="8"/>
      <c r="EG277" s="9"/>
      <c r="EI277" s="16"/>
      <c r="EJ277" s="16"/>
      <c r="EL277" s="3"/>
      <c r="EM277" s="3"/>
      <c r="EN277" s="6"/>
      <c r="EO277" s="8"/>
      <c r="FA277" s="9"/>
      <c r="FC277" s="16"/>
      <c r="FD277" s="16"/>
      <c r="FF277" s="3"/>
      <c r="FG277" s="3"/>
      <c r="FH277" s="6"/>
      <c r="FI277" s="8"/>
      <c r="FU277" s="9"/>
      <c r="FW277" s="16"/>
      <c r="FX277" s="16"/>
      <c r="FZ277" s="3"/>
      <c r="GA277" s="3"/>
      <c r="GB277" s="6"/>
      <c r="GC277" s="8"/>
      <c r="GO277" s="9"/>
      <c r="GQ277" s="16"/>
      <c r="GR277" s="16"/>
      <c r="GT277" s="3"/>
      <c r="GU277" s="3"/>
      <c r="GV277" s="6"/>
      <c r="GW277" s="8"/>
      <c r="HI277" s="9"/>
      <c r="HK277" s="16"/>
      <c r="HL277" s="16"/>
      <c r="HN277" s="3"/>
      <c r="HO277" s="3"/>
      <c r="HP277" s="6"/>
      <c r="HQ277" s="8"/>
      <c r="IC277" s="9"/>
      <c r="IE277" s="16"/>
      <c r="IF277" s="16"/>
      <c r="IH277" s="3"/>
      <c r="II277" s="3"/>
      <c r="IJ277" s="6"/>
      <c r="IK277" s="8"/>
      <c r="IW277" s="9"/>
      <c r="IY277" s="16"/>
      <c r="IZ277" s="16"/>
      <c r="JB277" s="3"/>
      <c r="JC277" s="3"/>
      <c r="JD277" s="6"/>
      <c r="JE277" s="8"/>
      <c r="JQ277" s="9"/>
      <c r="JS277" s="16"/>
      <c r="JT277" s="16"/>
      <c r="JV277" s="3"/>
      <c r="JW277" s="3"/>
      <c r="JX277" s="6"/>
      <c r="JY277" s="8"/>
      <c r="KK277" s="9"/>
      <c r="KM277" s="16"/>
      <c r="KN277" s="16"/>
      <c r="KP277" s="3"/>
      <c r="KQ277" s="3"/>
      <c r="KR277" s="6"/>
      <c r="KS277" s="8"/>
      <c r="LE277" s="9"/>
      <c r="LG277" s="16"/>
      <c r="LH277" s="16"/>
      <c r="LJ277" s="3"/>
      <c r="LK277" s="3"/>
      <c r="LL277" s="6"/>
      <c r="LM277" s="8"/>
      <c r="LY277" s="9"/>
      <c r="MA277" s="16"/>
      <c r="MB277" s="16"/>
      <c r="MD277" s="3"/>
      <c r="ME277" s="3"/>
      <c r="MF277" s="6"/>
      <c r="MG277" s="8"/>
      <c r="MS277" s="9"/>
      <c r="MU277" s="16"/>
      <c r="MV277" s="16"/>
      <c r="MX277" s="3"/>
      <c r="MY277" s="3"/>
      <c r="MZ277" s="6"/>
      <c r="NA277" s="8"/>
      <c r="NM277" s="9"/>
      <c r="NO277" s="16"/>
      <c r="NP277" s="16"/>
      <c r="NR277" s="3"/>
      <c r="NS277" s="3"/>
      <c r="NT277" s="6"/>
      <c r="NU277" s="8"/>
      <c r="OG277" s="9"/>
      <c r="OI277" s="16"/>
      <c r="OJ277" s="16"/>
      <c r="OL277" s="3"/>
      <c r="OM277" s="3"/>
      <c r="ON277" s="6"/>
      <c r="OO277" s="8"/>
      <c r="PA277" s="9"/>
      <c r="PC277" s="16"/>
      <c r="PD277" s="16"/>
    </row>
    <row r="278" spans="1:420" ht="216" x14ac:dyDescent="0.3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9" t="s">
        <v>8315</v>
      </c>
      <c r="R278" t="s">
        <v>8316</v>
      </c>
      <c r="S278" s="16">
        <v>42689.214988425927</v>
      </c>
      <c r="T278" s="16">
        <v>42700.25</v>
      </c>
      <c r="V278" s="3"/>
      <c r="W278" s="3"/>
      <c r="X278" s="6"/>
      <c r="Y278" s="8"/>
      <c r="AK278" s="9"/>
      <c r="AM278" s="16"/>
      <c r="AN278" s="16"/>
      <c r="AP278" s="3"/>
      <c r="AQ278" s="3"/>
      <c r="AR278" s="6"/>
      <c r="AS278" s="8"/>
      <c r="BE278" s="9"/>
      <c r="BG278" s="16"/>
      <c r="BH278" s="16"/>
      <c r="BJ278" s="3"/>
      <c r="BK278" s="3"/>
      <c r="BL278" s="6"/>
      <c r="BM278" s="8"/>
      <c r="BY278" s="9"/>
      <c r="CA278" s="16"/>
      <c r="CB278" s="16"/>
      <c r="CD278" s="3"/>
      <c r="CE278" s="3"/>
      <c r="CF278" s="6"/>
      <c r="CG278" s="8"/>
      <c r="CS278" s="9"/>
      <c r="CU278" s="16"/>
      <c r="CV278" s="16"/>
      <c r="CX278" s="3"/>
      <c r="CY278" s="3"/>
      <c r="CZ278" s="6"/>
      <c r="DA278" s="8"/>
      <c r="DM278" s="9"/>
      <c r="DO278" s="16"/>
      <c r="DP278" s="16"/>
      <c r="DR278" s="3"/>
      <c r="DS278" s="3"/>
      <c r="DT278" s="6"/>
      <c r="DU278" s="8"/>
      <c r="EG278" s="9"/>
      <c r="EI278" s="16"/>
      <c r="EJ278" s="16"/>
      <c r="EL278" s="3"/>
      <c r="EM278" s="3"/>
      <c r="EN278" s="6"/>
      <c r="EO278" s="8"/>
      <c r="FA278" s="9"/>
      <c r="FC278" s="16"/>
      <c r="FD278" s="16"/>
      <c r="FF278" s="3"/>
      <c r="FG278" s="3"/>
      <c r="FH278" s="6"/>
      <c r="FI278" s="8"/>
      <c r="FU278" s="9"/>
      <c r="FW278" s="16"/>
      <c r="FX278" s="16"/>
      <c r="FZ278" s="3"/>
      <c r="GA278" s="3"/>
      <c r="GB278" s="6"/>
      <c r="GC278" s="8"/>
      <c r="GO278" s="9"/>
      <c r="GQ278" s="16"/>
      <c r="GR278" s="16"/>
      <c r="GT278" s="3"/>
      <c r="GU278" s="3"/>
      <c r="GV278" s="6"/>
      <c r="GW278" s="8"/>
      <c r="HI278" s="9"/>
      <c r="HK278" s="16"/>
      <c r="HL278" s="16"/>
      <c r="HN278" s="3"/>
      <c r="HO278" s="3"/>
      <c r="HP278" s="6"/>
      <c r="HQ278" s="8"/>
      <c r="IC278" s="9"/>
      <c r="IE278" s="16"/>
      <c r="IF278" s="16"/>
      <c r="IH278" s="3"/>
      <c r="II278" s="3"/>
      <c r="IJ278" s="6"/>
      <c r="IK278" s="8"/>
      <c r="IW278" s="9"/>
      <c r="IY278" s="16"/>
      <c r="IZ278" s="16"/>
      <c r="JB278" s="3"/>
      <c r="JC278" s="3"/>
      <c r="JD278" s="6"/>
      <c r="JE278" s="8"/>
      <c r="JQ278" s="9"/>
      <c r="JS278" s="16"/>
      <c r="JT278" s="16"/>
      <c r="JV278" s="3"/>
      <c r="JW278" s="3"/>
      <c r="JX278" s="6"/>
      <c r="JY278" s="8"/>
      <c r="KK278" s="9"/>
      <c r="KM278" s="16"/>
      <c r="KN278" s="16"/>
      <c r="KP278" s="3"/>
      <c r="KQ278" s="3"/>
      <c r="KR278" s="6"/>
      <c r="KS278" s="8"/>
      <c r="LE278" s="9"/>
      <c r="LG278" s="16"/>
      <c r="LH278" s="16"/>
      <c r="LJ278" s="3"/>
      <c r="LK278" s="3"/>
      <c r="LL278" s="6"/>
      <c r="LM278" s="8"/>
      <c r="LY278" s="9"/>
      <c r="MA278" s="16"/>
      <c r="MB278" s="16"/>
      <c r="MD278" s="3"/>
      <c r="ME278" s="3"/>
      <c r="MF278" s="6"/>
      <c r="MG278" s="8"/>
      <c r="MS278" s="9"/>
      <c r="MU278" s="16"/>
      <c r="MV278" s="16"/>
      <c r="MX278" s="3"/>
      <c r="MY278" s="3"/>
      <c r="MZ278" s="6"/>
      <c r="NA278" s="8"/>
      <c r="NM278" s="9"/>
      <c r="NO278" s="16"/>
      <c r="NP278" s="16"/>
      <c r="NR278" s="3"/>
      <c r="NS278" s="3"/>
      <c r="NT278" s="6"/>
      <c r="NU278" s="8"/>
      <c r="OG278" s="9"/>
      <c r="OI278" s="16"/>
      <c r="OJ278" s="16"/>
      <c r="OL278" s="3"/>
      <c r="OM278" s="3"/>
      <c r="ON278" s="6"/>
      <c r="OO278" s="8"/>
      <c r="PA278" s="9"/>
      <c r="PC278" s="16"/>
      <c r="PD278" s="16"/>
    </row>
    <row r="279" spans="1:420" ht="273.60000000000002" x14ac:dyDescent="0.3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9" t="s">
        <v>8315</v>
      </c>
      <c r="R279" t="s">
        <v>8316</v>
      </c>
      <c r="S279" s="16">
        <v>42584.846828703703</v>
      </c>
      <c r="T279" s="16">
        <v>42624.846828703703</v>
      </c>
      <c r="V279" s="3"/>
      <c r="W279" s="3"/>
      <c r="X279" s="6"/>
      <c r="Y279" s="8"/>
      <c r="AK279" s="9"/>
      <c r="AM279" s="16"/>
      <c r="AN279" s="16"/>
      <c r="AP279" s="3"/>
      <c r="AQ279" s="3"/>
      <c r="AR279" s="6"/>
      <c r="AS279" s="8"/>
      <c r="BE279" s="9"/>
      <c r="BG279" s="16"/>
      <c r="BH279" s="16"/>
      <c r="BJ279" s="3"/>
      <c r="BK279" s="3"/>
      <c r="BL279" s="6"/>
      <c r="BM279" s="8"/>
      <c r="BY279" s="9"/>
      <c r="CA279" s="16"/>
      <c r="CB279" s="16"/>
      <c r="CD279" s="3"/>
      <c r="CE279" s="3"/>
      <c r="CF279" s="6"/>
      <c r="CG279" s="8"/>
      <c r="CS279" s="9"/>
      <c r="CU279" s="16"/>
      <c r="CV279" s="16"/>
      <c r="CX279" s="3"/>
      <c r="CY279" s="3"/>
      <c r="CZ279" s="6"/>
      <c r="DA279" s="8"/>
      <c r="DM279" s="9"/>
      <c r="DO279" s="16"/>
      <c r="DP279" s="16"/>
      <c r="DR279" s="3"/>
      <c r="DS279" s="3"/>
      <c r="DT279" s="6"/>
      <c r="DU279" s="8"/>
      <c r="EG279" s="9"/>
      <c r="EI279" s="16"/>
      <c r="EJ279" s="16"/>
      <c r="EL279" s="3"/>
      <c r="EM279" s="3"/>
      <c r="EN279" s="6"/>
      <c r="EO279" s="8"/>
      <c r="FA279" s="9"/>
      <c r="FC279" s="16"/>
      <c r="FD279" s="16"/>
      <c r="FF279" s="3"/>
      <c r="FG279" s="3"/>
      <c r="FH279" s="6"/>
      <c r="FI279" s="8"/>
      <c r="FU279" s="9"/>
      <c r="FW279" s="16"/>
      <c r="FX279" s="16"/>
      <c r="FZ279" s="3"/>
      <c r="GA279" s="3"/>
      <c r="GB279" s="6"/>
      <c r="GC279" s="8"/>
      <c r="GO279" s="9"/>
      <c r="GQ279" s="16"/>
      <c r="GR279" s="16"/>
      <c r="GT279" s="3"/>
      <c r="GU279" s="3"/>
      <c r="GV279" s="6"/>
      <c r="GW279" s="8"/>
      <c r="HI279" s="9"/>
      <c r="HK279" s="16"/>
      <c r="HL279" s="16"/>
      <c r="HN279" s="3"/>
      <c r="HO279" s="3"/>
      <c r="HP279" s="6"/>
      <c r="HQ279" s="8"/>
      <c r="IC279" s="9"/>
      <c r="IE279" s="16"/>
      <c r="IF279" s="16"/>
      <c r="IH279" s="3"/>
      <c r="II279" s="3"/>
      <c r="IJ279" s="6"/>
      <c r="IK279" s="8"/>
      <c r="IW279" s="9"/>
      <c r="IY279" s="16"/>
      <c r="IZ279" s="16"/>
      <c r="JB279" s="3"/>
      <c r="JC279" s="3"/>
      <c r="JD279" s="6"/>
      <c r="JE279" s="8"/>
      <c r="JQ279" s="9"/>
      <c r="JS279" s="16"/>
      <c r="JT279" s="16"/>
      <c r="JV279" s="3"/>
      <c r="JW279" s="3"/>
      <c r="JX279" s="6"/>
      <c r="JY279" s="8"/>
      <c r="KK279" s="9"/>
      <c r="KM279" s="16"/>
      <c r="KN279" s="16"/>
      <c r="KP279" s="3"/>
      <c r="KQ279" s="3"/>
      <c r="KR279" s="6"/>
      <c r="KS279" s="8"/>
      <c r="LE279" s="9"/>
      <c r="LG279" s="16"/>
      <c r="LH279" s="16"/>
      <c r="LJ279" s="3"/>
      <c r="LK279" s="3"/>
      <c r="LL279" s="6"/>
      <c r="LM279" s="8"/>
      <c r="LY279" s="9"/>
      <c r="MA279" s="16"/>
      <c r="MB279" s="16"/>
      <c r="MD279" s="3"/>
      <c r="ME279" s="3"/>
      <c r="MF279" s="6"/>
      <c r="MG279" s="8"/>
      <c r="MS279" s="9"/>
      <c r="MU279" s="16"/>
      <c r="MV279" s="16"/>
      <c r="MX279" s="3"/>
      <c r="MY279" s="3"/>
      <c r="MZ279" s="6"/>
      <c r="NA279" s="8"/>
      <c r="NM279" s="9"/>
      <c r="NO279" s="16"/>
      <c r="NP279" s="16"/>
      <c r="NR279" s="3"/>
      <c r="NS279" s="3"/>
      <c r="NT279" s="6"/>
      <c r="NU279" s="8"/>
      <c r="OG279" s="9"/>
      <c r="OI279" s="16"/>
      <c r="OJ279" s="16"/>
      <c r="OL279" s="3"/>
      <c r="OM279" s="3"/>
      <c r="ON279" s="6"/>
      <c r="OO279" s="8"/>
      <c r="PA279" s="9"/>
      <c r="PC279" s="16"/>
      <c r="PD279" s="16"/>
    </row>
    <row r="280" spans="1:420" ht="259.2" x14ac:dyDescent="0.3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9" t="s">
        <v>8315</v>
      </c>
      <c r="R280" t="s">
        <v>8316</v>
      </c>
      <c r="S280" s="16">
        <v>42511.741944444439</v>
      </c>
      <c r="T280" s="16">
        <v>42523.916666666672</v>
      </c>
      <c r="V280" s="3"/>
      <c r="W280" s="3"/>
      <c r="X280" s="6"/>
      <c r="Y280" s="8"/>
      <c r="AK280" s="9"/>
      <c r="AM280" s="16"/>
      <c r="AN280" s="16"/>
      <c r="AP280" s="3"/>
      <c r="AQ280" s="3"/>
      <c r="AR280" s="6"/>
      <c r="AS280" s="8"/>
      <c r="BE280" s="9"/>
      <c r="BG280" s="16"/>
      <c r="BH280" s="16"/>
      <c r="BJ280" s="3"/>
      <c r="BK280" s="3"/>
      <c r="BL280" s="6"/>
      <c r="BM280" s="8"/>
      <c r="BY280" s="9"/>
      <c r="CA280" s="16"/>
      <c r="CB280" s="16"/>
      <c r="CD280" s="3"/>
      <c r="CE280" s="3"/>
      <c r="CF280" s="6"/>
      <c r="CG280" s="8"/>
      <c r="CS280" s="9"/>
      <c r="CU280" s="16"/>
      <c r="CV280" s="16"/>
      <c r="CX280" s="3"/>
      <c r="CY280" s="3"/>
      <c r="CZ280" s="6"/>
      <c r="DA280" s="8"/>
      <c r="DM280" s="9"/>
      <c r="DO280" s="16"/>
      <c r="DP280" s="16"/>
      <c r="DR280" s="3"/>
      <c r="DS280" s="3"/>
      <c r="DT280" s="6"/>
      <c r="DU280" s="8"/>
      <c r="EG280" s="9"/>
      <c r="EI280" s="16"/>
      <c r="EJ280" s="16"/>
      <c r="EL280" s="3"/>
      <c r="EM280" s="3"/>
      <c r="EN280" s="6"/>
      <c r="EO280" s="8"/>
      <c r="FA280" s="9"/>
      <c r="FC280" s="16"/>
      <c r="FD280" s="16"/>
      <c r="FF280" s="3"/>
      <c r="FG280" s="3"/>
      <c r="FH280" s="6"/>
      <c r="FI280" s="8"/>
      <c r="FU280" s="9"/>
      <c r="FW280" s="16"/>
      <c r="FX280" s="16"/>
      <c r="FZ280" s="3"/>
      <c r="GA280" s="3"/>
      <c r="GB280" s="6"/>
      <c r="GC280" s="8"/>
      <c r="GO280" s="9"/>
      <c r="GQ280" s="16"/>
      <c r="GR280" s="16"/>
      <c r="GT280" s="3"/>
      <c r="GU280" s="3"/>
      <c r="GV280" s="6"/>
      <c r="GW280" s="8"/>
      <c r="HI280" s="9"/>
      <c r="HK280" s="16"/>
      <c r="HL280" s="16"/>
      <c r="HN280" s="3"/>
      <c r="HO280" s="3"/>
      <c r="HP280" s="6"/>
      <c r="HQ280" s="8"/>
      <c r="IC280" s="9"/>
      <c r="IE280" s="16"/>
      <c r="IF280" s="16"/>
      <c r="IH280" s="3"/>
      <c r="II280" s="3"/>
      <c r="IJ280" s="6"/>
      <c r="IK280" s="8"/>
      <c r="IW280" s="9"/>
      <c r="IY280" s="16"/>
      <c r="IZ280" s="16"/>
      <c r="JB280" s="3"/>
      <c r="JC280" s="3"/>
      <c r="JD280" s="6"/>
      <c r="JE280" s="8"/>
      <c r="JQ280" s="9"/>
      <c r="JS280" s="16"/>
      <c r="JT280" s="16"/>
      <c r="JV280" s="3"/>
      <c r="JW280" s="3"/>
      <c r="JX280" s="6"/>
      <c r="JY280" s="8"/>
      <c r="KK280" s="9"/>
      <c r="KM280" s="16"/>
      <c r="KN280" s="16"/>
      <c r="KP280" s="3"/>
      <c r="KQ280" s="3"/>
      <c r="KR280" s="6"/>
      <c r="KS280" s="8"/>
      <c r="LE280" s="9"/>
      <c r="LG280" s="16"/>
      <c r="LH280" s="16"/>
      <c r="LJ280" s="3"/>
      <c r="LK280" s="3"/>
      <c r="LL280" s="6"/>
      <c r="LM280" s="8"/>
      <c r="LY280" s="9"/>
      <c r="MA280" s="16"/>
      <c r="MB280" s="16"/>
      <c r="MD280" s="3"/>
      <c r="ME280" s="3"/>
      <c r="MF280" s="6"/>
      <c r="MG280" s="8"/>
      <c r="MS280" s="9"/>
      <c r="MU280" s="16"/>
      <c r="MV280" s="16"/>
      <c r="MX280" s="3"/>
      <c r="MY280" s="3"/>
      <c r="MZ280" s="6"/>
      <c r="NA280" s="8"/>
      <c r="NM280" s="9"/>
      <c r="NO280" s="16"/>
      <c r="NP280" s="16"/>
      <c r="NR280" s="3"/>
      <c r="NS280" s="3"/>
      <c r="NT280" s="6"/>
      <c r="NU280" s="8"/>
      <c r="OG280" s="9"/>
      <c r="OI280" s="16"/>
      <c r="OJ280" s="16"/>
      <c r="OL280" s="3"/>
      <c r="OM280" s="3"/>
      <c r="ON280" s="6"/>
      <c r="OO280" s="8"/>
      <c r="PA280" s="9"/>
      <c r="PC280" s="16"/>
      <c r="PD280" s="16"/>
    </row>
    <row r="281" spans="1:420" ht="230.4" x14ac:dyDescent="0.3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9" t="s">
        <v>8315</v>
      </c>
      <c r="R281" t="s">
        <v>8316</v>
      </c>
      <c r="S281" s="16">
        <v>42132.036168981482</v>
      </c>
      <c r="T281" s="16">
        <v>42186.290972222225</v>
      </c>
      <c r="V281" s="3"/>
      <c r="W281" s="3"/>
      <c r="X281" s="6"/>
      <c r="Y281" s="8"/>
      <c r="AK281" s="9"/>
      <c r="AM281" s="16"/>
      <c r="AN281" s="16"/>
      <c r="AP281" s="3"/>
      <c r="AQ281" s="3"/>
      <c r="AR281" s="6"/>
      <c r="AS281" s="8"/>
      <c r="BE281" s="9"/>
      <c r="BG281" s="16"/>
      <c r="BH281" s="16"/>
      <c r="BJ281" s="3"/>
      <c r="BK281" s="3"/>
      <c r="BL281" s="6"/>
      <c r="BM281" s="8"/>
      <c r="BY281" s="9"/>
      <c r="CA281" s="16"/>
      <c r="CB281" s="16"/>
      <c r="CD281" s="3"/>
      <c r="CE281" s="3"/>
      <c r="CF281" s="6"/>
      <c r="CG281" s="8"/>
      <c r="CS281" s="9"/>
      <c r="CU281" s="16"/>
      <c r="CV281" s="16"/>
      <c r="CX281" s="3"/>
      <c r="CY281" s="3"/>
      <c r="CZ281" s="6"/>
      <c r="DA281" s="8"/>
      <c r="DM281" s="9"/>
      <c r="DO281" s="16"/>
      <c r="DP281" s="16"/>
      <c r="DR281" s="3"/>
      <c r="DS281" s="3"/>
      <c r="DT281" s="6"/>
      <c r="DU281" s="8"/>
      <c r="EG281" s="9"/>
      <c r="EI281" s="16"/>
      <c r="EJ281" s="16"/>
      <c r="EL281" s="3"/>
      <c r="EM281" s="3"/>
      <c r="EN281" s="6"/>
      <c r="EO281" s="8"/>
      <c r="FA281" s="9"/>
      <c r="FC281" s="16"/>
      <c r="FD281" s="16"/>
      <c r="FF281" s="3"/>
      <c r="FG281" s="3"/>
      <c r="FH281" s="6"/>
      <c r="FI281" s="8"/>
      <c r="FU281" s="9"/>
      <c r="FW281" s="16"/>
      <c r="FX281" s="16"/>
      <c r="FZ281" s="3"/>
      <c r="GA281" s="3"/>
      <c r="GB281" s="6"/>
      <c r="GC281" s="8"/>
      <c r="GO281" s="9"/>
      <c r="GQ281" s="16"/>
      <c r="GR281" s="16"/>
      <c r="GT281" s="3"/>
      <c r="GU281" s="3"/>
      <c r="GV281" s="6"/>
      <c r="GW281" s="8"/>
      <c r="HI281" s="9"/>
      <c r="HK281" s="16"/>
      <c r="HL281" s="16"/>
      <c r="HN281" s="3"/>
      <c r="HO281" s="3"/>
      <c r="HP281" s="6"/>
      <c r="HQ281" s="8"/>
      <c r="IC281" s="9"/>
      <c r="IE281" s="16"/>
      <c r="IF281" s="16"/>
      <c r="IH281" s="3"/>
      <c r="II281" s="3"/>
      <c r="IJ281" s="6"/>
      <c r="IK281" s="8"/>
      <c r="IW281" s="9"/>
      <c r="IY281" s="16"/>
      <c r="IZ281" s="16"/>
      <c r="JB281" s="3"/>
      <c r="JC281" s="3"/>
      <c r="JD281" s="6"/>
      <c r="JE281" s="8"/>
      <c r="JQ281" s="9"/>
      <c r="JS281" s="16"/>
      <c r="JT281" s="16"/>
      <c r="JV281" s="3"/>
      <c r="JW281" s="3"/>
      <c r="JX281" s="6"/>
      <c r="JY281" s="8"/>
      <c r="KK281" s="9"/>
      <c r="KM281" s="16"/>
      <c r="KN281" s="16"/>
      <c r="KP281" s="3"/>
      <c r="KQ281" s="3"/>
      <c r="KR281" s="6"/>
      <c r="KS281" s="8"/>
      <c r="LE281" s="9"/>
      <c r="LG281" s="16"/>
      <c r="LH281" s="16"/>
      <c r="LJ281" s="3"/>
      <c r="LK281" s="3"/>
      <c r="LL281" s="6"/>
      <c r="LM281" s="8"/>
      <c r="LY281" s="9"/>
      <c r="MA281" s="16"/>
      <c r="MB281" s="16"/>
      <c r="MD281" s="3"/>
      <c r="ME281" s="3"/>
      <c r="MF281" s="6"/>
      <c r="MG281" s="8"/>
      <c r="MS281" s="9"/>
      <c r="MU281" s="16"/>
      <c r="MV281" s="16"/>
      <c r="MX281" s="3"/>
      <c r="MY281" s="3"/>
      <c r="MZ281" s="6"/>
      <c r="NA281" s="8"/>
      <c r="NM281" s="9"/>
      <c r="NO281" s="16"/>
      <c r="NP281" s="16"/>
      <c r="NR281" s="3"/>
      <c r="NS281" s="3"/>
      <c r="NT281" s="6"/>
      <c r="NU281" s="8"/>
      <c r="OG281" s="9"/>
      <c r="OI281" s="16"/>
      <c r="OJ281" s="16"/>
      <c r="OL281" s="3"/>
      <c r="OM281" s="3"/>
      <c r="ON281" s="6"/>
      <c r="OO281" s="8"/>
      <c r="PA281" s="9"/>
      <c r="PC281" s="16"/>
      <c r="PD281" s="16"/>
    </row>
    <row r="282" spans="1:420" ht="259.2" x14ac:dyDescent="0.3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9" t="s">
        <v>8315</v>
      </c>
      <c r="R282" t="s">
        <v>8316</v>
      </c>
      <c r="S282" s="16">
        <v>42419.91942129629</v>
      </c>
      <c r="T282" s="16">
        <v>42436.207638888889</v>
      </c>
      <c r="V282" s="3"/>
      <c r="W282" s="3"/>
      <c r="X282" s="6"/>
      <c r="Y282" s="8"/>
      <c r="AK282" s="9"/>
      <c r="AM282" s="16"/>
      <c r="AN282" s="16"/>
      <c r="AP282" s="3"/>
      <c r="AQ282" s="3"/>
      <c r="AR282" s="6"/>
      <c r="AS282" s="8"/>
      <c r="BE282" s="9"/>
      <c r="BG282" s="16"/>
      <c r="BH282" s="16"/>
      <c r="BJ282" s="3"/>
      <c r="BK282" s="3"/>
      <c r="BL282" s="6"/>
      <c r="BM282" s="8"/>
      <c r="BY282" s="9"/>
      <c r="CA282" s="16"/>
      <c r="CB282" s="16"/>
      <c r="CD282" s="3"/>
      <c r="CE282" s="3"/>
      <c r="CF282" s="6"/>
      <c r="CG282" s="8"/>
      <c r="CS282" s="9"/>
      <c r="CU282" s="16"/>
      <c r="CV282" s="16"/>
      <c r="CX282" s="3"/>
      <c r="CY282" s="3"/>
      <c r="CZ282" s="6"/>
      <c r="DA282" s="8"/>
      <c r="DM282" s="9"/>
      <c r="DO282" s="16"/>
      <c r="DP282" s="16"/>
      <c r="DR282" s="3"/>
      <c r="DS282" s="3"/>
      <c r="DT282" s="6"/>
      <c r="DU282" s="8"/>
      <c r="EG282" s="9"/>
      <c r="EI282" s="16"/>
      <c r="EJ282" s="16"/>
      <c r="EL282" s="3"/>
      <c r="EM282" s="3"/>
      <c r="EN282" s="6"/>
      <c r="EO282" s="8"/>
      <c r="FA282" s="9"/>
      <c r="FC282" s="16"/>
      <c r="FD282" s="16"/>
      <c r="FF282" s="3"/>
      <c r="FG282" s="3"/>
      <c r="FH282" s="6"/>
      <c r="FI282" s="8"/>
      <c r="FU282" s="9"/>
      <c r="FW282" s="16"/>
      <c r="FX282" s="16"/>
      <c r="FZ282" s="3"/>
      <c r="GA282" s="3"/>
      <c r="GB282" s="6"/>
      <c r="GC282" s="8"/>
      <c r="GO282" s="9"/>
      <c r="GQ282" s="16"/>
      <c r="GR282" s="16"/>
      <c r="GT282" s="3"/>
      <c r="GU282" s="3"/>
      <c r="GV282" s="6"/>
      <c r="GW282" s="8"/>
      <c r="HI282" s="9"/>
      <c r="HK282" s="16"/>
      <c r="HL282" s="16"/>
      <c r="HN282" s="3"/>
      <c r="HO282" s="3"/>
      <c r="HP282" s="6"/>
      <c r="HQ282" s="8"/>
      <c r="IC282" s="9"/>
      <c r="IE282" s="16"/>
      <c r="IF282" s="16"/>
      <c r="IH282" s="3"/>
      <c r="II282" s="3"/>
      <c r="IJ282" s="6"/>
      <c r="IK282" s="8"/>
      <c r="IW282" s="9"/>
      <c r="IY282" s="16"/>
      <c r="IZ282" s="16"/>
      <c r="JB282" s="3"/>
      <c r="JC282" s="3"/>
      <c r="JD282" s="6"/>
      <c r="JE282" s="8"/>
      <c r="JQ282" s="9"/>
      <c r="JS282" s="16"/>
      <c r="JT282" s="16"/>
      <c r="JV282" s="3"/>
      <c r="JW282" s="3"/>
      <c r="JX282" s="6"/>
      <c r="JY282" s="8"/>
      <c r="KK282" s="9"/>
      <c r="KM282" s="16"/>
      <c r="KN282" s="16"/>
      <c r="KP282" s="3"/>
      <c r="KQ282" s="3"/>
      <c r="KR282" s="6"/>
      <c r="KS282" s="8"/>
      <c r="LE282" s="9"/>
      <c r="LG282" s="16"/>
      <c r="LH282" s="16"/>
      <c r="LJ282" s="3"/>
      <c r="LK282" s="3"/>
      <c r="LL282" s="6"/>
      <c r="LM282" s="8"/>
      <c r="LY282" s="9"/>
      <c r="MA282" s="16"/>
      <c r="MB282" s="16"/>
      <c r="MD282" s="3"/>
      <c r="ME282" s="3"/>
      <c r="MF282" s="6"/>
      <c r="MG282" s="8"/>
      <c r="MS282" s="9"/>
      <c r="MU282" s="16"/>
      <c r="MV282" s="16"/>
      <c r="MX282" s="3"/>
      <c r="MY282" s="3"/>
      <c r="MZ282" s="6"/>
      <c r="NA282" s="8"/>
      <c r="NM282" s="9"/>
      <c r="NO282" s="16"/>
      <c r="NP282" s="16"/>
      <c r="NR282" s="3"/>
      <c r="NS282" s="3"/>
      <c r="NT282" s="6"/>
      <c r="NU282" s="8"/>
      <c r="OG282" s="9"/>
      <c r="OI282" s="16"/>
      <c r="OJ282" s="16"/>
      <c r="OL282" s="3"/>
      <c r="OM282" s="3"/>
      <c r="ON282" s="6"/>
      <c r="OO282" s="8"/>
      <c r="PA282" s="9"/>
      <c r="PC282" s="16"/>
      <c r="PD282" s="16"/>
    </row>
    <row r="283" spans="1:420" ht="273.60000000000002" x14ac:dyDescent="0.3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9" t="s">
        <v>8315</v>
      </c>
      <c r="R283" t="s">
        <v>8316</v>
      </c>
      <c r="S283" s="16">
        <v>42430.839398148149</v>
      </c>
      <c r="T283" s="16">
        <v>42445.165972222225</v>
      </c>
      <c r="V283" s="3"/>
      <c r="W283" s="3"/>
      <c r="X283" s="6"/>
      <c r="Y283" s="8"/>
      <c r="AK283" s="9"/>
      <c r="AM283" s="16"/>
      <c r="AN283" s="16"/>
      <c r="AP283" s="3"/>
      <c r="AQ283" s="3"/>
      <c r="AR283" s="6"/>
      <c r="AS283" s="8"/>
      <c r="BE283" s="9"/>
      <c r="BG283" s="16"/>
      <c r="BH283" s="16"/>
      <c r="BJ283" s="3"/>
      <c r="BK283" s="3"/>
      <c r="BL283" s="6"/>
      <c r="BM283" s="8"/>
      <c r="BY283" s="9"/>
      <c r="CA283" s="16"/>
      <c r="CB283" s="16"/>
      <c r="CD283" s="3"/>
      <c r="CE283" s="3"/>
      <c r="CF283" s="6"/>
      <c r="CG283" s="8"/>
      <c r="CS283" s="9"/>
      <c r="CU283" s="16"/>
      <c r="CV283" s="16"/>
      <c r="CX283" s="3"/>
      <c r="CY283" s="3"/>
      <c r="CZ283" s="6"/>
      <c r="DA283" s="8"/>
      <c r="DM283" s="9"/>
      <c r="DO283" s="16"/>
      <c r="DP283" s="16"/>
      <c r="DR283" s="3"/>
      <c r="DS283" s="3"/>
      <c r="DT283" s="6"/>
      <c r="DU283" s="8"/>
      <c r="EG283" s="9"/>
      <c r="EI283" s="16"/>
      <c r="EJ283" s="16"/>
      <c r="EL283" s="3"/>
      <c r="EM283" s="3"/>
      <c r="EN283" s="6"/>
      <c r="EO283" s="8"/>
      <c r="FA283" s="9"/>
      <c r="FC283" s="16"/>
      <c r="FD283" s="16"/>
      <c r="FF283" s="3"/>
      <c r="FG283" s="3"/>
      <c r="FH283" s="6"/>
      <c r="FI283" s="8"/>
      <c r="FU283" s="9"/>
      <c r="FW283" s="16"/>
      <c r="FX283" s="16"/>
      <c r="FZ283" s="3"/>
      <c r="GA283" s="3"/>
      <c r="GB283" s="6"/>
      <c r="GC283" s="8"/>
      <c r="GO283" s="9"/>
      <c r="GQ283" s="16"/>
      <c r="GR283" s="16"/>
      <c r="GT283" s="3"/>
      <c r="GU283" s="3"/>
      <c r="GV283" s="6"/>
      <c r="GW283" s="8"/>
      <c r="HI283" s="9"/>
      <c r="HK283" s="16"/>
      <c r="HL283" s="16"/>
      <c r="HN283" s="3"/>
      <c r="HO283" s="3"/>
      <c r="HP283" s="6"/>
      <c r="HQ283" s="8"/>
      <c r="IC283" s="9"/>
      <c r="IE283" s="16"/>
      <c r="IF283" s="16"/>
      <c r="IH283" s="3"/>
      <c r="II283" s="3"/>
      <c r="IJ283" s="6"/>
      <c r="IK283" s="8"/>
      <c r="IW283" s="9"/>
      <c r="IY283" s="16"/>
      <c r="IZ283" s="16"/>
      <c r="JB283" s="3"/>
      <c r="JC283" s="3"/>
      <c r="JD283" s="6"/>
      <c r="JE283" s="8"/>
      <c r="JQ283" s="9"/>
      <c r="JS283" s="16"/>
      <c r="JT283" s="16"/>
      <c r="JV283" s="3"/>
      <c r="JW283" s="3"/>
      <c r="JX283" s="6"/>
      <c r="JY283" s="8"/>
      <c r="KK283" s="9"/>
      <c r="KM283" s="16"/>
      <c r="KN283" s="16"/>
      <c r="KP283" s="3"/>
      <c r="KQ283" s="3"/>
      <c r="KR283" s="6"/>
      <c r="KS283" s="8"/>
      <c r="LE283" s="9"/>
      <c r="LG283" s="16"/>
      <c r="LH283" s="16"/>
      <c r="LJ283" s="3"/>
      <c r="LK283" s="3"/>
      <c r="LL283" s="6"/>
      <c r="LM283" s="8"/>
      <c r="LY283" s="9"/>
      <c r="MA283" s="16"/>
      <c r="MB283" s="16"/>
      <c r="MD283" s="3"/>
      <c r="ME283" s="3"/>
      <c r="MF283" s="6"/>
      <c r="MG283" s="8"/>
      <c r="MS283" s="9"/>
      <c r="MU283" s="16"/>
      <c r="MV283" s="16"/>
      <c r="MX283" s="3"/>
      <c r="MY283" s="3"/>
      <c r="MZ283" s="6"/>
      <c r="NA283" s="8"/>
      <c r="NM283" s="9"/>
      <c r="NO283" s="16"/>
      <c r="NP283" s="16"/>
      <c r="NR283" s="3"/>
      <c r="NS283" s="3"/>
      <c r="NT283" s="6"/>
      <c r="NU283" s="8"/>
      <c r="OG283" s="9"/>
      <c r="OI283" s="16"/>
      <c r="OJ283" s="16"/>
      <c r="OL283" s="3"/>
      <c r="OM283" s="3"/>
      <c r="ON283" s="6"/>
      <c r="OO283" s="8"/>
      <c r="PA283" s="9"/>
      <c r="PC283" s="16"/>
      <c r="PD283" s="16"/>
    </row>
    <row r="284" spans="1:420" ht="259.2" x14ac:dyDescent="0.3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9" t="s">
        <v>8315</v>
      </c>
      <c r="R284" t="s">
        <v>8316</v>
      </c>
      <c r="S284" s="16">
        <v>42297.748738425929</v>
      </c>
      <c r="T284" s="16">
        <v>42327.790405092594</v>
      </c>
      <c r="V284" s="3"/>
      <c r="W284" s="3"/>
      <c r="X284" s="6"/>
      <c r="Y284" s="8"/>
      <c r="AK284" s="9"/>
      <c r="AM284" s="16"/>
      <c r="AN284" s="16"/>
      <c r="AP284" s="3"/>
      <c r="AQ284" s="3"/>
      <c r="AR284" s="6"/>
      <c r="AS284" s="8"/>
      <c r="BE284" s="9"/>
      <c r="BG284" s="16"/>
      <c r="BH284" s="16"/>
      <c r="BJ284" s="3"/>
      <c r="BK284" s="3"/>
      <c r="BL284" s="6"/>
      <c r="BM284" s="8"/>
      <c r="BY284" s="9"/>
      <c r="CA284" s="16"/>
      <c r="CB284" s="16"/>
      <c r="CD284" s="3"/>
      <c r="CE284" s="3"/>
      <c r="CF284" s="6"/>
      <c r="CG284" s="8"/>
      <c r="CS284" s="9"/>
      <c r="CU284" s="16"/>
      <c r="CV284" s="16"/>
      <c r="CX284" s="3"/>
      <c r="CY284" s="3"/>
      <c r="CZ284" s="6"/>
      <c r="DA284" s="8"/>
      <c r="DM284" s="9"/>
      <c r="DO284" s="16"/>
      <c r="DP284" s="16"/>
      <c r="DR284" s="3"/>
      <c r="DS284" s="3"/>
      <c r="DT284" s="6"/>
      <c r="DU284" s="8"/>
      <c r="EG284" s="9"/>
      <c r="EI284" s="16"/>
      <c r="EJ284" s="16"/>
      <c r="EL284" s="3"/>
      <c r="EM284" s="3"/>
      <c r="EN284" s="6"/>
      <c r="EO284" s="8"/>
      <c r="FA284" s="9"/>
      <c r="FC284" s="16"/>
      <c r="FD284" s="16"/>
      <c r="FF284" s="3"/>
      <c r="FG284" s="3"/>
      <c r="FH284" s="6"/>
      <c r="FI284" s="8"/>
      <c r="FU284" s="9"/>
      <c r="FW284" s="16"/>
      <c r="FX284" s="16"/>
      <c r="FZ284" s="3"/>
      <c r="GA284" s="3"/>
      <c r="GB284" s="6"/>
      <c r="GC284" s="8"/>
      <c r="GO284" s="9"/>
      <c r="GQ284" s="16"/>
      <c r="GR284" s="16"/>
      <c r="GT284" s="3"/>
      <c r="GU284" s="3"/>
      <c r="GV284" s="6"/>
      <c r="GW284" s="8"/>
      <c r="HI284" s="9"/>
      <c r="HK284" s="16"/>
      <c r="HL284" s="16"/>
      <c r="HN284" s="3"/>
      <c r="HO284" s="3"/>
      <c r="HP284" s="6"/>
      <c r="HQ284" s="8"/>
      <c r="IC284" s="9"/>
      <c r="IE284" s="16"/>
      <c r="IF284" s="16"/>
      <c r="IH284" s="3"/>
      <c r="II284" s="3"/>
      <c r="IJ284" s="6"/>
      <c r="IK284" s="8"/>
      <c r="IW284" s="9"/>
      <c r="IY284" s="16"/>
      <c r="IZ284" s="16"/>
      <c r="JB284" s="3"/>
      <c r="JC284" s="3"/>
      <c r="JD284" s="6"/>
      <c r="JE284" s="8"/>
      <c r="JQ284" s="9"/>
      <c r="JS284" s="16"/>
      <c r="JT284" s="16"/>
      <c r="JV284" s="3"/>
      <c r="JW284" s="3"/>
      <c r="JX284" s="6"/>
      <c r="JY284" s="8"/>
      <c r="KK284" s="9"/>
      <c r="KM284" s="16"/>
      <c r="KN284" s="16"/>
      <c r="KP284" s="3"/>
      <c r="KQ284" s="3"/>
      <c r="KR284" s="6"/>
      <c r="KS284" s="8"/>
      <c r="LE284" s="9"/>
      <c r="LG284" s="16"/>
      <c r="LH284" s="16"/>
      <c r="LJ284" s="3"/>
      <c r="LK284" s="3"/>
      <c r="LL284" s="6"/>
      <c r="LM284" s="8"/>
      <c r="LY284" s="9"/>
      <c r="MA284" s="16"/>
      <c r="MB284" s="16"/>
      <c r="MD284" s="3"/>
      <c r="ME284" s="3"/>
      <c r="MF284" s="6"/>
      <c r="MG284" s="8"/>
      <c r="MS284" s="9"/>
      <c r="MU284" s="16"/>
      <c r="MV284" s="16"/>
      <c r="MX284" s="3"/>
      <c r="MY284" s="3"/>
      <c r="MZ284" s="6"/>
      <c r="NA284" s="8"/>
      <c r="NM284" s="9"/>
      <c r="NO284" s="16"/>
      <c r="NP284" s="16"/>
      <c r="NR284" s="3"/>
      <c r="NS284" s="3"/>
      <c r="NT284" s="6"/>
      <c r="NU284" s="8"/>
      <c r="OG284" s="9"/>
      <c r="OI284" s="16"/>
      <c r="OJ284" s="16"/>
      <c r="OL284" s="3"/>
      <c r="OM284" s="3"/>
      <c r="ON284" s="6"/>
      <c r="OO284" s="8"/>
      <c r="PA284" s="9"/>
      <c r="PC284" s="16"/>
      <c r="PD284" s="16"/>
    </row>
    <row r="285" spans="1:420" ht="244.8" x14ac:dyDescent="0.3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9" t="s">
        <v>8315</v>
      </c>
      <c r="R285" t="s">
        <v>8316</v>
      </c>
      <c r="S285" s="16">
        <v>41760.935706018521</v>
      </c>
      <c r="T285" s="16">
        <v>41772.166666666664</v>
      </c>
      <c r="V285" s="3"/>
      <c r="W285" s="3"/>
      <c r="X285" s="6"/>
      <c r="Y285" s="8"/>
      <c r="AK285" s="9"/>
      <c r="AM285" s="16"/>
      <c r="AN285" s="16"/>
      <c r="AP285" s="3"/>
      <c r="AQ285" s="3"/>
      <c r="AR285" s="6"/>
      <c r="AS285" s="8"/>
      <c r="BE285" s="9"/>
      <c r="BG285" s="16"/>
      <c r="BH285" s="16"/>
      <c r="BJ285" s="3"/>
      <c r="BK285" s="3"/>
      <c r="BL285" s="6"/>
      <c r="BM285" s="8"/>
      <c r="BY285" s="9"/>
      <c r="CA285" s="16"/>
      <c r="CB285" s="16"/>
      <c r="CD285" s="3"/>
      <c r="CE285" s="3"/>
      <c r="CF285" s="6"/>
      <c r="CG285" s="8"/>
      <c r="CS285" s="9"/>
      <c r="CU285" s="16"/>
      <c r="CV285" s="16"/>
      <c r="CX285" s="3"/>
      <c r="CY285" s="3"/>
      <c r="CZ285" s="6"/>
      <c r="DA285" s="8"/>
      <c r="DM285" s="9"/>
      <c r="DO285" s="16"/>
      <c r="DP285" s="16"/>
      <c r="DR285" s="3"/>
      <c r="DS285" s="3"/>
      <c r="DT285" s="6"/>
      <c r="DU285" s="8"/>
      <c r="EG285" s="9"/>
      <c r="EI285" s="16"/>
      <c r="EJ285" s="16"/>
      <c r="EL285" s="3"/>
      <c r="EM285" s="3"/>
      <c r="EN285" s="6"/>
      <c r="EO285" s="8"/>
      <c r="FA285" s="9"/>
      <c r="FC285" s="16"/>
      <c r="FD285" s="16"/>
      <c r="FF285" s="3"/>
      <c r="FG285" s="3"/>
      <c r="FH285" s="6"/>
      <c r="FI285" s="8"/>
      <c r="FU285" s="9"/>
      <c r="FW285" s="16"/>
      <c r="FX285" s="16"/>
      <c r="FZ285" s="3"/>
      <c r="GA285" s="3"/>
      <c r="GB285" s="6"/>
      <c r="GC285" s="8"/>
      <c r="GO285" s="9"/>
      <c r="GQ285" s="16"/>
      <c r="GR285" s="16"/>
      <c r="GT285" s="3"/>
      <c r="GU285" s="3"/>
      <c r="GV285" s="6"/>
      <c r="GW285" s="8"/>
      <c r="HI285" s="9"/>
      <c r="HK285" s="16"/>
      <c r="HL285" s="16"/>
      <c r="HN285" s="3"/>
      <c r="HO285" s="3"/>
      <c r="HP285" s="6"/>
      <c r="HQ285" s="8"/>
      <c r="IC285" s="9"/>
      <c r="IE285" s="16"/>
      <c r="IF285" s="16"/>
      <c r="IH285" s="3"/>
      <c r="II285" s="3"/>
      <c r="IJ285" s="6"/>
      <c r="IK285" s="8"/>
      <c r="IW285" s="9"/>
      <c r="IY285" s="16"/>
      <c r="IZ285" s="16"/>
      <c r="JB285" s="3"/>
      <c r="JC285" s="3"/>
      <c r="JD285" s="6"/>
      <c r="JE285" s="8"/>
      <c r="JQ285" s="9"/>
      <c r="JS285" s="16"/>
      <c r="JT285" s="16"/>
      <c r="JV285" s="3"/>
      <c r="JW285" s="3"/>
      <c r="JX285" s="6"/>
      <c r="JY285" s="8"/>
      <c r="KK285" s="9"/>
      <c r="KM285" s="16"/>
      <c r="KN285" s="16"/>
      <c r="KP285" s="3"/>
      <c r="KQ285" s="3"/>
      <c r="KR285" s="6"/>
      <c r="KS285" s="8"/>
      <c r="LE285" s="9"/>
      <c r="LG285" s="16"/>
      <c r="LH285" s="16"/>
      <c r="LJ285" s="3"/>
      <c r="LK285" s="3"/>
      <c r="LL285" s="6"/>
      <c r="LM285" s="8"/>
      <c r="LY285" s="9"/>
      <c r="MA285" s="16"/>
      <c r="MB285" s="16"/>
      <c r="MD285" s="3"/>
      <c r="ME285" s="3"/>
      <c r="MF285" s="6"/>
      <c r="MG285" s="8"/>
      <c r="MS285" s="9"/>
      <c r="MU285" s="16"/>
      <c r="MV285" s="16"/>
      <c r="MX285" s="3"/>
      <c r="MY285" s="3"/>
      <c r="MZ285" s="6"/>
      <c r="NA285" s="8"/>
      <c r="NM285" s="9"/>
      <c r="NO285" s="16"/>
      <c r="NP285" s="16"/>
      <c r="NR285" s="3"/>
      <c r="NS285" s="3"/>
      <c r="NT285" s="6"/>
      <c r="NU285" s="8"/>
      <c r="OG285" s="9"/>
      <c r="OI285" s="16"/>
      <c r="OJ285" s="16"/>
      <c r="OL285" s="3"/>
      <c r="OM285" s="3"/>
      <c r="ON285" s="6"/>
      <c r="OO285" s="8"/>
      <c r="PA285" s="9"/>
      <c r="PC285" s="16"/>
      <c r="PD285" s="16"/>
    </row>
    <row r="286" spans="1:420" ht="273.60000000000002" x14ac:dyDescent="0.3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9" t="s">
        <v>8315</v>
      </c>
      <c r="R286" t="s">
        <v>8316</v>
      </c>
      <c r="S286" s="16">
        <v>41829.734259259261</v>
      </c>
      <c r="T286" s="16">
        <v>41874.734259259261</v>
      </c>
      <c r="V286" s="3"/>
      <c r="W286" s="3"/>
      <c r="X286" s="6"/>
      <c r="Y286" s="8"/>
      <c r="AK286" s="9"/>
      <c r="AM286" s="16"/>
      <c r="AN286" s="16"/>
      <c r="AP286" s="3"/>
      <c r="AQ286" s="3"/>
      <c r="AR286" s="6"/>
      <c r="AS286" s="8"/>
      <c r="BE286" s="9"/>
      <c r="BG286" s="16"/>
      <c r="BH286" s="16"/>
      <c r="BJ286" s="3"/>
      <c r="BK286" s="3"/>
      <c r="BL286" s="6"/>
      <c r="BM286" s="8"/>
      <c r="BY286" s="9"/>
      <c r="CA286" s="16"/>
      <c r="CB286" s="16"/>
      <c r="CD286" s="3"/>
      <c r="CE286" s="3"/>
      <c r="CF286" s="6"/>
      <c r="CG286" s="8"/>
      <c r="CS286" s="9"/>
      <c r="CU286" s="16"/>
      <c r="CV286" s="16"/>
      <c r="CX286" s="3"/>
      <c r="CY286" s="3"/>
      <c r="CZ286" s="6"/>
      <c r="DA286" s="8"/>
      <c r="DM286" s="9"/>
      <c r="DO286" s="16"/>
      <c r="DP286" s="16"/>
      <c r="DR286" s="3"/>
      <c r="DS286" s="3"/>
      <c r="DT286" s="6"/>
      <c r="DU286" s="8"/>
      <c r="EG286" s="9"/>
      <c r="EI286" s="16"/>
      <c r="EJ286" s="16"/>
      <c r="EL286" s="3"/>
      <c r="EM286" s="3"/>
      <c r="EN286" s="6"/>
      <c r="EO286" s="8"/>
      <c r="FA286" s="9"/>
      <c r="FC286" s="16"/>
      <c r="FD286" s="16"/>
      <c r="FF286" s="3"/>
      <c r="FG286" s="3"/>
      <c r="FH286" s="6"/>
      <c r="FI286" s="8"/>
      <c r="FU286" s="9"/>
      <c r="FW286" s="16"/>
      <c r="FX286" s="16"/>
      <c r="FZ286" s="3"/>
      <c r="GA286" s="3"/>
      <c r="GB286" s="6"/>
      <c r="GC286" s="8"/>
      <c r="GO286" s="9"/>
      <c r="GQ286" s="16"/>
      <c r="GR286" s="16"/>
      <c r="GT286" s="3"/>
      <c r="GU286" s="3"/>
      <c r="GV286" s="6"/>
      <c r="GW286" s="8"/>
      <c r="HI286" s="9"/>
      <c r="HK286" s="16"/>
      <c r="HL286" s="16"/>
      <c r="HN286" s="3"/>
      <c r="HO286" s="3"/>
      <c r="HP286" s="6"/>
      <c r="HQ286" s="8"/>
      <c r="IC286" s="9"/>
      <c r="IE286" s="16"/>
      <c r="IF286" s="16"/>
      <c r="IH286" s="3"/>
      <c r="II286" s="3"/>
      <c r="IJ286" s="6"/>
      <c r="IK286" s="8"/>
      <c r="IW286" s="9"/>
      <c r="IY286" s="16"/>
      <c r="IZ286" s="16"/>
      <c r="JB286" s="3"/>
      <c r="JC286" s="3"/>
      <c r="JD286" s="6"/>
      <c r="JE286" s="8"/>
      <c r="JQ286" s="9"/>
      <c r="JS286" s="16"/>
      <c r="JT286" s="16"/>
      <c r="JV286" s="3"/>
      <c r="JW286" s="3"/>
      <c r="JX286" s="6"/>
      <c r="JY286" s="8"/>
      <c r="KK286" s="9"/>
      <c r="KM286" s="16"/>
      <c r="KN286" s="16"/>
      <c r="KP286" s="3"/>
      <c r="KQ286" s="3"/>
      <c r="KR286" s="6"/>
      <c r="KS286" s="8"/>
      <c r="LE286" s="9"/>
      <c r="LG286" s="16"/>
      <c r="LH286" s="16"/>
      <c r="LJ286" s="3"/>
      <c r="LK286" s="3"/>
      <c r="LL286" s="6"/>
      <c r="LM286" s="8"/>
      <c r="LY286" s="9"/>
      <c r="MA286" s="16"/>
      <c r="MB286" s="16"/>
      <c r="MD286" s="3"/>
      <c r="ME286" s="3"/>
      <c r="MF286" s="6"/>
      <c r="MG286" s="8"/>
      <c r="MS286" s="9"/>
      <c r="MU286" s="16"/>
      <c r="MV286" s="16"/>
      <c r="MX286" s="3"/>
      <c r="MY286" s="3"/>
      <c r="MZ286" s="6"/>
      <c r="NA286" s="8"/>
      <c r="NM286" s="9"/>
      <c r="NO286" s="16"/>
      <c r="NP286" s="16"/>
      <c r="NR286" s="3"/>
      <c r="NS286" s="3"/>
      <c r="NT286" s="6"/>
      <c r="NU286" s="8"/>
      <c r="OG286" s="9"/>
      <c r="OI286" s="16"/>
      <c r="OJ286" s="16"/>
      <c r="OL286" s="3"/>
      <c r="OM286" s="3"/>
      <c r="ON286" s="6"/>
      <c r="OO286" s="8"/>
      <c r="PA286" s="9"/>
      <c r="PC286" s="16"/>
      <c r="PD286" s="16"/>
    </row>
    <row r="287" spans="1:420" ht="201.6" x14ac:dyDescent="0.3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9" t="s">
        <v>8315</v>
      </c>
      <c r="R287" t="s">
        <v>8316</v>
      </c>
      <c r="S287" s="16">
        <v>42491.92288194444</v>
      </c>
      <c r="T287" s="16">
        <v>42521.92288194444</v>
      </c>
      <c r="V287" s="3"/>
      <c r="W287" s="3"/>
      <c r="X287" s="6"/>
      <c r="Y287" s="8"/>
      <c r="AK287" s="9"/>
      <c r="AM287" s="16"/>
      <c r="AN287" s="16"/>
      <c r="AP287" s="3"/>
      <c r="AQ287" s="3"/>
      <c r="AR287" s="6"/>
      <c r="AS287" s="8"/>
      <c r="BE287" s="9"/>
      <c r="BG287" s="16"/>
      <c r="BH287" s="16"/>
      <c r="BJ287" s="3"/>
      <c r="BK287" s="3"/>
      <c r="BL287" s="6"/>
      <c r="BM287" s="8"/>
      <c r="BY287" s="9"/>
      <c r="CA287" s="16"/>
      <c r="CB287" s="16"/>
      <c r="CD287" s="3"/>
      <c r="CE287" s="3"/>
      <c r="CF287" s="6"/>
      <c r="CG287" s="8"/>
      <c r="CS287" s="9"/>
      <c r="CU287" s="16"/>
      <c r="CV287" s="16"/>
      <c r="CX287" s="3"/>
      <c r="CY287" s="3"/>
      <c r="CZ287" s="6"/>
      <c r="DA287" s="8"/>
      <c r="DM287" s="9"/>
      <c r="DO287" s="16"/>
      <c r="DP287" s="16"/>
      <c r="DR287" s="3"/>
      <c r="DS287" s="3"/>
      <c r="DT287" s="6"/>
      <c r="DU287" s="8"/>
      <c r="EG287" s="9"/>
      <c r="EI287" s="16"/>
      <c r="EJ287" s="16"/>
      <c r="EL287" s="3"/>
      <c r="EM287" s="3"/>
      <c r="EN287" s="6"/>
      <c r="EO287" s="8"/>
      <c r="FA287" s="9"/>
      <c r="FC287" s="16"/>
      <c r="FD287" s="16"/>
      <c r="FF287" s="3"/>
      <c r="FG287" s="3"/>
      <c r="FH287" s="6"/>
      <c r="FI287" s="8"/>
      <c r="FU287" s="9"/>
      <c r="FW287" s="16"/>
      <c r="FX287" s="16"/>
      <c r="FZ287" s="3"/>
      <c r="GA287" s="3"/>
      <c r="GB287" s="6"/>
      <c r="GC287" s="8"/>
      <c r="GO287" s="9"/>
      <c r="GQ287" s="16"/>
      <c r="GR287" s="16"/>
      <c r="GT287" s="3"/>
      <c r="GU287" s="3"/>
      <c r="GV287" s="6"/>
      <c r="GW287" s="8"/>
      <c r="HI287" s="9"/>
      <c r="HK287" s="16"/>
      <c r="HL287" s="16"/>
      <c r="HN287" s="3"/>
      <c r="HO287" s="3"/>
      <c r="HP287" s="6"/>
      <c r="HQ287" s="8"/>
      <c r="IC287" s="9"/>
      <c r="IE287" s="16"/>
      <c r="IF287" s="16"/>
      <c r="IH287" s="3"/>
      <c r="II287" s="3"/>
      <c r="IJ287" s="6"/>
      <c r="IK287" s="8"/>
      <c r="IW287" s="9"/>
      <c r="IY287" s="16"/>
      <c r="IZ287" s="16"/>
      <c r="JB287" s="3"/>
      <c r="JC287" s="3"/>
      <c r="JD287" s="6"/>
      <c r="JE287" s="8"/>
      <c r="JQ287" s="9"/>
      <c r="JS287" s="16"/>
      <c r="JT287" s="16"/>
      <c r="JV287" s="3"/>
      <c r="JW287" s="3"/>
      <c r="JX287" s="6"/>
      <c r="JY287" s="8"/>
      <c r="KK287" s="9"/>
      <c r="KM287" s="16"/>
      <c r="KN287" s="16"/>
      <c r="KP287" s="3"/>
      <c r="KQ287" s="3"/>
      <c r="KR287" s="6"/>
      <c r="KS287" s="8"/>
      <c r="LE287" s="9"/>
      <c r="LG287" s="16"/>
      <c r="LH287" s="16"/>
      <c r="LJ287" s="3"/>
      <c r="LK287" s="3"/>
      <c r="LL287" s="6"/>
      <c r="LM287" s="8"/>
      <c r="LY287" s="9"/>
      <c r="MA287" s="16"/>
      <c r="MB287" s="16"/>
      <c r="MD287" s="3"/>
      <c r="ME287" s="3"/>
      <c r="MF287" s="6"/>
      <c r="MG287" s="8"/>
      <c r="MS287" s="9"/>
      <c r="MU287" s="16"/>
      <c r="MV287" s="16"/>
      <c r="MX287" s="3"/>
      <c r="MY287" s="3"/>
      <c r="MZ287" s="6"/>
      <c r="NA287" s="8"/>
      <c r="NM287" s="9"/>
      <c r="NO287" s="16"/>
      <c r="NP287" s="16"/>
      <c r="NR287" s="3"/>
      <c r="NS287" s="3"/>
      <c r="NT287" s="6"/>
      <c r="NU287" s="8"/>
      <c r="OG287" s="9"/>
      <c r="OI287" s="16"/>
      <c r="OJ287" s="16"/>
      <c r="OL287" s="3"/>
      <c r="OM287" s="3"/>
      <c r="ON287" s="6"/>
      <c r="OO287" s="8"/>
      <c r="PA287" s="9"/>
      <c r="PC287" s="16"/>
      <c r="PD287" s="16"/>
    </row>
    <row r="288" spans="1:420" ht="273.60000000000002" x14ac:dyDescent="0.3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9" t="s">
        <v>8315</v>
      </c>
      <c r="R288" t="s">
        <v>8316</v>
      </c>
      <c r="S288" s="16">
        <v>41950.859560185185</v>
      </c>
      <c r="T288" s="16">
        <v>41964.204861111109</v>
      </c>
      <c r="V288" s="3"/>
      <c r="W288" s="3"/>
      <c r="X288" s="6"/>
      <c r="Y288" s="8"/>
      <c r="AK288" s="9"/>
      <c r="AM288" s="16"/>
      <c r="AN288" s="16"/>
      <c r="AP288" s="3"/>
      <c r="AQ288" s="3"/>
      <c r="AR288" s="6"/>
      <c r="AS288" s="8"/>
      <c r="BE288" s="9"/>
      <c r="BG288" s="16"/>
      <c r="BH288" s="16"/>
      <c r="BJ288" s="3"/>
      <c r="BK288" s="3"/>
      <c r="BL288" s="6"/>
      <c r="BM288" s="8"/>
      <c r="BY288" s="9"/>
      <c r="CA288" s="16"/>
      <c r="CB288" s="16"/>
      <c r="CD288" s="3"/>
      <c r="CE288" s="3"/>
      <c r="CF288" s="6"/>
      <c r="CG288" s="8"/>
      <c r="CS288" s="9"/>
      <c r="CU288" s="16"/>
      <c r="CV288" s="16"/>
      <c r="CX288" s="3"/>
      <c r="CY288" s="3"/>
      <c r="CZ288" s="6"/>
      <c r="DA288" s="8"/>
      <c r="DM288" s="9"/>
      <c r="DO288" s="16"/>
      <c r="DP288" s="16"/>
      <c r="DR288" s="3"/>
      <c r="DS288" s="3"/>
      <c r="DT288" s="6"/>
      <c r="DU288" s="8"/>
      <c r="EG288" s="9"/>
      <c r="EI288" s="16"/>
      <c r="EJ288" s="16"/>
      <c r="EL288" s="3"/>
      <c r="EM288" s="3"/>
      <c r="EN288" s="6"/>
      <c r="EO288" s="8"/>
      <c r="FA288" s="9"/>
      <c r="FC288" s="16"/>
      <c r="FD288" s="16"/>
      <c r="FF288" s="3"/>
      <c r="FG288" s="3"/>
      <c r="FH288" s="6"/>
      <c r="FI288" s="8"/>
      <c r="FU288" s="9"/>
      <c r="FW288" s="16"/>
      <c r="FX288" s="16"/>
      <c r="FZ288" s="3"/>
      <c r="GA288" s="3"/>
      <c r="GB288" s="6"/>
      <c r="GC288" s="8"/>
      <c r="GO288" s="9"/>
      <c r="GQ288" s="16"/>
      <c r="GR288" s="16"/>
      <c r="GT288" s="3"/>
      <c r="GU288" s="3"/>
      <c r="GV288" s="6"/>
      <c r="GW288" s="8"/>
      <c r="HI288" s="9"/>
      <c r="HK288" s="16"/>
      <c r="HL288" s="16"/>
      <c r="HN288" s="3"/>
      <c r="HO288" s="3"/>
      <c r="HP288" s="6"/>
      <c r="HQ288" s="8"/>
      <c r="IC288" s="9"/>
      <c r="IE288" s="16"/>
      <c r="IF288" s="16"/>
      <c r="IH288" s="3"/>
      <c r="II288" s="3"/>
      <c r="IJ288" s="6"/>
      <c r="IK288" s="8"/>
      <c r="IW288" s="9"/>
      <c r="IY288" s="16"/>
      <c r="IZ288" s="16"/>
      <c r="JB288" s="3"/>
      <c r="JC288" s="3"/>
      <c r="JD288" s="6"/>
      <c r="JE288" s="8"/>
      <c r="JQ288" s="9"/>
      <c r="JS288" s="16"/>
      <c r="JT288" s="16"/>
      <c r="JV288" s="3"/>
      <c r="JW288" s="3"/>
      <c r="JX288" s="6"/>
      <c r="JY288" s="8"/>
      <c r="KK288" s="9"/>
      <c r="KM288" s="16"/>
      <c r="KN288" s="16"/>
      <c r="KP288" s="3"/>
      <c r="KQ288" s="3"/>
      <c r="KR288" s="6"/>
      <c r="KS288" s="8"/>
      <c r="LE288" s="9"/>
      <c r="LG288" s="16"/>
      <c r="LH288" s="16"/>
      <c r="LJ288" s="3"/>
      <c r="LK288" s="3"/>
      <c r="LL288" s="6"/>
      <c r="LM288" s="8"/>
      <c r="LY288" s="9"/>
      <c r="MA288" s="16"/>
      <c r="MB288" s="16"/>
      <c r="MD288" s="3"/>
      <c r="ME288" s="3"/>
      <c r="MF288" s="6"/>
      <c r="MG288" s="8"/>
      <c r="MS288" s="9"/>
      <c r="MU288" s="16"/>
      <c r="MV288" s="16"/>
      <c r="MX288" s="3"/>
      <c r="MY288" s="3"/>
      <c r="MZ288" s="6"/>
      <c r="NA288" s="8"/>
      <c r="NM288" s="9"/>
      <c r="NO288" s="16"/>
      <c r="NP288" s="16"/>
      <c r="NR288" s="3"/>
      <c r="NS288" s="3"/>
      <c r="NT288" s="6"/>
      <c r="NU288" s="8"/>
      <c r="OG288" s="9"/>
      <c r="OI288" s="16"/>
      <c r="OJ288" s="16"/>
      <c r="OL288" s="3"/>
      <c r="OM288" s="3"/>
      <c r="ON288" s="6"/>
      <c r="OO288" s="8"/>
      <c r="PA288" s="9"/>
      <c r="PC288" s="16"/>
      <c r="PD288" s="16"/>
    </row>
    <row r="289" spans="1:420" ht="288" x14ac:dyDescent="0.3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9" t="s">
        <v>8315</v>
      </c>
      <c r="R289" t="s">
        <v>8316</v>
      </c>
      <c r="S289" s="16">
        <v>41802.62090277778</v>
      </c>
      <c r="T289" s="16">
        <v>41822.62090277778</v>
      </c>
      <c r="V289" s="3"/>
      <c r="W289" s="3"/>
      <c r="X289" s="6"/>
      <c r="Y289" s="8"/>
      <c r="AK289" s="9"/>
      <c r="AM289" s="16"/>
      <c r="AN289" s="16"/>
      <c r="AP289" s="3"/>
      <c r="AQ289" s="3"/>
      <c r="AR289" s="6"/>
      <c r="AS289" s="8"/>
      <c r="BE289" s="9"/>
      <c r="BG289" s="16"/>
      <c r="BH289" s="16"/>
      <c r="BJ289" s="3"/>
      <c r="BK289" s="3"/>
      <c r="BL289" s="6"/>
      <c r="BM289" s="8"/>
      <c r="BY289" s="9"/>
      <c r="CA289" s="16"/>
      <c r="CB289" s="16"/>
      <c r="CD289" s="3"/>
      <c r="CE289" s="3"/>
      <c r="CF289" s="6"/>
      <c r="CG289" s="8"/>
      <c r="CS289" s="9"/>
      <c r="CU289" s="16"/>
      <c r="CV289" s="16"/>
      <c r="CX289" s="3"/>
      <c r="CY289" s="3"/>
      <c r="CZ289" s="6"/>
      <c r="DA289" s="8"/>
      <c r="DM289" s="9"/>
      <c r="DO289" s="16"/>
      <c r="DP289" s="16"/>
      <c r="DR289" s="3"/>
      <c r="DS289" s="3"/>
      <c r="DT289" s="6"/>
      <c r="DU289" s="8"/>
      <c r="EG289" s="9"/>
      <c r="EI289" s="16"/>
      <c r="EJ289" s="16"/>
      <c r="EL289" s="3"/>
      <c r="EM289" s="3"/>
      <c r="EN289" s="6"/>
      <c r="EO289" s="8"/>
      <c r="FA289" s="9"/>
      <c r="FC289" s="16"/>
      <c r="FD289" s="16"/>
      <c r="FF289" s="3"/>
      <c r="FG289" s="3"/>
      <c r="FH289" s="6"/>
      <c r="FI289" s="8"/>
      <c r="FU289" s="9"/>
      <c r="FW289" s="16"/>
      <c r="FX289" s="16"/>
      <c r="FZ289" s="3"/>
      <c r="GA289" s="3"/>
      <c r="GB289" s="6"/>
      <c r="GC289" s="8"/>
      <c r="GO289" s="9"/>
      <c r="GQ289" s="16"/>
      <c r="GR289" s="16"/>
      <c r="GT289" s="3"/>
      <c r="GU289" s="3"/>
      <c r="GV289" s="6"/>
      <c r="GW289" s="8"/>
      <c r="HI289" s="9"/>
      <c r="HK289" s="16"/>
      <c r="HL289" s="16"/>
      <c r="HN289" s="3"/>
      <c r="HO289" s="3"/>
      <c r="HP289" s="6"/>
      <c r="HQ289" s="8"/>
      <c r="IC289" s="9"/>
      <c r="IE289" s="16"/>
      <c r="IF289" s="16"/>
      <c r="IH289" s="3"/>
      <c r="II289" s="3"/>
      <c r="IJ289" s="6"/>
      <c r="IK289" s="8"/>
      <c r="IW289" s="9"/>
      <c r="IY289" s="16"/>
      <c r="IZ289" s="16"/>
      <c r="JB289" s="3"/>
      <c r="JC289" s="3"/>
      <c r="JD289" s="6"/>
      <c r="JE289" s="8"/>
      <c r="JQ289" s="9"/>
      <c r="JS289" s="16"/>
      <c r="JT289" s="16"/>
      <c r="JV289" s="3"/>
      <c r="JW289" s="3"/>
      <c r="JX289" s="6"/>
      <c r="JY289" s="8"/>
      <c r="KK289" s="9"/>
      <c r="KM289" s="16"/>
      <c r="KN289" s="16"/>
      <c r="KP289" s="3"/>
      <c r="KQ289" s="3"/>
      <c r="KR289" s="6"/>
      <c r="KS289" s="8"/>
      <c r="LE289" s="9"/>
      <c r="LG289" s="16"/>
      <c r="LH289" s="16"/>
      <c r="LJ289" s="3"/>
      <c r="LK289" s="3"/>
      <c r="LL289" s="6"/>
      <c r="LM289" s="8"/>
      <c r="LY289" s="9"/>
      <c r="MA289" s="16"/>
      <c r="MB289" s="16"/>
      <c r="MD289" s="3"/>
      <c r="ME289" s="3"/>
      <c r="MF289" s="6"/>
      <c r="MG289" s="8"/>
      <c r="MS289" s="9"/>
      <c r="MU289" s="16"/>
      <c r="MV289" s="16"/>
      <c r="MX289" s="3"/>
      <c r="MY289" s="3"/>
      <c r="MZ289" s="6"/>
      <c r="NA289" s="8"/>
      <c r="NM289" s="9"/>
      <c r="NO289" s="16"/>
      <c r="NP289" s="16"/>
      <c r="NR289" s="3"/>
      <c r="NS289" s="3"/>
      <c r="NT289" s="6"/>
      <c r="NU289" s="8"/>
      <c r="OG289" s="9"/>
      <c r="OI289" s="16"/>
      <c r="OJ289" s="16"/>
      <c r="OL289" s="3"/>
      <c r="OM289" s="3"/>
      <c r="ON289" s="6"/>
      <c r="OO289" s="8"/>
      <c r="PA289" s="9"/>
      <c r="PC289" s="16"/>
      <c r="PD289" s="16"/>
    </row>
    <row r="290" spans="1:420" ht="273.60000000000002" x14ac:dyDescent="0.3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9" t="s">
        <v>8315</v>
      </c>
      <c r="R290" t="s">
        <v>8316</v>
      </c>
      <c r="S290" s="16">
        <v>41781.096203703702</v>
      </c>
      <c r="T290" s="16">
        <v>41794.207638888889</v>
      </c>
      <c r="V290" s="3"/>
      <c r="W290" s="3"/>
      <c r="X290" s="6"/>
      <c r="Y290" s="8"/>
      <c r="AK290" s="9"/>
      <c r="AM290" s="16"/>
      <c r="AN290" s="16"/>
      <c r="AP290" s="3"/>
      <c r="AQ290" s="3"/>
      <c r="AR290" s="6"/>
      <c r="AS290" s="8"/>
      <c r="BE290" s="9"/>
      <c r="BG290" s="16"/>
      <c r="BH290" s="16"/>
      <c r="BJ290" s="3"/>
      <c r="BK290" s="3"/>
      <c r="BL290" s="6"/>
      <c r="BM290" s="8"/>
      <c r="BY290" s="9"/>
      <c r="CA290" s="16"/>
      <c r="CB290" s="16"/>
      <c r="CD290" s="3"/>
      <c r="CE290" s="3"/>
      <c r="CF290" s="6"/>
      <c r="CG290" s="8"/>
      <c r="CS290" s="9"/>
      <c r="CU290" s="16"/>
      <c r="CV290" s="16"/>
      <c r="CX290" s="3"/>
      <c r="CY290" s="3"/>
      <c r="CZ290" s="6"/>
      <c r="DA290" s="8"/>
      <c r="DM290" s="9"/>
      <c r="DO290" s="16"/>
      <c r="DP290" s="16"/>
      <c r="DR290" s="3"/>
      <c r="DS290" s="3"/>
      <c r="DT290" s="6"/>
      <c r="DU290" s="8"/>
      <c r="EG290" s="9"/>
      <c r="EI290" s="16"/>
      <c r="EJ290" s="16"/>
      <c r="EL290" s="3"/>
      <c r="EM290" s="3"/>
      <c r="EN290" s="6"/>
      <c r="EO290" s="8"/>
      <c r="FA290" s="9"/>
      <c r="FC290" s="16"/>
      <c r="FD290" s="16"/>
      <c r="FF290" s="3"/>
      <c r="FG290" s="3"/>
      <c r="FH290" s="6"/>
      <c r="FI290" s="8"/>
      <c r="FU290" s="9"/>
      <c r="FW290" s="16"/>
      <c r="FX290" s="16"/>
      <c r="FZ290" s="3"/>
      <c r="GA290" s="3"/>
      <c r="GB290" s="6"/>
      <c r="GC290" s="8"/>
      <c r="GO290" s="9"/>
      <c r="GQ290" s="16"/>
      <c r="GR290" s="16"/>
      <c r="GT290" s="3"/>
      <c r="GU290" s="3"/>
      <c r="GV290" s="6"/>
      <c r="GW290" s="8"/>
      <c r="HI290" s="9"/>
      <c r="HK290" s="16"/>
      <c r="HL290" s="16"/>
      <c r="HN290" s="3"/>
      <c r="HO290" s="3"/>
      <c r="HP290" s="6"/>
      <c r="HQ290" s="8"/>
      <c r="IC290" s="9"/>
      <c r="IE290" s="16"/>
      <c r="IF290" s="16"/>
      <c r="IH290" s="3"/>
      <c r="II290" s="3"/>
      <c r="IJ290" s="6"/>
      <c r="IK290" s="8"/>
      <c r="IW290" s="9"/>
      <c r="IY290" s="16"/>
      <c r="IZ290" s="16"/>
      <c r="JB290" s="3"/>
      <c r="JC290" s="3"/>
      <c r="JD290" s="6"/>
      <c r="JE290" s="8"/>
      <c r="JQ290" s="9"/>
      <c r="JS290" s="16"/>
      <c r="JT290" s="16"/>
      <c r="JV290" s="3"/>
      <c r="JW290" s="3"/>
      <c r="JX290" s="6"/>
      <c r="JY290" s="8"/>
      <c r="KK290" s="9"/>
      <c r="KM290" s="16"/>
      <c r="KN290" s="16"/>
      <c r="KP290" s="3"/>
      <c r="KQ290" s="3"/>
      <c r="KR290" s="6"/>
      <c r="KS290" s="8"/>
      <c r="LE290" s="9"/>
      <c r="LG290" s="16"/>
      <c r="LH290" s="16"/>
      <c r="LJ290" s="3"/>
      <c r="LK290" s="3"/>
      <c r="LL290" s="6"/>
      <c r="LM290" s="8"/>
      <c r="LY290" s="9"/>
      <c r="MA290" s="16"/>
      <c r="MB290" s="16"/>
      <c r="MD290" s="3"/>
      <c r="ME290" s="3"/>
      <c r="MF290" s="6"/>
      <c r="MG290" s="8"/>
      <c r="MS290" s="9"/>
      <c r="MU290" s="16"/>
      <c r="MV290" s="16"/>
      <c r="MX290" s="3"/>
      <c r="MY290" s="3"/>
      <c r="MZ290" s="6"/>
      <c r="NA290" s="8"/>
      <c r="NM290" s="9"/>
      <c r="NO290" s="16"/>
      <c r="NP290" s="16"/>
      <c r="NR290" s="3"/>
      <c r="NS290" s="3"/>
      <c r="NT290" s="6"/>
      <c r="NU290" s="8"/>
      <c r="OG290" s="9"/>
      <c r="OI290" s="16"/>
      <c r="OJ290" s="16"/>
      <c r="OL290" s="3"/>
      <c r="OM290" s="3"/>
      <c r="ON290" s="6"/>
      <c r="OO290" s="8"/>
      <c r="PA290" s="9"/>
      <c r="PC290" s="16"/>
      <c r="PD290" s="16"/>
    </row>
    <row r="291" spans="1:420" ht="273.60000000000002" x14ac:dyDescent="0.3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9" t="s">
        <v>8315</v>
      </c>
      <c r="R291" t="s">
        <v>8316</v>
      </c>
      <c r="S291" s="16">
        <v>42020.846666666665</v>
      </c>
      <c r="T291" s="16">
        <v>42037.207638888889</v>
      </c>
      <c r="V291" s="3"/>
      <c r="W291" s="3"/>
      <c r="X291" s="6"/>
      <c r="Y291" s="8"/>
      <c r="AK291" s="9"/>
      <c r="AM291" s="16"/>
      <c r="AN291" s="16"/>
      <c r="AP291" s="3"/>
      <c r="AQ291" s="3"/>
      <c r="AR291" s="6"/>
      <c r="AS291" s="8"/>
      <c r="BE291" s="9"/>
      <c r="BG291" s="16"/>
      <c r="BH291" s="16"/>
      <c r="BJ291" s="3"/>
      <c r="BK291" s="3"/>
      <c r="BL291" s="6"/>
      <c r="BM291" s="8"/>
      <c r="BY291" s="9"/>
      <c r="CA291" s="16"/>
      <c r="CB291" s="16"/>
      <c r="CD291" s="3"/>
      <c r="CE291" s="3"/>
      <c r="CF291" s="6"/>
      <c r="CG291" s="8"/>
      <c r="CS291" s="9"/>
      <c r="CU291" s="16"/>
      <c r="CV291" s="16"/>
      <c r="CX291" s="3"/>
      <c r="CY291" s="3"/>
      <c r="CZ291" s="6"/>
      <c r="DA291" s="8"/>
      <c r="DM291" s="9"/>
      <c r="DO291" s="16"/>
      <c r="DP291" s="16"/>
      <c r="DR291" s="3"/>
      <c r="DS291" s="3"/>
      <c r="DT291" s="6"/>
      <c r="DU291" s="8"/>
      <c r="EG291" s="9"/>
      <c r="EI291" s="16"/>
      <c r="EJ291" s="16"/>
      <c r="EL291" s="3"/>
      <c r="EM291" s="3"/>
      <c r="EN291" s="6"/>
      <c r="EO291" s="8"/>
      <c r="FA291" s="9"/>
      <c r="FC291" s="16"/>
      <c r="FD291" s="16"/>
      <c r="FF291" s="3"/>
      <c r="FG291" s="3"/>
      <c r="FH291" s="6"/>
      <c r="FI291" s="8"/>
      <c r="FU291" s="9"/>
      <c r="FW291" s="16"/>
      <c r="FX291" s="16"/>
      <c r="FZ291" s="3"/>
      <c r="GA291" s="3"/>
      <c r="GB291" s="6"/>
      <c r="GC291" s="8"/>
      <c r="GO291" s="9"/>
      <c r="GQ291" s="16"/>
      <c r="GR291" s="16"/>
      <c r="GT291" s="3"/>
      <c r="GU291" s="3"/>
      <c r="GV291" s="6"/>
      <c r="GW291" s="8"/>
      <c r="HI291" s="9"/>
      <c r="HK291" s="16"/>
      <c r="HL291" s="16"/>
      <c r="HN291" s="3"/>
      <c r="HO291" s="3"/>
      <c r="HP291" s="6"/>
      <c r="HQ291" s="8"/>
      <c r="IC291" s="9"/>
      <c r="IE291" s="16"/>
      <c r="IF291" s="16"/>
      <c r="IH291" s="3"/>
      <c r="II291" s="3"/>
      <c r="IJ291" s="6"/>
      <c r="IK291" s="8"/>
      <c r="IW291" s="9"/>
      <c r="IY291" s="16"/>
      <c r="IZ291" s="16"/>
      <c r="JB291" s="3"/>
      <c r="JC291" s="3"/>
      <c r="JD291" s="6"/>
      <c r="JE291" s="8"/>
      <c r="JQ291" s="9"/>
      <c r="JS291" s="16"/>
      <c r="JT291" s="16"/>
      <c r="JV291" s="3"/>
      <c r="JW291" s="3"/>
      <c r="JX291" s="6"/>
      <c r="JY291" s="8"/>
      <c r="KK291" s="9"/>
      <c r="KM291" s="16"/>
      <c r="KN291" s="16"/>
      <c r="KP291" s="3"/>
      <c r="KQ291" s="3"/>
      <c r="KR291" s="6"/>
      <c r="KS291" s="8"/>
      <c r="LE291" s="9"/>
      <c r="LG291" s="16"/>
      <c r="LH291" s="16"/>
      <c r="LJ291" s="3"/>
      <c r="LK291" s="3"/>
      <c r="LL291" s="6"/>
      <c r="LM291" s="8"/>
      <c r="LY291" s="9"/>
      <c r="MA291" s="16"/>
      <c r="MB291" s="16"/>
      <c r="MD291" s="3"/>
      <c r="ME291" s="3"/>
      <c r="MF291" s="6"/>
      <c r="MG291" s="8"/>
      <c r="MS291" s="9"/>
      <c r="MU291" s="16"/>
      <c r="MV291" s="16"/>
      <c r="MX291" s="3"/>
      <c r="MY291" s="3"/>
      <c r="MZ291" s="6"/>
      <c r="NA291" s="8"/>
      <c r="NM291" s="9"/>
      <c r="NO291" s="16"/>
      <c r="NP291" s="16"/>
      <c r="NR291" s="3"/>
      <c r="NS291" s="3"/>
      <c r="NT291" s="6"/>
      <c r="NU291" s="8"/>
      <c r="OG291" s="9"/>
      <c r="OI291" s="16"/>
      <c r="OJ291" s="16"/>
      <c r="OL291" s="3"/>
      <c r="OM291" s="3"/>
      <c r="ON291" s="6"/>
      <c r="OO291" s="8"/>
      <c r="PA291" s="9"/>
      <c r="PC291" s="16"/>
      <c r="PD291" s="16"/>
    </row>
    <row r="292" spans="1:420" ht="230.4" x14ac:dyDescent="0.3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9" t="s">
        <v>8315</v>
      </c>
      <c r="R292" t="s">
        <v>8316</v>
      </c>
      <c r="S292" s="16">
        <v>42125.772812499999</v>
      </c>
      <c r="T292" s="16">
        <v>42155.772812499999</v>
      </c>
      <c r="V292" s="3"/>
      <c r="W292" s="3"/>
      <c r="X292" s="6"/>
      <c r="Y292" s="8"/>
      <c r="AK292" s="9"/>
      <c r="AM292" s="16"/>
      <c r="AN292" s="16"/>
      <c r="AP292" s="3"/>
      <c r="AQ292" s="3"/>
      <c r="AR292" s="6"/>
      <c r="AS292" s="8"/>
      <c r="BE292" s="9"/>
      <c r="BG292" s="16"/>
      <c r="BH292" s="16"/>
      <c r="BJ292" s="3"/>
      <c r="BK292" s="3"/>
      <c r="BL292" s="6"/>
      <c r="BM292" s="8"/>
      <c r="BY292" s="9"/>
      <c r="CA292" s="16"/>
      <c r="CB292" s="16"/>
      <c r="CD292" s="3"/>
      <c r="CE292" s="3"/>
      <c r="CF292" s="6"/>
      <c r="CG292" s="8"/>
      <c r="CS292" s="9"/>
      <c r="CU292" s="16"/>
      <c r="CV292" s="16"/>
      <c r="CX292" s="3"/>
      <c r="CY292" s="3"/>
      <c r="CZ292" s="6"/>
      <c r="DA292" s="8"/>
      <c r="DM292" s="9"/>
      <c r="DO292" s="16"/>
      <c r="DP292" s="16"/>
      <c r="DR292" s="3"/>
      <c r="DS292" s="3"/>
      <c r="DT292" s="6"/>
      <c r="DU292" s="8"/>
      <c r="EG292" s="9"/>
      <c r="EI292" s="16"/>
      <c r="EJ292" s="16"/>
      <c r="EL292" s="3"/>
      <c r="EM292" s="3"/>
      <c r="EN292" s="6"/>
      <c r="EO292" s="8"/>
      <c r="FA292" s="9"/>
      <c r="FC292" s="16"/>
      <c r="FD292" s="16"/>
      <c r="FF292" s="3"/>
      <c r="FG292" s="3"/>
      <c r="FH292" s="6"/>
      <c r="FI292" s="8"/>
      <c r="FU292" s="9"/>
      <c r="FW292" s="16"/>
      <c r="FX292" s="16"/>
      <c r="FZ292" s="3"/>
      <c r="GA292" s="3"/>
      <c r="GB292" s="6"/>
      <c r="GC292" s="8"/>
      <c r="GO292" s="9"/>
      <c r="GQ292" s="16"/>
      <c r="GR292" s="16"/>
      <c r="GT292" s="3"/>
      <c r="GU292" s="3"/>
      <c r="GV292" s="6"/>
      <c r="GW292" s="8"/>
      <c r="HI292" s="9"/>
      <c r="HK292" s="16"/>
      <c r="HL292" s="16"/>
      <c r="HN292" s="3"/>
      <c r="HO292" s="3"/>
      <c r="HP292" s="6"/>
      <c r="HQ292" s="8"/>
      <c r="IC292" s="9"/>
      <c r="IE292" s="16"/>
      <c r="IF292" s="16"/>
      <c r="IH292" s="3"/>
      <c r="II292" s="3"/>
      <c r="IJ292" s="6"/>
      <c r="IK292" s="8"/>
      <c r="IW292" s="9"/>
      <c r="IY292" s="16"/>
      <c r="IZ292" s="16"/>
      <c r="JB292" s="3"/>
      <c r="JC292" s="3"/>
      <c r="JD292" s="6"/>
      <c r="JE292" s="8"/>
      <c r="JQ292" s="9"/>
      <c r="JS292" s="16"/>
      <c r="JT292" s="16"/>
      <c r="JV292" s="3"/>
      <c r="JW292" s="3"/>
      <c r="JX292" s="6"/>
      <c r="JY292" s="8"/>
      <c r="KK292" s="9"/>
      <c r="KM292" s="16"/>
      <c r="KN292" s="16"/>
      <c r="KP292" s="3"/>
      <c r="KQ292" s="3"/>
      <c r="KR292" s="6"/>
      <c r="KS292" s="8"/>
      <c r="LE292" s="9"/>
      <c r="LG292" s="16"/>
      <c r="LH292" s="16"/>
      <c r="LJ292" s="3"/>
      <c r="LK292" s="3"/>
      <c r="LL292" s="6"/>
      <c r="LM292" s="8"/>
      <c r="LY292" s="9"/>
      <c r="MA292" s="16"/>
      <c r="MB292" s="16"/>
      <c r="MD292" s="3"/>
      <c r="ME292" s="3"/>
      <c r="MF292" s="6"/>
      <c r="MG292" s="8"/>
      <c r="MS292" s="9"/>
      <c r="MU292" s="16"/>
      <c r="MV292" s="16"/>
      <c r="MX292" s="3"/>
      <c r="MY292" s="3"/>
      <c r="MZ292" s="6"/>
      <c r="NA292" s="8"/>
      <c r="NM292" s="9"/>
      <c r="NO292" s="16"/>
      <c r="NP292" s="16"/>
      <c r="NR292" s="3"/>
      <c r="NS292" s="3"/>
      <c r="NT292" s="6"/>
      <c r="NU292" s="8"/>
      <c r="OG292" s="9"/>
      <c r="OI292" s="16"/>
      <c r="OJ292" s="16"/>
      <c r="OL292" s="3"/>
      <c r="OM292" s="3"/>
      <c r="ON292" s="6"/>
      <c r="OO292" s="8"/>
      <c r="PA292" s="9"/>
      <c r="PC292" s="16"/>
      <c r="PD292" s="16"/>
    </row>
    <row r="293" spans="1:420" ht="244.8" x14ac:dyDescent="0.3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9" t="s">
        <v>8315</v>
      </c>
      <c r="R293" t="s">
        <v>8316</v>
      </c>
      <c r="S293" s="16">
        <v>41856.010069444441</v>
      </c>
      <c r="T293" s="16">
        <v>41890.125</v>
      </c>
      <c r="V293" s="3"/>
      <c r="W293" s="3"/>
      <c r="X293" s="6"/>
      <c r="Y293" s="8"/>
      <c r="AK293" s="9"/>
      <c r="AM293" s="16"/>
      <c r="AN293" s="16"/>
      <c r="AP293" s="3"/>
      <c r="AQ293" s="3"/>
      <c r="AR293" s="6"/>
      <c r="AS293" s="8"/>
      <c r="BE293" s="9"/>
      <c r="BG293" s="16"/>
      <c r="BH293" s="16"/>
      <c r="BJ293" s="3"/>
      <c r="BK293" s="3"/>
      <c r="BL293" s="6"/>
      <c r="BM293" s="8"/>
      <c r="BY293" s="9"/>
      <c r="CA293" s="16"/>
      <c r="CB293" s="16"/>
      <c r="CD293" s="3"/>
      <c r="CE293" s="3"/>
      <c r="CF293" s="6"/>
      <c r="CG293" s="8"/>
      <c r="CS293" s="9"/>
      <c r="CU293" s="16"/>
      <c r="CV293" s="16"/>
      <c r="CX293" s="3"/>
      <c r="CY293" s="3"/>
      <c r="CZ293" s="6"/>
      <c r="DA293" s="8"/>
      <c r="DM293" s="9"/>
      <c r="DO293" s="16"/>
      <c r="DP293" s="16"/>
      <c r="DR293" s="3"/>
      <c r="DS293" s="3"/>
      <c r="DT293" s="6"/>
      <c r="DU293" s="8"/>
      <c r="EG293" s="9"/>
      <c r="EI293" s="16"/>
      <c r="EJ293" s="16"/>
      <c r="EL293" s="3"/>
      <c r="EM293" s="3"/>
      <c r="EN293" s="6"/>
      <c r="EO293" s="8"/>
      <c r="FA293" s="9"/>
      <c r="FC293" s="16"/>
      <c r="FD293" s="16"/>
      <c r="FF293" s="3"/>
      <c r="FG293" s="3"/>
      <c r="FH293" s="6"/>
      <c r="FI293" s="8"/>
      <c r="FU293" s="9"/>
      <c r="FW293" s="16"/>
      <c r="FX293" s="16"/>
      <c r="FZ293" s="3"/>
      <c r="GA293" s="3"/>
      <c r="GB293" s="6"/>
      <c r="GC293" s="8"/>
      <c r="GO293" s="9"/>
      <c r="GQ293" s="16"/>
      <c r="GR293" s="16"/>
      <c r="GT293" s="3"/>
      <c r="GU293" s="3"/>
      <c r="GV293" s="6"/>
      <c r="GW293" s="8"/>
      <c r="HI293" s="9"/>
      <c r="HK293" s="16"/>
      <c r="HL293" s="16"/>
      <c r="HN293" s="3"/>
      <c r="HO293" s="3"/>
      <c r="HP293" s="6"/>
      <c r="HQ293" s="8"/>
      <c r="IC293" s="9"/>
      <c r="IE293" s="16"/>
      <c r="IF293" s="16"/>
      <c r="IH293" s="3"/>
      <c r="II293" s="3"/>
      <c r="IJ293" s="6"/>
      <c r="IK293" s="8"/>
      <c r="IW293" s="9"/>
      <c r="IY293" s="16"/>
      <c r="IZ293" s="16"/>
      <c r="JB293" s="3"/>
      <c r="JC293" s="3"/>
      <c r="JD293" s="6"/>
      <c r="JE293" s="8"/>
      <c r="JQ293" s="9"/>
      <c r="JS293" s="16"/>
      <c r="JT293" s="16"/>
      <c r="JV293" s="3"/>
      <c r="JW293" s="3"/>
      <c r="JX293" s="6"/>
      <c r="JY293" s="8"/>
      <c r="KK293" s="9"/>
      <c r="KM293" s="16"/>
      <c r="KN293" s="16"/>
      <c r="KP293" s="3"/>
      <c r="KQ293" s="3"/>
      <c r="KR293" s="6"/>
      <c r="KS293" s="8"/>
      <c r="LE293" s="9"/>
      <c r="LG293" s="16"/>
      <c r="LH293" s="16"/>
      <c r="LJ293" s="3"/>
      <c r="LK293" s="3"/>
      <c r="LL293" s="6"/>
      <c r="LM293" s="8"/>
      <c r="LY293" s="9"/>
      <c r="MA293" s="16"/>
      <c r="MB293" s="16"/>
      <c r="MD293" s="3"/>
      <c r="ME293" s="3"/>
      <c r="MF293" s="6"/>
      <c r="MG293" s="8"/>
      <c r="MS293" s="9"/>
      <c r="MU293" s="16"/>
      <c r="MV293" s="16"/>
      <c r="MX293" s="3"/>
      <c r="MY293" s="3"/>
      <c r="MZ293" s="6"/>
      <c r="NA293" s="8"/>
      <c r="NM293" s="9"/>
      <c r="NO293" s="16"/>
      <c r="NP293" s="16"/>
      <c r="NR293" s="3"/>
      <c r="NS293" s="3"/>
      <c r="NT293" s="6"/>
      <c r="NU293" s="8"/>
      <c r="OG293" s="9"/>
      <c r="OI293" s="16"/>
      <c r="OJ293" s="16"/>
      <c r="OL293" s="3"/>
      <c r="OM293" s="3"/>
      <c r="ON293" s="6"/>
      <c r="OO293" s="8"/>
      <c r="PA293" s="9"/>
      <c r="PC293" s="16"/>
      <c r="PD293" s="16"/>
    </row>
    <row r="294" spans="1:420" ht="259.2" x14ac:dyDescent="0.3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9" t="s">
        <v>8315</v>
      </c>
      <c r="R294" t="s">
        <v>8316</v>
      </c>
      <c r="S294" s="16">
        <v>41893.783553240741</v>
      </c>
      <c r="T294" s="16">
        <v>41914.597916666666</v>
      </c>
      <c r="V294" s="3"/>
      <c r="W294" s="3"/>
      <c r="X294" s="6"/>
      <c r="Y294" s="8"/>
      <c r="AK294" s="9"/>
      <c r="AM294" s="16"/>
      <c r="AN294" s="16"/>
      <c r="AP294" s="3"/>
      <c r="AQ294" s="3"/>
      <c r="AR294" s="6"/>
      <c r="AS294" s="8"/>
      <c r="BE294" s="9"/>
      <c r="BG294" s="16"/>
      <c r="BH294" s="16"/>
      <c r="BJ294" s="3"/>
      <c r="BK294" s="3"/>
      <c r="BL294" s="6"/>
      <c r="BM294" s="8"/>
      <c r="BY294" s="9"/>
      <c r="CA294" s="16"/>
      <c r="CB294" s="16"/>
      <c r="CD294" s="3"/>
      <c r="CE294" s="3"/>
      <c r="CF294" s="6"/>
      <c r="CG294" s="8"/>
      <c r="CS294" s="9"/>
      <c r="CU294" s="16"/>
      <c r="CV294" s="16"/>
      <c r="CX294" s="3"/>
      <c r="CY294" s="3"/>
      <c r="CZ294" s="6"/>
      <c r="DA294" s="8"/>
      <c r="DM294" s="9"/>
      <c r="DO294" s="16"/>
      <c r="DP294" s="16"/>
      <c r="DR294" s="3"/>
      <c r="DS294" s="3"/>
      <c r="DT294" s="6"/>
      <c r="DU294" s="8"/>
      <c r="EG294" s="9"/>
      <c r="EI294" s="16"/>
      <c r="EJ294" s="16"/>
      <c r="EL294" s="3"/>
      <c r="EM294" s="3"/>
      <c r="EN294" s="6"/>
      <c r="EO294" s="8"/>
      <c r="FA294" s="9"/>
      <c r="FC294" s="16"/>
      <c r="FD294" s="16"/>
      <c r="FF294" s="3"/>
      <c r="FG294" s="3"/>
      <c r="FH294" s="6"/>
      <c r="FI294" s="8"/>
      <c r="FU294" s="9"/>
      <c r="FW294" s="16"/>
      <c r="FX294" s="16"/>
      <c r="FZ294" s="3"/>
      <c r="GA294" s="3"/>
      <c r="GB294" s="6"/>
      <c r="GC294" s="8"/>
      <c r="GO294" s="9"/>
      <c r="GQ294" s="16"/>
      <c r="GR294" s="16"/>
      <c r="GT294" s="3"/>
      <c r="GU294" s="3"/>
      <c r="GV294" s="6"/>
      <c r="GW294" s="8"/>
      <c r="HI294" s="9"/>
      <c r="HK294" s="16"/>
      <c r="HL294" s="16"/>
      <c r="HN294" s="3"/>
      <c r="HO294" s="3"/>
      <c r="HP294" s="6"/>
      <c r="HQ294" s="8"/>
      <c r="IC294" s="9"/>
      <c r="IE294" s="16"/>
      <c r="IF294" s="16"/>
      <c r="IH294" s="3"/>
      <c r="II294" s="3"/>
      <c r="IJ294" s="6"/>
      <c r="IK294" s="8"/>
      <c r="IW294" s="9"/>
      <c r="IY294" s="16"/>
      <c r="IZ294" s="16"/>
      <c r="JB294" s="3"/>
      <c r="JC294" s="3"/>
      <c r="JD294" s="6"/>
      <c r="JE294" s="8"/>
      <c r="JQ294" s="9"/>
      <c r="JS294" s="16"/>
      <c r="JT294" s="16"/>
      <c r="JV294" s="3"/>
      <c r="JW294" s="3"/>
      <c r="JX294" s="6"/>
      <c r="JY294" s="8"/>
      <c r="KK294" s="9"/>
      <c r="KM294" s="16"/>
      <c r="KN294" s="16"/>
      <c r="KP294" s="3"/>
      <c r="KQ294" s="3"/>
      <c r="KR294" s="6"/>
      <c r="KS294" s="8"/>
      <c r="LE294" s="9"/>
      <c r="LG294" s="16"/>
      <c r="LH294" s="16"/>
      <c r="LJ294" s="3"/>
      <c r="LK294" s="3"/>
      <c r="LL294" s="6"/>
      <c r="LM294" s="8"/>
      <c r="LY294" s="9"/>
      <c r="MA294" s="16"/>
      <c r="MB294" s="16"/>
      <c r="MD294" s="3"/>
      <c r="ME294" s="3"/>
      <c r="MF294" s="6"/>
      <c r="MG294" s="8"/>
      <c r="MS294" s="9"/>
      <c r="MU294" s="16"/>
      <c r="MV294" s="16"/>
      <c r="MX294" s="3"/>
      <c r="MY294" s="3"/>
      <c r="MZ294" s="6"/>
      <c r="NA294" s="8"/>
      <c r="NM294" s="9"/>
      <c r="NO294" s="16"/>
      <c r="NP294" s="16"/>
      <c r="NR294" s="3"/>
      <c r="NS294" s="3"/>
      <c r="NT294" s="6"/>
      <c r="NU294" s="8"/>
      <c r="OG294" s="9"/>
      <c r="OI294" s="16"/>
      <c r="OJ294" s="16"/>
      <c r="OL294" s="3"/>
      <c r="OM294" s="3"/>
      <c r="ON294" s="6"/>
      <c r="OO294" s="8"/>
      <c r="PA294" s="9"/>
      <c r="PC294" s="16"/>
      <c r="PD294" s="16"/>
    </row>
    <row r="295" spans="1:420" ht="259.2" x14ac:dyDescent="0.3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9" t="s">
        <v>8315</v>
      </c>
      <c r="R295" t="s">
        <v>8316</v>
      </c>
      <c r="S295" s="16">
        <v>41881.361342592594</v>
      </c>
      <c r="T295" s="16">
        <v>41911.361342592594</v>
      </c>
      <c r="V295" s="3"/>
      <c r="W295" s="3"/>
      <c r="X295" s="6"/>
      <c r="Y295" s="8"/>
      <c r="AK295" s="9"/>
      <c r="AM295" s="16"/>
      <c r="AN295" s="16"/>
      <c r="AP295" s="3"/>
      <c r="AQ295" s="3"/>
      <c r="AR295" s="6"/>
      <c r="AS295" s="8"/>
      <c r="BE295" s="9"/>
      <c r="BG295" s="16"/>
      <c r="BH295" s="16"/>
      <c r="BJ295" s="3"/>
      <c r="BK295" s="3"/>
      <c r="BL295" s="6"/>
      <c r="BM295" s="8"/>
      <c r="BY295" s="9"/>
      <c r="CA295" s="16"/>
      <c r="CB295" s="16"/>
      <c r="CD295" s="3"/>
      <c r="CE295" s="3"/>
      <c r="CF295" s="6"/>
      <c r="CG295" s="8"/>
      <c r="CS295" s="9"/>
      <c r="CU295" s="16"/>
      <c r="CV295" s="16"/>
      <c r="CX295" s="3"/>
      <c r="CY295" s="3"/>
      <c r="CZ295" s="6"/>
      <c r="DA295" s="8"/>
      <c r="DM295" s="9"/>
      <c r="DO295" s="16"/>
      <c r="DP295" s="16"/>
      <c r="DR295" s="3"/>
      <c r="DS295" s="3"/>
      <c r="DT295" s="6"/>
      <c r="DU295" s="8"/>
      <c r="EG295" s="9"/>
      <c r="EI295" s="16"/>
      <c r="EJ295" s="16"/>
      <c r="EL295" s="3"/>
      <c r="EM295" s="3"/>
      <c r="EN295" s="6"/>
      <c r="EO295" s="8"/>
      <c r="FA295" s="9"/>
      <c r="FC295" s="16"/>
      <c r="FD295" s="16"/>
      <c r="FF295" s="3"/>
      <c r="FG295" s="3"/>
      <c r="FH295" s="6"/>
      <c r="FI295" s="8"/>
      <c r="FU295" s="9"/>
      <c r="FW295" s="16"/>
      <c r="FX295" s="16"/>
      <c r="FZ295" s="3"/>
      <c r="GA295" s="3"/>
      <c r="GB295" s="6"/>
      <c r="GC295" s="8"/>
      <c r="GO295" s="9"/>
      <c r="GQ295" s="16"/>
      <c r="GR295" s="16"/>
      <c r="GT295" s="3"/>
      <c r="GU295" s="3"/>
      <c r="GV295" s="6"/>
      <c r="GW295" s="8"/>
      <c r="HI295" s="9"/>
      <c r="HK295" s="16"/>
      <c r="HL295" s="16"/>
      <c r="HN295" s="3"/>
      <c r="HO295" s="3"/>
      <c r="HP295" s="6"/>
      <c r="HQ295" s="8"/>
      <c r="IC295" s="9"/>
      <c r="IE295" s="16"/>
      <c r="IF295" s="16"/>
      <c r="IH295" s="3"/>
      <c r="II295" s="3"/>
      <c r="IJ295" s="6"/>
      <c r="IK295" s="8"/>
      <c r="IW295" s="9"/>
      <c r="IY295" s="16"/>
      <c r="IZ295" s="16"/>
      <c r="JB295" s="3"/>
      <c r="JC295" s="3"/>
      <c r="JD295" s="6"/>
      <c r="JE295" s="8"/>
      <c r="JQ295" s="9"/>
      <c r="JS295" s="16"/>
      <c r="JT295" s="16"/>
      <c r="JV295" s="3"/>
      <c r="JW295" s="3"/>
      <c r="JX295" s="6"/>
      <c r="JY295" s="8"/>
      <c r="KK295" s="9"/>
      <c r="KM295" s="16"/>
      <c r="KN295" s="16"/>
      <c r="KP295" s="3"/>
      <c r="KQ295" s="3"/>
      <c r="KR295" s="6"/>
      <c r="KS295" s="8"/>
      <c r="LE295" s="9"/>
      <c r="LG295" s="16"/>
      <c r="LH295" s="16"/>
      <c r="LJ295" s="3"/>
      <c r="LK295" s="3"/>
      <c r="LL295" s="6"/>
      <c r="LM295" s="8"/>
      <c r="LY295" s="9"/>
      <c r="MA295" s="16"/>
      <c r="MB295" s="16"/>
      <c r="MD295" s="3"/>
      <c r="ME295" s="3"/>
      <c r="MF295" s="6"/>
      <c r="MG295" s="8"/>
      <c r="MS295" s="9"/>
      <c r="MU295" s="16"/>
      <c r="MV295" s="16"/>
      <c r="MX295" s="3"/>
      <c r="MY295" s="3"/>
      <c r="MZ295" s="6"/>
      <c r="NA295" s="8"/>
      <c r="NM295" s="9"/>
      <c r="NO295" s="16"/>
      <c r="NP295" s="16"/>
      <c r="NR295" s="3"/>
      <c r="NS295" s="3"/>
      <c r="NT295" s="6"/>
      <c r="NU295" s="8"/>
      <c r="OG295" s="9"/>
      <c r="OI295" s="16"/>
      <c r="OJ295" s="16"/>
      <c r="OL295" s="3"/>
      <c r="OM295" s="3"/>
      <c r="ON295" s="6"/>
      <c r="OO295" s="8"/>
      <c r="PA295" s="9"/>
      <c r="PC295" s="16"/>
      <c r="PD295" s="16"/>
    </row>
    <row r="296" spans="1:420" ht="273.60000000000002" x14ac:dyDescent="0.3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9" t="s">
        <v>8315</v>
      </c>
      <c r="R296" t="s">
        <v>8316</v>
      </c>
      <c r="S296" s="16">
        <v>41880.76357638889</v>
      </c>
      <c r="T296" s="16">
        <v>41895.166666666664</v>
      </c>
      <c r="V296" s="3"/>
      <c r="W296" s="3"/>
      <c r="X296" s="6"/>
      <c r="Y296" s="8"/>
      <c r="AK296" s="9"/>
      <c r="AM296" s="16"/>
      <c r="AN296" s="16"/>
      <c r="AP296" s="3"/>
      <c r="AQ296" s="3"/>
      <c r="AR296" s="6"/>
      <c r="AS296" s="8"/>
      <c r="BE296" s="9"/>
      <c r="BG296" s="16"/>
      <c r="BH296" s="16"/>
      <c r="BJ296" s="3"/>
      <c r="BK296" s="3"/>
      <c r="BL296" s="6"/>
      <c r="BM296" s="8"/>
      <c r="BY296" s="9"/>
      <c r="CA296" s="16"/>
      <c r="CB296" s="16"/>
      <c r="CD296" s="3"/>
      <c r="CE296" s="3"/>
      <c r="CF296" s="6"/>
      <c r="CG296" s="8"/>
      <c r="CS296" s="9"/>
      <c r="CU296" s="16"/>
      <c r="CV296" s="16"/>
      <c r="CX296" s="3"/>
      <c r="CY296" s="3"/>
      <c r="CZ296" s="6"/>
      <c r="DA296" s="8"/>
      <c r="DM296" s="9"/>
      <c r="DO296" s="16"/>
      <c r="DP296" s="16"/>
      <c r="DR296" s="3"/>
      <c r="DS296" s="3"/>
      <c r="DT296" s="6"/>
      <c r="DU296" s="8"/>
      <c r="EG296" s="9"/>
      <c r="EI296" s="16"/>
      <c r="EJ296" s="16"/>
      <c r="EL296" s="3"/>
      <c r="EM296" s="3"/>
      <c r="EN296" s="6"/>
      <c r="EO296" s="8"/>
      <c r="FA296" s="9"/>
      <c r="FC296" s="16"/>
      <c r="FD296" s="16"/>
      <c r="FF296" s="3"/>
      <c r="FG296" s="3"/>
      <c r="FH296" s="6"/>
      <c r="FI296" s="8"/>
      <c r="FU296" s="9"/>
      <c r="FW296" s="16"/>
      <c r="FX296" s="16"/>
      <c r="FZ296" s="3"/>
      <c r="GA296" s="3"/>
      <c r="GB296" s="6"/>
      <c r="GC296" s="8"/>
      <c r="GO296" s="9"/>
      <c r="GQ296" s="16"/>
      <c r="GR296" s="16"/>
      <c r="GT296" s="3"/>
      <c r="GU296" s="3"/>
      <c r="GV296" s="6"/>
      <c r="GW296" s="8"/>
      <c r="HI296" s="9"/>
      <c r="HK296" s="16"/>
      <c r="HL296" s="16"/>
      <c r="HN296" s="3"/>
      <c r="HO296" s="3"/>
      <c r="HP296" s="6"/>
      <c r="HQ296" s="8"/>
      <c r="IC296" s="9"/>
      <c r="IE296" s="16"/>
      <c r="IF296" s="16"/>
      <c r="IH296" s="3"/>
      <c r="II296" s="3"/>
      <c r="IJ296" s="6"/>
      <c r="IK296" s="8"/>
      <c r="IW296" s="9"/>
      <c r="IY296" s="16"/>
      <c r="IZ296" s="16"/>
      <c r="JB296" s="3"/>
      <c r="JC296" s="3"/>
      <c r="JD296" s="6"/>
      <c r="JE296" s="8"/>
      <c r="JQ296" s="9"/>
      <c r="JS296" s="16"/>
      <c r="JT296" s="16"/>
      <c r="JV296" s="3"/>
      <c r="JW296" s="3"/>
      <c r="JX296" s="6"/>
      <c r="JY296" s="8"/>
      <c r="KK296" s="9"/>
      <c r="KM296" s="16"/>
      <c r="KN296" s="16"/>
      <c r="KP296" s="3"/>
      <c r="KQ296" s="3"/>
      <c r="KR296" s="6"/>
      <c r="KS296" s="8"/>
      <c r="LE296" s="9"/>
      <c r="LG296" s="16"/>
      <c r="LH296" s="16"/>
      <c r="LJ296" s="3"/>
      <c r="LK296" s="3"/>
      <c r="LL296" s="6"/>
      <c r="LM296" s="8"/>
      <c r="LY296" s="9"/>
      <c r="MA296" s="16"/>
      <c r="MB296" s="16"/>
      <c r="MD296" s="3"/>
      <c r="ME296" s="3"/>
      <c r="MF296" s="6"/>
      <c r="MG296" s="8"/>
      <c r="MS296" s="9"/>
      <c r="MU296" s="16"/>
      <c r="MV296" s="16"/>
      <c r="MX296" s="3"/>
      <c r="MY296" s="3"/>
      <c r="MZ296" s="6"/>
      <c r="NA296" s="8"/>
      <c r="NM296" s="9"/>
      <c r="NO296" s="16"/>
      <c r="NP296" s="16"/>
      <c r="NR296" s="3"/>
      <c r="NS296" s="3"/>
      <c r="NT296" s="6"/>
      <c r="NU296" s="8"/>
      <c r="OG296" s="9"/>
      <c r="OI296" s="16"/>
      <c r="OJ296" s="16"/>
      <c r="OL296" s="3"/>
      <c r="OM296" s="3"/>
      <c r="ON296" s="6"/>
      <c r="OO296" s="8"/>
      <c r="PA296" s="9"/>
      <c r="PC296" s="16"/>
      <c r="PD296" s="16"/>
    </row>
    <row r="297" spans="1:420" ht="230.4" x14ac:dyDescent="0.3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9" t="s">
        <v>8315</v>
      </c>
      <c r="R297" t="s">
        <v>8316</v>
      </c>
      <c r="S297" s="16">
        <v>42214.6956712963</v>
      </c>
      <c r="T297" s="16">
        <v>42225.666666666672</v>
      </c>
      <c r="V297" s="3"/>
      <c r="W297" s="3"/>
      <c r="X297" s="6"/>
      <c r="Y297" s="8"/>
      <c r="AK297" s="9"/>
      <c r="AM297" s="16"/>
      <c r="AN297" s="16"/>
      <c r="AP297" s="3"/>
      <c r="AQ297" s="3"/>
      <c r="AR297" s="6"/>
      <c r="AS297" s="8"/>
      <c r="BE297" s="9"/>
      <c r="BG297" s="16"/>
      <c r="BH297" s="16"/>
      <c r="BJ297" s="3"/>
      <c r="BK297" s="3"/>
      <c r="BL297" s="6"/>
      <c r="BM297" s="8"/>
      <c r="BY297" s="9"/>
      <c r="CA297" s="16"/>
      <c r="CB297" s="16"/>
      <c r="CD297" s="3"/>
      <c r="CE297" s="3"/>
      <c r="CF297" s="6"/>
      <c r="CG297" s="8"/>
      <c r="CS297" s="9"/>
      <c r="CU297" s="16"/>
      <c r="CV297" s="16"/>
      <c r="CX297" s="3"/>
      <c r="CY297" s="3"/>
      <c r="CZ297" s="6"/>
      <c r="DA297" s="8"/>
      <c r="DM297" s="9"/>
      <c r="DO297" s="16"/>
      <c r="DP297" s="16"/>
      <c r="DR297" s="3"/>
      <c r="DS297" s="3"/>
      <c r="DT297" s="6"/>
      <c r="DU297" s="8"/>
      <c r="EG297" s="9"/>
      <c r="EI297" s="16"/>
      <c r="EJ297" s="16"/>
      <c r="EL297" s="3"/>
      <c r="EM297" s="3"/>
      <c r="EN297" s="6"/>
      <c r="EO297" s="8"/>
      <c r="FA297" s="9"/>
      <c r="FC297" s="16"/>
      <c r="FD297" s="16"/>
      <c r="FF297" s="3"/>
      <c r="FG297" s="3"/>
      <c r="FH297" s="6"/>
      <c r="FI297" s="8"/>
      <c r="FU297" s="9"/>
      <c r="FW297" s="16"/>
      <c r="FX297" s="16"/>
      <c r="FZ297" s="3"/>
      <c r="GA297" s="3"/>
      <c r="GB297" s="6"/>
      <c r="GC297" s="8"/>
      <c r="GO297" s="9"/>
      <c r="GQ297" s="16"/>
      <c r="GR297" s="16"/>
      <c r="GT297" s="3"/>
      <c r="GU297" s="3"/>
      <c r="GV297" s="6"/>
      <c r="GW297" s="8"/>
      <c r="HI297" s="9"/>
      <c r="HK297" s="16"/>
      <c r="HL297" s="16"/>
      <c r="HN297" s="3"/>
      <c r="HO297" s="3"/>
      <c r="HP297" s="6"/>
      <c r="HQ297" s="8"/>
      <c r="IC297" s="9"/>
      <c r="IE297" s="16"/>
      <c r="IF297" s="16"/>
      <c r="IH297" s="3"/>
      <c r="II297" s="3"/>
      <c r="IJ297" s="6"/>
      <c r="IK297" s="8"/>
      <c r="IW297" s="9"/>
      <c r="IY297" s="16"/>
      <c r="IZ297" s="16"/>
      <c r="JB297" s="3"/>
      <c r="JC297" s="3"/>
      <c r="JD297" s="6"/>
      <c r="JE297" s="8"/>
      <c r="JQ297" s="9"/>
      <c r="JS297" s="16"/>
      <c r="JT297" s="16"/>
      <c r="JV297" s="3"/>
      <c r="JW297" s="3"/>
      <c r="JX297" s="6"/>
      <c r="JY297" s="8"/>
      <c r="KK297" s="9"/>
      <c r="KM297" s="16"/>
      <c r="KN297" s="16"/>
      <c r="KP297" s="3"/>
      <c r="KQ297" s="3"/>
      <c r="KR297" s="6"/>
      <c r="KS297" s="8"/>
      <c r="LE297" s="9"/>
      <c r="LG297" s="16"/>
      <c r="LH297" s="16"/>
      <c r="LJ297" s="3"/>
      <c r="LK297" s="3"/>
      <c r="LL297" s="6"/>
      <c r="LM297" s="8"/>
      <c r="LY297" s="9"/>
      <c r="MA297" s="16"/>
      <c r="MB297" s="16"/>
      <c r="MD297" s="3"/>
      <c r="ME297" s="3"/>
      <c r="MF297" s="6"/>
      <c r="MG297" s="8"/>
      <c r="MS297" s="9"/>
      <c r="MU297" s="16"/>
      <c r="MV297" s="16"/>
      <c r="MX297" s="3"/>
      <c r="MY297" s="3"/>
      <c r="MZ297" s="6"/>
      <c r="NA297" s="8"/>
      <c r="NM297" s="9"/>
      <c r="NO297" s="16"/>
      <c r="NP297" s="16"/>
      <c r="NR297" s="3"/>
      <c r="NS297" s="3"/>
      <c r="NT297" s="6"/>
      <c r="NU297" s="8"/>
      <c r="OG297" s="9"/>
      <c r="OI297" s="16"/>
      <c r="OJ297" s="16"/>
      <c r="OL297" s="3"/>
      <c r="OM297" s="3"/>
      <c r="ON297" s="6"/>
      <c r="OO297" s="8"/>
      <c r="PA297" s="9"/>
      <c r="PC297" s="16"/>
      <c r="PD297" s="16"/>
    </row>
    <row r="298" spans="1:420" ht="273.60000000000002" x14ac:dyDescent="0.3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9" t="s">
        <v>8315</v>
      </c>
      <c r="R298" t="s">
        <v>8316</v>
      </c>
      <c r="S298" s="16">
        <v>42460.335312499999</v>
      </c>
      <c r="T298" s="16">
        <v>42488.249305555553</v>
      </c>
      <c r="V298" s="3"/>
      <c r="W298" s="3"/>
      <c r="X298" s="6"/>
      <c r="Y298" s="8"/>
      <c r="AK298" s="9"/>
      <c r="AM298" s="16"/>
      <c r="AN298" s="16"/>
      <c r="AP298" s="3"/>
      <c r="AQ298" s="3"/>
      <c r="AR298" s="6"/>
      <c r="AS298" s="8"/>
      <c r="BE298" s="9"/>
      <c r="BG298" s="16"/>
      <c r="BH298" s="16"/>
      <c r="BJ298" s="3"/>
      <c r="BK298" s="3"/>
      <c r="BL298" s="6"/>
      <c r="BM298" s="8"/>
      <c r="BY298" s="9"/>
      <c r="CA298" s="16"/>
      <c r="CB298" s="16"/>
      <c r="CD298" s="3"/>
      <c r="CE298" s="3"/>
      <c r="CF298" s="6"/>
      <c r="CG298" s="8"/>
      <c r="CS298" s="9"/>
      <c r="CU298" s="16"/>
      <c r="CV298" s="16"/>
      <c r="CX298" s="3"/>
      <c r="CY298" s="3"/>
      <c r="CZ298" s="6"/>
      <c r="DA298" s="8"/>
      <c r="DM298" s="9"/>
      <c r="DO298" s="16"/>
      <c r="DP298" s="16"/>
      <c r="DR298" s="3"/>
      <c r="DS298" s="3"/>
      <c r="DT298" s="6"/>
      <c r="DU298" s="8"/>
      <c r="EG298" s="9"/>
      <c r="EI298" s="16"/>
      <c r="EJ298" s="16"/>
      <c r="EL298" s="3"/>
      <c r="EM298" s="3"/>
      <c r="EN298" s="6"/>
      <c r="EO298" s="8"/>
      <c r="FA298" s="9"/>
      <c r="FC298" s="16"/>
      <c r="FD298" s="16"/>
      <c r="FF298" s="3"/>
      <c r="FG298" s="3"/>
      <c r="FH298" s="6"/>
      <c r="FI298" s="8"/>
      <c r="FU298" s="9"/>
      <c r="FW298" s="16"/>
      <c r="FX298" s="16"/>
      <c r="FZ298" s="3"/>
      <c r="GA298" s="3"/>
      <c r="GB298" s="6"/>
      <c r="GC298" s="8"/>
      <c r="GO298" s="9"/>
      <c r="GQ298" s="16"/>
      <c r="GR298" s="16"/>
      <c r="GT298" s="3"/>
      <c r="GU298" s="3"/>
      <c r="GV298" s="6"/>
      <c r="GW298" s="8"/>
      <c r="HI298" s="9"/>
      <c r="HK298" s="16"/>
      <c r="HL298" s="16"/>
      <c r="HN298" s="3"/>
      <c r="HO298" s="3"/>
      <c r="HP298" s="6"/>
      <c r="HQ298" s="8"/>
      <c r="IC298" s="9"/>
      <c r="IE298" s="16"/>
      <c r="IF298" s="16"/>
      <c r="IH298" s="3"/>
      <c r="II298" s="3"/>
      <c r="IJ298" s="6"/>
      <c r="IK298" s="8"/>
      <c r="IW298" s="9"/>
      <c r="IY298" s="16"/>
      <c r="IZ298" s="16"/>
      <c r="JB298" s="3"/>
      <c r="JC298" s="3"/>
      <c r="JD298" s="6"/>
      <c r="JE298" s="8"/>
      <c r="JQ298" s="9"/>
      <c r="JS298" s="16"/>
      <c r="JT298" s="16"/>
      <c r="JV298" s="3"/>
      <c r="JW298" s="3"/>
      <c r="JX298" s="6"/>
      <c r="JY298" s="8"/>
      <c r="KK298" s="9"/>
      <c r="KM298" s="16"/>
      <c r="KN298" s="16"/>
      <c r="KP298" s="3"/>
      <c r="KQ298" s="3"/>
      <c r="KR298" s="6"/>
      <c r="KS298" s="8"/>
      <c r="LE298" s="9"/>
      <c r="LG298" s="16"/>
      <c r="LH298" s="16"/>
      <c r="LJ298" s="3"/>
      <c r="LK298" s="3"/>
      <c r="LL298" s="6"/>
      <c r="LM298" s="8"/>
      <c r="LY298" s="9"/>
      <c r="MA298" s="16"/>
      <c r="MB298" s="16"/>
      <c r="MD298" s="3"/>
      <c r="ME298" s="3"/>
      <c r="MF298" s="6"/>
      <c r="MG298" s="8"/>
      <c r="MS298" s="9"/>
      <c r="MU298" s="16"/>
      <c r="MV298" s="16"/>
      <c r="MX298" s="3"/>
      <c r="MY298" s="3"/>
      <c r="MZ298" s="6"/>
      <c r="NA298" s="8"/>
      <c r="NM298" s="9"/>
      <c r="NO298" s="16"/>
      <c r="NP298" s="16"/>
      <c r="NR298" s="3"/>
      <c r="NS298" s="3"/>
      <c r="NT298" s="6"/>
      <c r="NU298" s="8"/>
      <c r="OG298" s="9"/>
      <c r="OI298" s="16"/>
      <c r="OJ298" s="16"/>
      <c r="OL298" s="3"/>
      <c r="OM298" s="3"/>
      <c r="ON298" s="6"/>
      <c r="OO298" s="8"/>
      <c r="PA298" s="9"/>
      <c r="PC298" s="16"/>
      <c r="PD298" s="16"/>
    </row>
    <row r="299" spans="1:420" ht="273.60000000000002" x14ac:dyDescent="0.3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9" t="s">
        <v>8315</v>
      </c>
      <c r="R299" t="s">
        <v>8316</v>
      </c>
      <c r="S299" s="16">
        <v>42167.023206018523</v>
      </c>
      <c r="T299" s="16">
        <v>42196.165972222225</v>
      </c>
      <c r="V299" s="3"/>
      <c r="W299" s="3"/>
      <c r="X299" s="6"/>
      <c r="Y299" s="8"/>
      <c r="AK299" s="9"/>
      <c r="AM299" s="16"/>
      <c r="AN299" s="16"/>
      <c r="AP299" s="3"/>
      <c r="AQ299" s="3"/>
      <c r="AR299" s="6"/>
      <c r="AS299" s="8"/>
      <c r="BE299" s="9"/>
      <c r="BG299" s="16"/>
      <c r="BH299" s="16"/>
      <c r="BJ299" s="3"/>
      <c r="BK299" s="3"/>
      <c r="BL299" s="6"/>
      <c r="BM299" s="8"/>
      <c r="BY299" s="9"/>
      <c r="CA299" s="16"/>
      <c r="CB299" s="16"/>
      <c r="CD299" s="3"/>
      <c r="CE299" s="3"/>
      <c r="CF299" s="6"/>
      <c r="CG299" s="8"/>
      <c r="CS299" s="9"/>
      <c r="CU299" s="16"/>
      <c r="CV299" s="16"/>
      <c r="CX299" s="3"/>
      <c r="CY299" s="3"/>
      <c r="CZ299" s="6"/>
      <c r="DA299" s="8"/>
      <c r="DM299" s="9"/>
      <c r="DO299" s="16"/>
      <c r="DP299" s="16"/>
      <c r="DR299" s="3"/>
      <c r="DS299" s="3"/>
      <c r="DT299" s="6"/>
      <c r="DU299" s="8"/>
      <c r="EG299" s="9"/>
      <c r="EI299" s="16"/>
      <c r="EJ299" s="16"/>
      <c r="EL299" s="3"/>
      <c r="EM299" s="3"/>
      <c r="EN299" s="6"/>
      <c r="EO299" s="8"/>
      <c r="FA299" s="9"/>
      <c r="FC299" s="16"/>
      <c r="FD299" s="16"/>
      <c r="FF299" s="3"/>
      <c r="FG299" s="3"/>
      <c r="FH299" s="6"/>
      <c r="FI299" s="8"/>
      <c r="FU299" s="9"/>
      <c r="FW299" s="16"/>
      <c r="FX299" s="16"/>
      <c r="FZ299" s="3"/>
      <c r="GA299" s="3"/>
      <c r="GB299" s="6"/>
      <c r="GC299" s="8"/>
      <c r="GO299" s="9"/>
      <c r="GQ299" s="16"/>
      <c r="GR299" s="16"/>
      <c r="GT299" s="3"/>
      <c r="GU299" s="3"/>
      <c r="GV299" s="6"/>
      <c r="GW299" s="8"/>
      <c r="HI299" s="9"/>
      <c r="HK299" s="16"/>
      <c r="HL299" s="16"/>
      <c r="HN299" s="3"/>
      <c r="HO299" s="3"/>
      <c r="HP299" s="6"/>
      <c r="HQ299" s="8"/>
      <c r="IC299" s="9"/>
      <c r="IE299" s="16"/>
      <c r="IF299" s="16"/>
      <c r="IH299" s="3"/>
      <c r="II299" s="3"/>
      <c r="IJ299" s="6"/>
      <c r="IK299" s="8"/>
      <c r="IW299" s="9"/>
      <c r="IY299" s="16"/>
      <c r="IZ299" s="16"/>
      <c r="JB299" s="3"/>
      <c r="JC299" s="3"/>
      <c r="JD299" s="6"/>
      <c r="JE299" s="8"/>
      <c r="JQ299" s="9"/>
      <c r="JS299" s="16"/>
      <c r="JT299" s="16"/>
      <c r="JV299" s="3"/>
      <c r="JW299" s="3"/>
      <c r="JX299" s="6"/>
      <c r="JY299" s="8"/>
      <c r="KK299" s="9"/>
      <c r="KM299" s="16"/>
      <c r="KN299" s="16"/>
      <c r="KP299" s="3"/>
      <c r="KQ299" s="3"/>
      <c r="KR299" s="6"/>
      <c r="KS299" s="8"/>
      <c r="LE299" s="9"/>
      <c r="LG299" s="16"/>
      <c r="LH299" s="16"/>
      <c r="LJ299" s="3"/>
      <c r="LK299" s="3"/>
      <c r="LL299" s="6"/>
      <c r="LM299" s="8"/>
      <c r="LY299" s="9"/>
      <c r="MA299" s="16"/>
      <c r="MB299" s="16"/>
      <c r="MD299" s="3"/>
      <c r="ME299" s="3"/>
      <c r="MF299" s="6"/>
      <c r="MG299" s="8"/>
      <c r="MS299" s="9"/>
      <c r="MU299" s="16"/>
      <c r="MV299" s="16"/>
      <c r="MX299" s="3"/>
      <c r="MY299" s="3"/>
      <c r="MZ299" s="6"/>
      <c r="NA299" s="8"/>
      <c r="NM299" s="9"/>
      <c r="NO299" s="16"/>
      <c r="NP299" s="16"/>
      <c r="NR299" s="3"/>
      <c r="NS299" s="3"/>
      <c r="NT299" s="6"/>
      <c r="NU299" s="8"/>
      <c r="OG299" s="9"/>
      <c r="OI299" s="16"/>
      <c r="OJ299" s="16"/>
      <c r="OL299" s="3"/>
      <c r="OM299" s="3"/>
      <c r="ON299" s="6"/>
      <c r="OO299" s="8"/>
      <c r="PA299" s="9"/>
      <c r="PC299" s="16"/>
      <c r="PD299" s="16"/>
    </row>
    <row r="300" spans="1:420" ht="273.60000000000002" x14ac:dyDescent="0.3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9" t="s">
        <v>8315</v>
      </c>
      <c r="R300" t="s">
        <v>8316</v>
      </c>
      <c r="S300" s="16">
        <v>42177.761782407411</v>
      </c>
      <c r="T300" s="16">
        <v>42198.041666666672</v>
      </c>
      <c r="V300" s="3"/>
      <c r="W300" s="3"/>
      <c r="X300" s="6"/>
      <c r="Y300" s="8"/>
      <c r="AK300" s="9"/>
      <c r="AM300" s="16"/>
      <c r="AN300" s="16"/>
      <c r="AP300" s="3"/>
      <c r="AQ300" s="3"/>
      <c r="AR300" s="6"/>
      <c r="AS300" s="8"/>
      <c r="BE300" s="9"/>
      <c r="BG300" s="16"/>
      <c r="BH300" s="16"/>
      <c r="BJ300" s="3"/>
      <c r="BK300" s="3"/>
      <c r="BL300" s="6"/>
      <c r="BM300" s="8"/>
      <c r="BY300" s="9"/>
      <c r="CA300" s="16"/>
      <c r="CB300" s="16"/>
      <c r="CD300" s="3"/>
      <c r="CE300" s="3"/>
      <c r="CF300" s="6"/>
      <c r="CG300" s="8"/>
      <c r="CS300" s="9"/>
      <c r="CU300" s="16"/>
      <c r="CV300" s="16"/>
      <c r="CX300" s="3"/>
      <c r="CY300" s="3"/>
      <c r="CZ300" s="6"/>
      <c r="DA300" s="8"/>
      <c r="DM300" s="9"/>
      <c r="DO300" s="16"/>
      <c r="DP300" s="16"/>
      <c r="DR300" s="3"/>
      <c r="DS300" s="3"/>
      <c r="DT300" s="6"/>
      <c r="DU300" s="8"/>
      <c r="EG300" s="9"/>
      <c r="EI300" s="16"/>
      <c r="EJ300" s="16"/>
      <c r="EL300" s="3"/>
      <c r="EM300" s="3"/>
      <c r="EN300" s="6"/>
      <c r="EO300" s="8"/>
      <c r="FA300" s="9"/>
      <c r="FC300" s="16"/>
      <c r="FD300" s="16"/>
      <c r="FF300" s="3"/>
      <c r="FG300" s="3"/>
      <c r="FH300" s="6"/>
      <c r="FI300" s="8"/>
      <c r="FU300" s="9"/>
      <c r="FW300" s="16"/>
      <c r="FX300" s="16"/>
      <c r="FZ300" s="3"/>
      <c r="GA300" s="3"/>
      <c r="GB300" s="6"/>
      <c r="GC300" s="8"/>
      <c r="GO300" s="9"/>
      <c r="GQ300" s="16"/>
      <c r="GR300" s="16"/>
      <c r="GT300" s="3"/>
      <c r="GU300" s="3"/>
      <c r="GV300" s="6"/>
      <c r="GW300" s="8"/>
      <c r="HI300" s="9"/>
      <c r="HK300" s="16"/>
      <c r="HL300" s="16"/>
      <c r="HN300" s="3"/>
      <c r="HO300" s="3"/>
      <c r="HP300" s="6"/>
      <c r="HQ300" s="8"/>
      <c r="IC300" s="9"/>
      <c r="IE300" s="16"/>
      <c r="IF300" s="16"/>
      <c r="IH300" s="3"/>
      <c r="II300" s="3"/>
      <c r="IJ300" s="6"/>
      <c r="IK300" s="8"/>
      <c r="IW300" s="9"/>
      <c r="IY300" s="16"/>
      <c r="IZ300" s="16"/>
      <c r="JB300" s="3"/>
      <c r="JC300" s="3"/>
      <c r="JD300" s="6"/>
      <c r="JE300" s="8"/>
      <c r="JQ300" s="9"/>
      <c r="JS300" s="16"/>
      <c r="JT300" s="16"/>
      <c r="JV300" s="3"/>
      <c r="JW300" s="3"/>
      <c r="JX300" s="6"/>
      <c r="JY300" s="8"/>
      <c r="KK300" s="9"/>
      <c r="KM300" s="16"/>
      <c r="KN300" s="16"/>
      <c r="KP300" s="3"/>
      <c r="KQ300" s="3"/>
      <c r="KR300" s="6"/>
      <c r="KS300" s="8"/>
      <c r="LE300" s="9"/>
      <c r="LG300" s="16"/>
      <c r="LH300" s="16"/>
      <c r="LJ300" s="3"/>
      <c r="LK300" s="3"/>
      <c r="LL300" s="6"/>
      <c r="LM300" s="8"/>
      <c r="LY300" s="9"/>
      <c r="MA300" s="16"/>
      <c r="MB300" s="16"/>
      <c r="MD300" s="3"/>
      <c r="ME300" s="3"/>
      <c r="MF300" s="6"/>
      <c r="MG300" s="8"/>
      <c r="MS300" s="9"/>
      <c r="MU300" s="16"/>
      <c r="MV300" s="16"/>
      <c r="MX300" s="3"/>
      <c r="MY300" s="3"/>
      <c r="MZ300" s="6"/>
      <c r="NA300" s="8"/>
      <c r="NM300" s="9"/>
      <c r="NO300" s="16"/>
      <c r="NP300" s="16"/>
      <c r="NR300" s="3"/>
      <c r="NS300" s="3"/>
      <c r="NT300" s="6"/>
      <c r="NU300" s="8"/>
      <c r="OG300" s="9"/>
      <c r="OI300" s="16"/>
      <c r="OJ300" s="16"/>
      <c r="OL300" s="3"/>
      <c r="OM300" s="3"/>
      <c r="ON300" s="6"/>
      <c r="OO300" s="8"/>
      <c r="PA300" s="9"/>
      <c r="PC300" s="16"/>
      <c r="PD300" s="16"/>
    </row>
    <row r="301" spans="1:420" ht="100.8" x14ac:dyDescent="0.3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9" t="s">
        <v>8315</v>
      </c>
      <c r="R301" t="s">
        <v>8316</v>
      </c>
      <c r="S301" s="16">
        <v>42521.654328703706</v>
      </c>
      <c r="T301" s="16">
        <v>42551.654328703706</v>
      </c>
      <c r="V301" s="3"/>
      <c r="W301" s="3"/>
      <c r="X301" s="6"/>
      <c r="Y301" s="8"/>
      <c r="AK301" s="9"/>
      <c r="AM301" s="16"/>
      <c r="AN301" s="16"/>
      <c r="AP301" s="3"/>
      <c r="AQ301" s="3"/>
      <c r="AR301" s="6"/>
      <c r="AS301" s="8"/>
      <c r="BE301" s="9"/>
      <c r="BG301" s="16"/>
      <c r="BH301" s="16"/>
      <c r="BJ301" s="3"/>
      <c r="BK301" s="3"/>
      <c r="BL301" s="6"/>
      <c r="BM301" s="8"/>
      <c r="BY301" s="9"/>
      <c r="CA301" s="16"/>
      <c r="CB301" s="16"/>
      <c r="CD301" s="3"/>
      <c r="CE301" s="3"/>
      <c r="CF301" s="6"/>
      <c r="CG301" s="8"/>
      <c r="CS301" s="9"/>
      <c r="CU301" s="16"/>
      <c r="CV301" s="16"/>
      <c r="CX301" s="3"/>
      <c r="CY301" s="3"/>
      <c r="CZ301" s="6"/>
      <c r="DA301" s="8"/>
      <c r="DM301" s="9"/>
      <c r="DO301" s="16"/>
      <c r="DP301" s="16"/>
      <c r="DR301" s="3"/>
      <c r="DS301" s="3"/>
      <c r="DT301" s="6"/>
      <c r="DU301" s="8"/>
      <c r="EG301" s="9"/>
      <c r="EI301" s="16"/>
      <c r="EJ301" s="16"/>
      <c r="EL301" s="3"/>
      <c r="EM301" s="3"/>
      <c r="EN301" s="6"/>
      <c r="EO301" s="8"/>
      <c r="FA301" s="9"/>
      <c r="FC301" s="16"/>
      <c r="FD301" s="16"/>
      <c r="FF301" s="3"/>
      <c r="FG301" s="3"/>
      <c r="FH301" s="6"/>
      <c r="FI301" s="8"/>
      <c r="FU301" s="9"/>
      <c r="FW301" s="16"/>
      <c r="FX301" s="16"/>
      <c r="FZ301" s="3"/>
      <c r="GA301" s="3"/>
      <c r="GB301" s="6"/>
      <c r="GC301" s="8"/>
      <c r="GO301" s="9"/>
      <c r="GQ301" s="16"/>
      <c r="GR301" s="16"/>
      <c r="GT301" s="3"/>
      <c r="GU301" s="3"/>
      <c r="GV301" s="6"/>
      <c r="GW301" s="8"/>
      <c r="HI301" s="9"/>
      <c r="HK301" s="16"/>
      <c r="HL301" s="16"/>
      <c r="HN301" s="3"/>
      <c r="HO301" s="3"/>
      <c r="HP301" s="6"/>
      <c r="HQ301" s="8"/>
      <c r="IC301" s="9"/>
      <c r="IE301" s="16"/>
      <c r="IF301" s="16"/>
      <c r="IH301" s="3"/>
      <c r="II301" s="3"/>
      <c r="IJ301" s="6"/>
      <c r="IK301" s="8"/>
      <c r="IW301" s="9"/>
      <c r="IY301" s="16"/>
      <c r="IZ301" s="16"/>
      <c r="JB301" s="3"/>
      <c r="JC301" s="3"/>
      <c r="JD301" s="6"/>
      <c r="JE301" s="8"/>
      <c r="JQ301" s="9"/>
      <c r="JS301" s="16"/>
      <c r="JT301" s="16"/>
      <c r="JV301" s="3"/>
      <c r="JW301" s="3"/>
      <c r="JX301" s="6"/>
      <c r="JY301" s="8"/>
      <c r="KK301" s="9"/>
      <c r="KM301" s="16"/>
      <c r="KN301" s="16"/>
      <c r="KP301" s="3"/>
      <c r="KQ301" s="3"/>
      <c r="KR301" s="6"/>
      <c r="KS301" s="8"/>
      <c r="LE301" s="9"/>
      <c r="LG301" s="16"/>
      <c r="LH301" s="16"/>
      <c r="LJ301" s="3"/>
      <c r="LK301" s="3"/>
      <c r="LL301" s="6"/>
      <c r="LM301" s="8"/>
      <c r="LY301" s="9"/>
      <c r="MA301" s="16"/>
      <c r="MB301" s="16"/>
      <c r="MD301" s="3"/>
      <c r="ME301" s="3"/>
      <c r="MF301" s="6"/>
      <c r="MG301" s="8"/>
      <c r="MS301" s="9"/>
      <c r="MU301" s="16"/>
      <c r="MV301" s="16"/>
      <c r="MX301" s="3"/>
      <c r="MY301" s="3"/>
      <c r="MZ301" s="6"/>
      <c r="NA301" s="8"/>
      <c r="NM301" s="9"/>
      <c r="NO301" s="16"/>
      <c r="NP301" s="16"/>
      <c r="NR301" s="3"/>
      <c r="NS301" s="3"/>
      <c r="NT301" s="6"/>
      <c r="NU301" s="8"/>
      <c r="OG301" s="9"/>
      <c r="OI301" s="16"/>
      <c r="OJ301" s="16"/>
      <c r="OL301" s="3"/>
      <c r="OM301" s="3"/>
      <c r="ON301" s="6"/>
      <c r="OO301" s="8"/>
      <c r="PA301" s="9"/>
      <c r="PC301" s="16"/>
      <c r="PD301" s="16"/>
    </row>
    <row r="302" spans="1:420" ht="273.60000000000002" x14ac:dyDescent="0.3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9" t="s">
        <v>8315</v>
      </c>
      <c r="R302" t="s">
        <v>8316</v>
      </c>
      <c r="S302" s="16">
        <v>41884.599849537037</v>
      </c>
      <c r="T302" s="16">
        <v>41900.165972222225</v>
      </c>
      <c r="V302" s="3"/>
      <c r="W302" s="3"/>
      <c r="X302" s="6"/>
      <c r="Y302" s="8"/>
      <c r="AK302" s="9"/>
      <c r="AM302" s="16"/>
      <c r="AN302" s="16"/>
      <c r="AP302" s="3"/>
      <c r="AQ302" s="3"/>
      <c r="AR302" s="6"/>
      <c r="AS302" s="8"/>
      <c r="BE302" s="9"/>
      <c r="BG302" s="16"/>
      <c r="BH302" s="16"/>
      <c r="BJ302" s="3"/>
      <c r="BK302" s="3"/>
      <c r="BL302" s="6"/>
      <c r="BM302" s="8"/>
      <c r="BY302" s="9"/>
      <c r="CA302" s="16"/>
      <c r="CB302" s="16"/>
      <c r="CD302" s="3"/>
      <c r="CE302" s="3"/>
      <c r="CF302" s="6"/>
      <c r="CG302" s="8"/>
      <c r="CS302" s="9"/>
      <c r="CU302" s="16"/>
      <c r="CV302" s="16"/>
      <c r="CX302" s="3"/>
      <c r="CY302" s="3"/>
      <c r="CZ302" s="6"/>
      <c r="DA302" s="8"/>
      <c r="DM302" s="9"/>
      <c r="DO302" s="16"/>
      <c r="DP302" s="16"/>
      <c r="DR302" s="3"/>
      <c r="DS302" s="3"/>
      <c r="DT302" s="6"/>
      <c r="DU302" s="8"/>
      <c r="EG302" s="9"/>
      <c r="EI302" s="16"/>
      <c r="EJ302" s="16"/>
      <c r="EL302" s="3"/>
      <c r="EM302" s="3"/>
      <c r="EN302" s="6"/>
      <c r="EO302" s="8"/>
      <c r="FA302" s="9"/>
      <c r="FC302" s="16"/>
      <c r="FD302" s="16"/>
      <c r="FF302" s="3"/>
      <c r="FG302" s="3"/>
      <c r="FH302" s="6"/>
      <c r="FI302" s="8"/>
      <c r="FU302" s="9"/>
      <c r="FW302" s="16"/>
      <c r="FX302" s="16"/>
      <c r="FZ302" s="3"/>
      <c r="GA302" s="3"/>
      <c r="GB302" s="6"/>
      <c r="GC302" s="8"/>
      <c r="GO302" s="9"/>
      <c r="GQ302" s="16"/>
      <c r="GR302" s="16"/>
      <c r="GT302" s="3"/>
      <c r="GU302" s="3"/>
      <c r="GV302" s="6"/>
      <c r="GW302" s="8"/>
      <c r="HI302" s="9"/>
      <c r="HK302" s="16"/>
      <c r="HL302" s="16"/>
      <c r="HN302" s="3"/>
      <c r="HO302" s="3"/>
      <c r="HP302" s="6"/>
      <c r="HQ302" s="8"/>
      <c r="IC302" s="9"/>
      <c r="IE302" s="16"/>
      <c r="IF302" s="16"/>
      <c r="IH302" s="3"/>
      <c r="II302" s="3"/>
      <c r="IJ302" s="6"/>
      <c r="IK302" s="8"/>
      <c r="IW302" s="9"/>
      <c r="IY302" s="16"/>
      <c r="IZ302" s="16"/>
      <c r="JB302" s="3"/>
      <c r="JC302" s="3"/>
      <c r="JD302" s="6"/>
      <c r="JE302" s="8"/>
      <c r="JQ302" s="9"/>
      <c r="JS302" s="16"/>
      <c r="JT302" s="16"/>
      <c r="JV302" s="3"/>
      <c r="JW302" s="3"/>
      <c r="JX302" s="6"/>
      <c r="JY302" s="8"/>
      <c r="KK302" s="9"/>
      <c r="KM302" s="16"/>
      <c r="KN302" s="16"/>
      <c r="KP302" s="3"/>
      <c r="KQ302" s="3"/>
      <c r="KR302" s="6"/>
      <c r="KS302" s="8"/>
      <c r="LE302" s="9"/>
      <c r="LG302" s="16"/>
      <c r="LH302" s="16"/>
      <c r="LJ302" s="3"/>
      <c r="LK302" s="3"/>
      <c r="LL302" s="6"/>
      <c r="LM302" s="8"/>
      <c r="LY302" s="9"/>
      <c r="MA302" s="16"/>
      <c r="MB302" s="16"/>
      <c r="MD302" s="3"/>
      <c r="ME302" s="3"/>
      <c r="MF302" s="6"/>
      <c r="MG302" s="8"/>
      <c r="MS302" s="9"/>
      <c r="MU302" s="16"/>
      <c r="MV302" s="16"/>
      <c r="MX302" s="3"/>
      <c r="MY302" s="3"/>
      <c r="MZ302" s="6"/>
      <c r="NA302" s="8"/>
      <c r="NM302" s="9"/>
      <c r="NO302" s="16"/>
      <c r="NP302" s="16"/>
      <c r="NR302" s="3"/>
      <c r="NS302" s="3"/>
      <c r="NT302" s="6"/>
      <c r="NU302" s="8"/>
      <c r="OG302" s="9"/>
      <c r="OI302" s="16"/>
      <c r="OJ302" s="16"/>
      <c r="OL302" s="3"/>
      <c r="OM302" s="3"/>
      <c r="ON302" s="6"/>
      <c r="OO302" s="8"/>
      <c r="PA302" s="9"/>
      <c r="PC302" s="16"/>
      <c r="PD302" s="16"/>
    </row>
    <row r="303" spans="1:420" ht="288" x14ac:dyDescent="0.3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9" t="s">
        <v>8315</v>
      </c>
      <c r="R303" t="s">
        <v>8316</v>
      </c>
      <c r="S303" s="16">
        <v>42289.761192129634</v>
      </c>
      <c r="T303" s="16">
        <v>42319.802858796291</v>
      </c>
      <c r="V303" s="3"/>
      <c r="W303" s="3"/>
      <c r="X303" s="6"/>
      <c r="Y303" s="8"/>
      <c r="AK303" s="9"/>
      <c r="AM303" s="16"/>
      <c r="AN303" s="16"/>
      <c r="AP303" s="3"/>
      <c r="AQ303" s="3"/>
      <c r="AR303" s="6"/>
      <c r="AS303" s="8"/>
      <c r="BE303" s="9"/>
      <c r="BG303" s="16"/>
      <c r="BH303" s="16"/>
      <c r="BJ303" s="3"/>
      <c r="BK303" s="3"/>
      <c r="BL303" s="6"/>
      <c r="BM303" s="8"/>
      <c r="BY303" s="9"/>
      <c r="CA303" s="16"/>
      <c r="CB303" s="16"/>
      <c r="CD303" s="3"/>
      <c r="CE303" s="3"/>
      <c r="CF303" s="6"/>
      <c r="CG303" s="8"/>
      <c r="CS303" s="9"/>
      <c r="CU303" s="16"/>
      <c r="CV303" s="16"/>
      <c r="CX303" s="3"/>
      <c r="CY303" s="3"/>
      <c r="CZ303" s="6"/>
      <c r="DA303" s="8"/>
      <c r="DM303" s="9"/>
      <c r="DO303" s="16"/>
      <c r="DP303" s="16"/>
      <c r="DR303" s="3"/>
      <c r="DS303" s="3"/>
      <c r="DT303" s="6"/>
      <c r="DU303" s="8"/>
      <c r="EG303" s="9"/>
      <c r="EI303" s="16"/>
      <c r="EJ303" s="16"/>
      <c r="EL303" s="3"/>
      <c r="EM303" s="3"/>
      <c r="EN303" s="6"/>
      <c r="EO303" s="8"/>
      <c r="FA303" s="9"/>
      <c r="FC303" s="16"/>
      <c r="FD303" s="16"/>
      <c r="FF303" s="3"/>
      <c r="FG303" s="3"/>
      <c r="FH303" s="6"/>
      <c r="FI303" s="8"/>
      <c r="FU303" s="9"/>
      <c r="FW303" s="16"/>
      <c r="FX303" s="16"/>
      <c r="FZ303" s="3"/>
      <c r="GA303" s="3"/>
      <c r="GB303" s="6"/>
      <c r="GC303" s="8"/>
      <c r="GO303" s="9"/>
      <c r="GQ303" s="16"/>
      <c r="GR303" s="16"/>
      <c r="GT303" s="3"/>
      <c r="GU303" s="3"/>
      <c r="GV303" s="6"/>
      <c r="GW303" s="8"/>
      <c r="HI303" s="9"/>
      <c r="HK303" s="16"/>
      <c r="HL303" s="16"/>
      <c r="HN303" s="3"/>
      <c r="HO303" s="3"/>
      <c r="HP303" s="6"/>
      <c r="HQ303" s="8"/>
      <c r="IC303" s="9"/>
      <c r="IE303" s="16"/>
      <c r="IF303" s="16"/>
      <c r="IH303" s="3"/>
      <c r="II303" s="3"/>
      <c r="IJ303" s="6"/>
      <c r="IK303" s="8"/>
      <c r="IW303" s="9"/>
      <c r="IY303" s="16"/>
      <c r="IZ303" s="16"/>
      <c r="JB303" s="3"/>
      <c r="JC303" s="3"/>
      <c r="JD303" s="6"/>
      <c r="JE303" s="8"/>
      <c r="JQ303" s="9"/>
      <c r="JS303" s="16"/>
      <c r="JT303" s="16"/>
      <c r="JV303" s="3"/>
      <c r="JW303" s="3"/>
      <c r="JX303" s="6"/>
      <c r="JY303" s="8"/>
      <c r="KK303" s="9"/>
      <c r="KM303" s="16"/>
      <c r="KN303" s="16"/>
      <c r="KP303" s="3"/>
      <c r="KQ303" s="3"/>
      <c r="KR303" s="6"/>
      <c r="KS303" s="8"/>
      <c r="LE303" s="9"/>
      <c r="LG303" s="16"/>
      <c r="LH303" s="16"/>
      <c r="LJ303" s="3"/>
      <c r="LK303" s="3"/>
      <c r="LL303" s="6"/>
      <c r="LM303" s="8"/>
      <c r="LY303" s="9"/>
      <c r="MA303" s="16"/>
      <c r="MB303" s="16"/>
      <c r="MD303" s="3"/>
      <c r="ME303" s="3"/>
      <c r="MF303" s="6"/>
      <c r="MG303" s="8"/>
      <c r="MS303" s="9"/>
      <c r="MU303" s="16"/>
      <c r="MV303" s="16"/>
      <c r="MX303" s="3"/>
      <c r="MY303" s="3"/>
      <c r="MZ303" s="6"/>
      <c r="NA303" s="8"/>
      <c r="NM303" s="9"/>
      <c r="NO303" s="16"/>
      <c r="NP303" s="16"/>
      <c r="NR303" s="3"/>
      <c r="NS303" s="3"/>
      <c r="NT303" s="6"/>
      <c r="NU303" s="8"/>
      <c r="OG303" s="9"/>
      <c r="OI303" s="16"/>
      <c r="OJ303" s="16"/>
      <c r="OL303" s="3"/>
      <c r="OM303" s="3"/>
      <c r="ON303" s="6"/>
      <c r="OO303" s="8"/>
      <c r="PA303" s="9"/>
      <c r="PC303" s="16"/>
      <c r="PD303" s="16"/>
    </row>
    <row r="304" spans="1:420" ht="216" x14ac:dyDescent="0.3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9" t="s">
        <v>8315</v>
      </c>
      <c r="R304" t="s">
        <v>8316</v>
      </c>
      <c r="S304" s="16">
        <v>42243.6252662037</v>
      </c>
      <c r="T304" s="16">
        <v>42278.6252662037</v>
      </c>
      <c r="V304" s="3"/>
      <c r="W304" s="3"/>
      <c r="X304" s="6"/>
      <c r="Y304" s="8"/>
      <c r="AK304" s="9"/>
      <c r="AM304" s="16"/>
      <c r="AN304" s="16"/>
      <c r="AP304" s="3"/>
      <c r="AQ304" s="3"/>
      <c r="AR304" s="6"/>
      <c r="AS304" s="8"/>
      <c r="BE304" s="9"/>
      <c r="BG304" s="16"/>
      <c r="BH304" s="16"/>
      <c r="BJ304" s="3"/>
      <c r="BK304" s="3"/>
      <c r="BL304" s="6"/>
      <c r="BM304" s="8"/>
      <c r="BY304" s="9"/>
      <c r="CA304" s="16"/>
      <c r="CB304" s="16"/>
      <c r="CD304" s="3"/>
      <c r="CE304" s="3"/>
      <c r="CF304" s="6"/>
      <c r="CG304" s="8"/>
      <c r="CS304" s="9"/>
      <c r="CU304" s="16"/>
      <c r="CV304" s="16"/>
      <c r="CX304" s="3"/>
      <c r="CY304" s="3"/>
      <c r="CZ304" s="6"/>
      <c r="DA304" s="8"/>
      <c r="DM304" s="9"/>
      <c r="DO304" s="16"/>
      <c r="DP304" s="16"/>
      <c r="DR304" s="3"/>
      <c r="DS304" s="3"/>
      <c r="DT304" s="6"/>
      <c r="DU304" s="8"/>
      <c r="EG304" s="9"/>
      <c r="EI304" s="16"/>
      <c r="EJ304" s="16"/>
      <c r="EL304" s="3"/>
      <c r="EM304" s="3"/>
      <c r="EN304" s="6"/>
      <c r="EO304" s="8"/>
      <c r="FA304" s="9"/>
      <c r="FC304" s="16"/>
      <c r="FD304" s="16"/>
      <c r="FF304" s="3"/>
      <c r="FG304" s="3"/>
      <c r="FH304" s="6"/>
      <c r="FI304" s="8"/>
      <c r="FU304" s="9"/>
      <c r="FW304" s="16"/>
      <c r="FX304" s="16"/>
      <c r="FZ304" s="3"/>
      <c r="GA304" s="3"/>
      <c r="GB304" s="6"/>
      <c r="GC304" s="8"/>
      <c r="GO304" s="9"/>
      <c r="GQ304" s="16"/>
      <c r="GR304" s="16"/>
      <c r="GT304" s="3"/>
      <c r="GU304" s="3"/>
      <c r="GV304" s="6"/>
      <c r="GW304" s="8"/>
      <c r="HI304" s="9"/>
      <c r="HK304" s="16"/>
      <c r="HL304" s="16"/>
      <c r="HN304" s="3"/>
      <c r="HO304" s="3"/>
      <c r="HP304" s="6"/>
      <c r="HQ304" s="8"/>
      <c r="IC304" s="9"/>
      <c r="IE304" s="16"/>
      <c r="IF304" s="16"/>
      <c r="IH304" s="3"/>
      <c r="II304" s="3"/>
      <c r="IJ304" s="6"/>
      <c r="IK304" s="8"/>
      <c r="IW304" s="9"/>
      <c r="IY304" s="16"/>
      <c r="IZ304" s="16"/>
      <c r="JB304" s="3"/>
      <c r="JC304" s="3"/>
      <c r="JD304" s="6"/>
      <c r="JE304" s="8"/>
      <c r="JQ304" s="9"/>
      <c r="JS304" s="16"/>
      <c r="JT304" s="16"/>
      <c r="JV304" s="3"/>
      <c r="JW304" s="3"/>
      <c r="JX304" s="6"/>
      <c r="JY304" s="8"/>
      <c r="KK304" s="9"/>
      <c r="KM304" s="16"/>
      <c r="KN304" s="16"/>
      <c r="KP304" s="3"/>
      <c r="KQ304" s="3"/>
      <c r="KR304" s="6"/>
      <c r="KS304" s="8"/>
      <c r="LE304" s="9"/>
      <c r="LG304" s="16"/>
      <c r="LH304" s="16"/>
      <c r="LJ304" s="3"/>
      <c r="LK304" s="3"/>
      <c r="LL304" s="6"/>
      <c r="LM304" s="8"/>
      <c r="LY304" s="9"/>
      <c r="MA304" s="16"/>
      <c r="MB304" s="16"/>
      <c r="MD304" s="3"/>
      <c r="ME304" s="3"/>
      <c r="MF304" s="6"/>
      <c r="MG304" s="8"/>
      <c r="MS304" s="9"/>
      <c r="MU304" s="16"/>
      <c r="MV304" s="16"/>
      <c r="MX304" s="3"/>
      <c r="MY304" s="3"/>
      <c r="MZ304" s="6"/>
      <c r="NA304" s="8"/>
      <c r="NM304" s="9"/>
      <c r="NO304" s="16"/>
      <c r="NP304" s="16"/>
      <c r="NR304" s="3"/>
      <c r="NS304" s="3"/>
      <c r="NT304" s="6"/>
      <c r="NU304" s="8"/>
      <c r="OG304" s="9"/>
      <c r="OI304" s="16"/>
      <c r="OJ304" s="16"/>
      <c r="OL304" s="3"/>
      <c r="OM304" s="3"/>
      <c r="ON304" s="6"/>
      <c r="OO304" s="8"/>
      <c r="PA304" s="9"/>
      <c r="PC304" s="16"/>
      <c r="PD304" s="16"/>
    </row>
    <row r="305" spans="1:420" ht="230.4" x14ac:dyDescent="0.3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9" t="s">
        <v>8315</v>
      </c>
      <c r="R305" t="s">
        <v>8316</v>
      </c>
      <c r="S305" s="16">
        <v>42600.756041666667</v>
      </c>
      <c r="T305" s="16">
        <v>42621.756041666667</v>
      </c>
      <c r="V305" s="3"/>
      <c r="W305" s="3"/>
      <c r="X305" s="6"/>
      <c r="Y305" s="8"/>
      <c r="AK305" s="9"/>
      <c r="AM305" s="16"/>
      <c r="AN305" s="16"/>
      <c r="AP305" s="3"/>
      <c r="AQ305" s="3"/>
      <c r="AR305" s="6"/>
      <c r="AS305" s="8"/>
      <c r="BE305" s="9"/>
      <c r="BG305" s="16"/>
      <c r="BH305" s="16"/>
      <c r="BJ305" s="3"/>
      <c r="BK305" s="3"/>
      <c r="BL305" s="6"/>
      <c r="BM305" s="8"/>
      <c r="BY305" s="9"/>
      <c r="CA305" s="16"/>
      <c r="CB305" s="16"/>
      <c r="CD305" s="3"/>
      <c r="CE305" s="3"/>
      <c r="CF305" s="6"/>
      <c r="CG305" s="8"/>
      <c r="CS305" s="9"/>
      <c r="CU305" s="16"/>
      <c r="CV305" s="16"/>
      <c r="CX305" s="3"/>
      <c r="CY305" s="3"/>
      <c r="CZ305" s="6"/>
      <c r="DA305" s="8"/>
      <c r="DM305" s="9"/>
      <c r="DO305" s="16"/>
      <c r="DP305" s="16"/>
      <c r="DR305" s="3"/>
      <c r="DS305" s="3"/>
      <c r="DT305" s="6"/>
      <c r="DU305" s="8"/>
      <c r="EG305" s="9"/>
      <c r="EI305" s="16"/>
      <c r="EJ305" s="16"/>
      <c r="EL305" s="3"/>
      <c r="EM305" s="3"/>
      <c r="EN305" s="6"/>
      <c r="EO305" s="8"/>
      <c r="FA305" s="9"/>
      <c r="FC305" s="16"/>
      <c r="FD305" s="16"/>
      <c r="FF305" s="3"/>
      <c r="FG305" s="3"/>
      <c r="FH305" s="6"/>
      <c r="FI305" s="8"/>
      <c r="FU305" s="9"/>
      <c r="FW305" s="16"/>
      <c r="FX305" s="16"/>
      <c r="FZ305" s="3"/>
      <c r="GA305" s="3"/>
      <c r="GB305" s="6"/>
      <c r="GC305" s="8"/>
      <c r="GO305" s="9"/>
      <c r="GQ305" s="16"/>
      <c r="GR305" s="16"/>
      <c r="GT305" s="3"/>
      <c r="GU305" s="3"/>
      <c r="GV305" s="6"/>
      <c r="GW305" s="8"/>
      <c r="HI305" s="9"/>
      <c r="HK305" s="16"/>
      <c r="HL305" s="16"/>
      <c r="HN305" s="3"/>
      <c r="HO305" s="3"/>
      <c r="HP305" s="6"/>
      <c r="HQ305" s="8"/>
      <c r="IC305" s="9"/>
      <c r="IE305" s="16"/>
      <c r="IF305" s="16"/>
      <c r="IH305" s="3"/>
      <c r="II305" s="3"/>
      <c r="IJ305" s="6"/>
      <c r="IK305" s="8"/>
      <c r="IW305" s="9"/>
      <c r="IY305" s="16"/>
      <c r="IZ305" s="16"/>
      <c r="JB305" s="3"/>
      <c r="JC305" s="3"/>
      <c r="JD305" s="6"/>
      <c r="JE305" s="8"/>
      <c r="JQ305" s="9"/>
      <c r="JS305" s="16"/>
      <c r="JT305" s="16"/>
      <c r="JV305" s="3"/>
      <c r="JW305" s="3"/>
      <c r="JX305" s="6"/>
      <c r="JY305" s="8"/>
      <c r="KK305" s="9"/>
      <c r="KM305" s="16"/>
      <c r="KN305" s="16"/>
      <c r="KP305" s="3"/>
      <c r="KQ305" s="3"/>
      <c r="KR305" s="6"/>
      <c r="KS305" s="8"/>
      <c r="LE305" s="9"/>
      <c r="LG305" s="16"/>
      <c r="LH305" s="16"/>
      <c r="LJ305" s="3"/>
      <c r="LK305" s="3"/>
      <c r="LL305" s="6"/>
      <c r="LM305" s="8"/>
      <c r="LY305" s="9"/>
      <c r="MA305" s="16"/>
      <c r="MB305" s="16"/>
      <c r="MD305" s="3"/>
      <c r="ME305" s="3"/>
      <c r="MF305" s="6"/>
      <c r="MG305" s="8"/>
      <c r="MS305" s="9"/>
      <c r="MU305" s="16"/>
      <c r="MV305" s="16"/>
      <c r="MX305" s="3"/>
      <c r="MY305" s="3"/>
      <c r="MZ305" s="6"/>
      <c r="NA305" s="8"/>
      <c r="NM305" s="9"/>
      <c r="NO305" s="16"/>
      <c r="NP305" s="16"/>
      <c r="NR305" s="3"/>
      <c r="NS305" s="3"/>
      <c r="NT305" s="6"/>
      <c r="NU305" s="8"/>
      <c r="OG305" s="9"/>
      <c r="OI305" s="16"/>
      <c r="OJ305" s="16"/>
      <c r="OL305" s="3"/>
      <c r="OM305" s="3"/>
      <c r="ON305" s="6"/>
      <c r="OO305" s="8"/>
      <c r="PA305" s="9"/>
      <c r="PC305" s="16"/>
      <c r="PD305" s="16"/>
    </row>
    <row r="306" spans="1:420" ht="259.2" x14ac:dyDescent="0.3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9" t="s">
        <v>8315</v>
      </c>
      <c r="R306" t="s">
        <v>8316</v>
      </c>
      <c r="S306" s="16">
        <v>41829.599791666667</v>
      </c>
      <c r="T306" s="16">
        <v>41889.599791666667</v>
      </c>
      <c r="V306" s="3"/>
      <c r="W306" s="3"/>
      <c r="X306" s="6"/>
      <c r="Y306" s="8"/>
      <c r="AK306" s="9"/>
      <c r="AM306" s="16"/>
      <c r="AN306" s="16"/>
      <c r="AP306" s="3"/>
      <c r="AQ306" s="3"/>
      <c r="AR306" s="6"/>
      <c r="AS306" s="8"/>
      <c r="BE306" s="9"/>
      <c r="BG306" s="16"/>
      <c r="BH306" s="16"/>
      <c r="BJ306" s="3"/>
      <c r="BK306" s="3"/>
      <c r="BL306" s="6"/>
      <c r="BM306" s="8"/>
      <c r="BY306" s="9"/>
      <c r="CA306" s="16"/>
      <c r="CB306" s="16"/>
      <c r="CD306" s="3"/>
      <c r="CE306" s="3"/>
      <c r="CF306" s="6"/>
      <c r="CG306" s="8"/>
      <c r="CS306" s="9"/>
      <c r="CU306" s="16"/>
      <c r="CV306" s="16"/>
      <c r="CX306" s="3"/>
      <c r="CY306" s="3"/>
      <c r="CZ306" s="6"/>
      <c r="DA306" s="8"/>
      <c r="DM306" s="9"/>
      <c r="DO306" s="16"/>
      <c r="DP306" s="16"/>
      <c r="DR306" s="3"/>
      <c r="DS306" s="3"/>
      <c r="DT306" s="6"/>
      <c r="DU306" s="8"/>
      <c r="EG306" s="9"/>
      <c r="EI306" s="16"/>
      <c r="EJ306" s="16"/>
      <c r="EL306" s="3"/>
      <c r="EM306" s="3"/>
      <c r="EN306" s="6"/>
      <c r="EO306" s="8"/>
      <c r="FA306" s="9"/>
      <c r="FC306" s="16"/>
      <c r="FD306" s="16"/>
      <c r="FF306" s="3"/>
      <c r="FG306" s="3"/>
      <c r="FH306" s="6"/>
      <c r="FI306" s="8"/>
      <c r="FU306" s="9"/>
      <c r="FW306" s="16"/>
      <c r="FX306" s="16"/>
      <c r="FZ306" s="3"/>
      <c r="GA306" s="3"/>
      <c r="GB306" s="6"/>
      <c r="GC306" s="8"/>
      <c r="GO306" s="9"/>
      <c r="GQ306" s="16"/>
      <c r="GR306" s="16"/>
      <c r="GT306" s="3"/>
      <c r="GU306" s="3"/>
      <c r="GV306" s="6"/>
      <c r="GW306" s="8"/>
      <c r="HI306" s="9"/>
      <c r="HK306" s="16"/>
      <c r="HL306" s="16"/>
      <c r="HN306" s="3"/>
      <c r="HO306" s="3"/>
      <c r="HP306" s="6"/>
      <c r="HQ306" s="8"/>
      <c r="IC306" s="9"/>
      <c r="IE306" s="16"/>
      <c r="IF306" s="16"/>
      <c r="IH306" s="3"/>
      <c r="II306" s="3"/>
      <c r="IJ306" s="6"/>
      <c r="IK306" s="8"/>
      <c r="IW306" s="9"/>
      <c r="IY306" s="16"/>
      <c r="IZ306" s="16"/>
      <c r="JB306" s="3"/>
      <c r="JC306" s="3"/>
      <c r="JD306" s="6"/>
      <c r="JE306" s="8"/>
      <c r="JQ306" s="9"/>
      <c r="JS306" s="16"/>
      <c r="JT306" s="16"/>
      <c r="JV306" s="3"/>
      <c r="JW306" s="3"/>
      <c r="JX306" s="6"/>
      <c r="JY306" s="8"/>
      <c r="KK306" s="9"/>
      <c r="KM306" s="16"/>
      <c r="KN306" s="16"/>
      <c r="KP306" s="3"/>
      <c r="KQ306" s="3"/>
      <c r="KR306" s="6"/>
      <c r="KS306" s="8"/>
      <c r="LE306" s="9"/>
      <c r="LG306" s="16"/>
      <c r="LH306" s="16"/>
      <c r="LJ306" s="3"/>
      <c r="LK306" s="3"/>
      <c r="LL306" s="6"/>
      <c r="LM306" s="8"/>
      <c r="LY306" s="9"/>
      <c r="MA306" s="16"/>
      <c r="MB306" s="16"/>
      <c r="MD306" s="3"/>
      <c r="ME306" s="3"/>
      <c r="MF306" s="6"/>
      <c r="MG306" s="8"/>
      <c r="MS306" s="9"/>
      <c r="MU306" s="16"/>
      <c r="MV306" s="16"/>
      <c r="MX306" s="3"/>
      <c r="MY306" s="3"/>
      <c r="MZ306" s="6"/>
      <c r="NA306" s="8"/>
      <c r="NM306" s="9"/>
      <c r="NO306" s="16"/>
      <c r="NP306" s="16"/>
      <c r="NR306" s="3"/>
      <c r="NS306" s="3"/>
      <c r="NT306" s="6"/>
      <c r="NU306" s="8"/>
      <c r="OG306" s="9"/>
      <c r="OI306" s="16"/>
      <c r="OJ306" s="16"/>
      <c r="OL306" s="3"/>
      <c r="OM306" s="3"/>
      <c r="ON306" s="6"/>
      <c r="OO306" s="8"/>
      <c r="PA306" s="9"/>
      <c r="PC306" s="16"/>
      <c r="PD306" s="16"/>
    </row>
    <row r="307" spans="1:420" ht="144" x14ac:dyDescent="0.3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9" t="s">
        <v>8315</v>
      </c>
      <c r="R307" t="s">
        <v>8316</v>
      </c>
      <c r="S307" s="16">
        <v>42040.831678240742</v>
      </c>
      <c r="T307" s="16">
        <v>42070.831678240742</v>
      </c>
      <c r="V307" s="3"/>
      <c r="W307" s="3"/>
      <c r="X307" s="6"/>
      <c r="Y307" s="8"/>
      <c r="AK307" s="9"/>
      <c r="AM307" s="16"/>
      <c r="AN307" s="16"/>
      <c r="AP307" s="3"/>
      <c r="AQ307" s="3"/>
      <c r="AR307" s="6"/>
      <c r="AS307" s="8"/>
      <c r="BE307" s="9"/>
      <c r="BG307" s="16"/>
      <c r="BH307" s="16"/>
      <c r="BJ307" s="3"/>
      <c r="BK307" s="3"/>
      <c r="BL307" s="6"/>
      <c r="BM307" s="8"/>
      <c r="BY307" s="9"/>
      <c r="CA307" s="16"/>
      <c r="CB307" s="16"/>
      <c r="CD307" s="3"/>
      <c r="CE307" s="3"/>
      <c r="CF307" s="6"/>
      <c r="CG307" s="8"/>
      <c r="CS307" s="9"/>
      <c r="CU307" s="16"/>
      <c r="CV307" s="16"/>
      <c r="CX307" s="3"/>
      <c r="CY307" s="3"/>
      <c r="CZ307" s="6"/>
      <c r="DA307" s="8"/>
      <c r="DM307" s="9"/>
      <c r="DO307" s="16"/>
      <c r="DP307" s="16"/>
      <c r="DR307" s="3"/>
      <c r="DS307" s="3"/>
      <c r="DT307" s="6"/>
      <c r="DU307" s="8"/>
      <c r="EG307" s="9"/>
      <c r="EI307" s="16"/>
      <c r="EJ307" s="16"/>
      <c r="EL307" s="3"/>
      <c r="EM307" s="3"/>
      <c r="EN307" s="6"/>
      <c r="EO307" s="8"/>
      <c r="FA307" s="9"/>
      <c r="FC307" s="16"/>
      <c r="FD307" s="16"/>
      <c r="FF307" s="3"/>
      <c r="FG307" s="3"/>
      <c r="FH307" s="6"/>
      <c r="FI307" s="8"/>
      <c r="FU307" s="9"/>
      <c r="FW307" s="16"/>
      <c r="FX307" s="16"/>
      <c r="FZ307" s="3"/>
      <c r="GA307" s="3"/>
      <c r="GB307" s="6"/>
      <c r="GC307" s="8"/>
      <c r="GO307" s="9"/>
      <c r="GQ307" s="16"/>
      <c r="GR307" s="16"/>
      <c r="GT307" s="3"/>
      <c r="GU307" s="3"/>
      <c r="GV307" s="6"/>
      <c r="GW307" s="8"/>
      <c r="HI307" s="9"/>
      <c r="HK307" s="16"/>
      <c r="HL307" s="16"/>
      <c r="HN307" s="3"/>
      <c r="HO307" s="3"/>
      <c r="HP307" s="6"/>
      <c r="HQ307" s="8"/>
      <c r="IC307" s="9"/>
      <c r="IE307" s="16"/>
      <c r="IF307" s="16"/>
      <c r="IH307" s="3"/>
      <c r="II307" s="3"/>
      <c r="IJ307" s="6"/>
      <c r="IK307" s="8"/>
      <c r="IW307" s="9"/>
      <c r="IY307" s="16"/>
      <c r="IZ307" s="16"/>
      <c r="JB307" s="3"/>
      <c r="JC307" s="3"/>
      <c r="JD307" s="6"/>
      <c r="JE307" s="8"/>
      <c r="JQ307" s="9"/>
      <c r="JS307" s="16"/>
      <c r="JT307" s="16"/>
      <c r="JV307" s="3"/>
      <c r="JW307" s="3"/>
      <c r="JX307" s="6"/>
      <c r="JY307" s="8"/>
      <c r="KK307" s="9"/>
      <c r="KM307" s="16"/>
      <c r="KN307" s="16"/>
      <c r="KP307" s="3"/>
      <c r="KQ307" s="3"/>
      <c r="KR307" s="6"/>
      <c r="KS307" s="8"/>
      <c r="LE307" s="9"/>
      <c r="LG307" s="16"/>
      <c r="LH307" s="16"/>
      <c r="LJ307" s="3"/>
      <c r="LK307" s="3"/>
      <c r="LL307" s="6"/>
      <c r="LM307" s="8"/>
      <c r="LY307" s="9"/>
      <c r="MA307" s="16"/>
      <c r="MB307" s="16"/>
      <c r="MD307" s="3"/>
      <c r="ME307" s="3"/>
      <c r="MF307" s="6"/>
      <c r="MG307" s="8"/>
      <c r="MS307" s="9"/>
      <c r="MU307" s="16"/>
      <c r="MV307" s="16"/>
      <c r="MX307" s="3"/>
      <c r="MY307" s="3"/>
      <c r="MZ307" s="6"/>
      <c r="NA307" s="8"/>
      <c r="NM307" s="9"/>
      <c r="NO307" s="16"/>
      <c r="NP307" s="16"/>
      <c r="NR307" s="3"/>
      <c r="NS307" s="3"/>
      <c r="NT307" s="6"/>
      <c r="NU307" s="8"/>
      <c r="OG307" s="9"/>
      <c r="OI307" s="16"/>
      <c r="OJ307" s="16"/>
      <c r="OL307" s="3"/>
      <c r="OM307" s="3"/>
      <c r="ON307" s="6"/>
      <c r="OO307" s="8"/>
      <c r="PA307" s="9"/>
      <c r="PC307" s="16"/>
      <c r="PD307" s="16"/>
    </row>
    <row r="308" spans="1:420" ht="273.60000000000002" x14ac:dyDescent="0.3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9" t="s">
        <v>8315</v>
      </c>
      <c r="R308" t="s">
        <v>8316</v>
      </c>
      <c r="S308" s="16">
        <v>42075.807395833333</v>
      </c>
      <c r="T308" s="16">
        <v>42105.807395833333</v>
      </c>
      <c r="V308" s="3"/>
      <c r="W308" s="3"/>
      <c r="X308" s="6"/>
      <c r="Y308" s="8"/>
      <c r="AK308" s="9"/>
      <c r="AM308" s="16"/>
      <c r="AN308" s="16"/>
      <c r="AP308" s="3"/>
      <c r="AQ308" s="3"/>
      <c r="AR308" s="6"/>
      <c r="AS308" s="8"/>
      <c r="BE308" s="9"/>
      <c r="BG308" s="16"/>
      <c r="BH308" s="16"/>
      <c r="BJ308" s="3"/>
      <c r="BK308" s="3"/>
      <c r="BL308" s="6"/>
      <c r="BM308" s="8"/>
      <c r="BY308" s="9"/>
      <c r="CA308" s="16"/>
      <c r="CB308" s="16"/>
      <c r="CD308" s="3"/>
      <c r="CE308" s="3"/>
      <c r="CF308" s="6"/>
      <c r="CG308" s="8"/>
      <c r="CS308" s="9"/>
      <c r="CU308" s="16"/>
      <c r="CV308" s="16"/>
      <c r="CX308" s="3"/>
      <c r="CY308" s="3"/>
      <c r="CZ308" s="6"/>
      <c r="DA308" s="8"/>
      <c r="DM308" s="9"/>
      <c r="DO308" s="16"/>
      <c r="DP308" s="16"/>
      <c r="DR308" s="3"/>
      <c r="DS308" s="3"/>
      <c r="DT308" s="6"/>
      <c r="DU308" s="8"/>
      <c r="EG308" s="9"/>
      <c r="EI308" s="16"/>
      <c r="EJ308" s="16"/>
      <c r="EL308" s="3"/>
      <c r="EM308" s="3"/>
      <c r="EN308" s="6"/>
      <c r="EO308" s="8"/>
      <c r="FA308" s="9"/>
      <c r="FC308" s="16"/>
      <c r="FD308" s="16"/>
      <c r="FF308" s="3"/>
      <c r="FG308" s="3"/>
      <c r="FH308" s="6"/>
      <c r="FI308" s="8"/>
      <c r="FU308" s="9"/>
      <c r="FW308" s="16"/>
      <c r="FX308" s="16"/>
      <c r="FZ308" s="3"/>
      <c r="GA308" s="3"/>
      <c r="GB308" s="6"/>
      <c r="GC308" s="8"/>
      <c r="GO308" s="9"/>
      <c r="GQ308" s="16"/>
      <c r="GR308" s="16"/>
      <c r="GT308" s="3"/>
      <c r="GU308" s="3"/>
      <c r="GV308" s="6"/>
      <c r="GW308" s="8"/>
      <c r="HI308" s="9"/>
      <c r="HK308" s="16"/>
      <c r="HL308" s="16"/>
      <c r="HN308" s="3"/>
      <c r="HO308" s="3"/>
      <c r="HP308" s="6"/>
      <c r="HQ308" s="8"/>
      <c r="IC308" s="9"/>
      <c r="IE308" s="16"/>
      <c r="IF308" s="16"/>
      <c r="IH308" s="3"/>
      <c r="II308" s="3"/>
      <c r="IJ308" s="6"/>
      <c r="IK308" s="8"/>
      <c r="IW308" s="9"/>
      <c r="IY308" s="16"/>
      <c r="IZ308" s="16"/>
      <c r="JB308" s="3"/>
      <c r="JC308" s="3"/>
      <c r="JD308" s="6"/>
      <c r="JE308" s="8"/>
      <c r="JQ308" s="9"/>
      <c r="JS308" s="16"/>
      <c r="JT308" s="16"/>
      <c r="JV308" s="3"/>
      <c r="JW308" s="3"/>
      <c r="JX308" s="6"/>
      <c r="JY308" s="8"/>
      <c r="KK308" s="9"/>
      <c r="KM308" s="16"/>
      <c r="KN308" s="16"/>
      <c r="KP308" s="3"/>
      <c r="KQ308" s="3"/>
      <c r="KR308" s="6"/>
      <c r="KS308" s="8"/>
      <c r="LE308" s="9"/>
      <c r="LG308" s="16"/>
      <c r="LH308" s="16"/>
      <c r="LJ308" s="3"/>
      <c r="LK308" s="3"/>
      <c r="LL308" s="6"/>
      <c r="LM308" s="8"/>
      <c r="LY308" s="9"/>
      <c r="MA308" s="16"/>
      <c r="MB308" s="16"/>
      <c r="MD308" s="3"/>
      <c r="ME308" s="3"/>
      <c r="MF308" s="6"/>
      <c r="MG308" s="8"/>
      <c r="MS308" s="9"/>
      <c r="MU308" s="16"/>
      <c r="MV308" s="16"/>
      <c r="MX308" s="3"/>
      <c r="MY308" s="3"/>
      <c r="MZ308" s="6"/>
      <c r="NA308" s="8"/>
      <c r="NM308" s="9"/>
      <c r="NO308" s="16"/>
      <c r="NP308" s="16"/>
      <c r="NR308" s="3"/>
      <c r="NS308" s="3"/>
      <c r="NT308" s="6"/>
      <c r="NU308" s="8"/>
      <c r="OG308" s="9"/>
      <c r="OI308" s="16"/>
      <c r="OJ308" s="16"/>
      <c r="OL308" s="3"/>
      <c r="OM308" s="3"/>
      <c r="ON308" s="6"/>
      <c r="OO308" s="8"/>
      <c r="PA308" s="9"/>
      <c r="PC308" s="16"/>
      <c r="PD308" s="16"/>
    </row>
    <row r="309" spans="1:420" ht="273.60000000000002" x14ac:dyDescent="0.3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9" t="s">
        <v>8315</v>
      </c>
      <c r="R309" t="s">
        <v>8316</v>
      </c>
      <c r="S309" s="16">
        <v>42073.660694444443</v>
      </c>
      <c r="T309" s="16">
        <v>42095.165972222225</v>
      </c>
      <c r="V309" s="3"/>
      <c r="W309" s="3"/>
      <c r="X309" s="6"/>
      <c r="Y309" s="8"/>
      <c r="AK309" s="9"/>
      <c r="AM309" s="16"/>
      <c r="AN309" s="16"/>
      <c r="AP309" s="3"/>
      <c r="AQ309" s="3"/>
      <c r="AR309" s="6"/>
      <c r="AS309" s="8"/>
      <c r="BE309" s="9"/>
      <c r="BG309" s="16"/>
      <c r="BH309" s="16"/>
      <c r="BJ309" s="3"/>
      <c r="BK309" s="3"/>
      <c r="BL309" s="6"/>
      <c r="BM309" s="8"/>
      <c r="BY309" s="9"/>
      <c r="CA309" s="16"/>
      <c r="CB309" s="16"/>
      <c r="CD309" s="3"/>
      <c r="CE309" s="3"/>
      <c r="CF309" s="6"/>
      <c r="CG309" s="8"/>
      <c r="CS309" s="9"/>
      <c r="CU309" s="16"/>
      <c r="CV309" s="16"/>
      <c r="CX309" s="3"/>
      <c r="CY309" s="3"/>
      <c r="CZ309" s="6"/>
      <c r="DA309" s="8"/>
      <c r="DM309" s="9"/>
      <c r="DO309" s="16"/>
      <c r="DP309" s="16"/>
      <c r="DR309" s="3"/>
      <c r="DS309" s="3"/>
      <c r="DT309" s="6"/>
      <c r="DU309" s="8"/>
      <c r="EG309" s="9"/>
      <c r="EI309" s="16"/>
      <c r="EJ309" s="16"/>
      <c r="EL309" s="3"/>
      <c r="EM309" s="3"/>
      <c r="EN309" s="6"/>
      <c r="EO309" s="8"/>
      <c r="FA309" s="9"/>
      <c r="FC309" s="16"/>
      <c r="FD309" s="16"/>
      <c r="FF309" s="3"/>
      <c r="FG309" s="3"/>
      <c r="FH309" s="6"/>
      <c r="FI309" s="8"/>
      <c r="FU309" s="9"/>
      <c r="FW309" s="16"/>
      <c r="FX309" s="16"/>
      <c r="FZ309" s="3"/>
      <c r="GA309" s="3"/>
      <c r="GB309" s="6"/>
      <c r="GC309" s="8"/>
      <c r="GO309" s="9"/>
      <c r="GQ309" s="16"/>
      <c r="GR309" s="16"/>
      <c r="GT309" s="3"/>
      <c r="GU309" s="3"/>
      <c r="GV309" s="6"/>
      <c r="GW309" s="8"/>
      <c r="HI309" s="9"/>
      <c r="HK309" s="16"/>
      <c r="HL309" s="16"/>
      <c r="HN309" s="3"/>
      <c r="HO309" s="3"/>
      <c r="HP309" s="6"/>
      <c r="HQ309" s="8"/>
      <c r="IC309" s="9"/>
      <c r="IE309" s="16"/>
      <c r="IF309" s="16"/>
      <c r="IH309" s="3"/>
      <c r="II309" s="3"/>
      <c r="IJ309" s="6"/>
      <c r="IK309" s="8"/>
      <c r="IW309" s="9"/>
      <c r="IY309" s="16"/>
      <c r="IZ309" s="16"/>
      <c r="JB309" s="3"/>
      <c r="JC309" s="3"/>
      <c r="JD309" s="6"/>
      <c r="JE309" s="8"/>
      <c r="JQ309" s="9"/>
      <c r="JS309" s="16"/>
      <c r="JT309" s="16"/>
      <c r="JV309" s="3"/>
      <c r="JW309" s="3"/>
      <c r="JX309" s="6"/>
      <c r="JY309" s="8"/>
      <c r="KK309" s="9"/>
      <c r="KM309" s="16"/>
      <c r="KN309" s="16"/>
      <c r="KP309" s="3"/>
      <c r="KQ309" s="3"/>
      <c r="KR309" s="6"/>
      <c r="KS309" s="8"/>
      <c r="LE309" s="9"/>
      <c r="LG309" s="16"/>
      <c r="LH309" s="16"/>
      <c r="LJ309" s="3"/>
      <c r="LK309" s="3"/>
      <c r="LL309" s="6"/>
      <c r="LM309" s="8"/>
      <c r="LY309" s="9"/>
      <c r="MA309" s="16"/>
      <c r="MB309" s="16"/>
      <c r="MD309" s="3"/>
      <c r="ME309" s="3"/>
      <c r="MF309" s="6"/>
      <c r="MG309" s="8"/>
      <c r="MS309" s="9"/>
      <c r="MU309" s="16"/>
      <c r="MV309" s="16"/>
      <c r="MX309" s="3"/>
      <c r="MY309" s="3"/>
      <c r="MZ309" s="6"/>
      <c r="NA309" s="8"/>
      <c r="NM309" s="9"/>
      <c r="NO309" s="16"/>
      <c r="NP309" s="16"/>
      <c r="NR309" s="3"/>
      <c r="NS309" s="3"/>
      <c r="NT309" s="6"/>
      <c r="NU309" s="8"/>
      <c r="OG309" s="9"/>
      <c r="OI309" s="16"/>
      <c r="OJ309" s="16"/>
      <c r="OL309" s="3"/>
      <c r="OM309" s="3"/>
      <c r="ON309" s="6"/>
      <c r="OO309" s="8"/>
      <c r="PA309" s="9"/>
      <c r="PC309" s="16"/>
      <c r="PD309" s="16"/>
    </row>
    <row r="310" spans="1:420" ht="216" x14ac:dyDescent="0.3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9" t="s">
        <v>8315</v>
      </c>
      <c r="R310" t="s">
        <v>8316</v>
      </c>
      <c r="S310" s="16">
        <v>42480.078715277778</v>
      </c>
      <c r="T310" s="16">
        <v>42504.165972222225</v>
      </c>
      <c r="V310" s="3"/>
      <c r="W310" s="3"/>
      <c r="X310" s="6"/>
      <c r="Y310" s="8"/>
      <c r="AK310" s="9"/>
      <c r="AM310" s="16"/>
      <c r="AN310" s="16"/>
      <c r="AP310" s="3"/>
      <c r="AQ310" s="3"/>
      <c r="AR310" s="6"/>
      <c r="AS310" s="8"/>
      <c r="BE310" s="9"/>
      <c r="BG310" s="16"/>
      <c r="BH310" s="16"/>
      <c r="BJ310" s="3"/>
      <c r="BK310" s="3"/>
      <c r="BL310" s="6"/>
      <c r="BM310" s="8"/>
      <c r="BY310" s="9"/>
      <c r="CA310" s="16"/>
      <c r="CB310" s="16"/>
      <c r="CD310" s="3"/>
      <c r="CE310" s="3"/>
      <c r="CF310" s="6"/>
      <c r="CG310" s="8"/>
      <c r="CS310" s="9"/>
      <c r="CU310" s="16"/>
      <c r="CV310" s="16"/>
      <c r="CX310" s="3"/>
      <c r="CY310" s="3"/>
      <c r="CZ310" s="6"/>
      <c r="DA310" s="8"/>
      <c r="DM310" s="9"/>
      <c r="DO310" s="16"/>
      <c r="DP310" s="16"/>
      <c r="DR310" s="3"/>
      <c r="DS310" s="3"/>
      <c r="DT310" s="6"/>
      <c r="DU310" s="8"/>
      <c r="EG310" s="9"/>
      <c r="EI310" s="16"/>
      <c r="EJ310" s="16"/>
      <c r="EL310" s="3"/>
      <c r="EM310" s="3"/>
      <c r="EN310" s="6"/>
      <c r="EO310" s="8"/>
      <c r="FA310" s="9"/>
      <c r="FC310" s="16"/>
      <c r="FD310" s="16"/>
      <c r="FF310" s="3"/>
      <c r="FG310" s="3"/>
      <c r="FH310" s="6"/>
      <c r="FI310" s="8"/>
      <c r="FU310" s="9"/>
      <c r="FW310" s="16"/>
      <c r="FX310" s="16"/>
      <c r="FZ310" s="3"/>
      <c r="GA310" s="3"/>
      <c r="GB310" s="6"/>
      <c r="GC310" s="8"/>
      <c r="GO310" s="9"/>
      <c r="GQ310" s="16"/>
      <c r="GR310" s="16"/>
      <c r="GT310" s="3"/>
      <c r="GU310" s="3"/>
      <c r="GV310" s="6"/>
      <c r="GW310" s="8"/>
      <c r="HI310" s="9"/>
      <c r="HK310" s="16"/>
      <c r="HL310" s="16"/>
      <c r="HN310" s="3"/>
      <c r="HO310" s="3"/>
      <c r="HP310" s="6"/>
      <c r="HQ310" s="8"/>
      <c r="IC310" s="9"/>
      <c r="IE310" s="16"/>
      <c r="IF310" s="16"/>
      <c r="IH310" s="3"/>
      <c r="II310" s="3"/>
      <c r="IJ310" s="6"/>
      <c r="IK310" s="8"/>
      <c r="IW310" s="9"/>
      <c r="IY310" s="16"/>
      <c r="IZ310" s="16"/>
      <c r="JB310" s="3"/>
      <c r="JC310" s="3"/>
      <c r="JD310" s="6"/>
      <c r="JE310" s="8"/>
      <c r="JQ310" s="9"/>
      <c r="JS310" s="16"/>
      <c r="JT310" s="16"/>
      <c r="JV310" s="3"/>
      <c r="JW310" s="3"/>
      <c r="JX310" s="6"/>
      <c r="JY310" s="8"/>
      <c r="KK310" s="9"/>
      <c r="KM310" s="16"/>
      <c r="KN310" s="16"/>
      <c r="KP310" s="3"/>
      <c r="KQ310" s="3"/>
      <c r="KR310" s="6"/>
      <c r="KS310" s="8"/>
      <c r="LE310" s="9"/>
      <c r="LG310" s="16"/>
      <c r="LH310" s="16"/>
      <c r="LJ310" s="3"/>
      <c r="LK310" s="3"/>
      <c r="LL310" s="6"/>
      <c r="LM310" s="8"/>
      <c r="LY310" s="9"/>
      <c r="MA310" s="16"/>
      <c r="MB310" s="16"/>
      <c r="MD310" s="3"/>
      <c r="ME310" s="3"/>
      <c r="MF310" s="6"/>
      <c r="MG310" s="8"/>
      <c r="MS310" s="9"/>
      <c r="MU310" s="16"/>
      <c r="MV310" s="16"/>
      <c r="MX310" s="3"/>
      <c r="MY310" s="3"/>
      <c r="MZ310" s="6"/>
      <c r="NA310" s="8"/>
      <c r="NM310" s="9"/>
      <c r="NO310" s="16"/>
      <c r="NP310" s="16"/>
      <c r="NR310" s="3"/>
      <c r="NS310" s="3"/>
      <c r="NT310" s="6"/>
      <c r="NU310" s="8"/>
      <c r="OG310" s="9"/>
      <c r="OI310" s="16"/>
      <c r="OJ310" s="16"/>
      <c r="OL310" s="3"/>
      <c r="OM310" s="3"/>
      <c r="ON310" s="6"/>
      <c r="OO310" s="8"/>
      <c r="PA310" s="9"/>
      <c r="PC310" s="16"/>
      <c r="PD310" s="16"/>
    </row>
    <row r="311" spans="1:420" ht="216" x14ac:dyDescent="0.3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9" t="s">
        <v>8315</v>
      </c>
      <c r="R311" t="s">
        <v>8316</v>
      </c>
      <c r="S311" s="16">
        <v>42411.942291666666</v>
      </c>
      <c r="T311" s="16">
        <v>42434.041666666672</v>
      </c>
      <c r="V311" s="3"/>
      <c r="W311" s="3"/>
      <c r="X311" s="6"/>
      <c r="Y311" s="8"/>
      <c r="AK311" s="9"/>
      <c r="AM311" s="16"/>
      <c r="AN311" s="16"/>
      <c r="AP311" s="3"/>
      <c r="AQ311" s="3"/>
      <c r="AR311" s="6"/>
      <c r="AS311" s="8"/>
      <c r="BE311" s="9"/>
      <c r="BG311" s="16"/>
      <c r="BH311" s="16"/>
      <c r="BJ311" s="3"/>
      <c r="BK311" s="3"/>
      <c r="BL311" s="6"/>
      <c r="BM311" s="8"/>
      <c r="BY311" s="9"/>
      <c r="CA311" s="16"/>
      <c r="CB311" s="16"/>
      <c r="CD311" s="3"/>
      <c r="CE311" s="3"/>
      <c r="CF311" s="6"/>
      <c r="CG311" s="8"/>
      <c r="CS311" s="9"/>
      <c r="CU311" s="16"/>
      <c r="CV311" s="16"/>
      <c r="CX311" s="3"/>
      <c r="CY311" s="3"/>
      <c r="CZ311" s="6"/>
      <c r="DA311" s="8"/>
      <c r="DM311" s="9"/>
      <c r="DO311" s="16"/>
      <c r="DP311" s="16"/>
      <c r="DR311" s="3"/>
      <c r="DS311" s="3"/>
      <c r="DT311" s="6"/>
      <c r="DU311" s="8"/>
      <c r="EG311" s="9"/>
      <c r="EI311" s="16"/>
      <c r="EJ311" s="16"/>
      <c r="EL311" s="3"/>
      <c r="EM311" s="3"/>
      <c r="EN311" s="6"/>
      <c r="EO311" s="8"/>
      <c r="FA311" s="9"/>
      <c r="FC311" s="16"/>
      <c r="FD311" s="16"/>
      <c r="FF311" s="3"/>
      <c r="FG311" s="3"/>
      <c r="FH311" s="6"/>
      <c r="FI311" s="8"/>
      <c r="FU311" s="9"/>
      <c r="FW311" s="16"/>
      <c r="FX311" s="16"/>
      <c r="FZ311" s="3"/>
      <c r="GA311" s="3"/>
      <c r="GB311" s="6"/>
      <c r="GC311" s="8"/>
      <c r="GO311" s="9"/>
      <c r="GQ311" s="16"/>
      <c r="GR311" s="16"/>
      <c r="GT311" s="3"/>
      <c r="GU311" s="3"/>
      <c r="GV311" s="6"/>
      <c r="GW311" s="8"/>
      <c r="HI311" s="9"/>
      <c r="HK311" s="16"/>
      <c r="HL311" s="16"/>
      <c r="HN311" s="3"/>
      <c r="HO311" s="3"/>
      <c r="HP311" s="6"/>
      <c r="HQ311" s="8"/>
      <c r="IC311" s="9"/>
      <c r="IE311" s="16"/>
      <c r="IF311" s="16"/>
      <c r="IH311" s="3"/>
      <c r="II311" s="3"/>
      <c r="IJ311" s="6"/>
      <c r="IK311" s="8"/>
      <c r="IW311" s="9"/>
      <c r="IY311" s="16"/>
      <c r="IZ311" s="16"/>
      <c r="JB311" s="3"/>
      <c r="JC311" s="3"/>
      <c r="JD311" s="6"/>
      <c r="JE311" s="8"/>
      <c r="JQ311" s="9"/>
      <c r="JS311" s="16"/>
      <c r="JT311" s="16"/>
      <c r="JV311" s="3"/>
      <c r="JW311" s="3"/>
      <c r="JX311" s="6"/>
      <c r="JY311" s="8"/>
      <c r="KK311" s="9"/>
      <c r="KM311" s="16"/>
      <c r="KN311" s="16"/>
      <c r="KP311" s="3"/>
      <c r="KQ311" s="3"/>
      <c r="KR311" s="6"/>
      <c r="KS311" s="8"/>
      <c r="LE311" s="9"/>
      <c r="LG311" s="16"/>
      <c r="LH311" s="16"/>
      <c r="LJ311" s="3"/>
      <c r="LK311" s="3"/>
      <c r="LL311" s="6"/>
      <c r="LM311" s="8"/>
      <c r="LY311" s="9"/>
      <c r="MA311" s="16"/>
      <c r="MB311" s="16"/>
      <c r="MD311" s="3"/>
      <c r="ME311" s="3"/>
      <c r="MF311" s="6"/>
      <c r="MG311" s="8"/>
      <c r="MS311" s="9"/>
      <c r="MU311" s="16"/>
      <c r="MV311" s="16"/>
      <c r="MX311" s="3"/>
      <c r="MY311" s="3"/>
      <c r="MZ311" s="6"/>
      <c r="NA311" s="8"/>
      <c r="NM311" s="9"/>
      <c r="NO311" s="16"/>
      <c r="NP311" s="16"/>
      <c r="NR311" s="3"/>
      <c r="NS311" s="3"/>
      <c r="NT311" s="6"/>
      <c r="NU311" s="8"/>
      <c r="OG311" s="9"/>
      <c r="OI311" s="16"/>
      <c r="OJ311" s="16"/>
      <c r="OL311" s="3"/>
      <c r="OM311" s="3"/>
      <c r="ON311" s="6"/>
      <c r="OO311" s="8"/>
      <c r="PA311" s="9"/>
      <c r="PC311" s="16"/>
      <c r="PD311" s="16"/>
    </row>
    <row r="312" spans="1:420" ht="259.2" x14ac:dyDescent="0.3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9" t="s">
        <v>8315</v>
      </c>
      <c r="R312" t="s">
        <v>8316</v>
      </c>
      <c r="S312" s="16">
        <v>41753.515856481477</v>
      </c>
      <c r="T312" s="16">
        <v>41781.921527777777</v>
      </c>
      <c r="V312" s="3"/>
      <c r="W312" s="3"/>
      <c r="X312" s="6"/>
      <c r="Y312" s="8"/>
      <c r="AK312" s="9"/>
      <c r="AM312" s="16"/>
      <c r="AN312" s="16"/>
      <c r="AP312" s="3"/>
      <c r="AQ312" s="3"/>
      <c r="AR312" s="6"/>
      <c r="AS312" s="8"/>
      <c r="BE312" s="9"/>
      <c r="BG312" s="16"/>
      <c r="BH312" s="16"/>
      <c r="BJ312" s="3"/>
      <c r="BK312" s="3"/>
      <c r="BL312" s="6"/>
      <c r="BM312" s="8"/>
      <c r="BY312" s="9"/>
      <c r="CA312" s="16"/>
      <c r="CB312" s="16"/>
      <c r="CD312" s="3"/>
      <c r="CE312" s="3"/>
      <c r="CF312" s="6"/>
      <c r="CG312" s="8"/>
      <c r="CS312" s="9"/>
      <c r="CU312" s="16"/>
      <c r="CV312" s="16"/>
      <c r="CX312" s="3"/>
      <c r="CY312" s="3"/>
      <c r="CZ312" s="6"/>
      <c r="DA312" s="8"/>
      <c r="DM312" s="9"/>
      <c r="DO312" s="16"/>
      <c r="DP312" s="16"/>
      <c r="DR312" s="3"/>
      <c r="DS312" s="3"/>
      <c r="DT312" s="6"/>
      <c r="DU312" s="8"/>
      <c r="EG312" s="9"/>
      <c r="EI312" s="16"/>
      <c r="EJ312" s="16"/>
      <c r="EL312" s="3"/>
      <c r="EM312" s="3"/>
      <c r="EN312" s="6"/>
      <c r="EO312" s="8"/>
      <c r="FA312" s="9"/>
      <c r="FC312" s="16"/>
      <c r="FD312" s="16"/>
      <c r="FF312" s="3"/>
      <c r="FG312" s="3"/>
      <c r="FH312" s="6"/>
      <c r="FI312" s="8"/>
      <c r="FU312" s="9"/>
      <c r="FW312" s="16"/>
      <c r="FX312" s="16"/>
      <c r="FZ312" s="3"/>
      <c r="GA312" s="3"/>
      <c r="GB312" s="6"/>
      <c r="GC312" s="8"/>
      <c r="GO312" s="9"/>
      <c r="GQ312" s="16"/>
      <c r="GR312" s="16"/>
      <c r="GT312" s="3"/>
      <c r="GU312" s="3"/>
      <c r="GV312" s="6"/>
      <c r="GW312" s="8"/>
      <c r="HI312" s="9"/>
      <c r="HK312" s="16"/>
      <c r="HL312" s="16"/>
      <c r="HN312" s="3"/>
      <c r="HO312" s="3"/>
      <c r="HP312" s="6"/>
      <c r="HQ312" s="8"/>
      <c r="IC312" s="9"/>
      <c r="IE312" s="16"/>
      <c r="IF312" s="16"/>
      <c r="IH312" s="3"/>
      <c r="II312" s="3"/>
      <c r="IJ312" s="6"/>
      <c r="IK312" s="8"/>
      <c r="IW312" s="9"/>
      <c r="IY312" s="16"/>
      <c r="IZ312" s="16"/>
      <c r="JB312" s="3"/>
      <c r="JC312" s="3"/>
      <c r="JD312" s="6"/>
      <c r="JE312" s="8"/>
      <c r="JQ312" s="9"/>
      <c r="JS312" s="16"/>
      <c r="JT312" s="16"/>
      <c r="JV312" s="3"/>
      <c r="JW312" s="3"/>
      <c r="JX312" s="6"/>
      <c r="JY312" s="8"/>
      <c r="KK312" s="9"/>
      <c r="KM312" s="16"/>
      <c r="KN312" s="16"/>
      <c r="KP312" s="3"/>
      <c r="KQ312" s="3"/>
      <c r="KR312" s="6"/>
      <c r="KS312" s="8"/>
      <c r="LE312" s="9"/>
      <c r="LG312" s="16"/>
      <c r="LH312" s="16"/>
      <c r="LJ312" s="3"/>
      <c r="LK312" s="3"/>
      <c r="LL312" s="6"/>
      <c r="LM312" s="8"/>
      <c r="LY312" s="9"/>
      <c r="MA312" s="16"/>
      <c r="MB312" s="16"/>
      <c r="MD312" s="3"/>
      <c r="ME312" s="3"/>
      <c r="MF312" s="6"/>
      <c r="MG312" s="8"/>
      <c r="MS312" s="9"/>
      <c r="MU312" s="16"/>
      <c r="MV312" s="16"/>
      <c r="MX312" s="3"/>
      <c r="MY312" s="3"/>
      <c r="MZ312" s="6"/>
      <c r="NA312" s="8"/>
      <c r="NM312" s="9"/>
      <c r="NO312" s="16"/>
      <c r="NP312" s="16"/>
      <c r="NR312" s="3"/>
      <c r="NS312" s="3"/>
      <c r="NT312" s="6"/>
      <c r="NU312" s="8"/>
      <c r="OG312" s="9"/>
      <c r="OI312" s="16"/>
      <c r="OJ312" s="16"/>
      <c r="OL312" s="3"/>
      <c r="OM312" s="3"/>
      <c r="ON312" s="6"/>
      <c r="OO312" s="8"/>
      <c r="PA312" s="9"/>
      <c r="PC312" s="16"/>
      <c r="PD312" s="16"/>
    </row>
    <row r="313" spans="1:420" ht="259.2" x14ac:dyDescent="0.3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9" t="s">
        <v>8315</v>
      </c>
      <c r="R313" t="s">
        <v>8316</v>
      </c>
      <c r="S313" s="16">
        <v>42196.028703703705</v>
      </c>
      <c r="T313" s="16">
        <v>42228</v>
      </c>
      <c r="V313" s="3"/>
      <c r="W313" s="3"/>
      <c r="X313" s="6"/>
      <c r="Y313" s="8"/>
      <c r="AK313" s="9"/>
      <c r="AM313" s="16"/>
      <c r="AN313" s="16"/>
      <c r="AP313" s="3"/>
      <c r="AQ313" s="3"/>
      <c r="AR313" s="6"/>
      <c r="AS313" s="8"/>
      <c r="BE313" s="9"/>
      <c r="BG313" s="16"/>
      <c r="BH313" s="16"/>
      <c r="BJ313" s="3"/>
      <c r="BK313" s="3"/>
      <c r="BL313" s="6"/>
      <c r="BM313" s="8"/>
      <c r="BY313" s="9"/>
      <c r="CA313" s="16"/>
      <c r="CB313" s="16"/>
      <c r="CD313" s="3"/>
      <c r="CE313" s="3"/>
      <c r="CF313" s="6"/>
      <c r="CG313" s="8"/>
      <c r="CS313" s="9"/>
      <c r="CU313" s="16"/>
      <c r="CV313" s="16"/>
      <c r="CX313" s="3"/>
      <c r="CY313" s="3"/>
      <c r="CZ313" s="6"/>
      <c r="DA313" s="8"/>
      <c r="DM313" s="9"/>
      <c r="DO313" s="16"/>
      <c r="DP313" s="16"/>
      <c r="DR313" s="3"/>
      <c r="DS313" s="3"/>
      <c r="DT313" s="6"/>
      <c r="DU313" s="8"/>
      <c r="EG313" s="9"/>
      <c r="EI313" s="16"/>
      <c r="EJ313" s="16"/>
      <c r="EL313" s="3"/>
      <c r="EM313" s="3"/>
      <c r="EN313" s="6"/>
      <c r="EO313" s="8"/>
      <c r="FA313" s="9"/>
      <c r="FC313" s="16"/>
      <c r="FD313" s="16"/>
      <c r="FF313" s="3"/>
      <c r="FG313" s="3"/>
      <c r="FH313" s="6"/>
      <c r="FI313" s="8"/>
      <c r="FU313" s="9"/>
      <c r="FW313" s="16"/>
      <c r="FX313" s="16"/>
      <c r="FZ313" s="3"/>
      <c r="GA313" s="3"/>
      <c r="GB313" s="6"/>
      <c r="GC313" s="8"/>
      <c r="GO313" s="9"/>
      <c r="GQ313" s="16"/>
      <c r="GR313" s="16"/>
      <c r="GT313" s="3"/>
      <c r="GU313" s="3"/>
      <c r="GV313" s="6"/>
      <c r="GW313" s="8"/>
      <c r="HI313" s="9"/>
      <c r="HK313" s="16"/>
      <c r="HL313" s="16"/>
      <c r="HN313" s="3"/>
      <c r="HO313" s="3"/>
      <c r="HP313" s="6"/>
      <c r="HQ313" s="8"/>
      <c r="IC313" s="9"/>
      <c r="IE313" s="16"/>
      <c r="IF313" s="16"/>
      <c r="IH313" s="3"/>
      <c r="II313" s="3"/>
      <c r="IJ313" s="6"/>
      <c r="IK313" s="8"/>
      <c r="IW313" s="9"/>
      <c r="IY313" s="16"/>
      <c r="IZ313" s="16"/>
      <c r="JB313" s="3"/>
      <c r="JC313" s="3"/>
      <c r="JD313" s="6"/>
      <c r="JE313" s="8"/>
      <c r="JQ313" s="9"/>
      <c r="JS313" s="16"/>
      <c r="JT313" s="16"/>
      <c r="JV313" s="3"/>
      <c r="JW313" s="3"/>
      <c r="JX313" s="6"/>
      <c r="JY313" s="8"/>
      <c r="KK313" s="9"/>
      <c r="KM313" s="16"/>
      <c r="KN313" s="16"/>
      <c r="KP313" s="3"/>
      <c r="KQ313" s="3"/>
      <c r="KR313" s="6"/>
      <c r="KS313" s="8"/>
      <c r="LE313" s="9"/>
      <c r="LG313" s="16"/>
      <c r="LH313" s="16"/>
      <c r="LJ313" s="3"/>
      <c r="LK313" s="3"/>
      <c r="LL313" s="6"/>
      <c r="LM313" s="8"/>
      <c r="LY313" s="9"/>
      <c r="MA313" s="16"/>
      <c r="MB313" s="16"/>
      <c r="MD313" s="3"/>
      <c r="ME313" s="3"/>
      <c r="MF313" s="6"/>
      <c r="MG313" s="8"/>
      <c r="MS313" s="9"/>
      <c r="MU313" s="16"/>
      <c r="MV313" s="16"/>
      <c r="MX313" s="3"/>
      <c r="MY313" s="3"/>
      <c r="MZ313" s="6"/>
      <c r="NA313" s="8"/>
      <c r="NM313" s="9"/>
      <c r="NO313" s="16"/>
      <c r="NP313" s="16"/>
      <c r="NR313" s="3"/>
      <c r="NS313" s="3"/>
      <c r="NT313" s="6"/>
      <c r="NU313" s="8"/>
      <c r="OG313" s="9"/>
      <c r="OI313" s="16"/>
      <c r="OJ313" s="16"/>
      <c r="OL313" s="3"/>
      <c r="OM313" s="3"/>
      <c r="ON313" s="6"/>
      <c r="OO313" s="8"/>
      <c r="PA313" s="9"/>
      <c r="PC313" s="16"/>
      <c r="PD313" s="16"/>
    </row>
    <row r="314" spans="1:420" ht="216" x14ac:dyDescent="0.3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9" t="s">
        <v>8315</v>
      </c>
      <c r="R314" t="s">
        <v>8316</v>
      </c>
      <c r="S314" s="16">
        <v>42016.050451388888</v>
      </c>
      <c r="T314" s="16">
        <v>42046.708333333328</v>
      </c>
      <c r="V314" s="3"/>
      <c r="W314" s="3"/>
      <c r="X314" s="6"/>
      <c r="Y314" s="8"/>
      <c r="AK314" s="9"/>
      <c r="AM314" s="16"/>
      <c r="AN314" s="16"/>
      <c r="AP314" s="3"/>
      <c r="AQ314" s="3"/>
      <c r="AR314" s="6"/>
      <c r="AS314" s="8"/>
      <c r="BE314" s="9"/>
      <c r="BG314" s="16"/>
      <c r="BH314" s="16"/>
      <c r="BJ314" s="3"/>
      <c r="BK314" s="3"/>
      <c r="BL314" s="6"/>
      <c r="BM314" s="8"/>
      <c r="BY314" s="9"/>
      <c r="CA314" s="16"/>
      <c r="CB314" s="16"/>
      <c r="CD314" s="3"/>
      <c r="CE314" s="3"/>
      <c r="CF314" s="6"/>
      <c r="CG314" s="8"/>
      <c r="CS314" s="9"/>
      <c r="CU314" s="16"/>
      <c r="CV314" s="16"/>
      <c r="CX314" s="3"/>
      <c r="CY314" s="3"/>
      <c r="CZ314" s="6"/>
      <c r="DA314" s="8"/>
      <c r="DM314" s="9"/>
      <c r="DO314" s="16"/>
      <c r="DP314" s="16"/>
      <c r="DR314" s="3"/>
      <c r="DS314" s="3"/>
      <c r="DT314" s="6"/>
      <c r="DU314" s="8"/>
      <c r="EG314" s="9"/>
      <c r="EI314" s="16"/>
      <c r="EJ314" s="16"/>
      <c r="EL314" s="3"/>
      <c r="EM314" s="3"/>
      <c r="EN314" s="6"/>
      <c r="EO314" s="8"/>
      <c r="FA314" s="9"/>
      <c r="FC314" s="16"/>
      <c r="FD314" s="16"/>
      <c r="FF314" s="3"/>
      <c r="FG314" s="3"/>
      <c r="FH314" s="6"/>
      <c r="FI314" s="8"/>
      <c r="FU314" s="9"/>
      <c r="FW314" s="16"/>
      <c r="FX314" s="16"/>
      <c r="FZ314" s="3"/>
      <c r="GA314" s="3"/>
      <c r="GB314" s="6"/>
      <c r="GC314" s="8"/>
      <c r="GO314" s="9"/>
      <c r="GQ314" s="16"/>
      <c r="GR314" s="16"/>
      <c r="GT314" s="3"/>
      <c r="GU314" s="3"/>
      <c r="GV314" s="6"/>
      <c r="GW314" s="8"/>
      <c r="HI314" s="9"/>
      <c r="HK314" s="16"/>
      <c r="HL314" s="16"/>
      <c r="HN314" s="3"/>
      <c r="HO314" s="3"/>
      <c r="HP314" s="6"/>
      <c r="HQ314" s="8"/>
      <c r="IC314" s="9"/>
      <c r="IE314" s="16"/>
      <c r="IF314" s="16"/>
      <c r="IH314" s="3"/>
      <c r="II314" s="3"/>
      <c r="IJ314" s="6"/>
      <c r="IK314" s="8"/>
      <c r="IW314" s="9"/>
      <c r="IY314" s="16"/>
      <c r="IZ314" s="16"/>
      <c r="JB314" s="3"/>
      <c r="JC314" s="3"/>
      <c r="JD314" s="6"/>
      <c r="JE314" s="8"/>
      <c r="JQ314" s="9"/>
      <c r="JS314" s="16"/>
      <c r="JT314" s="16"/>
      <c r="JV314" s="3"/>
      <c r="JW314" s="3"/>
      <c r="JX314" s="6"/>
      <c r="JY314" s="8"/>
      <c r="KK314" s="9"/>
      <c r="KM314" s="16"/>
      <c r="KN314" s="16"/>
      <c r="KP314" s="3"/>
      <c r="KQ314" s="3"/>
      <c r="KR314" s="6"/>
      <c r="KS314" s="8"/>
      <c r="LE314" s="9"/>
      <c r="LG314" s="16"/>
      <c r="LH314" s="16"/>
      <c r="LJ314" s="3"/>
      <c r="LK314" s="3"/>
      <c r="LL314" s="6"/>
      <c r="LM314" s="8"/>
      <c r="LY314" s="9"/>
      <c r="MA314" s="16"/>
      <c r="MB314" s="16"/>
      <c r="MD314" s="3"/>
      <c r="ME314" s="3"/>
      <c r="MF314" s="6"/>
      <c r="MG314" s="8"/>
      <c r="MS314" s="9"/>
      <c r="MU314" s="16"/>
      <c r="MV314" s="16"/>
      <c r="MX314" s="3"/>
      <c r="MY314" s="3"/>
      <c r="MZ314" s="6"/>
      <c r="NA314" s="8"/>
      <c r="NM314" s="9"/>
      <c r="NO314" s="16"/>
      <c r="NP314" s="16"/>
      <c r="NR314" s="3"/>
      <c r="NS314" s="3"/>
      <c r="NT314" s="6"/>
      <c r="NU314" s="8"/>
      <c r="OG314" s="9"/>
      <c r="OI314" s="16"/>
      <c r="OJ314" s="16"/>
      <c r="OL314" s="3"/>
      <c r="OM314" s="3"/>
      <c r="ON314" s="6"/>
      <c r="OO314" s="8"/>
      <c r="PA314" s="9"/>
      <c r="PC314" s="16"/>
      <c r="PD314" s="16"/>
    </row>
    <row r="315" spans="1:420" ht="273.60000000000002" x14ac:dyDescent="0.3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9" t="s">
        <v>8315</v>
      </c>
      <c r="R315" t="s">
        <v>8316</v>
      </c>
      <c r="S315" s="16">
        <v>41730.276747685188</v>
      </c>
      <c r="T315" s="16">
        <v>41764.276747685188</v>
      </c>
      <c r="V315" s="3"/>
      <c r="W315" s="3"/>
      <c r="X315" s="6"/>
      <c r="Y315" s="8"/>
      <c r="AK315" s="9"/>
      <c r="AM315" s="16"/>
      <c r="AN315" s="16"/>
      <c r="AP315" s="3"/>
      <c r="AQ315" s="3"/>
      <c r="AR315" s="6"/>
      <c r="AS315" s="8"/>
      <c r="BE315" s="9"/>
      <c r="BG315" s="16"/>
      <c r="BH315" s="16"/>
      <c r="BJ315" s="3"/>
      <c r="BK315" s="3"/>
      <c r="BL315" s="6"/>
      <c r="BM315" s="8"/>
      <c r="BY315" s="9"/>
      <c r="CA315" s="16"/>
      <c r="CB315" s="16"/>
      <c r="CD315" s="3"/>
      <c r="CE315" s="3"/>
      <c r="CF315" s="6"/>
      <c r="CG315" s="8"/>
      <c r="CS315" s="9"/>
      <c r="CU315" s="16"/>
      <c r="CV315" s="16"/>
      <c r="CX315" s="3"/>
      <c r="CY315" s="3"/>
      <c r="CZ315" s="6"/>
      <c r="DA315" s="8"/>
      <c r="DM315" s="9"/>
      <c r="DO315" s="16"/>
      <c r="DP315" s="16"/>
      <c r="DR315" s="3"/>
      <c r="DS315" s="3"/>
      <c r="DT315" s="6"/>
      <c r="DU315" s="8"/>
      <c r="EG315" s="9"/>
      <c r="EI315" s="16"/>
      <c r="EJ315" s="16"/>
      <c r="EL315" s="3"/>
      <c r="EM315" s="3"/>
      <c r="EN315" s="6"/>
      <c r="EO315" s="8"/>
      <c r="FA315" s="9"/>
      <c r="FC315" s="16"/>
      <c r="FD315" s="16"/>
      <c r="FF315" s="3"/>
      <c r="FG315" s="3"/>
      <c r="FH315" s="6"/>
      <c r="FI315" s="8"/>
      <c r="FU315" s="9"/>
      <c r="FW315" s="16"/>
      <c r="FX315" s="16"/>
      <c r="FZ315" s="3"/>
      <c r="GA315" s="3"/>
      <c r="GB315" s="6"/>
      <c r="GC315" s="8"/>
      <c r="GO315" s="9"/>
      <c r="GQ315" s="16"/>
      <c r="GR315" s="16"/>
      <c r="GT315" s="3"/>
      <c r="GU315" s="3"/>
      <c r="GV315" s="6"/>
      <c r="GW315" s="8"/>
      <c r="HI315" s="9"/>
      <c r="HK315" s="16"/>
      <c r="HL315" s="16"/>
      <c r="HN315" s="3"/>
      <c r="HO315" s="3"/>
      <c r="HP315" s="6"/>
      <c r="HQ315" s="8"/>
      <c r="IC315" s="9"/>
      <c r="IE315" s="16"/>
      <c r="IF315" s="16"/>
      <c r="IH315" s="3"/>
      <c r="II315" s="3"/>
      <c r="IJ315" s="6"/>
      <c r="IK315" s="8"/>
      <c r="IW315" s="9"/>
      <c r="IY315" s="16"/>
      <c r="IZ315" s="16"/>
      <c r="JB315" s="3"/>
      <c r="JC315" s="3"/>
      <c r="JD315" s="6"/>
      <c r="JE315" s="8"/>
      <c r="JQ315" s="9"/>
      <c r="JS315" s="16"/>
      <c r="JT315" s="16"/>
      <c r="JV315" s="3"/>
      <c r="JW315" s="3"/>
      <c r="JX315" s="6"/>
      <c r="JY315" s="8"/>
      <c r="KK315" s="9"/>
      <c r="KM315" s="16"/>
      <c r="KN315" s="16"/>
      <c r="KP315" s="3"/>
      <c r="KQ315" s="3"/>
      <c r="KR315" s="6"/>
      <c r="KS315" s="8"/>
      <c r="LE315" s="9"/>
      <c r="LG315" s="16"/>
      <c r="LH315" s="16"/>
      <c r="LJ315" s="3"/>
      <c r="LK315" s="3"/>
      <c r="LL315" s="6"/>
      <c r="LM315" s="8"/>
      <c r="LY315" s="9"/>
      <c r="MA315" s="16"/>
      <c r="MB315" s="16"/>
      <c r="MD315" s="3"/>
      <c r="ME315" s="3"/>
      <c r="MF315" s="6"/>
      <c r="MG315" s="8"/>
      <c r="MS315" s="9"/>
      <c r="MU315" s="16"/>
      <c r="MV315" s="16"/>
      <c r="MX315" s="3"/>
      <c r="MY315" s="3"/>
      <c r="MZ315" s="6"/>
      <c r="NA315" s="8"/>
      <c r="NM315" s="9"/>
      <c r="NO315" s="16"/>
      <c r="NP315" s="16"/>
      <c r="NR315" s="3"/>
      <c r="NS315" s="3"/>
      <c r="NT315" s="6"/>
      <c r="NU315" s="8"/>
      <c r="OG315" s="9"/>
      <c r="OI315" s="16"/>
      <c r="OJ315" s="16"/>
      <c r="OL315" s="3"/>
      <c r="OM315" s="3"/>
      <c r="ON315" s="6"/>
      <c r="OO315" s="8"/>
      <c r="PA315" s="9"/>
      <c r="PC315" s="16"/>
      <c r="PD315" s="16"/>
    </row>
    <row r="316" spans="1:420" ht="259.2" x14ac:dyDescent="0.3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9" t="s">
        <v>8315</v>
      </c>
      <c r="R316" t="s">
        <v>8316</v>
      </c>
      <c r="S316" s="16">
        <v>42203.680300925931</v>
      </c>
      <c r="T316" s="16">
        <v>42221.774999999994</v>
      </c>
      <c r="V316" s="3"/>
      <c r="W316" s="3"/>
      <c r="X316" s="6"/>
      <c r="Y316" s="8"/>
      <c r="AK316" s="9"/>
      <c r="AM316" s="16"/>
      <c r="AN316" s="16"/>
      <c r="AP316" s="3"/>
      <c r="AQ316" s="3"/>
      <c r="AR316" s="6"/>
      <c r="AS316" s="8"/>
      <c r="BE316" s="9"/>
      <c r="BG316" s="16"/>
      <c r="BH316" s="16"/>
      <c r="BJ316" s="3"/>
      <c r="BK316" s="3"/>
      <c r="BL316" s="6"/>
      <c r="BM316" s="8"/>
      <c r="BY316" s="9"/>
      <c r="CA316" s="16"/>
      <c r="CB316" s="16"/>
      <c r="CD316" s="3"/>
      <c r="CE316" s="3"/>
      <c r="CF316" s="6"/>
      <c r="CG316" s="8"/>
      <c r="CS316" s="9"/>
      <c r="CU316" s="16"/>
      <c r="CV316" s="16"/>
      <c r="CX316" s="3"/>
      <c r="CY316" s="3"/>
      <c r="CZ316" s="6"/>
      <c r="DA316" s="8"/>
      <c r="DM316" s="9"/>
      <c r="DO316" s="16"/>
      <c r="DP316" s="16"/>
      <c r="DR316" s="3"/>
      <c r="DS316" s="3"/>
      <c r="DT316" s="6"/>
      <c r="DU316" s="8"/>
      <c r="EG316" s="9"/>
      <c r="EI316" s="16"/>
      <c r="EJ316" s="16"/>
      <c r="EL316" s="3"/>
      <c r="EM316" s="3"/>
      <c r="EN316" s="6"/>
      <c r="EO316" s="8"/>
      <c r="FA316" s="9"/>
      <c r="FC316" s="16"/>
      <c r="FD316" s="16"/>
      <c r="FF316" s="3"/>
      <c r="FG316" s="3"/>
      <c r="FH316" s="6"/>
      <c r="FI316" s="8"/>
      <c r="FU316" s="9"/>
      <c r="FW316" s="16"/>
      <c r="FX316" s="16"/>
      <c r="FZ316" s="3"/>
      <c r="GA316" s="3"/>
      <c r="GB316" s="6"/>
      <c r="GC316" s="8"/>
      <c r="GO316" s="9"/>
      <c r="GQ316" s="16"/>
      <c r="GR316" s="16"/>
      <c r="GT316" s="3"/>
      <c r="GU316" s="3"/>
      <c r="GV316" s="6"/>
      <c r="GW316" s="8"/>
      <c r="HI316" s="9"/>
      <c r="HK316" s="16"/>
      <c r="HL316" s="16"/>
      <c r="HN316" s="3"/>
      <c r="HO316" s="3"/>
      <c r="HP316" s="6"/>
      <c r="HQ316" s="8"/>
      <c r="IC316" s="9"/>
      <c r="IE316" s="16"/>
      <c r="IF316" s="16"/>
      <c r="IH316" s="3"/>
      <c r="II316" s="3"/>
      <c r="IJ316" s="6"/>
      <c r="IK316" s="8"/>
      <c r="IW316" s="9"/>
      <c r="IY316" s="16"/>
      <c r="IZ316" s="16"/>
      <c r="JB316" s="3"/>
      <c r="JC316" s="3"/>
      <c r="JD316" s="6"/>
      <c r="JE316" s="8"/>
      <c r="JQ316" s="9"/>
      <c r="JS316" s="16"/>
      <c r="JT316" s="16"/>
      <c r="JV316" s="3"/>
      <c r="JW316" s="3"/>
      <c r="JX316" s="6"/>
      <c r="JY316" s="8"/>
      <c r="KK316" s="9"/>
      <c r="KM316" s="16"/>
      <c r="KN316" s="16"/>
      <c r="KP316" s="3"/>
      <c r="KQ316" s="3"/>
      <c r="KR316" s="6"/>
      <c r="KS316" s="8"/>
      <c r="LE316" s="9"/>
      <c r="LG316" s="16"/>
      <c r="LH316" s="16"/>
      <c r="LJ316" s="3"/>
      <c r="LK316" s="3"/>
      <c r="LL316" s="6"/>
      <c r="LM316" s="8"/>
      <c r="LY316" s="9"/>
      <c r="MA316" s="16"/>
      <c r="MB316" s="16"/>
      <c r="MD316" s="3"/>
      <c r="ME316" s="3"/>
      <c r="MF316" s="6"/>
      <c r="MG316" s="8"/>
      <c r="MS316" s="9"/>
      <c r="MU316" s="16"/>
      <c r="MV316" s="16"/>
      <c r="MX316" s="3"/>
      <c r="MY316" s="3"/>
      <c r="MZ316" s="6"/>
      <c r="NA316" s="8"/>
      <c r="NM316" s="9"/>
      <c r="NO316" s="16"/>
      <c r="NP316" s="16"/>
      <c r="NR316" s="3"/>
      <c r="NS316" s="3"/>
      <c r="NT316" s="6"/>
      <c r="NU316" s="8"/>
      <c r="OG316" s="9"/>
      <c r="OI316" s="16"/>
      <c r="OJ316" s="16"/>
      <c r="OL316" s="3"/>
      <c r="OM316" s="3"/>
      <c r="ON316" s="6"/>
      <c r="OO316" s="8"/>
      <c r="PA316" s="9"/>
      <c r="PC316" s="16"/>
      <c r="PD316" s="16"/>
    </row>
    <row r="317" spans="1:420" ht="244.8" x14ac:dyDescent="0.3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9" t="s">
        <v>8315</v>
      </c>
      <c r="R317" t="s">
        <v>8316</v>
      </c>
      <c r="S317" s="16">
        <v>41974.743148148147</v>
      </c>
      <c r="T317" s="16">
        <v>42004.743148148147</v>
      </c>
      <c r="V317" s="3"/>
      <c r="W317" s="3"/>
      <c r="X317" s="6"/>
      <c r="Y317" s="8"/>
      <c r="AK317" s="9"/>
      <c r="AM317" s="16"/>
      <c r="AN317" s="16"/>
      <c r="AP317" s="3"/>
      <c r="AQ317" s="3"/>
      <c r="AR317" s="6"/>
      <c r="AS317" s="8"/>
      <c r="BE317" s="9"/>
      <c r="BG317" s="16"/>
      <c r="BH317" s="16"/>
      <c r="BJ317" s="3"/>
      <c r="BK317" s="3"/>
      <c r="BL317" s="6"/>
      <c r="BM317" s="8"/>
      <c r="BY317" s="9"/>
      <c r="CA317" s="16"/>
      <c r="CB317" s="16"/>
      <c r="CD317" s="3"/>
      <c r="CE317" s="3"/>
      <c r="CF317" s="6"/>
      <c r="CG317" s="8"/>
      <c r="CS317" s="9"/>
      <c r="CU317" s="16"/>
      <c r="CV317" s="16"/>
      <c r="CX317" s="3"/>
      <c r="CY317" s="3"/>
      <c r="CZ317" s="6"/>
      <c r="DA317" s="8"/>
      <c r="DM317" s="9"/>
      <c r="DO317" s="16"/>
      <c r="DP317" s="16"/>
      <c r="DR317" s="3"/>
      <c r="DS317" s="3"/>
      <c r="DT317" s="6"/>
      <c r="DU317" s="8"/>
      <c r="EG317" s="9"/>
      <c r="EI317" s="16"/>
      <c r="EJ317" s="16"/>
      <c r="EL317" s="3"/>
      <c r="EM317" s="3"/>
      <c r="EN317" s="6"/>
      <c r="EO317" s="8"/>
      <c r="FA317" s="9"/>
      <c r="FC317" s="16"/>
      <c r="FD317" s="16"/>
      <c r="FF317" s="3"/>
      <c r="FG317" s="3"/>
      <c r="FH317" s="6"/>
      <c r="FI317" s="8"/>
      <c r="FU317" s="9"/>
      <c r="FW317" s="16"/>
      <c r="FX317" s="16"/>
      <c r="FZ317" s="3"/>
      <c r="GA317" s="3"/>
      <c r="GB317" s="6"/>
      <c r="GC317" s="8"/>
      <c r="GO317" s="9"/>
      <c r="GQ317" s="16"/>
      <c r="GR317" s="16"/>
      <c r="GT317" s="3"/>
      <c r="GU317" s="3"/>
      <c r="GV317" s="6"/>
      <c r="GW317" s="8"/>
      <c r="HI317" s="9"/>
      <c r="HK317" s="16"/>
      <c r="HL317" s="16"/>
      <c r="HN317" s="3"/>
      <c r="HO317" s="3"/>
      <c r="HP317" s="6"/>
      <c r="HQ317" s="8"/>
      <c r="IC317" s="9"/>
      <c r="IE317" s="16"/>
      <c r="IF317" s="16"/>
      <c r="IH317" s="3"/>
      <c r="II317" s="3"/>
      <c r="IJ317" s="6"/>
      <c r="IK317" s="8"/>
      <c r="IW317" s="9"/>
      <c r="IY317" s="16"/>
      <c r="IZ317" s="16"/>
      <c r="JB317" s="3"/>
      <c r="JC317" s="3"/>
      <c r="JD317" s="6"/>
      <c r="JE317" s="8"/>
      <c r="JQ317" s="9"/>
      <c r="JS317" s="16"/>
      <c r="JT317" s="16"/>
      <c r="JV317" s="3"/>
      <c r="JW317" s="3"/>
      <c r="JX317" s="6"/>
      <c r="JY317" s="8"/>
      <c r="KK317" s="9"/>
      <c r="KM317" s="16"/>
      <c r="KN317" s="16"/>
      <c r="KP317" s="3"/>
      <c r="KQ317" s="3"/>
      <c r="KR317" s="6"/>
      <c r="KS317" s="8"/>
      <c r="LE317" s="9"/>
      <c r="LG317" s="16"/>
      <c r="LH317" s="16"/>
      <c r="LJ317" s="3"/>
      <c r="LK317" s="3"/>
      <c r="LL317" s="6"/>
      <c r="LM317" s="8"/>
      <c r="LY317" s="9"/>
      <c r="MA317" s="16"/>
      <c r="MB317" s="16"/>
      <c r="MD317" s="3"/>
      <c r="ME317" s="3"/>
      <c r="MF317" s="6"/>
      <c r="MG317" s="8"/>
      <c r="MS317" s="9"/>
      <c r="MU317" s="16"/>
      <c r="MV317" s="16"/>
      <c r="MX317" s="3"/>
      <c r="MY317" s="3"/>
      <c r="MZ317" s="6"/>
      <c r="NA317" s="8"/>
      <c r="NM317" s="9"/>
      <c r="NO317" s="16"/>
      <c r="NP317" s="16"/>
      <c r="NR317" s="3"/>
      <c r="NS317" s="3"/>
      <c r="NT317" s="6"/>
      <c r="NU317" s="8"/>
      <c r="OG317" s="9"/>
      <c r="OI317" s="16"/>
      <c r="OJ317" s="16"/>
      <c r="OL317" s="3"/>
      <c r="OM317" s="3"/>
      <c r="ON317" s="6"/>
      <c r="OO317" s="8"/>
      <c r="PA317" s="9"/>
      <c r="PC317" s="16"/>
      <c r="PD317" s="16"/>
    </row>
    <row r="318" spans="1:420" ht="259.2" x14ac:dyDescent="0.3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9" t="s">
        <v>8315</v>
      </c>
      <c r="R318" t="s">
        <v>8316</v>
      </c>
      <c r="S318" s="16">
        <v>41869.740671296298</v>
      </c>
      <c r="T318" s="16">
        <v>41899.740671296298</v>
      </c>
      <c r="V318" s="3"/>
      <c r="W318" s="3"/>
      <c r="X318" s="6"/>
      <c r="Y318" s="8"/>
      <c r="AK318" s="9"/>
      <c r="AM318" s="16"/>
      <c r="AN318" s="16"/>
      <c r="AP318" s="3"/>
      <c r="AQ318" s="3"/>
      <c r="AR318" s="6"/>
      <c r="AS318" s="8"/>
      <c r="BE318" s="9"/>
      <c r="BG318" s="16"/>
      <c r="BH318" s="16"/>
      <c r="BJ318" s="3"/>
      <c r="BK318" s="3"/>
      <c r="BL318" s="6"/>
      <c r="BM318" s="8"/>
      <c r="BY318" s="9"/>
      <c r="CA318" s="16"/>
      <c r="CB318" s="16"/>
      <c r="CD318" s="3"/>
      <c r="CE318" s="3"/>
      <c r="CF318" s="6"/>
      <c r="CG318" s="8"/>
      <c r="CS318" s="9"/>
      <c r="CU318" s="16"/>
      <c r="CV318" s="16"/>
      <c r="CX318" s="3"/>
      <c r="CY318" s="3"/>
      <c r="CZ318" s="6"/>
      <c r="DA318" s="8"/>
      <c r="DM318" s="9"/>
      <c r="DO318" s="16"/>
      <c r="DP318" s="16"/>
      <c r="DR318" s="3"/>
      <c r="DS318" s="3"/>
      <c r="DT318" s="6"/>
      <c r="DU318" s="8"/>
      <c r="EG318" s="9"/>
      <c r="EI318" s="16"/>
      <c r="EJ318" s="16"/>
      <c r="EL318" s="3"/>
      <c r="EM318" s="3"/>
      <c r="EN318" s="6"/>
      <c r="EO318" s="8"/>
      <c r="FA318" s="9"/>
      <c r="FC318" s="16"/>
      <c r="FD318" s="16"/>
      <c r="FF318" s="3"/>
      <c r="FG318" s="3"/>
      <c r="FH318" s="6"/>
      <c r="FI318" s="8"/>
      <c r="FU318" s="9"/>
      <c r="FW318" s="16"/>
      <c r="FX318" s="16"/>
      <c r="FZ318" s="3"/>
      <c r="GA318" s="3"/>
      <c r="GB318" s="6"/>
      <c r="GC318" s="8"/>
      <c r="GO318" s="9"/>
      <c r="GQ318" s="16"/>
      <c r="GR318" s="16"/>
      <c r="GT318" s="3"/>
      <c r="GU318" s="3"/>
      <c r="GV318" s="6"/>
      <c r="GW318" s="8"/>
      <c r="HI318" s="9"/>
      <c r="HK318" s="16"/>
      <c r="HL318" s="16"/>
      <c r="HN318" s="3"/>
      <c r="HO318" s="3"/>
      <c r="HP318" s="6"/>
      <c r="HQ318" s="8"/>
      <c r="IC318" s="9"/>
      <c r="IE318" s="16"/>
      <c r="IF318" s="16"/>
      <c r="IH318" s="3"/>
      <c r="II318" s="3"/>
      <c r="IJ318" s="6"/>
      <c r="IK318" s="8"/>
      <c r="IW318" s="9"/>
      <c r="IY318" s="16"/>
      <c r="IZ318" s="16"/>
      <c r="JB318" s="3"/>
      <c r="JC318" s="3"/>
      <c r="JD318" s="6"/>
      <c r="JE318" s="8"/>
      <c r="JQ318" s="9"/>
      <c r="JS318" s="16"/>
      <c r="JT318" s="16"/>
      <c r="JV318" s="3"/>
      <c r="JW318" s="3"/>
      <c r="JX318" s="6"/>
      <c r="JY318" s="8"/>
      <c r="KK318" s="9"/>
      <c r="KM318" s="16"/>
      <c r="KN318" s="16"/>
      <c r="KP318" s="3"/>
      <c r="KQ318" s="3"/>
      <c r="KR318" s="6"/>
      <c r="KS318" s="8"/>
      <c r="LE318" s="9"/>
      <c r="LG318" s="16"/>
      <c r="LH318" s="16"/>
      <c r="LJ318" s="3"/>
      <c r="LK318" s="3"/>
      <c r="LL318" s="6"/>
      <c r="LM318" s="8"/>
      <c r="LY318" s="9"/>
      <c r="MA318" s="16"/>
      <c r="MB318" s="16"/>
      <c r="MD318" s="3"/>
      <c r="ME318" s="3"/>
      <c r="MF318" s="6"/>
      <c r="MG318" s="8"/>
      <c r="MS318" s="9"/>
      <c r="MU318" s="16"/>
      <c r="MV318" s="16"/>
      <c r="MX318" s="3"/>
      <c r="MY318" s="3"/>
      <c r="MZ318" s="6"/>
      <c r="NA318" s="8"/>
      <c r="NM318" s="9"/>
      <c r="NO318" s="16"/>
      <c r="NP318" s="16"/>
      <c r="NR318" s="3"/>
      <c r="NS318" s="3"/>
      <c r="NT318" s="6"/>
      <c r="NU318" s="8"/>
      <c r="OG318" s="9"/>
      <c r="OI318" s="16"/>
      <c r="OJ318" s="16"/>
      <c r="OL318" s="3"/>
      <c r="OM318" s="3"/>
      <c r="ON318" s="6"/>
      <c r="OO318" s="8"/>
      <c r="PA318" s="9"/>
      <c r="PC318" s="16"/>
      <c r="PD318" s="16"/>
    </row>
    <row r="319" spans="1:420" ht="244.8" x14ac:dyDescent="0.3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9" t="s">
        <v>8315</v>
      </c>
      <c r="R319" t="s">
        <v>8316</v>
      </c>
      <c r="S319" s="16">
        <v>41982.688611111109</v>
      </c>
      <c r="T319" s="16">
        <v>42012.688611111109</v>
      </c>
      <c r="V319" s="3"/>
      <c r="W319" s="3"/>
      <c r="X319" s="6"/>
      <c r="Y319" s="8"/>
      <c r="AK319" s="9"/>
      <c r="AM319" s="16"/>
      <c r="AN319" s="16"/>
      <c r="AP319" s="3"/>
      <c r="AQ319" s="3"/>
      <c r="AR319" s="6"/>
      <c r="AS319" s="8"/>
      <c r="BE319" s="9"/>
      <c r="BG319" s="16"/>
      <c r="BH319" s="16"/>
      <c r="BJ319" s="3"/>
      <c r="BK319" s="3"/>
      <c r="BL319" s="6"/>
      <c r="BM319" s="8"/>
      <c r="BY319" s="9"/>
      <c r="CA319" s="16"/>
      <c r="CB319" s="16"/>
      <c r="CD319" s="3"/>
      <c r="CE319" s="3"/>
      <c r="CF319" s="6"/>
      <c r="CG319" s="8"/>
      <c r="CS319" s="9"/>
      <c r="CU319" s="16"/>
      <c r="CV319" s="16"/>
      <c r="CX319" s="3"/>
      <c r="CY319" s="3"/>
      <c r="CZ319" s="6"/>
      <c r="DA319" s="8"/>
      <c r="DM319" s="9"/>
      <c r="DO319" s="16"/>
      <c r="DP319" s="16"/>
      <c r="DR319" s="3"/>
      <c r="DS319" s="3"/>
      <c r="DT319" s="6"/>
      <c r="DU319" s="8"/>
      <c r="EG319" s="9"/>
      <c r="EI319" s="16"/>
      <c r="EJ319" s="16"/>
      <c r="EL319" s="3"/>
      <c r="EM319" s="3"/>
      <c r="EN319" s="6"/>
      <c r="EO319" s="8"/>
      <c r="FA319" s="9"/>
      <c r="FC319" s="16"/>
      <c r="FD319" s="16"/>
      <c r="FF319" s="3"/>
      <c r="FG319" s="3"/>
      <c r="FH319" s="6"/>
      <c r="FI319" s="8"/>
      <c r="FU319" s="9"/>
      <c r="FW319" s="16"/>
      <c r="FX319" s="16"/>
      <c r="FZ319" s="3"/>
      <c r="GA319" s="3"/>
      <c r="GB319" s="6"/>
      <c r="GC319" s="8"/>
      <c r="GO319" s="9"/>
      <c r="GQ319" s="16"/>
      <c r="GR319" s="16"/>
      <c r="GT319" s="3"/>
      <c r="GU319" s="3"/>
      <c r="GV319" s="6"/>
      <c r="GW319" s="8"/>
      <c r="HI319" s="9"/>
      <c r="HK319" s="16"/>
      <c r="HL319" s="16"/>
      <c r="HN319" s="3"/>
      <c r="HO319" s="3"/>
      <c r="HP319" s="6"/>
      <c r="HQ319" s="8"/>
      <c r="IC319" s="9"/>
      <c r="IE319" s="16"/>
      <c r="IF319" s="16"/>
      <c r="IH319" s="3"/>
      <c r="II319" s="3"/>
      <c r="IJ319" s="6"/>
      <c r="IK319" s="8"/>
      <c r="IW319" s="9"/>
      <c r="IY319" s="16"/>
      <c r="IZ319" s="16"/>
      <c r="JB319" s="3"/>
      <c r="JC319" s="3"/>
      <c r="JD319" s="6"/>
      <c r="JE319" s="8"/>
      <c r="JQ319" s="9"/>
      <c r="JS319" s="16"/>
      <c r="JT319" s="16"/>
      <c r="JV319" s="3"/>
      <c r="JW319" s="3"/>
      <c r="JX319" s="6"/>
      <c r="JY319" s="8"/>
      <c r="KK319" s="9"/>
      <c r="KM319" s="16"/>
      <c r="KN319" s="16"/>
      <c r="KP319" s="3"/>
      <c r="KQ319" s="3"/>
      <c r="KR319" s="6"/>
      <c r="KS319" s="8"/>
      <c r="LE319" s="9"/>
      <c r="LG319" s="16"/>
      <c r="LH319" s="16"/>
      <c r="LJ319" s="3"/>
      <c r="LK319" s="3"/>
      <c r="LL319" s="6"/>
      <c r="LM319" s="8"/>
      <c r="LY319" s="9"/>
      <c r="MA319" s="16"/>
      <c r="MB319" s="16"/>
      <c r="MD319" s="3"/>
      <c r="ME319" s="3"/>
      <c r="MF319" s="6"/>
      <c r="MG319" s="8"/>
      <c r="MS319" s="9"/>
      <c r="MU319" s="16"/>
      <c r="MV319" s="16"/>
      <c r="MX319" s="3"/>
      <c r="MY319" s="3"/>
      <c r="MZ319" s="6"/>
      <c r="NA319" s="8"/>
      <c r="NM319" s="9"/>
      <c r="NO319" s="16"/>
      <c r="NP319" s="16"/>
      <c r="NR319" s="3"/>
      <c r="NS319" s="3"/>
      <c r="NT319" s="6"/>
      <c r="NU319" s="8"/>
      <c r="OG319" s="9"/>
      <c r="OI319" s="16"/>
      <c r="OJ319" s="16"/>
      <c r="OL319" s="3"/>
      <c r="OM319" s="3"/>
      <c r="ON319" s="6"/>
      <c r="OO319" s="8"/>
      <c r="PA319" s="9"/>
      <c r="PC319" s="16"/>
      <c r="PD319" s="16"/>
    </row>
    <row r="320" spans="1:420" ht="216" x14ac:dyDescent="0.3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9" t="s">
        <v>8315</v>
      </c>
      <c r="R320" t="s">
        <v>8316</v>
      </c>
      <c r="S320" s="16">
        <v>41976.331979166673</v>
      </c>
      <c r="T320" s="16">
        <v>42004.291666666672</v>
      </c>
      <c r="V320" s="3"/>
      <c r="W320" s="3"/>
      <c r="X320" s="6"/>
      <c r="Y320" s="8"/>
      <c r="AK320" s="9"/>
      <c r="AM320" s="16"/>
      <c r="AN320" s="16"/>
      <c r="AP320" s="3"/>
      <c r="AQ320" s="3"/>
      <c r="AR320" s="6"/>
      <c r="AS320" s="8"/>
      <c r="BE320" s="9"/>
      <c r="BG320" s="16"/>
      <c r="BH320" s="16"/>
      <c r="BJ320" s="3"/>
      <c r="BK320" s="3"/>
      <c r="BL320" s="6"/>
      <c r="BM320" s="8"/>
      <c r="BY320" s="9"/>
      <c r="CA320" s="16"/>
      <c r="CB320" s="16"/>
      <c r="CD320" s="3"/>
      <c r="CE320" s="3"/>
      <c r="CF320" s="6"/>
      <c r="CG320" s="8"/>
      <c r="CS320" s="9"/>
      <c r="CU320" s="16"/>
      <c r="CV320" s="16"/>
      <c r="CX320" s="3"/>
      <c r="CY320" s="3"/>
      <c r="CZ320" s="6"/>
      <c r="DA320" s="8"/>
      <c r="DM320" s="9"/>
      <c r="DO320" s="16"/>
      <c r="DP320" s="16"/>
      <c r="DR320" s="3"/>
      <c r="DS320" s="3"/>
      <c r="DT320" s="6"/>
      <c r="DU320" s="8"/>
      <c r="EG320" s="9"/>
      <c r="EI320" s="16"/>
      <c r="EJ320" s="16"/>
      <c r="EL320" s="3"/>
      <c r="EM320" s="3"/>
      <c r="EN320" s="6"/>
      <c r="EO320" s="8"/>
      <c r="FA320" s="9"/>
      <c r="FC320" s="16"/>
      <c r="FD320" s="16"/>
      <c r="FF320" s="3"/>
      <c r="FG320" s="3"/>
      <c r="FH320" s="6"/>
      <c r="FI320" s="8"/>
      <c r="FU320" s="9"/>
      <c r="FW320" s="16"/>
      <c r="FX320" s="16"/>
      <c r="FZ320" s="3"/>
      <c r="GA320" s="3"/>
      <c r="GB320" s="6"/>
      <c r="GC320" s="8"/>
      <c r="GO320" s="9"/>
      <c r="GQ320" s="16"/>
      <c r="GR320" s="16"/>
      <c r="GT320" s="3"/>
      <c r="GU320" s="3"/>
      <c r="GV320" s="6"/>
      <c r="GW320" s="8"/>
      <c r="HI320" s="9"/>
      <c r="HK320" s="16"/>
      <c r="HL320" s="16"/>
      <c r="HN320" s="3"/>
      <c r="HO320" s="3"/>
      <c r="HP320" s="6"/>
      <c r="HQ320" s="8"/>
      <c r="IC320" s="9"/>
      <c r="IE320" s="16"/>
      <c r="IF320" s="16"/>
      <c r="IH320" s="3"/>
      <c r="II320" s="3"/>
      <c r="IJ320" s="6"/>
      <c r="IK320" s="8"/>
      <c r="IW320" s="9"/>
      <c r="IY320" s="16"/>
      <c r="IZ320" s="16"/>
      <c r="JB320" s="3"/>
      <c r="JC320" s="3"/>
      <c r="JD320" s="6"/>
      <c r="JE320" s="8"/>
      <c r="JQ320" s="9"/>
      <c r="JS320" s="16"/>
      <c r="JT320" s="16"/>
      <c r="JV320" s="3"/>
      <c r="JW320" s="3"/>
      <c r="JX320" s="6"/>
      <c r="JY320" s="8"/>
      <c r="KK320" s="9"/>
      <c r="KM320" s="16"/>
      <c r="KN320" s="16"/>
      <c r="KP320" s="3"/>
      <c r="KQ320" s="3"/>
      <c r="KR320" s="6"/>
      <c r="KS320" s="8"/>
      <c r="LE320" s="9"/>
      <c r="LG320" s="16"/>
      <c r="LH320" s="16"/>
      <c r="LJ320" s="3"/>
      <c r="LK320" s="3"/>
      <c r="LL320" s="6"/>
      <c r="LM320" s="8"/>
      <c r="LY320" s="9"/>
      <c r="MA320" s="16"/>
      <c r="MB320" s="16"/>
      <c r="MD320" s="3"/>
      <c r="ME320" s="3"/>
      <c r="MF320" s="6"/>
      <c r="MG320" s="8"/>
      <c r="MS320" s="9"/>
      <c r="MU320" s="16"/>
      <c r="MV320" s="16"/>
      <c r="MX320" s="3"/>
      <c r="MY320" s="3"/>
      <c r="MZ320" s="6"/>
      <c r="NA320" s="8"/>
      <c r="NM320" s="9"/>
      <c r="NO320" s="16"/>
      <c r="NP320" s="16"/>
      <c r="NR320" s="3"/>
      <c r="NS320" s="3"/>
      <c r="NT320" s="6"/>
      <c r="NU320" s="8"/>
      <c r="OG320" s="9"/>
      <c r="OI320" s="16"/>
      <c r="OJ320" s="16"/>
      <c r="OL320" s="3"/>
      <c r="OM320" s="3"/>
      <c r="ON320" s="6"/>
      <c r="OO320" s="8"/>
      <c r="PA320" s="9"/>
      <c r="PC320" s="16"/>
      <c r="PD320" s="16"/>
    </row>
    <row r="321" spans="1:420" ht="230.4" x14ac:dyDescent="0.3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9" t="s">
        <v>8315</v>
      </c>
      <c r="R321" t="s">
        <v>8316</v>
      </c>
      <c r="S321" s="16">
        <v>41926.942685185182</v>
      </c>
      <c r="T321" s="16">
        <v>41956.984351851846</v>
      </c>
      <c r="V321" s="3"/>
      <c r="W321" s="3"/>
      <c r="X321" s="6"/>
      <c r="Y321" s="8"/>
      <c r="AK321" s="9"/>
      <c r="AM321" s="16"/>
      <c r="AN321" s="16"/>
      <c r="AP321" s="3"/>
      <c r="AQ321" s="3"/>
      <c r="AR321" s="6"/>
      <c r="AS321" s="8"/>
      <c r="BE321" s="9"/>
      <c r="BG321" s="16"/>
      <c r="BH321" s="16"/>
      <c r="BJ321" s="3"/>
      <c r="BK321" s="3"/>
      <c r="BL321" s="6"/>
      <c r="BM321" s="8"/>
      <c r="BY321" s="9"/>
      <c r="CA321" s="16"/>
      <c r="CB321" s="16"/>
      <c r="CD321" s="3"/>
      <c r="CE321" s="3"/>
      <c r="CF321" s="6"/>
      <c r="CG321" s="8"/>
      <c r="CS321" s="9"/>
      <c r="CU321" s="16"/>
      <c r="CV321" s="16"/>
      <c r="CX321" s="3"/>
      <c r="CY321" s="3"/>
      <c r="CZ321" s="6"/>
      <c r="DA321" s="8"/>
      <c r="DM321" s="9"/>
      <c r="DO321" s="16"/>
      <c r="DP321" s="16"/>
      <c r="DR321" s="3"/>
      <c r="DS321" s="3"/>
      <c r="DT321" s="6"/>
      <c r="DU321" s="8"/>
      <c r="EG321" s="9"/>
      <c r="EI321" s="16"/>
      <c r="EJ321" s="16"/>
      <c r="EL321" s="3"/>
      <c r="EM321" s="3"/>
      <c r="EN321" s="6"/>
      <c r="EO321" s="8"/>
      <c r="FA321" s="9"/>
      <c r="FC321" s="16"/>
      <c r="FD321" s="16"/>
      <c r="FF321" s="3"/>
      <c r="FG321" s="3"/>
      <c r="FH321" s="6"/>
      <c r="FI321" s="8"/>
      <c r="FU321" s="9"/>
      <c r="FW321" s="16"/>
      <c r="FX321" s="16"/>
      <c r="FZ321" s="3"/>
      <c r="GA321" s="3"/>
      <c r="GB321" s="6"/>
      <c r="GC321" s="8"/>
      <c r="GO321" s="9"/>
      <c r="GQ321" s="16"/>
      <c r="GR321" s="16"/>
      <c r="GT321" s="3"/>
      <c r="GU321" s="3"/>
      <c r="GV321" s="6"/>
      <c r="GW321" s="8"/>
      <c r="HI321" s="9"/>
      <c r="HK321" s="16"/>
      <c r="HL321" s="16"/>
      <c r="HN321" s="3"/>
      <c r="HO321" s="3"/>
      <c r="HP321" s="6"/>
      <c r="HQ321" s="8"/>
      <c r="IC321" s="9"/>
      <c r="IE321" s="16"/>
      <c r="IF321" s="16"/>
      <c r="IH321" s="3"/>
      <c r="II321" s="3"/>
      <c r="IJ321" s="6"/>
      <c r="IK321" s="8"/>
      <c r="IW321" s="9"/>
      <c r="IY321" s="16"/>
      <c r="IZ321" s="16"/>
      <c r="JB321" s="3"/>
      <c r="JC321" s="3"/>
      <c r="JD321" s="6"/>
      <c r="JE321" s="8"/>
      <c r="JQ321" s="9"/>
      <c r="JS321" s="16"/>
      <c r="JT321" s="16"/>
      <c r="JV321" s="3"/>
      <c r="JW321" s="3"/>
      <c r="JX321" s="6"/>
      <c r="JY321" s="8"/>
      <c r="KK321" s="9"/>
      <c r="KM321" s="16"/>
      <c r="KN321" s="16"/>
      <c r="KP321" s="3"/>
      <c r="KQ321" s="3"/>
      <c r="KR321" s="6"/>
      <c r="KS321" s="8"/>
      <c r="LE321" s="9"/>
      <c r="LG321" s="16"/>
      <c r="LH321" s="16"/>
      <c r="LJ321" s="3"/>
      <c r="LK321" s="3"/>
      <c r="LL321" s="6"/>
      <c r="LM321" s="8"/>
      <c r="LY321" s="9"/>
      <c r="MA321" s="16"/>
      <c r="MB321" s="16"/>
      <c r="MD321" s="3"/>
      <c r="ME321" s="3"/>
      <c r="MF321" s="6"/>
      <c r="MG321" s="8"/>
      <c r="MS321" s="9"/>
      <c r="MU321" s="16"/>
      <c r="MV321" s="16"/>
      <c r="MX321" s="3"/>
      <c r="MY321" s="3"/>
      <c r="MZ321" s="6"/>
      <c r="NA321" s="8"/>
      <c r="NM321" s="9"/>
      <c r="NO321" s="16"/>
      <c r="NP321" s="16"/>
      <c r="NR321" s="3"/>
      <c r="NS321" s="3"/>
      <c r="NT321" s="6"/>
      <c r="NU321" s="8"/>
      <c r="OG321" s="9"/>
      <c r="OI321" s="16"/>
      <c r="OJ321" s="16"/>
      <c r="OL321" s="3"/>
      <c r="OM321" s="3"/>
      <c r="ON321" s="6"/>
      <c r="OO321" s="8"/>
      <c r="PA321" s="9"/>
      <c r="PC321" s="16"/>
      <c r="PD321" s="16"/>
    </row>
    <row r="322" spans="1:420" ht="273.60000000000002" x14ac:dyDescent="0.3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9" t="s">
        <v>8315</v>
      </c>
      <c r="R322" t="s">
        <v>8316</v>
      </c>
      <c r="S322" s="16">
        <v>42561.783877314811</v>
      </c>
      <c r="T322" s="16">
        <v>42593.165972222225</v>
      </c>
      <c r="V322" s="3"/>
      <c r="W322" s="3"/>
      <c r="X322" s="6"/>
      <c r="Y322" s="8"/>
      <c r="AK322" s="9"/>
      <c r="AM322" s="16"/>
      <c r="AN322" s="16"/>
      <c r="AP322" s="3"/>
      <c r="AQ322" s="3"/>
      <c r="AR322" s="6"/>
      <c r="AS322" s="8"/>
      <c r="BE322" s="9"/>
      <c r="BG322" s="16"/>
      <c r="BH322" s="16"/>
      <c r="BJ322" s="3"/>
      <c r="BK322" s="3"/>
      <c r="BL322" s="6"/>
      <c r="BM322" s="8"/>
      <c r="BY322" s="9"/>
      <c r="CA322" s="16"/>
      <c r="CB322" s="16"/>
      <c r="CD322" s="3"/>
      <c r="CE322" s="3"/>
      <c r="CF322" s="6"/>
      <c r="CG322" s="8"/>
      <c r="CS322" s="9"/>
      <c r="CU322" s="16"/>
      <c r="CV322" s="16"/>
      <c r="CX322" s="3"/>
      <c r="CY322" s="3"/>
      <c r="CZ322" s="6"/>
      <c r="DA322" s="8"/>
      <c r="DM322" s="9"/>
      <c r="DO322" s="16"/>
      <c r="DP322" s="16"/>
      <c r="DR322" s="3"/>
      <c r="DS322" s="3"/>
      <c r="DT322" s="6"/>
      <c r="DU322" s="8"/>
      <c r="EG322" s="9"/>
      <c r="EI322" s="16"/>
      <c r="EJ322" s="16"/>
      <c r="EL322" s="3"/>
      <c r="EM322" s="3"/>
      <c r="EN322" s="6"/>
      <c r="EO322" s="8"/>
      <c r="FA322" s="9"/>
      <c r="FC322" s="16"/>
      <c r="FD322" s="16"/>
      <c r="FF322" s="3"/>
      <c r="FG322" s="3"/>
      <c r="FH322" s="6"/>
      <c r="FI322" s="8"/>
      <c r="FU322" s="9"/>
      <c r="FW322" s="16"/>
      <c r="FX322" s="16"/>
      <c r="FZ322" s="3"/>
      <c r="GA322" s="3"/>
      <c r="GB322" s="6"/>
      <c r="GC322" s="8"/>
      <c r="GO322" s="9"/>
      <c r="GQ322" s="16"/>
      <c r="GR322" s="16"/>
      <c r="GT322" s="3"/>
      <c r="GU322" s="3"/>
      <c r="GV322" s="6"/>
      <c r="GW322" s="8"/>
      <c r="HI322" s="9"/>
      <c r="HK322" s="16"/>
      <c r="HL322" s="16"/>
      <c r="HN322" s="3"/>
      <c r="HO322" s="3"/>
      <c r="HP322" s="6"/>
      <c r="HQ322" s="8"/>
      <c r="IC322" s="9"/>
      <c r="IE322" s="16"/>
      <c r="IF322" s="16"/>
      <c r="IH322" s="3"/>
      <c r="II322" s="3"/>
      <c r="IJ322" s="6"/>
      <c r="IK322" s="8"/>
      <c r="IW322" s="9"/>
      <c r="IY322" s="16"/>
      <c r="IZ322" s="16"/>
      <c r="JB322" s="3"/>
      <c r="JC322" s="3"/>
      <c r="JD322" s="6"/>
      <c r="JE322" s="8"/>
      <c r="JQ322" s="9"/>
      <c r="JS322" s="16"/>
      <c r="JT322" s="16"/>
      <c r="JV322" s="3"/>
      <c r="JW322" s="3"/>
      <c r="JX322" s="6"/>
      <c r="JY322" s="8"/>
      <c r="KK322" s="9"/>
      <c r="KM322" s="16"/>
      <c r="KN322" s="16"/>
      <c r="KP322" s="3"/>
      <c r="KQ322" s="3"/>
      <c r="KR322" s="6"/>
      <c r="KS322" s="8"/>
      <c r="LE322" s="9"/>
      <c r="LG322" s="16"/>
      <c r="LH322" s="16"/>
      <c r="LJ322" s="3"/>
      <c r="LK322" s="3"/>
      <c r="LL322" s="6"/>
      <c r="LM322" s="8"/>
      <c r="LY322" s="9"/>
      <c r="MA322" s="16"/>
      <c r="MB322" s="16"/>
      <c r="MD322" s="3"/>
      <c r="ME322" s="3"/>
      <c r="MF322" s="6"/>
      <c r="MG322" s="8"/>
      <c r="MS322" s="9"/>
      <c r="MU322" s="16"/>
      <c r="MV322" s="16"/>
      <c r="MX322" s="3"/>
      <c r="MY322" s="3"/>
      <c r="MZ322" s="6"/>
      <c r="NA322" s="8"/>
      <c r="NM322" s="9"/>
      <c r="NO322" s="16"/>
      <c r="NP322" s="16"/>
      <c r="NR322" s="3"/>
      <c r="NS322" s="3"/>
      <c r="NT322" s="6"/>
      <c r="NU322" s="8"/>
      <c r="OG322" s="9"/>
      <c r="OI322" s="16"/>
      <c r="OJ322" s="16"/>
      <c r="OL322" s="3"/>
      <c r="OM322" s="3"/>
      <c r="ON322" s="6"/>
      <c r="OO322" s="8"/>
      <c r="PA322" s="9"/>
      <c r="PC322" s="16"/>
      <c r="PD322" s="16"/>
    </row>
    <row r="323" spans="1:420" ht="230.4" x14ac:dyDescent="0.3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9" t="s">
        <v>8315</v>
      </c>
      <c r="R323" t="s">
        <v>8316</v>
      </c>
      <c r="S323" s="16">
        <v>42649.54923611111</v>
      </c>
      <c r="T323" s="16">
        <v>42709.590902777782</v>
      </c>
      <c r="V323" s="3"/>
      <c r="W323" s="3"/>
      <c r="X323" s="6"/>
      <c r="Y323" s="8"/>
      <c r="AK323" s="9"/>
      <c r="AM323" s="16"/>
      <c r="AN323" s="16"/>
      <c r="AP323" s="3"/>
      <c r="AQ323" s="3"/>
      <c r="AR323" s="6"/>
      <c r="AS323" s="8"/>
      <c r="BE323" s="9"/>
      <c r="BG323" s="16"/>
      <c r="BH323" s="16"/>
      <c r="BJ323" s="3"/>
      <c r="BK323" s="3"/>
      <c r="BL323" s="6"/>
      <c r="BM323" s="8"/>
      <c r="BY323" s="9"/>
      <c r="CA323" s="16"/>
      <c r="CB323" s="16"/>
      <c r="CD323" s="3"/>
      <c r="CE323" s="3"/>
      <c r="CF323" s="6"/>
      <c r="CG323" s="8"/>
      <c r="CS323" s="9"/>
      <c r="CU323" s="16"/>
      <c r="CV323" s="16"/>
      <c r="CX323" s="3"/>
      <c r="CY323" s="3"/>
      <c r="CZ323" s="6"/>
      <c r="DA323" s="8"/>
      <c r="DM323" s="9"/>
      <c r="DO323" s="16"/>
      <c r="DP323" s="16"/>
      <c r="DR323" s="3"/>
      <c r="DS323" s="3"/>
      <c r="DT323" s="6"/>
      <c r="DU323" s="8"/>
      <c r="EG323" s="9"/>
      <c r="EI323" s="16"/>
      <c r="EJ323" s="16"/>
      <c r="EL323" s="3"/>
      <c r="EM323" s="3"/>
      <c r="EN323" s="6"/>
      <c r="EO323" s="8"/>
      <c r="FA323" s="9"/>
      <c r="FC323" s="16"/>
      <c r="FD323" s="16"/>
      <c r="FF323" s="3"/>
      <c r="FG323" s="3"/>
      <c r="FH323" s="6"/>
      <c r="FI323" s="8"/>
      <c r="FU323" s="9"/>
      <c r="FW323" s="16"/>
      <c r="FX323" s="16"/>
      <c r="FZ323" s="3"/>
      <c r="GA323" s="3"/>
      <c r="GB323" s="6"/>
      <c r="GC323" s="8"/>
      <c r="GO323" s="9"/>
      <c r="GQ323" s="16"/>
      <c r="GR323" s="16"/>
      <c r="GT323" s="3"/>
      <c r="GU323" s="3"/>
      <c r="GV323" s="6"/>
      <c r="GW323" s="8"/>
      <c r="HI323" s="9"/>
      <c r="HK323" s="16"/>
      <c r="HL323" s="16"/>
      <c r="HN323" s="3"/>
      <c r="HO323" s="3"/>
      <c r="HP323" s="6"/>
      <c r="HQ323" s="8"/>
      <c r="IC323" s="9"/>
      <c r="IE323" s="16"/>
      <c r="IF323" s="16"/>
      <c r="IH323" s="3"/>
      <c r="II323" s="3"/>
      <c r="IJ323" s="6"/>
      <c r="IK323" s="8"/>
      <c r="IW323" s="9"/>
      <c r="IY323" s="16"/>
      <c r="IZ323" s="16"/>
      <c r="JB323" s="3"/>
      <c r="JC323" s="3"/>
      <c r="JD323" s="6"/>
      <c r="JE323" s="8"/>
      <c r="JQ323" s="9"/>
      <c r="JS323" s="16"/>
      <c r="JT323" s="16"/>
      <c r="JV323" s="3"/>
      <c r="JW323" s="3"/>
      <c r="JX323" s="6"/>
      <c r="JY323" s="8"/>
      <c r="KK323" s="9"/>
      <c r="KM323" s="16"/>
      <c r="KN323" s="16"/>
      <c r="KP323" s="3"/>
      <c r="KQ323" s="3"/>
      <c r="KR323" s="6"/>
      <c r="KS323" s="8"/>
      <c r="LE323" s="9"/>
      <c r="LG323" s="16"/>
      <c r="LH323" s="16"/>
      <c r="LJ323" s="3"/>
      <c r="LK323" s="3"/>
      <c r="LL323" s="6"/>
      <c r="LM323" s="8"/>
      <c r="LY323" s="9"/>
      <c r="MA323" s="16"/>
      <c r="MB323" s="16"/>
      <c r="MD323" s="3"/>
      <c r="ME323" s="3"/>
      <c r="MF323" s="6"/>
      <c r="MG323" s="8"/>
      <c r="MS323" s="9"/>
      <c r="MU323" s="16"/>
      <c r="MV323" s="16"/>
      <c r="MX323" s="3"/>
      <c r="MY323" s="3"/>
      <c r="MZ323" s="6"/>
      <c r="NA323" s="8"/>
      <c r="NM323" s="9"/>
      <c r="NO323" s="16"/>
      <c r="NP323" s="16"/>
      <c r="NR323" s="3"/>
      <c r="NS323" s="3"/>
      <c r="NT323" s="6"/>
      <c r="NU323" s="8"/>
      <c r="OG323" s="9"/>
      <c r="OI323" s="16"/>
      <c r="OJ323" s="16"/>
      <c r="OL323" s="3"/>
      <c r="OM323" s="3"/>
      <c r="ON323" s="6"/>
      <c r="OO323" s="8"/>
      <c r="PA323" s="9"/>
      <c r="PC323" s="16"/>
      <c r="PD323" s="16"/>
    </row>
    <row r="324" spans="1:420" ht="216" x14ac:dyDescent="0.3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9" t="s">
        <v>8315</v>
      </c>
      <c r="R324" t="s">
        <v>8316</v>
      </c>
      <c r="S324" s="16">
        <v>42093.786840277782</v>
      </c>
      <c r="T324" s="16">
        <v>42120.26944444445</v>
      </c>
      <c r="V324" s="3"/>
      <c r="W324" s="3"/>
      <c r="X324" s="6"/>
      <c r="Y324" s="8"/>
      <c r="AK324" s="9"/>
      <c r="AM324" s="16"/>
      <c r="AN324" s="16"/>
      <c r="AP324" s="3"/>
      <c r="AQ324" s="3"/>
      <c r="AR324" s="6"/>
      <c r="AS324" s="8"/>
      <c r="BE324" s="9"/>
      <c r="BG324" s="16"/>
      <c r="BH324" s="16"/>
      <c r="BJ324" s="3"/>
      <c r="BK324" s="3"/>
      <c r="BL324" s="6"/>
      <c r="BM324" s="8"/>
      <c r="BY324" s="9"/>
      <c r="CA324" s="16"/>
      <c r="CB324" s="16"/>
      <c r="CD324" s="3"/>
      <c r="CE324" s="3"/>
      <c r="CF324" s="6"/>
      <c r="CG324" s="8"/>
      <c r="CS324" s="9"/>
      <c r="CU324" s="16"/>
      <c r="CV324" s="16"/>
      <c r="CX324" s="3"/>
      <c r="CY324" s="3"/>
      <c r="CZ324" s="6"/>
      <c r="DA324" s="8"/>
      <c r="DM324" s="9"/>
      <c r="DO324" s="16"/>
      <c r="DP324" s="16"/>
      <c r="DR324" s="3"/>
      <c r="DS324" s="3"/>
      <c r="DT324" s="6"/>
      <c r="DU324" s="8"/>
      <c r="EG324" s="9"/>
      <c r="EI324" s="16"/>
      <c r="EJ324" s="16"/>
      <c r="EL324" s="3"/>
      <c r="EM324" s="3"/>
      <c r="EN324" s="6"/>
      <c r="EO324" s="8"/>
      <c r="FA324" s="9"/>
      <c r="FC324" s="16"/>
      <c r="FD324" s="16"/>
      <c r="FF324" s="3"/>
      <c r="FG324" s="3"/>
      <c r="FH324" s="6"/>
      <c r="FI324" s="8"/>
      <c r="FU324" s="9"/>
      <c r="FW324" s="16"/>
      <c r="FX324" s="16"/>
      <c r="FZ324" s="3"/>
      <c r="GA324" s="3"/>
      <c r="GB324" s="6"/>
      <c r="GC324" s="8"/>
      <c r="GO324" s="9"/>
      <c r="GQ324" s="16"/>
      <c r="GR324" s="16"/>
      <c r="GT324" s="3"/>
      <c r="GU324" s="3"/>
      <c r="GV324" s="6"/>
      <c r="GW324" s="8"/>
      <c r="HI324" s="9"/>
      <c r="HK324" s="16"/>
      <c r="HL324" s="16"/>
      <c r="HN324" s="3"/>
      <c r="HO324" s="3"/>
      <c r="HP324" s="6"/>
      <c r="HQ324" s="8"/>
      <c r="IC324" s="9"/>
      <c r="IE324" s="16"/>
      <c r="IF324" s="16"/>
      <c r="IH324" s="3"/>
      <c r="II324" s="3"/>
      <c r="IJ324" s="6"/>
      <c r="IK324" s="8"/>
      <c r="IW324" s="9"/>
      <c r="IY324" s="16"/>
      <c r="IZ324" s="16"/>
      <c r="JB324" s="3"/>
      <c r="JC324" s="3"/>
      <c r="JD324" s="6"/>
      <c r="JE324" s="8"/>
      <c r="JQ324" s="9"/>
      <c r="JS324" s="16"/>
      <c r="JT324" s="16"/>
      <c r="JV324" s="3"/>
      <c r="JW324" s="3"/>
      <c r="JX324" s="6"/>
      <c r="JY324" s="8"/>
      <c r="KK324" s="9"/>
      <c r="KM324" s="16"/>
      <c r="KN324" s="16"/>
      <c r="KP324" s="3"/>
      <c r="KQ324" s="3"/>
      <c r="KR324" s="6"/>
      <c r="KS324" s="8"/>
      <c r="LE324" s="9"/>
      <c r="LG324" s="16"/>
      <c r="LH324" s="16"/>
      <c r="LJ324" s="3"/>
      <c r="LK324" s="3"/>
      <c r="LL324" s="6"/>
      <c r="LM324" s="8"/>
      <c r="LY324" s="9"/>
      <c r="MA324" s="16"/>
      <c r="MB324" s="16"/>
      <c r="MD324" s="3"/>
      <c r="ME324" s="3"/>
      <c r="MF324" s="6"/>
      <c r="MG324" s="8"/>
      <c r="MS324" s="9"/>
      <c r="MU324" s="16"/>
      <c r="MV324" s="16"/>
      <c r="MX324" s="3"/>
      <c r="MY324" s="3"/>
      <c r="MZ324" s="6"/>
      <c r="NA324" s="8"/>
      <c r="NM324" s="9"/>
      <c r="NO324" s="16"/>
      <c r="NP324" s="16"/>
      <c r="NR324" s="3"/>
      <c r="NS324" s="3"/>
      <c r="NT324" s="6"/>
      <c r="NU324" s="8"/>
      <c r="OG324" s="9"/>
      <c r="OI324" s="16"/>
      <c r="OJ324" s="16"/>
      <c r="OL324" s="3"/>
      <c r="OM324" s="3"/>
      <c r="ON324" s="6"/>
      <c r="OO324" s="8"/>
      <c r="PA324" s="9"/>
      <c r="PC324" s="16"/>
      <c r="PD324" s="16"/>
    </row>
    <row r="325" spans="1:420" ht="230.4" x14ac:dyDescent="0.3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9" t="s">
        <v>8315</v>
      </c>
      <c r="R325" t="s">
        <v>8316</v>
      </c>
      <c r="S325" s="16">
        <v>42026.176180555558</v>
      </c>
      <c r="T325" s="16">
        <v>42064.207638888889</v>
      </c>
      <c r="V325" s="3"/>
      <c r="W325" s="3"/>
      <c r="X325" s="6"/>
      <c r="Y325" s="8"/>
      <c r="AK325" s="9"/>
      <c r="AM325" s="16"/>
      <c r="AN325" s="16"/>
      <c r="AP325" s="3"/>
      <c r="AQ325" s="3"/>
      <c r="AR325" s="6"/>
      <c r="AS325" s="8"/>
      <c r="BE325" s="9"/>
      <c r="BG325" s="16"/>
      <c r="BH325" s="16"/>
      <c r="BJ325" s="3"/>
      <c r="BK325" s="3"/>
      <c r="BL325" s="6"/>
      <c r="BM325" s="8"/>
      <c r="BY325" s="9"/>
      <c r="CA325" s="16"/>
      <c r="CB325" s="16"/>
      <c r="CD325" s="3"/>
      <c r="CE325" s="3"/>
      <c r="CF325" s="6"/>
      <c r="CG325" s="8"/>
      <c r="CS325" s="9"/>
      <c r="CU325" s="16"/>
      <c r="CV325" s="16"/>
      <c r="CX325" s="3"/>
      <c r="CY325" s="3"/>
      <c r="CZ325" s="6"/>
      <c r="DA325" s="8"/>
      <c r="DM325" s="9"/>
      <c r="DO325" s="16"/>
      <c r="DP325" s="16"/>
      <c r="DR325" s="3"/>
      <c r="DS325" s="3"/>
      <c r="DT325" s="6"/>
      <c r="DU325" s="8"/>
      <c r="EG325" s="9"/>
      <c r="EI325" s="16"/>
      <c r="EJ325" s="16"/>
      <c r="EL325" s="3"/>
      <c r="EM325" s="3"/>
      <c r="EN325" s="6"/>
      <c r="EO325" s="8"/>
      <c r="FA325" s="9"/>
      <c r="FC325" s="16"/>
      <c r="FD325" s="16"/>
      <c r="FF325" s="3"/>
      <c r="FG325" s="3"/>
      <c r="FH325" s="6"/>
      <c r="FI325" s="8"/>
      <c r="FU325" s="9"/>
      <c r="FW325" s="16"/>
      <c r="FX325" s="16"/>
      <c r="FZ325" s="3"/>
      <c r="GA325" s="3"/>
      <c r="GB325" s="6"/>
      <c r="GC325" s="8"/>
      <c r="GO325" s="9"/>
      <c r="GQ325" s="16"/>
      <c r="GR325" s="16"/>
      <c r="GT325" s="3"/>
      <c r="GU325" s="3"/>
      <c r="GV325" s="6"/>
      <c r="GW325" s="8"/>
      <c r="HI325" s="9"/>
      <c r="HK325" s="16"/>
      <c r="HL325" s="16"/>
      <c r="HN325" s="3"/>
      <c r="HO325" s="3"/>
      <c r="HP325" s="6"/>
      <c r="HQ325" s="8"/>
      <c r="IC325" s="9"/>
      <c r="IE325" s="16"/>
      <c r="IF325" s="16"/>
      <c r="IH325" s="3"/>
      <c r="II325" s="3"/>
      <c r="IJ325" s="6"/>
      <c r="IK325" s="8"/>
      <c r="IW325" s="9"/>
      <c r="IY325" s="16"/>
      <c r="IZ325" s="16"/>
      <c r="JB325" s="3"/>
      <c r="JC325" s="3"/>
      <c r="JD325" s="6"/>
      <c r="JE325" s="8"/>
      <c r="JQ325" s="9"/>
      <c r="JS325" s="16"/>
      <c r="JT325" s="16"/>
      <c r="JV325" s="3"/>
      <c r="JW325" s="3"/>
      <c r="JX325" s="6"/>
      <c r="JY325" s="8"/>
      <c r="KK325" s="9"/>
      <c r="KM325" s="16"/>
      <c r="KN325" s="16"/>
      <c r="KP325" s="3"/>
      <c r="KQ325" s="3"/>
      <c r="KR325" s="6"/>
      <c r="KS325" s="8"/>
      <c r="LE325" s="9"/>
      <c r="LG325" s="16"/>
      <c r="LH325" s="16"/>
      <c r="LJ325" s="3"/>
      <c r="LK325" s="3"/>
      <c r="LL325" s="6"/>
      <c r="LM325" s="8"/>
      <c r="LY325" s="9"/>
      <c r="MA325" s="16"/>
      <c r="MB325" s="16"/>
      <c r="MD325" s="3"/>
      <c r="ME325" s="3"/>
      <c r="MF325" s="6"/>
      <c r="MG325" s="8"/>
      <c r="MS325" s="9"/>
      <c r="MU325" s="16"/>
      <c r="MV325" s="16"/>
      <c r="MX325" s="3"/>
      <c r="MY325" s="3"/>
      <c r="MZ325" s="6"/>
      <c r="NA325" s="8"/>
      <c r="NM325" s="9"/>
      <c r="NO325" s="16"/>
      <c r="NP325" s="16"/>
      <c r="NR325" s="3"/>
      <c r="NS325" s="3"/>
      <c r="NT325" s="6"/>
      <c r="NU325" s="8"/>
      <c r="OG325" s="9"/>
      <c r="OI325" s="16"/>
      <c r="OJ325" s="16"/>
      <c r="OL325" s="3"/>
      <c r="OM325" s="3"/>
      <c r="ON325" s="6"/>
      <c r="OO325" s="8"/>
      <c r="PA325" s="9"/>
      <c r="PC325" s="16"/>
      <c r="PD325" s="16"/>
    </row>
    <row r="326" spans="1:420" ht="216" x14ac:dyDescent="0.3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9" t="s">
        <v>8315</v>
      </c>
      <c r="R326" t="s">
        <v>8316</v>
      </c>
      <c r="S326" s="16">
        <v>42451.095856481479</v>
      </c>
      <c r="T326" s="16">
        <v>42465.095856481479</v>
      </c>
      <c r="V326" s="3"/>
      <c r="W326" s="3"/>
      <c r="X326" s="6"/>
      <c r="Y326" s="8"/>
      <c r="AK326" s="9"/>
      <c r="AM326" s="16"/>
      <c r="AN326" s="16"/>
      <c r="AP326" s="3"/>
      <c r="AQ326" s="3"/>
      <c r="AR326" s="6"/>
      <c r="AS326" s="8"/>
      <c r="BE326" s="9"/>
      <c r="BG326" s="16"/>
      <c r="BH326" s="16"/>
      <c r="BJ326" s="3"/>
      <c r="BK326" s="3"/>
      <c r="BL326" s="6"/>
      <c r="BM326" s="8"/>
      <c r="BY326" s="9"/>
      <c r="CA326" s="16"/>
      <c r="CB326" s="16"/>
      <c r="CD326" s="3"/>
      <c r="CE326" s="3"/>
      <c r="CF326" s="6"/>
      <c r="CG326" s="8"/>
      <c r="CS326" s="9"/>
      <c r="CU326" s="16"/>
      <c r="CV326" s="16"/>
      <c r="CX326" s="3"/>
      <c r="CY326" s="3"/>
      <c r="CZ326" s="6"/>
      <c r="DA326" s="8"/>
      <c r="DM326" s="9"/>
      <c r="DO326" s="16"/>
      <c r="DP326" s="16"/>
      <c r="DR326" s="3"/>
      <c r="DS326" s="3"/>
      <c r="DT326" s="6"/>
      <c r="DU326" s="8"/>
      <c r="EG326" s="9"/>
      <c r="EI326" s="16"/>
      <c r="EJ326" s="16"/>
      <c r="EL326" s="3"/>
      <c r="EM326" s="3"/>
      <c r="EN326" s="6"/>
      <c r="EO326" s="8"/>
      <c r="FA326" s="9"/>
      <c r="FC326" s="16"/>
      <c r="FD326" s="16"/>
      <c r="FF326" s="3"/>
      <c r="FG326" s="3"/>
      <c r="FH326" s="6"/>
      <c r="FI326" s="8"/>
      <c r="FU326" s="9"/>
      <c r="FW326" s="16"/>
      <c r="FX326" s="16"/>
      <c r="FZ326" s="3"/>
      <c r="GA326" s="3"/>
      <c r="GB326" s="6"/>
      <c r="GC326" s="8"/>
      <c r="GO326" s="9"/>
      <c r="GQ326" s="16"/>
      <c r="GR326" s="16"/>
      <c r="GT326" s="3"/>
      <c r="GU326" s="3"/>
      <c r="GV326" s="6"/>
      <c r="GW326" s="8"/>
      <c r="HI326" s="9"/>
      <c r="HK326" s="16"/>
      <c r="HL326" s="16"/>
      <c r="HN326" s="3"/>
      <c r="HO326" s="3"/>
      <c r="HP326" s="6"/>
      <c r="HQ326" s="8"/>
      <c r="IC326" s="9"/>
      <c r="IE326" s="16"/>
      <c r="IF326" s="16"/>
      <c r="IH326" s="3"/>
      <c r="II326" s="3"/>
      <c r="IJ326" s="6"/>
      <c r="IK326" s="8"/>
      <c r="IW326" s="9"/>
      <c r="IY326" s="16"/>
      <c r="IZ326" s="16"/>
      <c r="JB326" s="3"/>
      <c r="JC326" s="3"/>
      <c r="JD326" s="6"/>
      <c r="JE326" s="8"/>
      <c r="JQ326" s="9"/>
      <c r="JS326" s="16"/>
      <c r="JT326" s="16"/>
      <c r="JV326" s="3"/>
      <c r="JW326" s="3"/>
      <c r="JX326" s="6"/>
      <c r="JY326" s="8"/>
      <c r="KK326" s="9"/>
      <c r="KM326" s="16"/>
      <c r="KN326" s="16"/>
      <c r="KP326" s="3"/>
      <c r="KQ326" s="3"/>
      <c r="KR326" s="6"/>
      <c r="KS326" s="8"/>
      <c r="LE326" s="9"/>
      <c r="LG326" s="16"/>
      <c r="LH326" s="16"/>
      <c r="LJ326" s="3"/>
      <c r="LK326" s="3"/>
      <c r="LL326" s="6"/>
      <c r="LM326" s="8"/>
      <c r="LY326" s="9"/>
      <c r="MA326" s="16"/>
      <c r="MB326" s="16"/>
      <c r="MD326" s="3"/>
      <c r="ME326" s="3"/>
      <c r="MF326" s="6"/>
      <c r="MG326" s="8"/>
      <c r="MS326" s="9"/>
      <c r="MU326" s="16"/>
      <c r="MV326" s="16"/>
      <c r="MX326" s="3"/>
      <c r="MY326" s="3"/>
      <c r="MZ326" s="6"/>
      <c r="NA326" s="8"/>
      <c r="NM326" s="9"/>
      <c r="NO326" s="16"/>
      <c r="NP326" s="16"/>
      <c r="NR326" s="3"/>
      <c r="NS326" s="3"/>
      <c r="NT326" s="6"/>
      <c r="NU326" s="8"/>
      <c r="OG326" s="9"/>
      <c r="OI326" s="16"/>
      <c r="OJ326" s="16"/>
      <c r="OL326" s="3"/>
      <c r="OM326" s="3"/>
      <c r="ON326" s="6"/>
      <c r="OO326" s="8"/>
      <c r="PA326" s="9"/>
      <c r="PC326" s="16"/>
      <c r="PD326" s="16"/>
    </row>
    <row r="327" spans="1:420" ht="259.2" x14ac:dyDescent="0.3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9" t="s">
        <v>8315</v>
      </c>
      <c r="R327" t="s">
        <v>8316</v>
      </c>
      <c r="S327" s="16">
        <v>42418.425983796296</v>
      </c>
      <c r="T327" s="16">
        <v>42478.384317129632</v>
      </c>
      <c r="V327" s="3"/>
      <c r="W327" s="3"/>
      <c r="X327" s="6"/>
      <c r="Y327" s="8"/>
      <c r="AK327" s="9"/>
      <c r="AM327" s="16"/>
      <c r="AN327" s="16"/>
      <c r="AP327" s="3"/>
      <c r="AQ327" s="3"/>
      <c r="AR327" s="6"/>
      <c r="AS327" s="8"/>
      <c r="BE327" s="9"/>
      <c r="BG327" s="16"/>
      <c r="BH327" s="16"/>
      <c r="BJ327" s="3"/>
      <c r="BK327" s="3"/>
      <c r="BL327" s="6"/>
      <c r="BM327" s="8"/>
      <c r="BY327" s="9"/>
      <c r="CA327" s="16"/>
      <c r="CB327" s="16"/>
      <c r="CD327" s="3"/>
      <c r="CE327" s="3"/>
      <c r="CF327" s="6"/>
      <c r="CG327" s="8"/>
      <c r="CS327" s="9"/>
      <c r="CU327" s="16"/>
      <c r="CV327" s="16"/>
      <c r="CX327" s="3"/>
      <c r="CY327" s="3"/>
      <c r="CZ327" s="6"/>
      <c r="DA327" s="8"/>
      <c r="DM327" s="9"/>
      <c r="DO327" s="16"/>
      <c r="DP327" s="16"/>
      <c r="DR327" s="3"/>
      <c r="DS327" s="3"/>
      <c r="DT327" s="6"/>
      <c r="DU327" s="8"/>
      <c r="EG327" s="9"/>
      <c r="EI327" s="16"/>
      <c r="EJ327" s="16"/>
      <c r="EL327" s="3"/>
      <c r="EM327" s="3"/>
      <c r="EN327" s="6"/>
      <c r="EO327" s="8"/>
      <c r="FA327" s="9"/>
      <c r="FC327" s="16"/>
      <c r="FD327" s="16"/>
      <c r="FF327" s="3"/>
      <c r="FG327" s="3"/>
      <c r="FH327" s="6"/>
      <c r="FI327" s="8"/>
      <c r="FU327" s="9"/>
      <c r="FW327" s="16"/>
      <c r="FX327" s="16"/>
      <c r="FZ327" s="3"/>
      <c r="GA327" s="3"/>
      <c r="GB327" s="6"/>
      <c r="GC327" s="8"/>
      <c r="GO327" s="9"/>
      <c r="GQ327" s="16"/>
      <c r="GR327" s="16"/>
      <c r="GT327" s="3"/>
      <c r="GU327" s="3"/>
      <c r="GV327" s="6"/>
      <c r="GW327" s="8"/>
      <c r="HI327" s="9"/>
      <c r="HK327" s="16"/>
      <c r="HL327" s="16"/>
      <c r="HN327" s="3"/>
      <c r="HO327" s="3"/>
      <c r="HP327" s="6"/>
      <c r="HQ327" s="8"/>
      <c r="IC327" s="9"/>
      <c r="IE327" s="16"/>
      <c r="IF327" s="16"/>
      <c r="IH327" s="3"/>
      <c r="II327" s="3"/>
      <c r="IJ327" s="6"/>
      <c r="IK327" s="8"/>
      <c r="IW327" s="9"/>
      <c r="IY327" s="16"/>
      <c r="IZ327" s="16"/>
      <c r="JB327" s="3"/>
      <c r="JC327" s="3"/>
      <c r="JD327" s="6"/>
      <c r="JE327" s="8"/>
      <c r="JQ327" s="9"/>
      <c r="JS327" s="16"/>
      <c r="JT327" s="16"/>
      <c r="JV327" s="3"/>
      <c r="JW327" s="3"/>
      <c r="JX327" s="6"/>
      <c r="JY327" s="8"/>
      <c r="KK327" s="9"/>
      <c r="KM327" s="16"/>
      <c r="KN327" s="16"/>
      <c r="KP327" s="3"/>
      <c r="KQ327" s="3"/>
      <c r="KR327" s="6"/>
      <c r="KS327" s="8"/>
      <c r="LE327" s="9"/>
      <c r="LG327" s="16"/>
      <c r="LH327" s="16"/>
      <c r="LJ327" s="3"/>
      <c r="LK327" s="3"/>
      <c r="LL327" s="6"/>
      <c r="LM327" s="8"/>
      <c r="LY327" s="9"/>
      <c r="MA327" s="16"/>
      <c r="MB327" s="16"/>
      <c r="MD327" s="3"/>
      <c r="ME327" s="3"/>
      <c r="MF327" s="6"/>
      <c r="MG327" s="8"/>
      <c r="MS327" s="9"/>
      <c r="MU327" s="16"/>
      <c r="MV327" s="16"/>
      <c r="MX327" s="3"/>
      <c r="MY327" s="3"/>
      <c r="MZ327" s="6"/>
      <c r="NA327" s="8"/>
      <c r="NM327" s="9"/>
      <c r="NO327" s="16"/>
      <c r="NP327" s="16"/>
      <c r="NR327" s="3"/>
      <c r="NS327" s="3"/>
      <c r="NT327" s="6"/>
      <c r="NU327" s="8"/>
      <c r="OG327" s="9"/>
      <c r="OI327" s="16"/>
      <c r="OJ327" s="16"/>
      <c r="OL327" s="3"/>
      <c r="OM327" s="3"/>
      <c r="ON327" s="6"/>
      <c r="OO327" s="8"/>
      <c r="PA327" s="9"/>
      <c r="PC327" s="16"/>
      <c r="PD327" s="16"/>
    </row>
    <row r="328" spans="1:420" ht="244.8" x14ac:dyDescent="0.3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9" t="s">
        <v>8315</v>
      </c>
      <c r="R328" t="s">
        <v>8316</v>
      </c>
      <c r="S328" s="16">
        <v>41964.716319444444</v>
      </c>
      <c r="T328" s="16">
        <v>41994.716319444444</v>
      </c>
      <c r="V328" s="3"/>
      <c r="W328" s="3"/>
      <c r="X328" s="6"/>
      <c r="Y328" s="8"/>
      <c r="AK328" s="9"/>
      <c r="AM328" s="16"/>
      <c r="AN328" s="16"/>
      <c r="AP328" s="3"/>
      <c r="AQ328" s="3"/>
      <c r="AR328" s="6"/>
      <c r="AS328" s="8"/>
      <c r="BE328" s="9"/>
      <c r="BG328" s="16"/>
      <c r="BH328" s="16"/>
      <c r="BJ328" s="3"/>
      <c r="BK328" s="3"/>
      <c r="BL328" s="6"/>
      <c r="BM328" s="8"/>
      <c r="BY328" s="9"/>
      <c r="CA328" s="16"/>
      <c r="CB328" s="16"/>
      <c r="CD328" s="3"/>
      <c r="CE328" s="3"/>
      <c r="CF328" s="6"/>
      <c r="CG328" s="8"/>
      <c r="CS328" s="9"/>
      <c r="CU328" s="16"/>
      <c r="CV328" s="16"/>
      <c r="CX328" s="3"/>
      <c r="CY328" s="3"/>
      <c r="CZ328" s="6"/>
      <c r="DA328" s="8"/>
      <c r="DM328" s="9"/>
      <c r="DO328" s="16"/>
      <c r="DP328" s="16"/>
      <c r="DR328" s="3"/>
      <c r="DS328" s="3"/>
      <c r="DT328" s="6"/>
      <c r="DU328" s="8"/>
      <c r="EG328" s="9"/>
      <c r="EI328" s="16"/>
      <c r="EJ328" s="16"/>
      <c r="EL328" s="3"/>
      <c r="EM328" s="3"/>
      <c r="EN328" s="6"/>
      <c r="EO328" s="8"/>
      <c r="FA328" s="9"/>
      <c r="FC328" s="16"/>
      <c r="FD328" s="16"/>
      <c r="FF328" s="3"/>
      <c r="FG328" s="3"/>
      <c r="FH328" s="6"/>
      <c r="FI328" s="8"/>
      <c r="FU328" s="9"/>
      <c r="FW328" s="16"/>
      <c r="FX328" s="16"/>
      <c r="FZ328" s="3"/>
      <c r="GA328" s="3"/>
      <c r="GB328" s="6"/>
      <c r="GC328" s="8"/>
      <c r="GO328" s="9"/>
      <c r="GQ328" s="16"/>
      <c r="GR328" s="16"/>
      <c r="GT328" s="3"/>
      <c r="GU328" s="3"/>
      <c r="GV328" s="6"/>
      <c r="GW328" s="8"/>
      <c r="HI328" s="9"/>
      <c r="HK328" s="16"/>
      <c r="HL328" s="16"/>
      <c r="HN328" s="3"/>
      <c r="HO328" s="3"/>
      <c r="HP328" s="6"/>
      <c r="HQ328" s="8"/>
      <c r="IC328" s="9"/>
      <c r="IE328" s="16"/>
      <c r="IF328" s="16"/>
      <c r="IH328" s="3"/>
      <c r="II328" s="3"/>
      <c r="IJ328" s="6"/>
      <c r="IK328" s="8"/>
      <c r="IW328" s="9"/>
      <c r="IY328" s="16"/>
      <c r="IZ328" s="16"/>
      <c r="JB328" s="3"/>
      <c r="JC328" s="3"/>
      <c r="JD328" s="6"/>
      <c r="JE328" s="8"/>
      <c r="JQ328" s="9"/>
      <c r="JS328" s="16"/>
      <c r="JT328" s="16"/>
      <c r="JV328" s="3"/>
      <c r="JW328" s="3"/>
      <c r="JX328" s="6"/>
      <c r="JY328" s="8"/>
      <c r="KK328" s="9"/>
      <c r="KM328" s="16"/>
      <c r="KN328" s="16"/>
      <c r="KP328" s="3"/>
      <c r="KQ328" s="3"/>
      <c r="KR328" s="6"/>
      <c r="KS328" s="8"/>
      <c r="LE328" s="9"/>
      <c r="LG328" s="16"/>
      <c r="LH328" s="16"/>
      <c r="LJ328" s="3"/>
      <c r="LK328" s="3"/>
      <c r="LL328" s="6"/>
      <c r="LM328" s="8"/>
      <c r="LY328" s="9"/>
      <c r="MA328" s="16"/>
      <c r="MB328" s="16"/>
      <c r="MD328" s="3"/>
      <c r="ME328" s="3"/>
      <c r="MF328" s="6"/>
      <c r="MG328" s="8"/>
      <c r="MS328" s="9"/>
      <c r="MU328" s="16"/>
      <c r="MV328" s="16"/>
      <c r="MX328" s="3"/>
      <c r="MY328" s="3"/>
      <c r="MZ328" s="6"/>
      <c r="NA328" s="8"/>
      <c r="NM328" s="9"/>
      <c r="NO328" s="16"/>
      <c r="NP328" s="16"/>
      <c r="NR328" s="3"/>
      <c r="NS328" s="3"/>
      <c r="NT328" s="6"/>
      <c r="NU328" s="8"/>
      <c r="OG328" s="9"/>
      <c r="OI328" s="16"/>
      <c r="OJ328" s="16"/>
      <c r="OL328" s="3"/>
      <c r="OM328" s="3"/>
      <c r="ON328" s="6"/>
      <c r="OO328" s="8"/>
      <c r="PA328" s="9"/>
      <c r="PC328" s="16"/>
      <c r="PD328" s="16"/>
    </row>
    <row r="329" spans="1:420" ht="72" x14ac:dyDescent="0.3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9" t="s">
        <v>8315</v>
      </c>
      <c r="R329" t="s">
        <v>8316</v>
      </c>
      <c r="S329" s="16">
        <v>42576.697569444441</v>
      </c>
      <c r="T329" s="16">
        <v>42636.697569444441</v>
      </c>
      <c r="V329" s="3"/>
      <c r="W329" s="3"/>
      <c r="X329" s="6"/>
      <c r="Y329" s="8"/>
      <c r="AK329" s="9"/>
      <c r="AM329" s="16"/>
      <c r="AN329" s="16"/>
      <c r="AP329" s="3"/>
      <c r="AQ329" s="3"/>
      <c r="AR329" s="6"/>
      <c r="AS329" s="8"/>
      <c r="BE329" s="9"/>
      <c r="BG329" s="16"/>
      <c r="BH329" s="16"/>
      <c r="BJ329" s="3"/>
      <c r="BK329" s="3"/>
      <c r="BL329" s="6"/>
      <c r="BM329" s="8"/>
      <c r="BY329" s="9"/>
      <c r="CA329" s="16"/>
      <c r="CB329" s="16"/>
      <c r="CD329" s="3"/>
      <c r="CE329" s="3"/>
      <c r="CF329" s="6"/>
      <c r="CG329" s="8"/>
      <c r="CS329" s="9"/>
      <c r="CU329" s="16"/>
      <c r="CV329" s="16"/>
      <c r="CX329" s="3"/>
      <c r="CY329" s="3"/>
      <c r="CZ329" s="6"/>
      <c r="DA329" s="8"/>
      <c r="DM329" s="9"/>
      <c r="DO329" s="16"/>
      <c r="DP329" s="16"/>
      <c r="DR329" s="3"/>
      <c r="DS329" s="3"/>
      <c r="DT329" s="6"/>
      <c r="DU329" s="8"/>
      <c r="EG329" s="9"/>
      <c r="EI329" s="16"/>
      <c r="EJ329" s="16"/>
      <c r="EL329" s="3"/>
      <c r="EM329" s="3"/>
      <c r="EN329" s="6"/>
      <c r="EO329" s="8"/>
      <c r="FA329" s="9"/>
      <c r="FC329" s="16"/>
      <c r="FD329" s="16"/>
      <c r="FF329" s="3"/>
      <c r="FG329" s="3"/>
      <c r="FH329" s="6"/>
      <c r="FI329" s="8"/>
      <c r="FU329" s="9"/>
      <c r="FW329" s="16"/>
      <c r="FX329" s="16"/>
      <c r="FZ329" s="3"/>
      <c r="GA329" s="3"/>
      <c r="GB329" s="6"/>
      <c r="GC329" s="8"/>
      <c r="GO329" s="9"/>
      <c r="GQ329" s="16"/>
      <c r="GR329" s="16"/>
      <c r="GT329" s="3"/>
      <c r="GU329" s="3"/>
      <c r="GV329" s="6"/>
      <c r="GW329" s="8"/>
      <c r="HI329" s="9"/>
      <c r="HK329" s="16"/>
      <c r="HL329" s="16"/>
      <c r="HN329" s="3"/>
      <c r="HO329" s="3"/>
      <c r="HP329" s="6"/>
      <c r="HQ329" s="8"/>
      <c r="IC329" s="9"/>
      <c r="IE329" s="16"/>
      <c r="IF329" s="16"/>
      <c r="IH329" s="3"/>
      <c r="II329" s="3"/>
      <c r="IJ329" s="6"/>
      <c r="IK329" s="8"/>
      <c r="IW329" s="9"/>
      <c r="IY329" s="16"/>
      <c r="IZ329" s="16"/>
      <c r="JB329" s="3"/>
      <c r="JC329" s="3"/>
      <c r="JD329" s="6"/>
      <c r="JE329" s="8"/>
      <c r="JQ329" s="9"/>
      <c r="JS329" s="16"/>
      <c r="JT329" s="16"/>
      <c r="JV329" s="3"/>
      <c r="JW329" s="3"/>
      <c r="JX329" s="6"/>
      <c r="JY329" s="8"/>
      <c r="KK329" s="9"/>
      <c r="KM329" s="16"/>
      <c r="KN329" s="16"/>
      <c r="KP329" s="3"/>
      <c r="KQ329" s="3"/>
      <c r="KR329" s="6"/>
      <c r="KS329" s="8"/>
      <c r="LE329" s="9"/>
      <c r="LG329" s="16"/>
      <c r="LH329" s="16"/>
      <c r="LJ329" s="3"/>
      <c r="LK329" s="3"/>
      <c r="LL329" s="6"/>
      <c r="LM329" s="8"/>
      <c r="LY329" s="9"/>
      <c r="MA329" s="16"/>
      <c r="MB329" s="16"/>
      <c r="MD329" s="3"/>
      <c r="ME329" s="3"/>
      <c r="MF329" s="6"/>
      <c r="MG329" s="8"/>
      <c r="MS329" s="9"/>
      <c r="MU329" s="16"/>
      <c r="MV329" s="16"/>
      <c r="MX329" s="3"/>
      <c r="MY329" s="3"/>
      <c r="MZ329" s="6"/>
      <c r="NA329" s="8"/>
      <c r="NM329" s="9"/>
      <c r="NO329" s="16"/>
      <c r="NP329" s="16"/>
      <c r="NR329" s="3"/>
      <c r="NS329" s="3"/>
      <c r="NT329" s="6"/>
      <c r="NU329" s="8"/>
      <c r="OG329" s="9"/>
      <c r="OI329" s="16"/>
      <c r="OJ329" s="16"/>
      <c r="OL329" s="3"/>
      <c r="OM329" s="3"/>
      <c r="ON329" s="6"/>
      <c r="OO329" s="8"/>
      <c r="PA329" s="9"/>
      <c r="PC329" s="16"/>
      <c r="PD329" s="16"/>
    </row>
    <row r="330" spans="1:420" ht="259.2" x14ac:dyDescent="0.3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9" t="s">
        <v>8315</v>
      </c>
      <c r="R330" t="s">
        <v>8316</v>
      </c>
      <c r="S330" s="16">
        <v>42125.647534722222</v>
      </c>
      <c r="T330" s="16">
        <v>42150.647534722222</v>
      </c>
      <c r="V330" s="3"/>
      <c r="W330" s="3"/>
      <c r="X330" s="6"/>
      <c r="Y330" s="8"/>
      <c r="AK330" s="9"/>
      <c r="AM330" s="16"/>
      <c r="AN330" s="16"/>
      <c r="AP330" s="3"/>
      <c r="AQ330" s="3"/>
      <c r="AR330" s="6"/>
      <c r="AS330" s="8"/>
      <c r="BE330" s="9"/>
      <c r="BG330" s="16"/>
      <c r="BH330" s="16"/>
      <c r="BJ330" s="3"/>
      <c r="BK330" s="3"/>
      <c r="BL330" s="6"/>
      <c r="BM330" s="8"/>
      <c r="BY330" s="9"/>
      <c r="CA330" s="16"/>
      <c r="CB330" s="16"/>
      <c r="CD330" s="3"/>
      <c r="CE330" s="3"/>
      <c r="CF330" s="6"/>
      <c r="CG330" s="8"/>
      <c r="CS330" s="9"/>
      <c r="CU330" s="16"/>
      <c r="CV330" s="16"/>
      <c r="CX330" s="3"/>
      <c r="CY330" s="3"/>
      <c r="CZ330" s="6"/>
      <c r="DA330" s="8"/>
      <c r="DM330" s="9"/>
      <c r="DO330" s="16"/>
      <c r="DP330" s="16"/>
      <c r="DR330" s="3"/>
      <c r="DS330" s="3"/>
      <c r="DT330" s="6"/>
      <c r="DU330" s="8"/>
      <c r="EG330" s="9"/>
      <c r="EI330" s="16"/>
      <c r="EJ330" s="16"/>
      <c r="EL330" s="3"/>
      <c r="EM330" s="3"/>
      <c r="EN330" s="6"/>
      <c r="EO330" s="8"/>
      <c r="FA330" s="9"/>
      <c r="FC330" s="16"/>
      <c r="FD330" s="16"/>
      <c r="FF330" s="3"/>
      <c r="FG330" s="3"/>
      <c r="FH330" s="6"/>
      <c r="FI330" s="8"/>
      <c r="FU330" s="9"/>
      <c r="FW330" s="16"/>
      <c r="FX330" s="16"/>
      <c r="FZ330" s="3"/>
      <c r="GA330" s="3"/>
      <c r="GB330" s="6"/>
      <c r="GC330" s="8"/>
      <c r="GO330" s="9"/>
      <c r="GQ330" s="16"/>
      <c r="GR330" s="16"/>
      <c r="GT330" s="3"/>
      <c r="GU330" s="3"/>
      <c r="GV330" s="6"/>
      <c r="GW330" s="8"/>
      <c r="HI330" s="9"/>
      <c r="HK330" s="16"/>
      <c r="HL330" s="16"/>
      <c r="HN330" s="3"/>
      <c r="HO330" s="3"/>
      <c r="HP330" s="6"/>
      <c r="HQ330" s="8"/>
      <c r="IC330" s="9"/>
      <c r="IE330" s="16"/>
      <c r="IF330" s="16"/>
      <c r="IH330" s="3"/>
      <c r="II330" s="3"/>
      <c r="IJ330" s="6"/>
      <c r="IK330" s="8"/>
      <c r="IW330" s="9"/>
      <c r="IY330" s="16"/>
      <c r="IZ330" s="16"/>
      <c r="JB330" s="3"/>
      <c r="JC330" s="3"/>
      <c r="JD330" s="6"/>
      <c r="JE330" s="8"/>
      <c r="JQ330" s="9"/>
      <c r="JS330" s="16"/>
      <c r="JT330" s="16"/>
      <c r="JV330" s="3"/>
      <c r="JW330" s="3"/>
      <c r="JX330" s="6"/>
      <c r="JY330" s="8"/>
      <c r="KK330" s="9"/>
      <c r="KM330" s="16"/>
      <c r="KN330" s="16"/>
      <c r="KP330" s="3"/>
      <c r="KQ330" s="3"/>
      <c r="KR330" s="6"/>
      <c r="KS330" s="8"/>
      <c r="LE330" s="9"/>
      <c r="LG330" s="16"/>
      <c r="LH330" s="16"/>
      <c r="LJ330" s="3"/>
      <c r="LK330" s="3"/>
      <c r="LL330" s="6"/>
      <c r="LM330" s="8"/>
      <c r="LY330" s="9"/>
      <c r="MA330" s="16"/>
      <c r="MB330" s="16"/>
      <c r="MD330" s="3"/>
      <c r="ME330" s="3"/>
      <c r="MF330" s="6"/>
      <c r="MG330" s="8"/>
      <c r="MS330" s="9"/>
      <c r="MU330" s="16"/>
      <c r="MV330" s="16"/>
      <c r="MX330" s="3"/>
      <c r="MY330" s="3"/>
      <c r="MZ330" s="6"/>
      <c r="NA330" s="8"/>
      <c r="NM330" s="9"/>
      <c r="NO330" s="16"/>
      <c r="NP330" s="16"/>
      <c r="NR330" s="3"/>
      <c r="NS330" s="3"/>
      <c r="NT330" s="6"/>
      <c r="NU330" s="8"/>
      <c r="OG330" s="9"/>
      <c r="OI330" s="16"/>
      <c r="OJ330" s="16"/>
      <c r="OL330" s="3"/>
      <c r="OM330" s="3"/>
      <c r="ON330" s="6"/>
      <c r="OO330" s="8"/>
      <c r="PA330" s="9"/>
      <c r="PC330" s="16"/>
      <c r="PD330" s="16"/>
    </row>
    <row r="331" spans="1:420" ht="259.2" x14ac:dyDescent="0.3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9" t="s">
        <v>8315</v>
      </c>
      <c r="R331" t="s">
        <v>8316</v>
      </c>
      <c r="S331" s="16">
        <v>42003.948425925926</v>
      </c>
      <c r="T331" s="16">
        <v>42028.207638888889</v>
      </c>
      <c r="V331" s="3"/>
      <c r="W331" s="3"/>
      <c r="X331" s="6"/>
      <c r="Y331" s="8"/>
      <c r="AK331" s="9"/>
      <c r="AM331" s="16"/>
      <c r="AN331" s="16"/>
      <c r="AP331" s="3"/>
      <c r="AQ331" s="3"/>
      <c r="AR331" s="6"/>
      <c r="AS331" s="8"/>
      <c r="BE331" s="9"/>
      <c r="BG331" s="16"/>
      <c r="BH331" s="16"/>
      <c r="BJ331" s="3"/>
      <c r="BK331" s="3"/>
      <c r="BL331" s="6"/>
      <c r="BM331" s="8"/>
      <c r="BY331" s="9"/>
      <c r="CA331" s="16"/>
      <c r="CB331" s="16"/>
      <c r="CD331" s="3"/>
      <c r="CE331" s="3"/>
      <c r="CF331" s="6"/>
      <c r="CG331" s="8"/>
      <c r="CS331" s="9"/>
      <c r="CU331" s="16"/>
      <c r="CV331" s="16"/>
      <c r="CX331" s="3"/>
      <c r="CY331" s="3"/>
      <c r="CZ331" s="6"/>
      <c r="DA331" s="8"/>
      <c r="DM331" s="9"/>
      <c r="DO331" s="16"/>
      <c r="DP331" s="16"/>
      <c r="DR331" s="3"/>
      <c r="DS331" s="3"/>
      <c r="DT331" s="6"/>
      <c r="DU331" s="8"/>
      <c r="EG331" s="9"/>
      <c r="EI331" s="16"/>
      <c r="EJ331" s="16"/>
      <c r="EL331" s="3"/>
      <c r="EM331" s="3"/>
      <c r="EN331" s="6"/>
      <c r="EO331" s="8"/>
      <c r="FA331" s="9"/>
      <c r="FC331" s="16"/>
      <c r="FD331" s="16"/>
      <c r="FF331" s="3"/>
      <c r="FG331" s="3"/>
      <c r="FH331" s="6"/>
      <c r="FI331" s="8"/>
      <c r="FU331" s="9"/>
      <c r="FW331" s="16"/>
      <c r="FX331" s="16"/>
      <c r="FZ331" s="3"/>
      <c r="GA331" s="3"/>
      <c r="GB331" s="6"/>
      <c r="GC331" s="8"/>
      <c r="GO331" s="9"/>
      <c r="GQ331" s="16"/>
      <c r="GR331" s="16"/>
      <c r="GT331" s="3"/>
      <c r="GU331" s="3"/>
      <c r="GV331" s="6"/>
      <c r="GW331" s="8"/>
      <c r="HI331" s="9"/>
      <c r="HK331" s="16"/>
      <c r="HL331" s="16"/>
      <c r="HN331" s="3"/>
      <c r="HO331" s="3"/>
      <c r="HP331" s="6"/>
      <c r="HQ331" s="8"/>
      <c r="IC331" s="9"/>
      <c r="IE331" s="16"/>
      <c r="IF331" s="16"/>
      <c r="IH331" s="3"/>
      <c r="II331" s="3"/>
      <c r="IJ331" s="6"/>
      <c r="IK331" s="8"/>
      <c r="IW331" s="9"/>
      <c r="IY331" s="16"/>
      <c r="IZ331" s="16"/>
      <c r="JB331" s="3"/>
      <c r="JC331" s="3"/>
      <c r="JD331" s="6"/>
      <c r="JE331" s="8"/>
      <c r="JQ331" s="9"/>
      <c r="JS331" s="16"/>
      <c r="JT331" s="16"/>
      <c r="JV331" s="3"/>
      <c r="JW331" s="3"/>
      <c r="JX331" s="6"/>
      <c r="JY331" s="8"/>
      <c r="KK331" s="9"/>
      <c r="KM331" s="16"/>
      <c r="KN331" s="16"/>
      <c r="KP331" s="3"/>
      <c r="KQ331" s="3"/>
      <c r="KR331" s="6"/>
      <c r="KS331" s="8"/>
      <c r="LE331" s="9"/>
      <c r="LG331" s="16"/>
      <c r="LH331" s="16"/>
      <c r="LJ331" s="3"/>
      <c r="LK331" s="3"/>
      <c r="LL331" s="6"/>
      <c r="LM331" s="8"/>
      <c r="LY331" s="9"/>
      <c r="MA331" s="16"/>
      <c r="MB331" s="16"/>
      <c r="MD331" s="3"/>
      <c r="ME331" s="3"/>
      <c r="MF331" s="6"/>
      <c r="MG331" s="8"/>
      <c r="MS331" s="9"/>
      <c r="MU331" s="16"/>
      <c r="MV331" s="16"/>
      <c r="MX331" s="3"/>
      <c r="MY331" s="3"/>
      <c r="MZ331" s="6"/>
      <c r="NA331" s="8"/>
      <c r="NM331" s="9"/>
      <c r="NO331" s="16"/>
      <c r="NP331" s="16"/>
      <c r="NR331" s="3"/>
      <c r="NS331" s="3"/>
      <c r="NT331" s="6"/>
      <c r="NU331" s="8"/>
      <c r="OG331" s="9"/>
      <c r="OI331" s="16"/>
      <c r="OJ331" s="16"/>
      <c r="OL331" s="3"/>
      <c r="OM331" s="3"/>
      <c r="ON331" s="6"/>
      <c r="OO331" s="8"/>
      <c r="PA331" s="9"/>
      <c r="PC331" s="16"/>
      <c r="PD331" s="16"/>
    </row>
    <row r="332" spans="1:420" ht="216" x14ac:dyDescent="0.3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9" t="s">
        <v>8315</v>
      </c>
      <c r="R332" t="s">
        <v>8316</v>
      </c>
      <c r="S332" s="16">
        <v>41988.829942129625</v>
      </c>
      <c r="T332" s="16">
        <v>42046.207638888889</v>
      </c>
      <c r="V332" s="3"/>
      <c r="W332" s="3"/>
      <c r="X332" s="6"/>
      <c r="Y332" s="8"/>
      <c r="AK332" s="9"/>
      <c r="AM332" s="16"/>
      <c r="AN332" s="16"/>
      <c r="AP332" s="3"/>
      <c r="AQ332" s="3"/>
      <c r="AR332" s="6"/>
      <c r="AS332" s="8"/>
      <c r="BE332" s="9"/>
      <c r="BG332" s="16"/>
      <c r="BH332" s="16"/>
      <c r="BJ332" s="3"/>
      <c r="BK332" s="3"/>
      <c r="BL332" s="6"/>
      <c r="BM332" s="8"/>
      <c r="BY332" s="9"/>
      <c r="CA332" s="16"/>
      <c r="CB332" s="16"/>
      <c r="CD332" s="3"/>
      <c r="CE332" s="3"/>
      <c r="CF332" s="6"/>
      <c r="CG332" s="8"/>
      <c r="CS332" s="9"/>
      <c r="CU332" s="16"/>
      <c r="CV332" s="16"/>
      <c r="CX332" s="3"/>
      <c r="CY332" s="3"/>
      <c r="CZ332" s="6"/>
      <c r="DA332" s="8"/>
      <c r="DM332" s="9"/>
      <c r="DO332" s="16"/>
      <c r="DP332" s="16"/>
      <c r="DR332" s="3"/>
      <c r="DS332" s="3"/>
      <c r="DT332" s="6"/>
      <c r="DU332" s="8"/>
      <c r="EG332" s="9"/>
      <c r="EI332" s="16"/>
      <c r="EJ332" s="16"/>
      <c r="EL332" s="3"/>
      <c r="EM332" s="3"/>
      <c r="EN332" s="6"/>
      <c r="EO332" s="8"/>
      <c r="FA332" s="9"/>
      <c r="FC332" s="16"/>
      <c r="FD332" s="16"/>
      <c r="FF332" s="3"/>
      <c r="FG332" s="3"/>
      <c r="FH332" s="6"/>
      <c r="FI332" s="8"/>
      <c r="FU332" s="9"/>
      <c r="FW332" s="16"/>
      <c r="FX332" s="16"/>
      <c r="FZ332" s="3"/>
      <c r="GA332" s="3"/>
      <c r="GB332" s="6"/>
      <c r="GC332" s="8"/>
      <c r="GO332" s="9"/>
      <c r="GQ332" s="16"/>
      <c r="GR332" s="16"/>
      <c r="GT332" s="3"/>
      <c r="GU332" s="3"/>
      <c r="GV332" s="6"/>
      <c r="GW332" s="8"/>
      <c r="HI332" s="9"/>
      <c r="HK332" s="16"/>
      <c r="HL332" s="16"/>
      <c r="HN332" s="3"/>
      <c r="HO332" s="3"/>
      <c r="HP332" s="6"/>
      <c r="HQ332" s="8"/>
      <c r="IC332" s="9"/>
      <c r="IE332" s="16"/>
      <c r="IF332" s="16"/>
      <c r="IH332" s="3"/>
      <c r="II332" s="3"/>
      <c r="IJ332" s="6"/>
      <c r="IK332" s="8"/>
      <c r="IW332" s="9"/>
      <c r="IY332" s="16"/>
      <c r="IZ332" s="16"/>
      <c r="JB332" s="3"/>
      <c r="JC332" s="3"/>
      <c r="JD332" s="6"/>
      <c r="JE332" s="8"/>
      <c r="JQ332" s="9"/>
      <c r="JS332" s="16"/>
      <c r="JT332" s="16"/>
      <c r="JV332" s="3"/>
      <c r="JW332" s="3"/>
      <c r="JX332" s="6"/>
      <c r="JY332" s="8"/>
      <c r="KK332" s="9"/>
      <c r="KM332" s="16"/>
      <c r="KN332" s="16"/>
      <c r="KP332" s="3"/>
      <c r="KQ332" s="3"/>
      <c r="KR332" s="6"/>
      <c r="KS332" s="8"/>
      <c r="LE332" s="9"/>
      <c r="LG332" s="16"/>
      <c r="LH332" s="16"/>
      <c r="LJ332" s="3"/>
      <c r="LK332" s="3"/>
      <c r="LL332" s="6"/>
      <c r="LM332" s="8"/>
      <c r="LY332" s="9"/>
      <c r="MA332" s="16"/>
      <c r="MB332" s="16"/>
      <c r="MD332" s="3"/>
      <c r="ME332" s="3"/>
      <c r="MF332" s="6"/>
      <c r="MG332" s="8"/>
      <c r="MS332" s="9"/>
      <c r="MU332" s="16"/>
      <c r="MV332" s="16"/>
      <c r="MX332" s="3"/>
      <c r="MY332" s="3"/>
      <c r="MZ332" s="6"/>
      <c r="NA332" s="8"/>
      <c r="NM332" s="9"/>
      <c r="NO332" s="16"/>
      <c r="NP332" s="16"/>
      <c r="NR332" s="3"/>
      <c r="NS332" s="3"/>
      <c r="NT332" s="6"/>
      <c r="NU332" s="8"/>
      <c r="OG332" s="9"/>
      <c r="OI332" s="16"/>
      <c r="OJ332" s="16"/>
      <c r="OL332" s="3"/>
      <c r="OM332" s="3"/>
      <c r="ON332" s="6"/>
      <c r="OO332" s="8"/>
      <c r="PA332" s="9"/>
      <c r="PC332" s="16"/>
      <c r="PD332" s="16"/>
    </row>
    <row r="333" spans="1:420" ht="216" x14ac:dyDescent="0.3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9" t="s">
        <v>8315</v>
      </c>
      <c r="R333" t="s">
        <v>8316</v>
      </c>
      <c r="S333" s="16">
        <v>41974.898599537039</v>
      </c>
      <c r="T333" s="16">
        <v>42009.851388888885</v>
      </c>
      <c r="V333" s="3"/>
      <c r="W333" s="3"/>
      <c r="X333" s="6"/>
      <c r="Y333" s="8"/>
      <c r="AK333" s="9"/>
      <c r="AM333" s="16"/>
      <c r="AN333" s="16"/>
      <c r="AP333" s="3"/>
      <c r="AQ333" s="3"/>
      <c r="AR333" s="6"/>
      <c r="AS333" s="8"/>
      <c r="BE333" s="9"/>
      <c r="BG333" s="16"/>
      <c r="BH333" s="16"/>
      <c r="BJ333" s="3"/>
      <c r="BK333" s="3"/>
      <c r="BL333" s="6"/>
      <c r="BM333" s="8"/>
      <c r="BY333" s="9"/>
      <c r="CA333" s="16"/>
      <c r="CB333" s="16"/>
      <c r="CD333" s="3"/>
      <c r="CE333" s="3"/>
      <c r="CF333" s="6"/>
      <c r="CG333" s="8"/>
      <c r="CS333" s="9"/>
      <c r="CU333" s="16"/>
      <c r="CV333" s="16"/>
      <c r="CX333" s="3"/>
      <c r="CY333" s="3"/>
      <c r="CZ333" s="6"/>
      <c r="DA333" s="8"/>
      <c r="DM333" s="9"/>
      <c r="DO333" s="16"/>
      <c r="DP333" s="16"/>
      <c r="DR333" s="3"/>
      <c r="DS333" s="3"/>
      <c r="DT333" s="6"/>
      <c r="DU333" s="8"/>
      <c r="EG333" s="9"/>
      <c r="EI333" s="16"/>
      <c r="EJ333" s="16"/>
      <c r="EL333" s="3"/>
      <c r="EM333" s="3"/>
      <c r="EN333" s="6"/>
      <c r="EO333" s="8"/>
      <c r="FA333" s="9"/>
      <c r="FC333" s="16"/>
      <c r="FD333" s="16"/>
      <c r="FF333" s="3"/>
      <c r="FG333" s="3"/>
      <c r="FH333" s="6"/>
      <c r="FI333" s="8"/>
      <c r="FU333" s="9"/>
      <c r="FW333" s="16"/>
      <c r="FX333" s="16"/>
      <c r="FZ333" s="3"/>
      <c r="GA333" s="3"/>
      <c r="GB333" s="6"/>
      <c r="GC333" s="8"/>
      <c r="GO333" s="9"/>
      <c r="GQ333" s="16"/>
      <c r="GR333" s="16"/>
      <c r="GT333" s="3"/>
      <c r="GU333" s="3"/>
      <c r="GV333" s="6"/>
      <c r="GW333" s="8"/>
      <c r="HI333" s="9"/>
      <c r="HK333" s="16"/>
      <c r="HL333" s="16"/>
      <c r="HN333" s="3"/>
      <c r="HO333" s="3"/>
      <c r="HP333" s="6"/>
      <c r="HQ333" s="8"/>
      <c r="IC333" s="9"/>
      <c r="IE333" s="16"/>
      <c r="IF333" s="16"/>
      <c r="IH333" s="3"/>
      <c r="II333" s="3"/>
      <c r="IJ333" s="6"/>
      <c r="IK333" s="8"/>
      <c r="IW333" s="9"/>
      <c r="IY333" s="16"/>
      <c r="IZ333" s="16"/>
      <c r="JB333" s="3"/>
      <c r="JC333" s="3"/>
      <c r="JD333" s="6"/>
      <c r="JE333" s="8"/>
      <c r="JQ333" s="9"/>
      <c r="JS333" s="16"/>
      <c r="JT333" s="16"/>
      <c r="JV333" s="3"/>
      <c r="JW333" s="3"/>
      <c r="JX333" s="6"/>
      <c r="JY333" s="8"/>
      <c r="KK333" s="9"/>
      <c r="KM333" s="16"/>
      <c r="KN333" s="16"/>
      <c r="KP333" s="3"/>
      <c r="KQ333" s="3"/>
      <c r="KR333" s="6"/>
      <c r="KS333" s="8"/>
      <c r="LE333" s="9"/>
      <c r="LG333" s="16"/>
      <c r="LH333" s="16"/>
      <c r="LJ333" s="3"/>
      <c r="LK333" s="3"/>
      <c r="LL333" s="6"/>
      <c r="LM333" s="8"/>
      <c r="LY333" s="9"/>
      <c r="MA333" s="16"/>
      <c r="MB333" s="16"/>
      <c r="MD333" s="3"/>
      <c r="ME333" s="3"/>
      <c r="MF333" s="6"/>
      <c r="MG333" s="8"/>
      <c r="MS333" s="9"/>
      <c r="MU333" s="16"/>
      <c r="MV333" s="16"/>
      <c r="MX333" s="3"/>
      <c r="MY333" s="3"/>
      <c r="MZ333" s="6"/>
      <c r="NA333" s="8"/>
      <c r="NM333" s="9"/>
      <c r="NO333" s="16"/>
      <c r="NP333" s="16"/>
      <c r="NR333" s="3"/>
      <c r="NS333" s="3"/>
      <c r="NT333" s="6"/>
      <c r="NU333" s="8"/>
      <c r="OG333" s="9"/>
      <c r="OI333" s="16"/>
      <c r="OJ333" s="16"/>
      <c r="OL333" s="3"/>
      <c r="OM333" s="3"/>
      <c r="ON333" s="6"/>
      <c r="OO333" s="8"/>
      <c r="PA333" s="9"/>
      <c r="PC333" s="16"/>
      <c r="PD333" s="16"/>
    </row>
    <row r="334" spans="1:420" ht="288" x14ac:dyDescent="0.3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9" t="s">
        <v>8315</v>
      </c>
      <c r="R334" t="s">
        <v>8316</v>
      </c>
      <c r="S334" s="16">
        <v>42592.066921296297</v>
      </c>
      <c r="T334" s="16">
        <v>42617.066921296297</v>
      </c>
      <c r="V334" s="3"/>
      <c r="W334" s="3"/>
      <c r="X334" s="6"/>
      <c r="Y334" s="8"/>
      <c r="AK334" s="9"/>
      <c r="AM334" s="16"/>
      <c r="AN334" s="16"/>
      <c r="AP334" s="3"/>
      <c r="AQ334" s="3"/>
      <c r="AR334" s="6"/>
      <c r="AS334" s="8"/>
      <c r="BE334" s="9"/>
      <c r="BG334" s="16"/>
      <c r="BH334" s="16"/>
      <c r="BJ334" s="3"/>
      <c r="BK334" s="3"/>
      <c r="BL334" s="6"/>
      <c r="BM334" s="8"/>
      <c r="BY334" s="9"/>
      <c r="CA334" s="16"/>
      <c r="CB334" s="16"/>
      <c r="CD334" s="3"/>
      <c r="CE334" s="3"/>
      <c r="CF334" s="6"/>
      <c r="CG334" s="8"/>
      <c r="CS334" s="9"/>
      <c r="CU334" s="16"/>
      <c r="CV334" s="16"/>
      <c r="CX334" s="3"/>
      <c r="CY334" s="3"/>
      <c r="CZ334" s="6"/>
      <c r="DA334" s="8"/>
      <c r="DM334" s="9"/>
      <c r="DO334" s="16"/>
      <c r="DP334" s="16"/>
      <c r="DR334" s="3"/>
      <c r="DS334" s="3"/>
      <c r="DT334" s="6"/>
      <c r="DU334" s="8"/>
      <c r="EG334" s="9"/>
      <c r="EI334" s="16"/>
      <c r="EJ334" s="16"/>
      <c r="EL334" s="3"/>
      <c r="EM334" s="3"/>
      <c r="EN334" s="6"/>
      <c r="EO334" s="8"/>
      <c r="FA334" s="9"/>
      <c r="FC334" s="16"/>
      <c r="FD334" s="16"/>
      <c r="FF334" s="3"/>
      <c r="FG334" s="3"/>
      <c r="FH334" s="6"/>
      <c r="FI334" s="8"/>
      <c r="FU334" s="9"/>
      <c r="FW334" s="16"/>
      <c r="FX334" s="16"/>
      <c r="FZ334" s="3"/>
      <c r="GA334" s="3"/>
      <c r="GB334" s="6"/>
      <c r="GC334" s="8"/>
      <c r="GO334" s="9"/>
      <c r="GQ334" s="16"/>
      <c r="GR334" s="16"/>
      <c r="GT334" s="3"/>
      <c r="GU334" s="3"/>
      <c r="GV334" s="6"/>
      <c r="GW334" s="8"/>
      <c r="HI334" s="9"/>
      <c r="HK334" s="16"/>
      <c r="HL334" s="16"/>
      <c r="HN334" s="3"/>
      <c r="HO334" s="3"/>
      <c r="HP334" s="6"/>
      <c r="HQ334" s="8"/>
      <c r="IC334" s="9"/>
      <c r="IE334" s="16"/>
      <c r="IF334" s="16"/>
      <c r="IH334" s="3"/>
      <c r="II334" s="3"/>
      <c r="IJ334" s="6"/>
      <c r="IK334" s="8"/>
      <c r="IW334" s="9"/>
      <c r="IY334" s="16"/>
      <c r="IZ334" s="16"/>
      <c r="JB334" s="3"/>
      <c r="JC334" s="3"/>
      <c r="JD334" s="6"/>
      <c r="JE334" s="8"/>
      <c r="JQ334" s="9"/>
      <c r="JS334" s="16"/>
      <c r="JT334" s="16"/>
      <c r="JV334" s="3"/>
      <c r="JW334" s="3"/>
      <c r="JX334" s="6"/>
      <c r="JY334" s="8"/>
      <c r="KK334" s="9"/>
      <c r="KM334" s="16"/>
      <c r="KN334" s="16"/>
      <c r="KP334" s="3"/>
      <c r="KQ334" s="3"/>
      <c r="KR334" s="6"/>
      <c r="KS334" s="8"/>
      <c r="LE334" s="9"/>
      <c r="LG334" s="16"/>
      <c r="LH334" s="16"/>
      <c r="LJ334" s="3"/>
      <c r="LK334" s="3"/>
      <c r="LL334" s="6"/>
      <c r="LM334" s="8"/>
      <c r="LY334" s="9"/>
      <c r="MA334" s="16"/>
      <c r="MB334" s="16"/>
      <c r="MD334" s="3"/>
      <c r="ME334" s="3"/>
      <c r="MF334" s="6"/>
      <c r="MG334" s="8"/>
      <c r="MS334" s="9"/>
      <c r="MU334" s="16"/>
      <c r="MV334" s="16"/>
      <c r="MX334" s="3"/>
      <c r="MY334" s="3"/>
      <c r="MZ334" s="6"/>
      <c r="NA334" s="8"/>
      <c r="NM334" s="9"/>
      <c r="NO334" s="16"/>
      <c r="NP334" s="16"/>
      <c r="NR334" s="3"/>
      <c r="NS334" s="3"/>
      <c r="NT334" s="6"/>
      <c r="NU334" s="8"/>
      <c r="OG334" s="9"/>
      <c r="OI334" s="16"/>
      <c r="OJ334" s="16"/>
      <c r="OL334" s="3"/>
      <c r="OM334" s="3"/>
      <c r="ON334" s="6"/>
      <c r="OO334" s="8"/>
      <c r="PA334" s="9"/>
      <c r="PC334" s="16"/>
      <c r="PD334" s="16"/>
    </row>
    <row r="335" spans="1:420" ht="115.2" x14ac:dyDescent="0.3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9" t="s">
        <v>8315</v>
      </c>
      <c r="R335" t="s">
        <v>8316</v>
      </c>
      <c r="S335" s="16">
        <v>42050.008368055554</v>
      </c>
      <c r="T335" s="16">
        <v>42076.290972222225</v>
      </c>
      <c r="V335" s="3"/>
      <c r="W335" s="3"/>
      <c r="X335" s="6"/>
      <c r="Y335" s="8"/>
      <c r="AK335" s="9"/>
      <c r="AM335" s="16"/>
      <c r="AN335" s="16"/>
      <c r="AP335" s="3"/>
      <c r="AQ335" s="3"/>
      <c r="AR335" s="6"/>
      <c r="AS335" s="8"/>
      <c r="BE335" s="9"/>
      <c r="BG335" s="16"/>
      <c r="BH335" s="16"/>
      <c r="BJ335" s="3"/>
      <c r="BK335" s="3"/>
      <c r="BL335" s="6"/>
      <c r="BM335" s="8"/>
      <c r="BY335" s="9"/>
      <c r="CA335" s="16"/>
      <c r="CB335" s="16"/>
      <c r="CD335" s="3"/>
      <c r="CE335" s="3"/>
      <c r="CF335" s="6"/>
      <c r="CG335" s="8"/>
      <c r="CS335" s="9"/>
      <c r="CU335" s="16"/>
      <c r="CV335" s="16"/>
      <c r="CX335" s="3"/>
      <c r="CY335" s="3"/>
      <c r="CZ335" s="6"/>
      <c r="DA335" s="8"/>
      <c r="DM335" s="9"/>
      <c r="DO335" s="16"/>
      <c r="DP335" s="16"/>
      <c r="DR335" s="3"/>
      <c r="DS335" s="3"/>
      <c r="DT335" s="6"/>
      <c r="DU335" s="8"/>
      <c r="EG335" s="9"/>
      <c r="EI335" s="16"/>
      <c r="EJ335" s="16"/>
      <c r="EL335" s="3"/>
      <c r="EM335" s="3"/>
      <c r="EN335" s="6"/>
      <c r="EO335" s="8"/>
      <c r="FA335" s="9"/>
      <c r="FC335" s="16"/>
      <c r="FD335" s="16"/>
      <c r="FF335" s="3"/>
      <c r="FG335" s="3"/>
      <c r="FH335" s="6"/>
      <c r="FI335" s="8"/>
      <c r="FU335" s="9"/>
      <c r="FW335" s="16"/>
      <c r="FX335" s="16"/>
      <c r="FZ335" s="3"/>
      <c r="GA335" s="3"/>
      <c r="GB335" s="6"/>
      <c r="GC335" s="8"/>
      <c r="GO335" s="9"/>
      <c r="GQ335" s="16"/>
      <c r="GR335" s="16"/>
      <c r="GT335" s="3"/>
      <c r="GU335" s="3"/>
      <c r="GV335" s="6"/>
      <c r="GW335" s="8"/>
      <c r="HI335" s="9"/>
      <c r="HK335" s="16"/>
      <c r="HL335" s="16"/>
      <c r="HN335" s="3"/>
      <c r="HO335" s="3"/>
      <c r="HP335" s="6"/>
      <c r="HQ335" s="8"/>
      <c r="IC335" s="9"/>
      <c r="IE335" s="16"/>
      <c r="IF335" s="16"/>
      <c r="IH335" s="3"/>
      <c r="II335" s="3"/>
      <c r="IJ335" s="6"/>
      <c r="IK335" s="8"/>
      <c r="IW335" s="9"/>
      <c r="IY335" s="16"/>
      <c r="IZ335" s="16"/>
      <c r="JB335" s="3"/>
      <c r="JC335" s="3"/>
      <c r="JD335" s="6"/>
      <c r="JE335" s="8"/>
      <c r="JQ335" s="9"/>
      <c r="JS335" s="16"/>
      <c r="JT335" s="16"/>
      <c r="JV335" s="3"/>
      <c r="JW335" s="3"/>
      <c r="JX335" s="6"/>
      <c r="JY335" s="8"/>
      <c r="KK335" s="9"/>
      <c r="KM335" s="16"/>
      <c r="KN335" s="16"/>
      <c r="KP335" s="3"/>
      <c r="KQ335" s="3"/>
      <c r="KR335" s="6"/>
      <c r="KS335" s="8"/>
      <c r="LE335" s="9"/>
      <c r="LG335" s="16"/>
      <c r="LH335" s="16"/>
      <c r="LJ335" s="3"/>
      <c r="LK335" s="3"/>
      <c r="LL335" s="6"/>
      <c r="LM335" s="8"/>
      <c r="LY335" s="9"/>
      <c r="MA335" s="16"/>
      <c r="MB335" s="16"/>
      <c r="MD335" s="3"/>
      <c r="ME335" s="3"/>
      <c r="MF335" s="6"/>
      <c r="MG335" s="8"/>
      <c r="MS335" s="9"/>
      <c r="MU335" s="16"/>
      <c r="MV335" s="16"/>
      <c r="MX335" s="3"/>
      <c r="MY335" s="3"/>
      <c r="MZ335" s="6"/>
      <c r="NA335" s="8"/>
      <c r="NM335" s="9"/>
      <c r="NO335" s="16"/>
      <c r="NP335" s="16"/>
      <c r="NR335" s="3"/>
      <c r="NS335" s="3"/>
      <c r="NT335" s="6"/>
      <c r="NU335" s="8"/>
      <c r="OG335" s="9"/>
      <c r="OI335" s="16"/>
      <c r="OJ335" s="16"/>
      <c r="OL335" s="3"/>
      <c r="OM335" s="3"/>
      <c r="ON335" s="6"/>
      <c r="OO335" s="8"/>
      <c r="PA335" s="9"/>
      <c r="PC335" s="16"/>
      <c r="PD335" s="16"/>
    </row>
    <row r="336" spans="1:420" ht="129.6" x14ac:dyDescent="0.3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9" t="s">
        <v>8315</v>
      </c>
      <c r="R336" t="s">
        <v>8316</v>
      </c>
      <c r="S336" s="16">
        <v>42417.585532407407</v>
      </c>
      <c r="T336" s="16">
        <v>42432.249305555553</v>
      </c>
      <c r="V336" s="3"/>
      <c r="W336" s="3"/>
      <c r="X336" s="6"/>
      <c r="Y336" s="8"/>
      <c r="AK336" s="9"/>
      <c r="AM336" s="16"/>
      <c r="AN336" s="16"/>
      <c r="AP336" s="3"/>
      <c r="AQ336" s="3"/>
      <c r="AR336" s="6"/>
      <c r="AS336" s="8"/>
      <c r="BE336" s="9"/>
      <c r="BG336" s="16"/>
      <c r="BH336" s="16"/>
      <c r="BJ336" s="3"/>
      <c r="BK336" s="3"/>
      <c r="BL336" s="6"/>
      <c r="BM336" s="8"/>
      <c r="BY336" s="9"/>
      <c r="CA336" s="16"/>
      <c r="CB336" s="16"/>
      <c r="CD336" s="3"/>
      <c r="CE336" s="3"/>
      <c r="CF336" s="6"/>
      <c r="CG336" s="8"/>
      <c r="CS336" s="9"/>
      <c r="CU336" s="16"/>
      <c r="CV336" s="16"/>
      <c r="CX336" s="3"/>
      <c r="CY336" s="3"/>
      <c r="CZ336" s="6"/>
      <c r="DA336" s="8"/>
      <c r="DM336" s="9"/>
      <c r="DO336" s="16"/>
      <c r="DP336" s="16"/>
      <c r="DR336" s="3"/>
      <c r="DS336" s="3"/>
      <c r="DT336" s="6"/>
      <c r="DU336" s="8"/>
      <c r="EG336" s="9"/>
      <c r="EI336" s="16"/>
      <c r="EJ336" s="16"/>
      <c r="EL336" s="3"/>
      <c r="EM336" s="3"/>
      <c r="EN336" s="6"/>
      <c r="EO336" s="8"/>
      <c r="FA336" s="9"/>
      <c r="FC336" s="16"/>
      <c r="FD336" s="16"/>
      <c r="FF336" s="3"/>
      <c r="FG336" s="3"/>
      <c r="FH336" s="6"/>
      <c r="FI336" s="8"/>
      <c r="FU336" s="9"/>
      <c r="FW336" s="16"/>
      <c r="FX336" s="16"/>
      <c r="FZ336" s="3"/>
      <c r="GA336" s="3"/>
      <c r="GB336" s="6"/>
      <c r="GC336" s="8"/>
      <c r="GO336" s="9"/>
      <c r="GQ336" s="16"/>
      <c r="GR336" s="16"/>
      <c r="GT336" s="3"/>
      <c r="GU336" s="3"/>
      <c r="GV336" s="6"/>
      <c r="GW336" s="8"/>
      <c r="HI336" s="9"/>
      <c r="HK336" s="16"/>
      <c r="HL336" s="16"/>
      <c r="HN336" s="3"/>
      <c r="HO336" s="3"/>
      <c r="HP336" s="6"/>
      <c r="HQ336" s="8"/>
      <c r="IC336" s="9"/>
      <c r="IE336" s="16"/>
      <c r="IF336" s="16"/>
      <c r="IH336" s="3"/>
      <c r="II336" s="3"/>
      <c r="IJ336" s="6"/>
      <c r="IK336" s="8"/>
      <c r="IW336" s="9"/>
      <c r="IY336" s="16"/>
      <c r="IZ336" s="16"/>
      <c r="JB336" s="3"/>
      <c r="JC336" s="3"/>
      <c r="JD336" s="6"/>
      <c r="JE336" s="8"/>
      <c r="JQ336" s="9"/>
      <c r="JS336" s="16"/>
      <c r="JT336" s="16"/>
      <c r="JV336" s="3"/>
      <c r="JW336" s="3"/>
      <c r="JX336" s="6"/>
      <c r="JY336" s="8"/>
      <c r="KK336" s="9"/>
      <c r="KM336" s="16"/>
      <c r="KN336" s="16"/>
      <c r="KP336" s="3"/>
      <c r="KQ336" s="3"/>
      <c r="KR336" s="6"/>
      <c r="KS336" s="8"/>
      <c r="LE336" s="9"/>
      <c r="LG336" s="16"/>
      <c r="LH336" s="16"/>
      <c r="LJ336" s="3"/>
      <c r="LK336" s="3"/>
      <c r="LL336" s="6"/>
      <c r="LM336" s="8"/>
      <c r="LY336" s="9"/>
      <c r="MA336" s="16"/>
      <c r="MB336" s="16"/>
      <c r="MD336" s="3"/>
      <c r="ME336" s="3"/>
      <c r="MF336" s="6"/>
      <c r="MG336" s="8"/>
      <c r="MS336" s="9"/>
      <c r="MU336" s="16"/>
      <c r="MV336" s="16"/>
      <c r="MX336" s="3"/>
      <c r="MY336" s="3"/>
      <c r="MZ336" s="6"/>
      <c r="NA336" s="8"/>
      <c r="NM336" s="9"/>
      <c r="NO336" s="16"/>
      <c r="NP336" s="16"/>
      <c r="NR336" s="3"/>
      <c r="NS336" s="3"/>
      <c r="NT336" s="6"/>
      <c r="NU336" s="8"/>
      <c r="OG336" s="9"/>
      <c r="OI336" s="16"/>
      <c r="OJ336" s="16"/>
      <c r="OL336" s="3"/>
      <c r="OM336" s="3"/>
      <c r="ON336" s="6"/>
      <c r="OO336" s="8"/>
      <c r="PA336" s="9"/>
      <c r="PC336" s="16"/>
      <c r="PD336" s="16"/>
    </row>
    <row r="337" spans="1:420" ht="216" x14ac:dyDescent="0.3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9" t="s">
        <v>8315</v>
      </c>
      <c r="R337" t="s">
        <v>8316</v>
      </c>
      <c r="S337" s="16">
        <v>41866.79886574074</v>
      </c>
      <c r="T337" s="16">
        <v>41885.207638888889</v>
      </c>
      <c r="V337" s="3"/>
      <c r="W337" s="3"/>
      <c r="X337" s="6"/>
      <c r="Y337" s="8"/>
      <c r="AK337" s="9"/>
      <c r="AM337" s="16"/>
      <c r="AN337" s="16"/>
      <c r="AP337" s="3"/>
      <c r="AQ337" s="3"/>
      <c r="AR337" s="6"/>
      <c r="AS337" s="8"/>
      <c r="BE337" s="9"/>
      <c r="BG337" s="16"/>
      <c r="BH337" s="16"/>
      <c r="BJ337" s="3"/>
      <c r="BK337" s="3"/>
      <c r="BL337" s="6"/>
      <c r="BM337" s="8"/>
      <c r="BY337" s="9"/>
      <c r="CA337" s="16"/>
      <c r="CB337" s="16"/>
      <c r="CD337" s="3"/>
      <c r="CE337" s="3"/>
      <c r="CF337" s="6"/>
      <c r="CG337" s="8"/>
      <c r="CS337" s="9"/>
      <c r="CU337" s="16"/>
      <c r="CV337" s="16"/>
      <c r="CX337" s="3"/>
      <c r="CY337" s="3"/>
      <c r="CZ337" s="6"/>
      <c r="DA337" s="8"/>
      <c r="DM337" s="9"/>
      <c r="DO337" s="16"/>
      <c r="DP337" s="16"/>
      <c r="DR337" s="3"/>
      <c r="DS337" s="3"/>
      <c r="DT337" s="6"/>
      <c r="DU337" s="8"/>
      <c r="EG337" s="9"/>
      <c r="EI337" s="16"/>
      <c r="EJ337" s="16"/>
      <c r="EL337" s="3"/>
      <c r="EM337" s="3"/>
      <c r="EN337" s="6"/>
      <c r="EO337" s="8"/>
      <c r="FA337" s="9"/>
      <c r="FC337" s="16"/>
      <c r="FD337" s="16"/>
      <c r="FF337" s="3"/>
      <c r="FG337" s="3"/>
      <c r="FH337" s="6"/>
      <c r="FI337" s="8"/>
      <c r="FU337" s="9"/>
      <c r="FW337" s="16"/>
      <c r="FX337" s="16"/>
      <c r="FZ337" s="3"/>
      <c r="GA337" s="3"/>
      <c r="GB337" s="6"/>
      <c r="GC337" s="8"/>
      <c r="GO337" s="9"/>
      <c r="GQ337" s="16"/>
      <c r="GR337" s="16"/>
      <c r="GT337" s="3"/>
      <c r="GU337" s="3"/>
      <c r="GV337" s="6"/>
      <c r="GW337" s="8"/>
      <c r="HI337" s="9"/>
      <c r="HK337" s="16"/>
      <c r="HL337" s="16"/>
      <c r="HN337" s="3"/>
      <c r="HO337" s="3"/>
      <c r="HP337" s="6"/>
      <c r="HQ337" s="8"/>
      <c r="IC337" s="9"/>
      <c r="IE337" s="16"/>
      <c r="IF337" s="16"/>
      <c r="IH337" s="3"/>
      <c r="II337" s="3"/>
      <c r="IJ337" s="6"/>
      <c r="IK337" s="8"/>
      <c r="IW337" s="9"/>
      <c r="IY337" s="16"/>
      <c r="IZ337" s="16"/>
      <c r="JB337" s="3"/>
      <c r="JC337" s="3"/>
      <c r="JD337" s="6"/>
      <c r="JE337" s="8"/>
      <c r="JQ337" s="9"/>
      <c r="JS337" s="16"/>
      <c r="JT337" s="16"/>
      <c r="JV337" s="3"/>
      <c r="JW337" s="3"/>
      <c r="JX337" s="6"/>
      <c r="JY337" s="8"/>
      <c r="KK337" s="9"/>
      <c r="KM337" s="16"/>
      <c r="KN337" s="16"/>
      <c r="KP337" s="3"/>
      <c r="KQ337" s="3"/>
      <c r="KR337" s="6"/>
      <c r="KS337" s="8"/>
      <c r="LE337" s="9"/>
      <c r="LG337" s="16"/>
      <c r="LH337" s="16"/>
      <c r="LJ337" s="3"/>
      <c r="LK337" s="3"/>
      <c r="LL337" s="6"/>
      <c r="LM337" s="8"/>
      <c r="LY337" s="9"/>
      <c r="MA337" s="16"/>
      <c r="MB337" s="16"/>
      <c r="MD337" s="3"/>
      <c r="ME337" s="3"/>
      <c r="MF337" s="6"/>
      <c r="MG337" s="8"/>
      <c r="MS337" s="9"/>
      <c r="MU337" s="16"/>
      <c r="MV337" s="16"/>
      <c r="MX337" s="3"/>
      <c r="MY337" s="3"/>
      <c r="MZ337" s="6"/>
      <c r="NA337" s="8"/>
      <c r="NM337" s="9"/>
      <c r="NO337" s="16"/>
      <c r="NP337" s="16"/>
      <c r="NR337" s="3"/>
      <c r="NS337" s="3"/>
      <c r="NT337" s="6"/>
      <c r="NU337" s="8"/>
      <c r="OG337" s="9"/>
      <c r="OI337" s="16"/>
      <c r="OJ337" s="16"/>
      <c r="OL337" s="3"/>
      <c r="OM337" s="3"/>
      <c r="ON337" s="6"/>
      <c r="OO337" s="8"/>
      <c r="PA337" s="9"/>
      <c r="PC337" s="16"/>
      <c r="PD337" s="16"/>
    </row>
    <row r="338" spans="1:420" ht="216" x14ac:dyDescent="0.3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9" t="s">
        <v>8315</v>
      </c>
      <c r="R338" t="s">
        <v>8316</v>
      </c>
      <c r="S338" s="16">
        <v>42220.79487268519</v>
      </c>
      <c r="T338" s="16">
        <v>42246</v>
      </c>
      <c r="V338" s="3"/>
      <c r="W338" s="3"/>
      <c r="X338" s="6"/>
      <c r="Y338" s="8"/>
      <c r="AK338" s="9"/>
      <c r="AM338" s="16"/>
      <c r="AN338" s="16"/>
      <c r="AP338" s="3"/>
      <c r="AQ338" s="3"/>
      <c r="AR338" s="6"/>
      <c r="AS338" s="8"/>
      <c r="BE338" s="9"/>
      <c r="BG338" s="16"/>
      <c r="BH338" s="16"/>
      <c r="BJ338" s="3"/>
      <c r="BK338" s="3"/>
      <c r="BL338" s="6"/>
      <c r="BM338" s="8"/>
      <c r="BY338" s="9"/>
      <c r="CA338" s="16"/>
      <c r="CB338" s="16"/>
      <c r="CD338" s="3"/>
      <c r="CE338" s="3"/>
      <c r="CF338" s="6"/>
      <c r="CG338" s="8"/>
      <c r="CS338" s="9"/>
      <c r="CU338" s="16"/>
      <c r="CV338" s="16"/>
      <c r="CX338" s="3"/>
      <c r="CY338" s="3"/>
      <c r="CZ338" s="6"/>
      <c r="DA338" s="8"/>
      <c r="DM338" s="9"/>
      <c r="DO338" s="16"/>
      <c r="DP338" s="16"/>
      <c r="DR338" s="3"/>
      <c r="DS338" s="3"/>
      <c r="DT338" s="6"/>
      <c r="DU338" s="8"/>
      <c r="EG338" s="9"/>
      <c r="EI338" s="16"/>
      <c r="EJ338" s="16"/>
      <c r="EL338" s="3"/>
      <c r="EM338" s="3"/>
      <c r="EN338" s="6"/>
      <c r="EO338" s="8"/>
      <c r="FA338" s="9"/>
      <c r="FC338" s="16"/>
      <c r="FD338" s="16"/>
      <c r="FF338" s="3"/>
      <c r="FG338" s="3"/>
      <c r="FH338" s="6"/>
      <c r="FI338" s="8"/>
      <c r="FU338" s="9"/>
      <c r="FW338" s="16"/>
      <c r="FX338" s="16"/>
      <c r="FZ338" s="3"/>
      <c r="GA338" s="3"/>
      <c r="GB338" s="6"/>
      <c r="GC338" s="8"/>
      <c r="GO338" s="9"/>
      <c r="GQ338" s="16"/>
      <c r="GR338" s="16"/>
      <c r="GT338" s="3"/>
      <c r="GU338" s="3"/>
      <c r="GV338" s="6"/>
      <c r="GW338" s="8"/>
      <c r="HI338" s="9"/>
      <c r="HK338" s="16"/>
      <c r="HL338" s="16"/>
      <c r="HN338" s="3"/>
      <c r="HO338" s="3"/>
      <c r="HP338" s="6"/>
      <c r="HQ338" s="8"/>
      <c r="IC338" s="9"/>
      <c r="IE338" s="16"/>
      <c r="IF338" s="16"/>
      <c r="IH338" s="3"/>
      <c r="II338" s="3"/>
      <c r="IJ338" s="6"/>
      <c r="IK338" s="8"/>
      <c r="IW338" s="9"/>
      <c r="IY338" s="16"/>
      <c r="IZ338" s="16"/>
      <c r="JB338" s="3"/>
      <c r="JC338" s="3"/>
      <c r="JD338" s="6"/>
      <c r="JE338" s="8"/>
      <c r="JQ338" s="9"/>
      <c r="JS338" s="16"/>
      <c r="JT338" s="16"/>
      <c r="JV338" s="3"/>
      <c r="JW338" s="3"/>
      <c r="JX338" s="6"/>
      <c r="JY338" s="8"/>
      <c r="KK338" s="9"/>
      <c r="KM338" s="16"/>
      <c r="KN338" s="16"/>
      <c r="KP338" s="3"/>
      <c r="KQ338" s="3"/>
      <c r="KR338" s="6"/>
      <c r="KS338" s="8"/>
      <c r="LE338" s="9"/>
      <c r="LG338" s="16"/>
      <c r="LH338" s="16"/>
      <c r="LJ338" s="3"/>
      <c r="LK338" s="3"/>
      <c r="LL338" s="6"/>
      <c r="LM338" s="8"/>
      <c r="LY338" s="9"/>
      <c r="MA338" s="16"/>
      <c r="MB338" s="16"/>
      <c r="MD338" s="3"/>
      <c r="ME338" s="3"/>
      <c r="MF338" s="6"/>
      <c r="MG338" s="8"/>
      <c r="MS338" s="9"/>
      <c r="MU338" s="16"/>
      <c r="MV338" s="16"/>
      <c r="MX338" s="3"/>
      <c r="MY338" s="3"/>
      <c r="MZ338" s="6"/>
      <c r="NA338" s="8"/>
      <c r="NM338" s="9"/>
      <c r="NO338" s="16"/>
      <c r="NP338" s="16"/>
      <c r="NR338" s="3"/>
      <c r="NS338" s="3"/>
      <c r="NT338" s="6"/>
      <c r="NU338" s="8"/>
      <c r="OG338" s="9"/>
      <c r="OI338" s="16"/>
      <c r="OJ338" s="16"/>
      <c r="OL338" s="3"/>
      <c r="OM338" s="3"/>
      <c r="ON338" s="6"/>
      <c r="OO338" s="8"/>
      <c r="PA338" s="9"/>
      <c r="PC338" s="16"/>
      <c r="PD338" s="16"/>
    </row>
    <row r="339" spans="1:420" ht="144" x14ac:dyDescent="0.3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9" t="s">
        <v>8315</v>
      </c>
      <c r="R339" t="s">
        <v>8316</v>
      </c>
      <c r="S339" s="16">
        <v>42628.849120370374</v>
      </c>
      <c r="T339" s="16">
        <v>42656.849120370374</v>
      </c>
      <c r="V339" s="3"/>
      <c r="W339" s="3"/>
      <c r="X339" s="6"/>
      <c r="Y339" s="8"/>
      <c r="AK339" s="9"/>
      <c r="AM339" s="16"/>
      <c r="AN339" s="16"/>
      <c r="AP339" s="3"/>
      <c r="AQ339" s="3"/>
      <c r="AR339" s="6"/>
      <c r="AS339" s="8"/>
      <c r="BE339" s="9"/>
      <c r="BG339" s="16"/>
      <c r="BH339" s="16"/>
      <c r="BJ339" s="3"/>
      <c r="BK339" s="3"/>
      <c r="BL339" s="6"/>
      <c r="BM339" s="8"/>
      <c r="BY339" s="9"/>
      <c r="CA339" s="16"/>
      <c r="CB339" s="16"/>
      <c r="CD339" s="3"/>
      <c r="CE339" s="3"/>
      <c r="CF339" s="6"/>
      <c r="CG339" s="8"/>
      <c r="CS339" s="9"/>
      <c r="CU339" s="16"/>
      <c r="CV339" s="16"/>
      <c r="CX339" s="3"/>
      <c r="CY339" s="3"/>
      <c r="CZ339" s="6"/>
      <c r="DA339" s="8"/>
      <c r="DM339" s="9"/>
      <c r="DO339" s="16"/>
      <c r="DP339" s="16"/>
      <c r="DR339" s="3"/>
      <c r="DS339" s="3"/>
      <c r="DT339" s="6"/>
      <c r="DU339" s="8"/>
      <c r="EG339" s="9"/>
      <c r="EI339" s="16"/>
      <c r="EJ339" s="16"/>
      <c r="EL339" s="3"/>
      <c r="EM339" s="3"/>
      <c r="EN339" s="6"/>
      <c r="EO339" s="8"/>
      <c r="FA339" s="9"/>
      <c r="FC339" s="16"/>
      <c r="FD339" s="16"/>
      <c r="FF339" s="3"/>
      <c r="FG339" s="3"/>
      <c r="FH339" s="6"/>
      <c r="FI339" s="8"/>
      <c r="FU339" s="9"/>
      <c r="FW339" s="16"/>
      <c r="FX339" s="16"/>
      <c r="FZ339" s="3"/>
      <c r="GA339" s="3"/>
      <c r="GB339" s="6"/>
      <c r="GC339" s="8"/>
      <c r="GO339" s="9"/>
      <c r="GQ339" s="16"/>
      <c r="GR339" s="16"/>
      <c r="GT339" s="3"/>
      <c r="GU339" s="3"/>
      <c r="GV339" s="6"/>
      <c r="GW339" s="8"/>
      <c r="HI339" s="9"/>
      <c r="HK339" s="16"/>
      <c r="HL339" s="16"/>
      <c r="HN339" s="3"/>
      <c r="HO339" s="3"/>
      <c r="HP339" s="6"/>
      <c r="HQ339" s="8"/>
      <c r="IC339" s="9"/>
      <c r="IE339" s="16"/>
      <c r="IF339" s="16"/>
      <c r="IH339" s="3"/>
      <c r="II339" s="3"/>
      <c r="IJ339" s="6"/>
      <c r="IK339" s="8"/>
      <c r="IW339" s="9"/>
      <c r="IY339" s="16"/>
      <c r="IZ339" s="16"/>
      <c r="JB339" s="3"/>
      <c r="JC339" s="3"/>
      <c r="JD339" s="6"/>
      <c r="JE339" s="8"/>
      <c r="JQ339" s="9"/>
      <c r="JS339" s="16"/>
      <c r="JT339" s="16"/>
      <c r="JV339" s="3"/>
      <c r="JW339" s="3"/>
      <c r="JX339" s="6"/>
      <c r="JY339" s="8"/>
      <c r="KK339" s="9"/>
      <c r="KM339" s="16"/>
      <c r="KN339" s="16"/>
      <c r="KP339" s="3"/>
      <c r="KQ339" s="3"/>
      <c r="KR339" s="6"/>
      <c r="KS339" s="8"/>
      <c r="LE339" s="9"/>
      <c r="LG339" s="16"/>
      <c r="LH339" s="16"/>
      <c r="LJ339" s="3"/>
      <c r="LK339" s="3"/>
      <c r="LL339" s="6"/>
      <c r="LM339" s="8"/>
      <c r="LY339" s="9"/>
      <c r="MA339" s="16"/>
      <c r="MB339" s="16"/>
      <c r="MD339" s="3"/>
      <c r="ME339" s="3"/>
      <c r="MF339" s="6"/>
      <c r="MG339" s="8"/>
      <c r="MS339" s="9"/>
      <c r="MU339" s="16"/>
      <c r="MV339" s="16"/>
      <c r="MX339" s="3"/>
      <c r="MY339" s="3"/>
      <c r="MZ339" s="6"/>
      <c r="NA339" s="8"/>
      <c r="NM339" s="9"/>
      <c r="NO339" s="16"/>
      <c r="NP339" s="16"/>
      <c r="NR339" s="3"/>
      <c r="NS339" s="3"/>
      <c r="NT339" s="6"/>
      <c r="NU339" s="8"/>
      <c r="OG339" s="9"/>
      <c r="OI339" s="16"/>
      <c r="OJ339" s="16"/>
      <c r="OL339" s="3"/>
      <c r="OM339" s="3"/>
      <c r="ON339" s="6"/>
      <c r="OO339" s="8"/>
      <c r="PA339" s="9"/>
      <c r="PC339" s="16"/>
      <c r="PD339" s="16"/>
    </row>
    <row r="340" spans="1:420" ht="259.2" x14ac:dyDescent="0.3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9" t="s">
        <v>8315</v>
      </c>
      <c r="R340" t="s">
        <v>8316</v>
      </c>
      <c r="S340" s="16">
        <v>42447.894432870366</v>
      </c>
      <c r="T340" s="16">
        <v>42507.894432870366</v>
      </c>
      <c r="V340" s="3"/>
      <c r="W340" s="3"/>
      <c r="X340" s="6"/>
      <c r="Y340" s="8"/>
      <c r="AK340" s="9"/>
      <c r="AM340" s="16"/>
      <c r="AN340" s="16"/>
      <c r="AP340" s="3"/>
      <c r="AQ340" s="3"/>
      <c r="AR340" s="6"/>
      <c r="AS340" s="8"/>
      <c r="BE340" s="9"/>
      <c r="BG340" s="16"/>
      <c r="BH340" s="16"/>
      <c r="BJ340" s="3"/>
      <c r="BK340" s="3"/>
      <c r="BL340" s="6"/>
      <c r="BM340" s="8"/>
      <c r="BY340" s="9"/>
      <c r="CA340" s="16"/>
      <c r="CB340" s="16"/>
      <c r="CD340" s="3"/>
      <c r="CE340" s="3"/>
      <c r="CF340" s="6"/>
      <c r="CG340" s="8"/>
      <c r="CS340" s="9"/>
      <c r="CU340" s="16"/>
      <c r="CV340" s="16"/>
      <c r="CX340" s="3"/>
      <c r="CY340" s="3"/>
      <c r="CZ340" s="6"/>
      <c r="DA340" s="8"/>
      <c r="DM340" s="9"/>
      <c r="DO340" s="16"/>
      <c r="DP340" s="16"/>
      <c r="DR340" s="3"/>
      <c r="DS340" s="3"/>
      <c r="DT340" s="6"/>
      <c r="DU340" s="8"/>
      <c r="EG340" s="9"/>
      <c r="EI340" s="16"/>
      <c r="EJ340" s="16"/>
      <c r="EL340" s="3"/>
      <c r="EM340" s="3"/>
      <c r="EN340" s="6"/>
      <c r="EO340" s="8"/>
      <c r="FA340" s="9"/>
      <c r="FC340" s="16"/>
      <c r="FD340" s="16"/>
      <c r="FF340" s="3"/>
      <c r="FG340" s="3"/>
      <c r="FH340" s="6"/>
      <c r="FI340" s="8"/>
      <c r="FU340" s="9"/>
      <c r="FW340" s="16"/>
      <c r="FX340" s="16"/>
      <c r="FZ340" s="3"/>
      <c r="GA340" s="3"/>
      <c r="GB340" s="6"/>
      <c r="GC340" s="8"/>
      <c r="GO340" s="9"/>
      <c r="GQ340" s="16"/>
      <c r="GR340" s="16"/>
      <c r="GT340" s="3"/>
      <c r="GU340" s="3"/>
      <c r="GV340" s="6"/>
      <c r="GW340" s="8"/>
      <c r="HI340" s="9"/>
      <c r="HK340" s="16"/>
      <c r="HL340" s="16"/>
      <c r="HN340" s="3"/>
      <c r="HO340" s="3"/>
      <c r="HP340" s="6"/>
      <c r="HQ340" s="8"/>
      <c r="IC340" s="9"/>
      <c r="IE340" s="16"/>
      <c r="IF340" s="16"/>
      <c r="IH340" s="3"/>
      <c r="II340" s="3"/>
      <c r="IJ340" s="6"/>
      <c r="IK340" s="8"/>
      <c r="IW340" s="9"/>
      <c r="IY340" s="16"/>
      <c r="IZ340" s="16"/>
      <c r="JB340" s="3"/>
      <c r="JC340" s="3"/>
      <c r="JD340" s="6"/>
      <c r="JE340" s="8"/>
      <c r="JQ340" s="9"/>
      <c r="JS340" s="16"/>
      <c r="JT340" s="16"/>
      <c r="JV340" s="3"/>
      <c r="JW340" s="3"/>
      <c r="JX340" s="6"/>
      <c r="JY340" s="8"/>
      <c r="KK340" s="9"/>
      <c r="KM340" s="16"/>
      <c r="KN340" s="16"/>
      <c r="KP340" s="3"/>
      <c r="KQ340" s="3"/>
      <c r="KR340" s="6"/>
      <c r="KS340" s="8"/>
      <c r="LE340" s="9"/>
      <c r="LG340" s="16"/>
      <c r="LH340" s="16"/>
      <c r="LJ340" s="3"/>
      <c r="LK340" s="3"/>
      <c r="LL340" s="6"/>
      <c r="LM340" s="8"/>
      <c r="LY340" s="9"/>
      <c r="MA340" s="16"/>
      <c r="MB340" s="16"/>
      <c r="MD340" s="3"/>
      <c r="ME340" s="3"/>
      <c r="MF340" s="6"/>
      <c r="MG340" s="8"/>
      <c r="MS340" s="9"/>
      <c r="MU340" s="16"/>
      <c r="MV340" s="16"/>
      <c r="MX340" s="3"/>
      <c r="MY340" s="3"/>
      <c r="MZ340" s="6"/>
      <c r="NA340" s="8"/>
      <c r="NM340" s="9"/>
      <c r="NO340" s="16"/>
      <c r="NP340" s="16"/>
      <c r="NR340" s="3"/>
      <c r="NS340" s="3"/>
      <c r="NT340" s="6"/>
      <c r="NU340" s="8"/>
      <c r="OG340" s="9"/>
      <c r="OI340" s="16"/>
      <c r="OJ340" s="16"/>
      <c r="OL340" s="3"/>
      <c r="OM340" s="3"/>
      <c r="ON340" s="6"/>
      <c r="OO340" s="8"/>
      <c r="PA340" s="9"/>
      <c r="PC340" s="16"/>
      <c r="PD340" s="16"/>
    </row>
    <row r="341" spans="1:420" ht="230.4" x14ac:dyDescent="0.3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9" t="s">
        <v>8315</v>
      </c>
      <c r="R341" t="s">
        <v>8316</v>
      </c>
      <c r="S341" s="16">
        <v>42283.864351851851</v>
      </c>
      <c r="T341" s="16">
        <v>42313.906018518523</v>
      </c>
      <c r="V341" s="3"/>
      <c r="W341" s="3"/>
      <c r="X341" s="6"/>
      <c r="Y341" s="8"/>
      <c r="AK341" s="9"/>
      <c r="AM341" s="16"/>
      <c r="AN341" s="16"/>
      <c r="AP341" s="3"/>
      <c r="AQ341" s="3"/>
      <c r="AR341" s="6"/>
      <c r="AS341" s="8"/>
      <c r="BE341" s="9"/>
      <c r="BG341" s="16"/>
      <c r="BH341" s="16"/>
      <c r="BJ341" s="3"/>
      <c r="BK341" s="3"/>
      <c r="BL341" s="6"/>
      <c r="BM341" s="8"/>
      <c r="BY341" s="9"/>
      <c r="CA341" s="16"/>
      <c r="CB341" s="16"/>
      <c r="CD341" s="3"/>
      <c r="CE341" s="3"/>
      <c r="CF341" s="6"/>
      <c r="CG341" s="8"/>
      <c r="CS341" s="9"/>
      <c r="CU341" s="16"/>
      <c r="CV341" s="16"/>
      <c r="CX341" s="3"/>
      <c r="CY341" s="3"/>
      <c r="CZ341" s="6"/>
      <c r="DA341" s="8"/>
      <c r="DM341" s="9"/>
      <c r="DO341" s="16"/>
      <c r="DP341" s="16"/>
      <c r="DR341" s="3"/>
      <c r="DS341" s="3"/>
      <c r="DT341" s="6"/>
      <c r="DU341" s="8"/>
      <c r="EG341" s="9"/>
      <c r="EI341" s="16"/>
      <c r="EJ341" s="16"/>
      <c r="EL341" s="3"/>
      <c r="EM341" s="3"/>
      <c r="EN341" s="6"/>
      <c r="EO341" s="8"/>
      <c r="FA341" s="9"/>
      <c r="FC341" s="16"/>
      <c r="FD341" s="16"/>
      <c r="FF341" s="3"/>
      <c r="FG341" s="3"/>
      <c r="FH341" s="6"/>
      <c r="FI341" s="8"/>
      <c r="FU341" s="9"/>
      <c r="FW341" s="16"/>
      <c r="FX341" s="16"/>
      <c r="FZ341" s="3"/>
      <c r="GA341" s="3"/>
      <c r="GB341" s="6"/>
      <c r="GC341" s="8"/>
      <c r="GO341" s="9"/>
      <c r="GQ341" s="16"/>
      <c r="GR341" s="16"/>
      <c r="GT341" s="3"/>
      <c r="GU341" s="3"/>
      <c r="GV341" s="6"/>
      <c r="GW341" s="8"/>
      <c r="HI341" s="9"/>
      <c r="HK341" s="16"/>
      <c r="HL341" s="16"/>
      <c r="HN341" s="3"/>
      <c r="HO341" s="3"/>
      <c r="HP341" s="6"/>
      <c r="HQ341" s="8"/>
      <c r="IC341" s="9"/>
      <c r="IE341" s="16"/>
      <c r="IF341" s="16"/>
      <c r="IH341" s="3"/>
      <c r="II341" s="3"/>
      <c r="IJ341" s="6"/>
      <c r="IK341" s="8"/>
      <c r="IW341" s="9"/>
      <c r="IY341" s="16"/>
      <c r="IZ341" s="16"/>
      <c r="JB341" s="3"/>
      <c r="JC341" s="3"/>
      <c r="JD341" s="6"/>
      <c r="JE341" s="8"/>
      <c r="JQ341" s="9"/>
      <c r="JS341" s="16"/>
      <c r="JT341" s="16"/>
      <c r="JV341" s="3"/>
      <c r="JW341" s="3"/>
      <c r="JX341" s="6"/>
      <c r="JY341" s="8"/>
      <c r="KK341" s="9"/>
      <c r="KM341" s="16"/>
      <c r="KN341" s="16"/>
      <c r="KP341" s="3"/>
      <c r="KQ341" s="3"/>
      <c r="KR341" s="6"/>
      <c r="KS341" s="8"/>
      <c r="LE341" s="9"/>
      <c r="LG341" s="16"/>
      <c r="LH341" s="16"/>
      <c r="LJ341" s="3"/>
      <c r="LK341" s="3"/>
      <c r="LL341" s="6"/>
      <c r="LM341" s="8"/>
      <c r="LY341" s="9"/>
      <c r="MA341" s="16"/>
      <c r="MB341" s="16"/>
      <c r="MD341" s="3"/>
      <c r="ME341" s="3"/>
      <c r="MF341" s="6"/>
      <c r="MG341" s="8"/>
      <c r="MS341" s="9"/>
      <c r="MU341" s="16"/>
      <c r="MV341" s="16"/>
      <c r="MX341" s="3"/>
      <c r="MY341" s="3"/>
      <c r="MZ341" s="6"/>
      <c r="NA341" s="8"/>
      <c r="NM341" s="9"/>
      <c r="NO341" s="16"/>
      <c r="NP341" s="16"/>
      <c r="NR341" s="3"/>
      <c r="NS341" s="3"/>
      <c r="NT341" s="6"/>
      <c r="NU341" s="8"/>
      <c r="OG341" s="9"/>
      <c r="OI341" s="16"/>
      <c r="OJ341" s="16"/>
      <c r="OL341" s="3"/>
      <c r="OM341" s="3"/>
      <c r="ON341" s="6"/>
      <c r="OO341" s="8"/>
      <c r="PA341" s="9"/>
      <c r="PC341" s="16"/>
      <c r="PD341" s="16"/>
    </row>
    <row r="342" spans="1:420" ht="244.8" x14ac:dyDescent="0.3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9" t="s">
        <v>8315</v>
      </c>
      <c r="R342" t="s">
        <v>8316</v>
      </c>
      <c r="S342" s="16">
        <v>42483.015694444446</v>
      </c>
      <c r="T342" s="16">
        <v>42489.290972222225</v>
      </c>
      <c r="V342" s="3"/>
      <c r="W342" s="3"/>
      <c r="X342" s="6"/>
      <c r="Y342" s="8"/>
      <c r="AK342" s="9"/>
      <c r="AM342" s="16"/>
      <c r="AN342" s="16"/>
      <c r="AP342" s="3"/>
      <c r="AQ342" s="3"/>
      <c r="AR342" s="6"/>
      <c r="AS342" s="8"/>
      <c r="BE342" s="9"/>
      <c r="BG342" s="16"/>
      <c r="BH342" s="16"/>
      <c r="BJ342" s="3"/>
      <c r="BK342" s="3"/>
      <c r="BL342" s="6"/>
      <c r="BM342" s="8"/>
      <c r="BY342" s="9"/>
      <c r="CA342" s="16"/>
      <c r="CB342" s="16"/>
      <c r="CD342" s="3"/>
      <c r="CE342" s="3"/>
      <c r="CF342" s="6"/>
      <c r="CG342" s="8"/>
      <c r="CS342" s="9"/>
      <c r="CU342" s="16"/>
      <c r="CV342" s="16"/>
      <c r="CX342" s="3"/>
      <c r="CY342" s="3"/>
      <c r="CZ342" s="6"/>
      <c r="DA342" s="8"/>
      <c r="DM342" s="9"/>
      <c r="DO342" s="16"/>
      <c r="DP342" s="16"/>
      <c r="DR342" s="3"/>
      <c r="DS342" s="3"/>
      <c r="DT342" s="6"/>
      <c r="DU342" s="8"/>
      <c r="EG342" s="9"/>
      <c r="EI342" s="16"/>
      <c r="EJ342" s="16"/>
      <c r="EL342" s="3"/>
      <c r="EM342" s="3"/>
      <c r="EN342" s="6"/>
      <c r="EO342" s="8"/>
      <c r="FA342" s="9"/>
      <c r="FC342" s="16"/>
      <c r="FD342" s="16"/>
      <c r="FF342" s="3"/>
      <c r="FG342" s="3"/>
      <c r="FH342" s="6"/>
      <c r="FI342" s="8"/>
      <c r="FU342" s="9"/>
      <c r="FW342" s="16"/>
      <c r="FX342" s="16"/>
      <c r="FZ342" s="3"/>
      <c r="GA342" s="3"/>
      <c r="GB342" s="6"/>
      <c r="GC342" s="8"/>
      <c r="GO342" s="9"/>
      <c r="GQ342" s="16"/>
      <c r="GR342" s="16"/>
      <c r="GT342" s="3"/>
      <c r="GU342" s="3"/>
      <c r="GV342" s="6"/>
      <c r="GW342" s="8"/>
      <c r="HI342" s="9"/>
      <c r="HK342" s="16"/>
      <c r="HL342" s="16"/>
      <c r="HN342" s="3"/>
      <c r="HO342" s="3"/>
      <c r="HP342" s="6"/>
      <c r="HQ342" s="8"/>
      <c r="IC342" s="9"/>
      <c r="IE342" s="16"/>
      <c r="IF342" s="16"/>
      <c r="IH342" s="3"/>
      <c r="II342" s="3"/>
      <c r="IJ342" s="6"/>
      <c r="IK342" s="8"/>
      <c r="IW342" s="9"/>
      <c r="IY342" s="16"/>
      <c r="IZ342" s="16"/>
      <c r="JB342" s="3"/>
      <c r="JC342" s="3"/>
      <c r="JD342" s="6"/>
      <c r="JE342" s="8"/>
      <c r="JQ342" s="9"/>
      <c r="JS342" s="16"/>
      <c r="JT342" s="16"/>
      <c r="JV342" s="3"/>
      <c r="JW342" s="3"/>
      <c r="JX342" s="6"/>
      <c r="JY342" s="8"/>
      <c r="KK342" s="9"/>
      <c r="KM342" s="16"/>
      <c r="KN342" s="16"/>
      <c r="KP342" s="3"/>
      <c r="KQ342" s="3"/>
      <c r="KR342" s="6"/>
      <c r="KS342" s="8"/>
      <c r="LE342" s="9"/>
      <c r="LG342" s="16"/>
      <c r="LH342" s="16"/>
      <c r="LJ342" s="3"/>
      <c r="LK342" s="3"/>
      <c r="LL342" s="6"/>
      <c r="LM342" s="8"/>
      <c r="LY342" s="9"/>
      <c r="MA342" s="16"/>
      <c r="MB342" s="16"/>
      <c r="MD342" s="3"/>
      <c r="ME342" s="3"/>
      <c r="MF342" s="6"/>
      <c r="MG342" s="8"/>
      <c r="MS342" s="9"/>
      <c r="MU342" s="16"/>
      <c r="MV342" s="16"/>
      <c r="MX342" s="3"/>
      <c r="MY342" s="3"/>
      <c r="MZ342" s="6"/>
      <c r="NA342" s="8"/>
      <c r="NM342" s="9"/>
      <c r="NO342" s="16"/>
      <c r="NP342" s="16"/>
      <c r="NR342" s="3"/>
      <c r="NS342" s="3"/>
      <c r="NT342" s="6"/>
      <c r="NU342" s="8"/>
      <c r="OG342" s="9"/>
      <c r="OI342" s="16"/>
      <c r="OJ342" s="16"/>
      <c r="OL342" s="3"/>
      <c r="OM342" s="3"/>
      <c r="ON342" s="6"/>
      <c r="OO342" s="8"/>
      <c r="PA342" s="9"/>
      <c r="PC342" s="16"/>
      <c r="PD342" s="16"/>
    </row>
    <row r="343" spans="1:420" ht="172.8" x14ac:dyDescent="0.3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9" t="s">
        <v>8315</v>
      </c>
      <c r="R343" t="s">
        <v>8316</v>
      </c>
      <c r="S343" s="16">
        <v>41788.58997685185</v>
      </c>
      <c r="T343" s="16">
        <v>41818.58997685185</v>
      </c>
      <c r="V343" s="3"/>
      <c r="W343" s="3"/>
      <c r="X343" s="6"/>
      <c r="Y343" s="8"/>
      <c r="AK343" s="9"/>
      <c r="AM343" s="16"/>
      <c r="AN343" s="16"/>
      <c r="AP343" s="3"/>
      <c r="AQ343" s="3"/>
      <c r="AR343" s="6"/>
      <c r="AS343" s="8"/>
      <c r="BE343" s="9"/>
      <c r="BG343" s="16"/>
      <c r="BH343" s="16"/>
      <c r="BJ343" s="3"/>
      <c r="BK343" s="3"/>
      <c r="BL343" s="6"/>
      <c r="BM343" s="8"/>
      <c r="BY343" s="9"/>
      <c r="CA343" s="16"/>
      <c r="CB343" s="16"/>
      <c r="CD343" s="3"/>
      <c r="CE343" s="3"/>
      <c r="CF343" s="6"/>
      <c r="CG343" s="8"/>
      <c r="CS343" s="9"/>
      <c r="CU343" s="16"/>
      <c r="CV343" s="16"/>
      <c r="CX343" s="3"/>
      <c r="CY343" s="3"/>
      <c r="CZ343" s="6"/>
      <c r="DA343" s="8"/>
      <c r="DM343" s="9"/>
      <c r="DO343" s="16"/>
      <c r="DP343" s="16"/>
      <c r="DR343" s="3"/>
      <c r="DS343" s="3"/>
      <c r="DT343" s="6"/>
      <c r="DU343" s="8"/>
      <c r="EG343" s="9"/>
      <c r="EI343" s="16"/>
      <c r="EJ343" s="16"/>
      <c r="EL343" s="3"/>
      <c r="EM343" s="3"/>
      <c r="EN343" s="6"/>
      <c r="EO343" s="8"/>
      <c r="FA343" s="9"/>
      <c r="FC343" s="16"/>
      <c r="FD343" s="16"/>
      <c r="FF343" s="3"/>
      <c r="FG343" s="3"/>
      <c r="FH343" s="6"/>
      <c r="FI343" s="8"/>
      <c r="FU343" s="9"/>
      <c r="FW343" s="16"/>
      <c r="FX343" s="16"/>
      <c r="FZ343" s="3"/>
      <c r="GA343" s="3"/>
      <c r="GB343" s="6"/>
      <c r="GC343" s="8"/>
      <c r="GO343" s="9"/>
      <c r="GQ343" s="16"/>
      <c r="GR343" s="16"/>
      <c r="GT343" s="3"/>
      <c r="GU343" s="3"/>
      <c r="GV343" s="6"/>
      <c r="GW343" s="8"/>
      <c r="HI343" s="9"/>
      <c r="HK343" s="16"/>
      <c r="HL343" s="16"/>
      <c r="HN343" s="3"/>
      <c r="HO343" s="3"/>
      <c r="HP343" s="6"/>
      <c r="HQ343" s="8"/>
      <c r="IC343" s="9"/>
      <c r="IE343" s="16"/>
      <c r="IF343" s="16"/>
      <c r="IH343" s="3"/>
      <c r="II343" s="3"/>
      <c r="IJ343" s="6"/>
      <c r="IK343" s="8"/>
      <c r="IW343" s="9"/>
      <c r="IY343" s="16"/>
      <c r="IZ343" s="16"/>
      <c r="JB343" s="3"/>
      <c r="JC343" s="3"/>
      <c r="JD343" s="6"/>
      <c r="JE343" s="8"/>
      <c r="JQ343" s="9"/>
      <c r="JS343" s="16"/>
      <c r="JT343" s="16"/>
      <c r="JV343" s="3"/>
      <c r="JW343" s="3"/>
      <c r="JX343" s="6"/>
      <c r="JY343" s="8"/>
      <c r="KK343" s="9"/>
      <c r="KM343" s="16"/>
      <c r="KN343" s="16"/>
      <c r="KP343" s="3"/>
      <c r="KQ343" s="3"/>
      <c r="KR343" s="6"/>
      <c r="KS343" s="8"/>
      <c r="LE343" s="9"/>
      <c r="LG343" s="16"/>
      <c r="LH343" s="16"/>
      <c r="LJ343" s="3"/>
      <c r="LK343" s="3"/>
      <c r="LL343" s="6"/>
      <c r="LM343" s="8"/>
      <c r="LY343" s="9"/>
      <c r="MA343" s="16"/>
      <c r="MB343" s="16"/>
      <c r="MD343" s="3"/>
      <c r="ME343" s="3"/>
      <c r="MF343" s="6"/>
      <c r="MG343" s="8"/>
      <c r="MS343" s="9"/>
      <c r="MU343" s="16"/>
      <c r="MV343" s="16"/>
      <c r="MX343" s="3"/>
      <c r="MY343" s="3"/>
      <c r="MZ343" s="6"/>
      <c r="NA343" s="8"/>
      <c r="NM343" s="9"/>
      <c r="NO343" s="16"/>
      <c r="NP343" s="16"/>
      <c r="NR343" s="3"/>
      <c r="NS343" s="3"/>
      <c r="NT343" s="6"/>
      <c r="NU343" s="8"/>
      <c r="OG343" s="9"/>
      <c r="OI343" s="16"/>
      <c r="OJ343" s="16"/>
      <c r="OL343" s="3"/>
      <c r="OM343" s="3"/>
      <c r="ON343" s="6"/>
      <c r="OO343" s="8"/>
      <c r="PA343" s="9"/>
      <c r="PC343" s="16"/>
      <c r="PD343" s="16"/>
    </row>
    <row r="344" spans="1:420" ht="244.8" x14ac:dyDescent="0.3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9" t="s">
        <v>8315</v>
      </c>
      <c r="R344" t="s">
        <v>8316</v>
      </c>
      <c r="S344" s="16">
        <v>42144.041851851856</v>
      </c>
      <c r="T344" s="16">
        <v>42174.041851851856</v>
      </c>
      <c r="V344" s="3"/>
      <c r="W344" s="3"/>
      <c r="X344" s="6"/>
      <c r="Y344" s="8"/>
      <c r="AK344" s="9"/>
      <c r="AM344" s="16"/>
      <c r="AN344" s="16"/>
      <c r="AP344" s="3"/>
      <c r="AQ344" s="3"/>
      <c r="AR344" s="6"/>
      <c r="AS344" s="8"/>
      <c r="BE344" s="9"/>
      <c r="BG344" s="16"/>
      <c r="BH344" s="16"/>
      <c r="BJ344" s="3"/>
      <c r="BK344" s="3"/>
      <c r="BL344" s="6"/>
      <c r="BM344" s="8"/>
      <c r="BY344" s="9"/>
      <c r="CA344" s="16"/>
      <c r="CB344" s="16"/>
      <c r="CD344" s="3"/>
      <c r="CE344" s="3"/>
      <c r="CF344" s="6"/>
      <c r="CG344" s="8"/>
      <c r="CS344" s="9"/>
      <c r="CU344" s="16"/>
      <c r="CV344" s="16"/>
      <c r="CX344" s="3"/>
      <c r="CY344" s="3"/>
      <c r="CZ344" s="6"/>
      <c r="DA344" s="8"/>
      <c r="DM344" s="9"/>
      <c r="DO344" s="16"/>
      <c r="DP344" s="16"/>
      <c r="DR344" s="3"/>
      <c r="DS344" s="3"/>
      <c r="DT344" s="6"/>
      <c r="DU344" s="8"/>
      <c r="EG344" s="9"/>
      <c r="EI344" s="16"/>
      <c r="EJ344" s="16"/>
      <c r="EL344" s="3"/>
      <c r="EM344" s="3"/>
      <c r="EN344" s="6"/>
      <c r="EO344" s="8"/>
      <c r="FA344" s="9"/>
      <c r="FC344" s="16"/>
      <c r="FD344" s="16"/>
      <c r="FF344" s="3"/>
      <c r="FG344" s="3"/>
      <c r="FH344" s="6"/>
      <c r="FI344" s="8"/>
      <c r="FU344" s="9"/>
      <c r="FW344" s="16"/>
      <c r="FX344" s="16"/>
      <c r="FZ344" s="3"/>
      <c r="GA344" s="3"/>
      <c r="GB344" s="6"/>
      <c r="GC344" s="8"/>
      <c r="GO344" s="9"/>
      <c r="GQ344" s="16"/>
      <c r="GR344" s="16"/>
      <c r="GT344" s="3"/>
      <c r="GU344" s="3"/>
      <c r="GV344" s="6"/>
      <c r="GW344" s="8"/>
      <c r="HI344" s="9"/>
      <c r="HK344" s="16"/>
      <c r="HL344" s="16"/>
      <c r="HN344" s="3"/>
      <c r="HO344" s="3"/>
      <c r="HP344" s="6"/>
      <c r="HQ344" s="8"/>
      <c r="IC344" s="9"/>
      <c r="IE344" s="16"/>
      <c r="IF344" s="16"/>
      <c r="IH344" s="3"/>
      <c r="II344" s="3"/>
      <c r="IJ344" s="6"/>
      <c r="IK344" s="8"/>
      <c r="IW344" s="9"/>
      <c r="IY344" s="16"/>
      <c r="IZ344" s="16"/>
      <c r="JB344" s="3"/>
      <c r="JC344" s="3"/>
      <c r="JD344" s="6"/>
      <c r="JE344" s="8"/>
      <c r="JQ344" s="9"/>
      <c r="JS344" s="16"/>
      <c r="JT344" s="16"/>
      <c r="JV344" s="3"/>
      <c r="JW344" s="3"/>
      <c r="JX344" s="6"/>
      <c r="JY344" s="8"/>
      <c r="KK344" s="9"/>
      <c r="KM344" s="16"/>
      <c r="KN344" s="16"/>
      <c r="KP344" s="3"/>
      <c r="KQ344" s="3"/>
      <c r="KR344" s="6"/>
      <c r="KS344" s="8"/>
      <c r="LE344" s="9"/>
      <c r="LG344" s="16"/>
      <c r="LH344" s="16"/>
      <c r="LJ344" s="3"/>
      <c r="LK344" s="3"/>
      <c r="LL344" s="6"/>
      <c r="LM344" s="8"/>
      <c r="LY344" s="9"/>
      <c r="MA344" s="16"/>
      <c r="MB344" s="16"/>
      <c r="MD344" s="3"/>
      <c r="ME344" s="3"/>
      <c r="MF344" s="6"/>
      <c r="MG344" s="8"/>
      <c r="MS344" s="9"/>
      <c r="MU344" s="16"/>
      <c r="MV344" s="16"/>
      <c r="MX344" s="3"/>
      <c r="MY344" s="3"/>
      <c r="MZ344" s="6"/>
      <c r="NA344" s="8"/>
      <c r="NM344" s="9"/>
      <c r="NO344" s="16"/>
      <c r="NP344" s="16"/>
      <c r="NR344" s="3"/>
      <c r="NS344" s="3"/>
      <c r="NT344" s="6"/>
      <c r="NU344" s="8"/>
      <c r="OG344" s="9"/>
      <c r="OI344" s="16"/>
      <c r="OJ344" s="16"/>
      <c r="OL344" s="3"/>
      <c r="OM344" s="3"/>
      <c r="ON344" s="6"/>
      <c r="OO344" s="8"/>
      <c r="PA344" s="9"/>
      <c r="PC344" s="16"/>
      <c r="PD344" s="16"/>
    </row>
    <row r="345" spans="1:420" ht="230.4" x14ac:dyDescent="0.3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9" t="s">
        <v>8315</v>
      </c>
      <c r="R345" t="s">
        <v>8316</v>
      </c>
      <c r="S345" s="16">
        <v>42661.132245370376</v>
      </c>
      <c r="T345" s="16">
        <v>42693.916666666672</v>
      </c>
      <c r="V345" s="3"/>
      <c r="W345" s="3"/>
      <c r="X345" s="6"/>
      <c r="Y345" s="8"/>
      <c r="AK345" s="9"/>
      <c r="AM345" s="16"/>
      <c r="AN345" s="16"/>
      <c r="AP345" s="3"/>
      <c r="AQ345" s="3"/>
      <c r="AR345" s="6"/>
      <c r="AS345" s="8"/>
      <c r="BE345" s="9"/>
      <c r="BG345" s="16"/>
      <c r="BH345" s="16"/>
      <c r="BJ345" s="3"/>
      <c r="BK345" s="3"/>
      <c r="BL345" s="6"/>
      <c r="BM345" s="8"/>
      <c r="BY345" s="9"/>
      <c r="CA345" s="16"/>
      <c r="CB345" s="16"/>
      <c r="CD345" s="3"/>
      <c r="CE345" s="3"/>
      <c r="CF345" s="6"/>
      <c r="CG345" s="8"/>
      <c r="CS345" s="9"/>
      <c r="CU345" s="16"/>
      <c r="CV345" s="16"/>
      <c r="CX345" s="3"/>
      <c r="CY345" s="3"/>
      <c r="CZ345" s="6"/>
      <c r="DA345" s="8"/>
      <c r="DM345" s="9"/>
      <c r="DO345" s="16"/>
      <c r="DP345" s="16"/>
      <c r="DR345" s="3"/>
      <c r="DS345" s="3"/>
      <c r="DT345" s="6"/>
      <c r="DU345" s="8"/>
      <c r="EG345" s="9"/>
      <c r="EI345" s="16"/>
      <c r="EJ345" s="16"/>
      <c r="EL345" s="3"/>
      <c r="EM345" s="3"/>
      <c r="EN345" s="6"/>
      <c r="EO345" s="8"/>
      <c r="FA345" s="9"/>
      <c r="FC345" s="16"/>
      <c r="FD345" s="16"/>
      <c r="FF345" s="3"/>
      <c r="FG345" s="3"/>
      <c r="FH345" s="6"/>
      <c r="FI345" s="8"/>
      <c r="FU345" s="9"/>
      <c r="FW345" s="16"/>
      <c r="FX345" s="16"/>
      <c r="FZ345" s="3"/>
      <c r="GA345" s="3"/>
      <c r="GB345" s="6"/>
      <c r="GC345" s="8"/>
      <c r="GO345" s="9"/>
      <c r="GQ345" s="16"/>
      <c r="GR345" s="16"/>
      <c r="GT345" s="3"/>
      <c r="GU345" s="3"/>
      <c r="GV345" s="6"/>
      <c r="GW345" s="8"/>
      <c r="HI345" s="9"/>
      <c r="HK345" s="16"/>
      <c r="HL345" s="16"/>
      <c r="HN345" s="3"/>
      <c r="HO345" s="3"/>
      <c r="HP345" s="6"/>
      <c r="HQ345" s="8"/>
      <c r="IC345" s="9"/>
      <c r="IE345" s="16"/>
      <c r="IF345" s="16"/>
      <c r="IH345" s="3"/>
      <c r="II345" s="3"/>
      <c r="IJ345" s="6"/>
      <c r="IK345" s="8"/>
      <c r="IW345" s="9"/>
      <c r="IY345" s="16"/>
      <c r="IZ345" s="16"/>
      <c r="JB345" s="3"/>
      <c r="JC345" s="3"/>
      <c r="JD345" s="6"/>
      <c r="JE345" s="8"/>
      <c r="JQ345" s="9"/>
      <c r="JS345" s="16"/>
      <c r="JT345" s="16"/>
      <c r="JV345" s="3"/>
      <c r="JW345" s="3"/>
      <c r="JX345" s="6"/>
      <c r="JY345" s="8"/>
      <c r="KK345" s="9"/>
      <c r="KM345" s="16"/>
      <c r="KN345" s="16"/>
      <c r="KP345" s="3"/>
      <c r="KQ345" s="3"/>
      <c r="KR345" s="6"/>
      <c r="KS345" s="8"/>
      <c r="LE345" s="9"/>
      <c r="LG345" s="16"/>
      <c r="LH345" s="16"/>
      <c r="LJ345" s="3"/>
      <c r="LK345" s="3"/>
      <c r="LL345" s="6"/>
      <c r="LM345" s="8"/>
      <c r="LY345" s="9"/>
      <c r="MA345" s="16"/>
      <c r="MB345" s="16"/>
      <c r="MD345" s="3"/>
      <c r="ME345" s="3"/>
      <c r="MF345" s="6"/>
      <c r="MG345" s="8"/>
      <c r="MS345" s="9"/>
      <c r="MU345" s="16"/>
      <c r="MV345" s="16"/>
      <c r="MX345" s="3"/>
      <c r="MY345" s="3"/>
      <c r="MZ345" s="6"/>
      <c r="NA345" s="8"/>
      <c r="NM345" s="9"/>
      <c r="NO345" s="16"/>
      <c r="NP345" s="16"/>
      <c r="NR345" s="3"/>
      <c r="NS345" s="3"/>
      <c r="NT345" s="6"/>
      <c r="NU345" s="8"/>
      <c r="OG345" s="9"/>
      <c r="OI345" s="16"/>
      <c r="OJ345" s="16"/>
      <c r="OL345" s="3"/>
      <c r="OM345" s="3"/>
      <c r="ON345" s="6"/>
      <c r="OO345" s="8"/>
      <c r="PA345" s="9"/>
      <c r="PC345" s="16"/>
      <c r="PD345" s="16"/>
    </row>
    <row r="346" spans="1:420" ht="244.8" x14ac:dyDescent="0.3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9" t="s">
        <v>8315</v>
      </c>
      <c r="R346" t="s">
        <v>8316</v>
      </c>
      <c r="S346" s="16">
        <v>42037.938206018516</v>
      </c>
      <c r="T346" s="16">
        <v>42068.166666666672</v>
      </c>
      <c r="V346" s="3"/>
      <c r="W346" s="3"/>
      <c r="X346" s="6"/>
      <c r="Y346" s="8"/>
      <c r="AK346" s="9"/>
      <c r="AM346" s="16"/>
      <c r="AN346" s="16"/>
      <c r="AP346" s="3"/>
      <c r="AQ346" s="3"/>
      <c r="AR346" s="6"/>
      <c r="AS346" s="8"/>
      <c r="BE346" s="9"/>
      <c r="BG346" s="16"/>
      <c r="BH346" s="16"/>
      <c r="BJ346" s="3"/>
      <c r="BK346" s="3"/>
      <c r="BL346" s="6"/>
      <c r="BM346" s="8"/>
      <c r="BY346" s="9"/>
      <c r="CA346" s="16"/>
      <c r="CB346" s="16"/>
      <c r="CD346" s="3"/>
      <c r="CE346" s="3"/>
      <c r="CF346" s="6"/>
      <c r="CG346" s="8"/>
      <c r="CS346" s="9"/>
      <c r="CU346" s="16"/>
      <c r="CV346" s="16"/>
      <c r="CX346" s="3"/>
      <c r="CY346" s="3"/>
      <c r="CZ346" s="6"/>
      <c r="DA346" s="8"/>
      <c r="DM346" s="9"/>
      <c r="DO346" s="16"/>
      <c r="DP346" s="16"/>
      <c r="DR346" s="3"/>
      <c r="DS346" s="3"/>
      <c r="DT346" s="6"/>
      <c r="DU346" s="8"/>
      <c r="EG346" s="9"/>
      <c r="EI346" s="16"/>
      <c r="EJ346" s="16"/>
      <c r="EL346" s="3"/>
      <c r="EM346" s="3"/>
      <c r="EN346" s="6"/>
      <c r="EO346" s="8"/>
      <c r="FA346" s="9"/>
      <c r="FC346" s="16"/>
      <c r="FD346" s="16"/>
      <c r="FF346" s="3"/>
      <c r="FG346" s="3"/>
      <c r="FH346" s="6"/>
      <c r="FI346" s="8"/>
      <c r="FU346" s="9"/>
      <c r="FW346" s="16"/>
      <c r="FX346" s="16"/>
      <c r="FZ346" s="3"/>
      <c r="GA346" s="3"/>
      <c r="GB346" s="6"/>
      <c r="GC346" s="8"/>
      <c r="GO346" s="9"/>
      <c r="GQ346" s="16"/>
      <c r="GR346" s="16"/>
      <c r="GT346" s="3"/>
      <c r="GU346" s="3"/>
      <c r="GV346" s="6"/>
      <c r="GW346" s="8"/>
      <c r="HI346" s="9"/>
      <c r="HK346" s="16"/>
      <c r="HL346" s="16"/>
      <c r="HN346" s="3"/>
      <c r="HO346" s="3"/>
      <c r="HP346" s="6"/>
      <c r="HQ346" s="8"/>
      <c r="IC346" s="9"/>
      <c r="IE346" s="16"/>
      <c r="IF346" s="16"/>
      <c r="IH346" s="3"/>
      <c r="II346" s="3"/>
      <c r="IJ346" s="6"/>
      <c r="IK346" s="8"/>
      <c r="IW346" s="9"/>
      <c r="IY346" s="16"/>
      <c r="IZ346" s="16"/>
      <c r="JB346" s="3"/>
      <c r="JC346" s="3"/>
      <c r="JD346" s="6"/>
      <c r="JE346" s="8"/>
      <c r="JQ346" s="9"/>
      <c r="JS346" s="16"/>
      <c r="JT346" s="16"/>
      <c r="JV346" s="3"/>
      <c r="JW346" s="3"/>
      <c r="JX346" s="6"/>
      <c r="JY346" s="8"/>
      <c r="KK346" s="9"/>
      <c r="KM346" s="16"/>
      <c r="KN346" s="16"/>
      <c r="KP346" s="3"/>
      <c r="KQ346" s="3"/>
      <c r="KR346" s="6"/>
      <c r="KS346" s="8"/>
      <c r="LE346" s="9"/>
      <c r="LG346" s="16"/>
      <c r="LH346" s="16"/>
      <c r="LJ346" s="3"/>
      <c r="LK346" s="3"/>
      <c r="LL346" s="6"/>
      <c r="LM346" s="8"/>
      <c r="LY346" s="9"/>
      <c r="MA346" s="16"/>
      <c r="MB346" s="16"/>
      <c r="MD346" s="3"/>
      <c r="ME346" s="3"/>
      <c r="MF346" s="6"/>
      <c r="MG346" s="8"/>
      <c r="MS346" s="9"/>
      <c r="MU346" s="16"/>
      <c r="MV346" s="16"/>
      <c r="MX346" s="3"/>
      <c r="MY346" s="3"/>
      <c r="MZ346" s="6"/>
      <c r="NA346" s="8"/>
      <c r="NM346" s="9"/>
      <c r="NO346" s="16"/>
      <c r="NP346" s="16"/>
      <c r="NR346" s="3"/>
      <c r="NS346" s="3"/>
      <c r="NT346" s="6"/>
      <c r="NU346" s="8"/>
      <c r="OG346" s="9"/>
      <c r="OI346" s="16"/>
      <c r="OJ346" s="16"/>
      <c r="OL346" s="3"/>
      <c r="OM346" s="3"/>
      <c r="ON346" s="6"/>
      <c r="OO346" s="8"/>
      <c r="PA346" s="9"/>
      <c r="PC346" s="16"/>
      <c r="PD346" s="16"/>
    </row>
    <row r="347" spans="1:420" ht="244.8" x14ac:dyDescent="0.3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9" t="s">
        <v>8315</v>
      </c>
      <c r="R347" t="s">
        <v>8316</v>
      </c>
      <c r="S347" s="16">
        <v>42619.935694444444</v>
      </c>
      <c r="T347" s="16">
        <v>42643.875</v>
      </c>
      <c r="V347" s="3"/>
      <c r="W347" s="3"/>
      <c r="X347" s="6"/>
      <c r="Y347" s="8"/>
      <c r="AK347" s="9"/>
      <c r="AM347" s="16"/>
      <c r="AN347" s="16"/>
      <c r="AP347" s="3"/>
      <c r="AQ347" s="3"/>
      <c r="AR347" s="6"/>
      <c r="AS347" s="8"/>
      <c r="BE347" s="9"/>
      <c r="BG347" s="16"/>
      <c r="BH347" s="16"/>
      <c r="BJ347" s="3"/>
      <c r="BK347" s="3"/>
      <c r="BL347" s="6"/>
      <c r="BM347" s="8"/>
      <c r="BY347" s="9"/>
      <c r="CA347" s="16"/>
      <c r="CB347" s="16"/>
      <c r="CD347" s="3"/>
      <c r="CE347" s="3"/>
      <c r="CF347" s="6"/>
      <c r="CG347" s="8"/>
      <c r="CS347" s="9"/>
      <c r="CU347" s="16"/>
      <c r="CV347" s="16"/>
      <c r="CX347" s="3"/>
      <c r="CY347" s="3"/>
      <c r="CZ347" s="6"/>
      <c r="DA347" s="8"/>
      <c r="DM347" s="9"/>
      <c r="DO347" s="16"/>
      <c r="DP347" s="16"/>
      <c r="DR347" s="3"/>
      <c r="DS347" s="3"/>
      <c r="DT347" s="6"/>
      <c r="DU347" s="8"/>
      <c r="EG347" s="9"/>
      <c r="EI347" s="16"/>
      <c r="EJ347" s="16"/>
      <c r="EL347" s="3"/>
      <c r="EM347" s="3"/>
      <c r="EN347" s="6"/>
      <c r="EO347" s="8"/>
      <c r="FA347" s="9"/>
      <c r="FC347" s="16"/>
      <c r="FD347" s="16"/>
      <c r="FF347" s="3"/>
      <c r="FG347" s="3"/>
      <c r="FH347" s="6"/>
      <c r="FI347" s="8"/>
      <c r="FU347" s="9"/>
      <c r="FW347" s="16"/>
      <c r="FX347" s="16"/>
      <c r="FZ347" s="3"/>
      <c r="GA347" s="3"/>
      <c r="GB347" s="6"/>
      <c r="GC347" s="8"/>
      <c r="GO347" s="9"/>
      <c r="GQ347" s="16"/>
      <c r="GR347" s="16"/>
      <c r="GT347" s="3"/>
      <c r="GU347" s="3"/>
      <c r="GV347" s="6"/>
      <c r="GW347" s="8"/>
      <c r="HI347" s="9"/>
      <c r="HK347" s="16"/>
      <c r="HL347" s="16"/>
      <c r="HN347" s="3"/>
      <c r="HO347" s="3"/>
      <c r="HP347" s="6"/>
      <c r="HQ347" s="8"/>
      <c r="IC347" s="9"/>
      <c r="IE347" s="16"/>
      <c r="IF347" s="16"/>
      <c r="IH347" s="3"/>
      <c r="II347" s="3"/>
      <c r="IJ347" s="6"/>
      <c r="IK347" s="8"/>
      <c r="IW347" s="9"/>
      <c r="IY347" s="16"/>
      <c r="IZ347" s="16"/>
      <c r="JB347" s="3"/>
      <c r="JC347" s="3"/>
      <c r="JD347" s="6"/>
      <c r="JE347" s="8"/>
      <c r="JQ347" s="9"/>
      <c r="JS347" s="16"/>
      <c r="JT347" s="16"/>
      <c r="JV347" s="3"/>
      <c r="JW347" s="3"/>
      <c r="JX347" s="6"/>
      <c r="JY347" s="8"/>
      <c r="KK347" s="9"/>
      <c r="KM347" s="16"/>
      <c r="KN347" s="16"/>
      <c r="KP347" s="3"/>
      <c r="KQ347" s="3"/>
      <c r="KR347" s="6"/>
      <c r="KS347" s="8"/>
      <c r="LE347" s="9"/>
      <c r="LG347" s="16"/>
      <c r="LH347" s="16"/>
      <c r="LJ347" s="3"/>
      <c r="LK347" s="3"/>
      <c r="LL347" s="6"/>
      <c r="LM347" s="8"/>
      <c r="LY347" s="9"/>
      <c r="MA347" s="16"/>
      <c r="MB347" s="16"/>
      <c r="MD347" s="3"/>
      <c r="ME347" s="3"/>
      <c r="MF347" s="6"/>
      <c r="MG347" s="8"/>
      <c r="MS347" s="9"/>
      <c r="MU347" s="16"/>
      <c r="MV347" s="16"/>
      <c r="MX347" s="3"/>
      <c r="MY347" s="3"/>
      <c r="MZ347" s="6"/>
      <c r="NA347" s="8"/>
      <c r="NM347" s="9"/>
      <c r="NO347" s="16"/>
      <c r="NP347" s="16"/>
      <c r="NR347" s="3"/>
      <c r="NS347" s="3"/>
      <c r="NT347" s="6"/>
      <c r="NU347" s="8"/>
      <c r="OG347" s="9"/>
      <c r="OI347" s="16"/>
      <c r="OJ347" s="16"/>
      <c r="OL347" s="3"/>
      <c r="OM347" s="3"/>
      <c r="ON347" s="6"/>
      <c r="OO347" s="8"/>
      <c r="PA347" s="9"/>
      <c r="PC347" s="16"/>
      <c r="PD347" s="16"/>
    </row>
    <row r="348" spans="1:420" ht="172.8" x14ac:dyDescent="0.3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9" t="s">
        <v>8315</v>
      </c>
      <c r="R348" t="s">
        <v>8316</v>
      </c>
      <c r="S348" s="16">
        <v>41877.221886574072</v>
      </c>
      <c r="T348" s="16">
        <v>41910.140972222223</v>
      </c>
      <c r="V348" s="3"/>
      <c r="W348" s="3"/>
      <c r="X348" s="6"/>
      <c r="Y348" s="8"/>
      <c r="AK348" s="9"/>
      <c r="AM348" s="16"/>
      <c r="AN348" s="16"/>
      <c r="AP348" s="3"/>
      <c r="AQ348" s="3"/>
      <c r="AR348" s="6"/>
      <c r="AS348" s="8"/>
      <c r="BE348" s="9"/>
      <c r="BG348" s="16"/>
      <c r="BH348" s="16"/>
      <c r="BJ348" s="3"/>
      <c r="BK348" s="3"/>
      <c r="BL348" s="6"/>
      <c r="BM348" s="8"/>
      <c r="BY348" s="9"/>
      <c r="CA348" s="16"/>
      <c r="CB348" s="16"/>
      <c r="CD348" s="3"/>
      <c r="CE348" s="3"/>
      <c r="CF348" s="6"/>
      <c r="CG348" s="8"/>
      <c r="CS348" s="9"/>
      <c r="CU348" s="16"/>
      <c r="CV348" s="16"/>
      <c r="CX348" s="3"/>
      <c r="CY348" s="3"/>
      <c r="CZ348" s="6"/>
      <c r="DA348" s="8"/>
      <c r="DM348" s="9"/>
      <c r="DO348" s="16"/>
      <c r="DP348" s="16"/>
      <c r="DR348" s="3"/>
      <c r="DS348" s="3"/>
      <c r="DT348" s="6"/>
      <c r="DU348" s="8"/>
      <c r="EG348" s="9"/>
      <c r="EI348" s="16"/>
      <c r="EJ348" s="16"/>
      <c r="EL348" s="3"/>
      <c r="EM348" s="3"/>
      <c r="EN348" s="6"/>
      <c r="EO348" s="8"/>
      <c r="FA348" s="9"/>
      <c r="FC348" s="16"/>
      <c r="FD348" s="16"/>
      <c r="FF348" s="3"/>
      <c r="FG348" s="3"/>
      <c r="FH348" s="6"/>
      <c r="FI348" s="8"/>
      <c r="FU348" s="9"/>
      <c r="FW348" s="16"/>
      <c r="FX348" s="16"/>
      <c r="FZ348" s="3"/>
      <c r="GA348" s="3"/>
      <c r="GB348" s="6"/>
      <c r="GC348" s="8"/>
      <c r="GO348" s="9"/>
      <c r="GQ348" s="16"/>
      <c r="GR348" s="16"/>
      <c r="GT348" s="3"/>
      <c r="GU348" s="3"/>
      <c r="GV348" s="6"/>
      <c r="GW348" s="8"/>
      <c r="HI348" s="9"/>
      <c r="HK348" s="16"/>
      <c r="HL348" s="16"/>
      <c r="HN348" s="3"/>
      <c r="HO348" s="3"/>
      <c r="HP348" s="6"/>
      <c r="HQ348" s="8"/>
      <c r="IC348" s="9"/>
      <c r="IE348" s="16"/>
      <c r="IF348" s="16"/>
      <c r="IH348" s="3"/>
      <c r="II348" s="3"/>
      <c r="IJ348" s="6"/>
      <c r="IK348" s="8"/>
      <c r="IW348" s="9"/>
      <c r="IY348" s="16"/>
      <c r="IZ348" s="16"/>
      <c r="JB348" s="3"/>
      <c r="JC348" s="3"/>
      <c r="JD348" s="6"/>
      <c r="JE348" s="8"/>
      <c r="JQ348" s="9"/>
      <c r="JS348" s="16"/>
      <c r="JT348" s="16"/>
      <c r="JV348" s="3"/>
      <c r="JW348" s="3"/>
      <c r="JX348" s="6"/>
      <c r="JY348" s="8"/>
      <c r="KK348" s="9"/>
      <c r="KM348" s="16"/>
      <c r="KN348" s="16"/>
      <c r="KP348" s="3"/>
      <c r="KQ348" s="3"/>
      <c r="KR348" s="6"/>
      <c r="KS348" s="8"/>
      <c r="LE348" s="9"/>
      <c r="LG348" s="16"/>
      <c r="LH348" s="16"/>
      <c r="LJ348" s="3"/>
      <c r="LK348" s="3"/>
      <c r="LL348" s="6"/>
      <c r="LM348" s="8"/>
      <c r="LY348" s="9"/>
      <c r="MA348" s="16"/>
      <c r="MB348" s="16"/>
      <c r="MD348" s="3"/>
      <c r="ME348" s="3"/>
      <c r="MF348" s="6"/>
      <c r="MG348" s="8"/>
      <c r="MS348" s="9"/>
      <c r="MU348" s="16"/>
      <c r="MV348" s="16"/>
      <c r="MX348" s="3"/>
      <c r="MY348" s="3"/>
      <c r="MZ348" s="6"/>
      <c r="NA348" s="8"/>
      <c r="NM348" s="9"/>
      <c r="NO348" s="16"/>
      <c r="NP348" s="16"/>
      <c r="NR348" s="3"/>
      <c r="NS348" s="3"/>
      <c r="NT348" s="6"/>
      <c r="NU348" s="8"/>
      <c r="OG348" s="9"/>
      <c r="OI348" s="16"/>
      <c r="OJ348" s="16"/>
      <c r="OL348" s="3"/>
      <c r="OM348" s="3"/>
      <c r="ON348" s="6"/>
      <c r="OO348" s="8"/>
      <c r="PA348" s="9"/>
      <c r="PC348" s="16"/>
      <c r="PD348" s="16"/>
    </row>
    <row r="349" spans="1:420" ht="158.4" x14ac:dyDescent="0.3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9" t="s">
        <v>8315</v>
      </c>
      <c r="R349" t="s">
        <v>8316</v>
      </c>
      <c r="S349" s="16">
        <v>41828.736921296295</v>
      </c>
      <c r="T349" s="16">
        <v>41846.291666666664</v>
      </c>
      <c r="V349" s="3"/>
      <c r="W349" s="3"/>
      <c r="X349" s="6"/>
      <c r="Y349" s="8"/>
      <c r="AK349" s="9"/>
      <c r="AM349" s="16"/>
      <c r="AN349" s="16"/>
      <c r="AP349" s="3"/>
      <c r="AQ349" s="3"/>
      <c r="AR349" s="6"/>
      <c r="AS349" s="8"/>
      <c r="BE349" s="9"/>
      <c r="BG349" s="16"/>
      <c r="BH349" s="16"/>
      <c r="BJ349" s="3"/>
      <c r="BK349" s="3"/>
      <c r="BL349" s="6"/>
      <c r="BM349" s="8"/>
      <c r="BY349" s="9"/>
      <c r="CA349" s="16"/>
      <c r="CB349" s="16"/>
      <c r="CD349" s="3"/>
      <c r="CE349" s="3"/>
      <c r="CF349" s="6"/>
      <c r="CG349" s="8"/>
      <c r="CS349" s="9"/>
      <c r="CU349" s="16"/>
      <c r="CV349" s="16"/>
      <c r="CX349" s="3"/>
      <c r="CY349" s="3"/>
      <c r="CZ349" s="6"/>
      <c r="DA349" s="8"/>
      <c r="DM349" s="9"/>
      <c r="DO349" s="16"/>
      <c r="DP349" s="16"/>
      <c r="DR349" s="3"/>
      <c r="DS349" s="3"/>
      <c r="DT349" s="6"/>
      <c r="DU349" s="8"/>
      <c r="EG349" s="9"/>
      <c r="EI349" s="16"/>
      <c r="EJ349" s="16"/>
      <c r="EL349" s="3"/>
      <c r="EM349" s="3"/>
      <c r="EN349" s="6"/>
      <c r="EO349" s="8"/>
      <c r="FA349" s="9"/>
      <c r="FC349" s="16"/>
      <c r="FD349" s="16"/>
      <c r="FF349" s="3"/>
      <c r="FG349" s="3"/>
      <c r="FH349" s="6"/>
      <c r="FI349" s="8"/>
      <c r="FU349" s="9"/>
      <c r="FW349" s="16"/>
      <c r="FX349" s="16"/>
      <c r="FZ349" s="3"/>
      <c r="GA349" s="3"/>
      <c r="GB349" s="6"/>
      <c r="GC349" s="8"/>
      <c r="GO349" s="9"/>
      <c r="GQ349" s="16"/>
      <c r="GR349" s="16"/>
      <c r="GT349" s="3"/>
      <c r="GU349" s="3"/>
      <c r="GV349" s="6"/>
      <c r="GW349" s="8"/>
      <c r="HI349" s="9"/>
      <c r="HK349" s="16"/>
      <c r="HL349" s="16"/>
      <c r="HN349" s="3"/>
      <c r="HO349" s="3"/>
      <c r="HP349" s="6"/>
      <c r="HQ349" s="8"/>
      <c r="IC349" s="9"/>
      <c r="IE349" s="16"/>
      <c r="IF349" s="16"/>
      <c r="IH349" s="3"/>
      <c r="II349" s="3"/>
      <c r="IJ349" s="6"/>
      <c r="IK349" s="8"/>
      <c r="IW349" s="9"/>
      <c r="IY349" s="16"/>
      <c r="IZ349" s="16"/>
      <c r="JB349" s="3"/>
      <c r="JC349" s="3"/>
      <c r="JD349" s="6"/>
      <c r="JE349" s="8"/>
      <c r="JQ349" s="9"/>
      <c r="JS349" s="16"/>
      <c r="JT349" s="16"/>
      <c r="JV349" s="3"/>
      <c r="JW349" s="3"/>
      <c r="JX349" s="6"/>
      <c r="JY349" s="8"/>
      <c r="KK349" s="9"/>
      <c r="KM349" s="16"/>
      <c r="KN349" s="16"/>
      <c r="KP349" s="3"/>
      <c r="KQ349" s="3"/>
      <c r="KR349" s="6"/>
      <c r="KS349" s="8"/>
      <c r="LE349" s="9"/>
      <c r="LG349" s="16"/>
      <c r="LH349" s="16"/>
      <c r="LJ349" s="3"/>
      <c r="LK349" s="3"/>
      <c r="LL349" s="6"/>
      <c r="LM349" s="8"/>
      <c r="LY349" s="9"/>
      <c r="MA349" s="16"/>
      <c r="MB349" s="16"/>
      <c r="MD349" s="3"/>
      <c r="ME349" s="3"/>
      <c r="MF349" s="6"/>
      <c r="MG349" s="8"/>
      <c r="MS349" s="9"/>
      <c r="MU349" s="16"/>
      <c r="MV349" s="16"/>
      <c r="MX349" s="3"/>
      <c r="MY349" s="3"/>
      <c r="MZ349" s="6"/>
      <c r="NA349" s="8"/>
      <c r="NM349" s="9"/>
      <c r="NO349" s="16"/>
      <c r="NP349" s="16"/>
      <c r="NR349" s="3"/>
      <c r="NS349" s="3"/>
      <c r="NT349" s="6"/>
      <c r="NU349" s="8"/>
      <c r="OG349" s="9"/>
      <c r="OI349" s="16"/>
      <c r="OJ349" s="16"/>
      <c r="OL349" s="3"/>
      <c r="OM349" s="3"/>
      <c r="ON349" s="6"/>
      <c r="OO349" s="8"/>
      <c r="PA349" s="9"/>
      <c r="PC349" s="16"/>
      <c r="PD349" s="16"/>
    </row>
    <row r="350" spans="1:420" ht="288" x14ac:dyDescent="0.3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9" t="s">
        <v>8315</v>
      </c>
      <c r="R350" t="s">
        <v>8316</v>
      </c>
      <c r="S350" s="16">
        <v>42545.774189814809</v>
      </c>
      <c r="T350" s="16">
        <v>42605.774189814809</v>
      </c>
      <c r="V350" s="3"/>
      <c r="W350" s="3"/>
      <c r="X350" s="6"/>
      <c r="Y350" s="8"/>
      <c r="AK350" s="9"/>
      <c r="AM350" s="16"/>
      <c r="AN350" s="16"/>
      <c r="AP350" s="3"/>
      <c r="AQ350" s="3"/>
      <c r="AR350" s="6"/>
      <c r="AS350" s="8"/>
      <c r="BE350" s="9"/>
      <c r="BG350" s="16"/>
      <c r="BH350" s="16"/>
      <c r="BJ350" s="3"/>
      <c r="BK350" s="3"/>
      <c r="BL350" s="6"/>
      <c r="BM350" s="8"/>
      <c r="BY350" s="9"/>
      <c r="CA350" s="16"/>
      <c r="CB350" s="16"/>
      <c r="CD350" s="3"/>
      <c r="CE350" s="3"/>
      <c r="CF350" s="6"/>
      <c r="CG350" s="8"/>
      <c r="CS350" s="9"/>
      <c r="CU350" s="16"/>
      <c r="CV350" s="16"/>
      <c r="CX350" s="3"/>
      <c r="CY350" s="3"/>
      <c r="CZ350" s="6"/>
      <c r="DA350" s="8"/>
      <c r="DM350" s="9"/>
      <c r="DO350" s="16"/>
      <c r="DP350" s="16"/>
      <c r="DR350" s="3"/>
      <c r="DS350" s="3"/>
      <c r="DT350" s="6"/>
      <c r="DU350" s="8"/>
      <c r="EG350" s="9"/>
      <c r="EI350" s="16"/>
      <c r="EJ350" s="16"/>
      <c r="EL350" s="3"/>
      <c r="EM350" s="3"/>
      <c r="EN350" s="6"/>
      <c r="EO350" s="8"/>
      <c r="FA350" s="9"/>
      <c r="FC350" s="16"/>
      <c r="FD350" s="16"/>
      <c r="FF350" s="3"/>
      <c r="FG350" s="3"/>
      <c r="FH350" s="6"/>
      <c r="FI350" s="8"/>
      <c r="FU350" s="9"/>
      <c r="FW350" s="16"/>
      <c r="FX350" s="16"/>
      <c r="FZ350" s="3"/>
      <c r="GA350" s="3"/>
      <c r="GB350" s="6"/>
      <c r="GC350" s="8"/>
      <c r="GO350" s="9"/>
      <c r="GQ350" s="16"/>
      <c r="GR350" s="16"/>
      <c r="GT350" s="3"/>
      <c r="GU350" s="3"/>
      <c r="GV350" s="6"/>
      <c r="GW350" s="8"/>
      <c r="HI350" s="9"/>
      <c r="HK350" s="16"/>
      <c r="HL350" s="16"/>
      <c r="HN350" s="3"/>
      <c r="HO350" s="3"/>
      <c r="HP350" s="6"/>
      <c r="HQ350" s="8"/>
      <c r="IC350" s="9"/>
      <c r="IE350" s="16"/>
      <c r="IF350" s="16"/>
      <c r="IH350" s="3"/>
      <c r="II350" s="3"/>
      <c r="IJ350" s="6"/>
      <c r="IK350" s="8"/>
      <c r="IW350" s="9"/>
      <c r="IY350" s="16"/>
      <c r="IZ350" s="16"/>
      <c r="JB350" s="3"/>
      <c r="JC350" s="3"/>
      <c r="JD350" s="6"/>
      <c r="JE350" s="8"/>
      <c r="JQ350" s="9"/>
      <c r="JS350" s="16"/>
      <c r="JT350" s="16"/>
      <c r="JV350" s="3"/>
      <c r="JW350" s="3"/>
      <c r="JX350" s="6"/>
      <c r="JY350" s="8"/>
      <c r="KK350" s="9"/>
      <c r="KM350" s="16"/>
      <c r="KN350" s="16"/>
      <c r="KP350" s="3"/>
      <c r="KQ350" s="3"/>
      <c r="KR350" s="6"/>
      <c r="KS350" s="8"/>
      <c r="LE350" s="9"/>
      <c r="LG350" s="16"/>
      <c r="LH350" s="16"/>
      <c r="LJ350" s="3"/>
      <c r="LK350" s="3"/>
      <c r="LL350" s="6"/>
      <c r="LM350" s="8"/>
      <c r="LY350" s="9"/>
      <c r="MA350" s="16"/>
      <c r="MB350" s="16"/>
      <c r="MD350" s="3"/>
      <c r="ME350" s="3"/>
      <c r="MF350" s="6"/>
      <c r="MG350" s="8"/>
      <c r="MS350" s="9"/>
      <c r="MU350" s="16"/>
      <c r="MV350" s="16"/>
      <c r="MX350" s="3"/>
      <c r="MY350" s="3"/>
      <c r="MZ350" s="6"/>
      <c r="NA350" s="8"/>
      <c r="NM350" s="9"/>
      <c r="NO350" s="16"/>
      <c r="NP350" s="16"/>
      <c r="NR350" s="3"/>
      <c r="NS350" s="3"/>
      <c r="NT350" s="6"/>
      <c r="NU350" s="8"/>
      <c r="OG350" s="9"/>
      <c r="OI350" s="16"/>
      <c r="OJ350" s="16"/>
      <c r="OL350" s="3"/>
      <c r="OM350" s="3"/>
      <c r="ON350" s="6"/>
      <c r="OO350" s="8"/>
      <c r="PA350" s="9"/>
      <c r="PC350" s="16"/>
      <c r="PD350" s="16"/>
    </row>
    <row r="351" spans="1:420" ht="230.4" x14ac:dyDescent="0.3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9" t="s">
        <v>8315</v>
      </c>
      <c r="R351" t="s">
        <v>8316</v>
      </c>
      <c r="S351" s="16">
        <v>42460.741747685184</v>
      </c>
      <c r="T351" s="16">
        <v>42511.165972222225</v>
      </c>
      <c r="V351" s="3"/>
      <c r="W351" s="3"/>
      <c r="X351" s="6"/>
      <c r="Y351" s="8"/>
      <c r="AK351" s="9"/>
      <c r="AM351" s="16"/>
      <c r="AN351" s="16"/>
      <c r="AP351" s="3"/>
      <c r="AQ351" s="3"/>
      <c r="AR351" s="6"/>
      <c r="AS351" s="8"/>
      <c r="BE351" s="9"/>
      <c r="BG351" s="16"/>
      <c r="BH351" s="16"/>
      <c r="BJ351" s="3"/>
      <c r="BK351" s="3"/>
      <c r="BL351" s="6"/>
      <c r="BM351" s="8"/>
      <c r="BY351" s="9"/>
      <c r="CA351" s="16"/>
      <c r="CB351" s="16"/>
      <c r="CD351" s="3"/>
      <c r="CE351" s="3"/>
      <c r="CF351" s="6"/>
      <c r="CG351" s="8"/>
      <c r="CS351" s="9"/>
      <c r="CU351" s="16"/>
      <c r="CV351" s="16"/>
      <c r="CX351" s="3"/>
      <c r="CY351" s="3"/>
      <c r="CZ351" s="6"/>
      <c r="DA351" s="8"/>
      <c r="DM351" s="9"/>
      <c r="DO351" s="16"/>
      <c r="DP351" s="16"/>
      <c r="DR351" s="3"/>
      <c r="DS351" s="3"/>
      <c r="DT351" s="6"/>
      <c r="DU351" s="8"/>
      <c r="EG351" s="9"/>
      <c r="EI351" s="16"/>
      <c r="EJ351" s="16"/>
      <c r="EL351" s="3"/>
      <c r="EM351" s="3"/>
      <c r="EN351" s="6"/>
      <c r="EO351" s="8"/>
      <c r="FA351" s="9"/>
      <c r="FC351" s="16"/>
      <c r="FD351" s="16"/>
      <c r="FF351" s="3"/>
      <c r="FG351" s="3"/>
      <c r="FH351" s="6"/>
      <c r="FI351" s="8"/>
      <c r="FU351" s="9"/>
      <c r="FW351" s="16"/>
      <c r="FX351" s="16"/>
      <c r="FZ351" s="3"/>
      <c r="GA351" s="3"/>
      <c r="GB351" s="6"/>
      <c r="GC351" s="8"/>
      <c r="GO351" s="9"/>
      <c r="GQ351" s="16"/>
      <c r="GR351" s="16"/>
      <c r="GT351" s="3"/>
      <c r="GU351" s="3"/>
      <c r="GV351" s="6"/>
      <c r="GW351" s="8"/>
      <c r="HI351" s="9"/>
      <c r="HK351" s="16"/>
      <c r="HL351" s="16"/>
      <c r="HN351" s="3"/>
      <c r="HO351" s="3"/>
      <c r="HP351" s="6"/>
      <c r="HQ351" s="8"/>
      <c r="IC351" s="9"/>
      <c r="IE351" s="16"/>
      <c r="IF351" s="16"/>
      <c r="IH351" s="3"/>
      <c r="II351" s="3"/>
      <c r="IJ351" s="6"/>
      <c r="IK351" s="8"/>
      <c r="IW351" s="9"/>
      <c r="IY351" s="16"/>
      <c r="IZ351" s="16"/>
      <c r="JB351" s="3"/>
      <c r="JC351" s="3"/>
      <c r="JD351" s="6"/>
      <c r="JE351" s="8"/>
      <c r="JQ351" s="9"/>
      <c r="JS351" s="16"/>
      <c r="JT351" s="16"/>
      <c r="JV351" s="3"/>
      <c r="JW351" s="3"/>
      <c r="JX351" s="6"/>
      <c r="JY351" s="8"/>
      <c r="KK351" s="9"/>
      <c r="KM351" s="16"/>
      <c r="KN351" s="16"/>
      <c r="KP351" s="3"/>
      <c r="KQ351" s="3"/>
      <c r="KR351" s="6"/>
      <c r="KS351" s="8"/>
      <c r="LE351" s="9"/>
      <c r="LG351" s="16"/>
      <c r="LH351" s="16"/>
      <c r="LJ351" s="3"/>
      <c r="LK351" s="3"/>
      <c r="LL351" s="6"/>
      <c r="LM351" s="8"/>
      <c r="LY351" s="9"/>
      <c r="MA351" s="16"/>
      <c r="MB351" s="16"/>
      <c r="MD351" s="3"/>
      <c r="ME351" s="3"/>
      <c r="MF351" s="6"/>
      <c r="MG351" s="8"/>
      <c r="MS351" s="9"/>
      <c r="MU351" s="16"/>
      <c r="MV351" s="16"/>
      <c r="MX351" s="3"/>
      <c r="MY351" s="3"/>
      <c r="MZ351" s="6"/>
      <c r="NA351" s="8"/>
      <c r="NM351" s="9"/>
      <c r="NO351" s="16"/>
      <c r="NP351" s="16"/>
      <c r="NR351" s="3"/>
      <c r="NS351" s="3"/>
      <c r="NT351" s="6"/>
      <c r="NU351" s="8"/>
      <c r="OG351" s="9"/>
      <c r="OI351" s="16"/>
      <c r="OJ351" s="16"/>
      <c r="OL351" s="3"/>
      <c r="OM351" s="3"/>
      <c r="ON351" s="6"/>
      <c r="OO351" s="8"/>
      <c r="PA351" s="9"/>
      <c r="PC351" s="16"/>
      <c r="PD351" s="16"/>
    </row>
    <row r="352" spans="1:420" ht="172.8" x14ac:dyDescent="0.3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9" t="s">
        <v>8315</v>
      </c>
      <c r="R352" t="s">
        <v>8316</v>
      </c>
      <c r="S352" s="16">
        <v>41887.292187500003</v>
      </c>
      <c r="T352" s="16">
        <v>41917.292187500003</v>
      </c>
      <c r="V352" s="3"/>
      <c r="W352" s="3"/>
      <c r="X352" s="6"/>
      <c r="Y352" s="8"/>
      <c r="AK352" s="9"/>
      <c r="AM352" s="16"/>
      <c r="AN352" s="16"/>
      <c r="AP352" s="3"/>
      <c r="AQ352" s="3"/>
      <c r="AR352" s="6"/>
      <c r="AS352" s="8"/>
      <c r="BE352" s="9"/>
      <c r="BG352" s="16"/>
      <c r="BH352" s="16"/>
      <c r="BJ352" s="3"/>
      <c r="BK352" s="3"/>
      <c r="BL352" s="6"/>
      <c r="BM352" s="8"/>
      <c r="BY352" s="9"/>
      <c r="CA352" s="16"/>
      <c r="CB352" s="16"/>
      <c r="CD352" s="3"/>
      <c r="CE352" s="3"/>
      <c r="CF352" s="6"/>
      <c r="CG352" s="8"/>
      <c r="CS352" s="9"/>
      <c r="CU352" s="16"/>
      <c r="CV352" s="16"/>
      <c r="CX352" s="3"/>
      <c r="CY352" s="3"/>
      <c r="CZ352" s="6"/>
      <c r="DA352" s="8"/>
      <c r="DM352" s="9"/>
      <c r="DO352" s="16"/>
      <c r="DP352" s="16"/>
      <c r="DR352" s="3"/>
      <c r="DS352" s="3"/>
      <c r="DT352" s="6"/>
      <c r="DU352" s="8"/>
      <c r="EG352" s="9"/>
      <c r="EI352" s="16"/>
      <c r="EJ352" s="16"/>
      <c r="EL352" s="3"/>
      <c r="EM352" s="3"/>
      <c r="EN352" s="6"/>
      <c r="EO352" s="8"/>
      <c r="FA352" s="9"/>
      <c r="FC352" s="16"/>
      <c r="FD352" s="16"/>
      <c r="FF352" s="3"/>
      <c r="FG352" s="3"/>
      <c r="FH352" s="6"/>
      <c r="FI352" s="8"/>
      <c r="FU352" s="9"/>
      <c r="FW352" s="16"/>
      <c r="FX352" s="16"/>
      <c r="FZ352" s="3"/>
      <c r="GA352" s="3"/>
      <c r="GB352" s="6"/>
      <c r="GC352" s="8"/>
      <c r="GO352" s="9"/>
      <c r="GQ352" s="16"/>
      <c r="GR352" s="16"/>
      <c r="GT352" s="3"/>
      <c r="GU352" s="3"/>
      <c r="GV352" s="6"/>
      <c r="GW352" s="8"/>
      <c r="HI352" s="9"/>
      <c r="HK352" s="16"/>
      <c r="HL352" s="16"/>
      <c r="HN352" s="3"/>
      <c r="HO352" s="3"/>
      <c r="HP352" s="6"/>
      <c r="HQ352" s="8"/>
      <c r="IC352" s="9"/>
      <c r="IE352" s="16"/>
      <c r="IF352" s="16"/>
      <c r="IH352" s="3"/>
      <c r="II352" s="3"/>
      <c r="IJ352" s="6"/>
      <c r="IK352" s="8"/>
      <c r="IW352" s="9"/>
      <c r="IY352" s="16"/>
      <c r="IZ352" s="16"/>
      <c r="JB352" s="3"/>
      <c r="JC352" s="3"/>
      <c r="JD352" s="6"/>
      <c r="JE352" s="8"/>
      <c r="JQ352" s="9"/>
      <c r="JS352" s="16"/>
      <c r="JT352" s="16"/>
      <c r="JV352" s="3"/>
      <c r="JW352" s="3"/>
      <c r="JX352" s="6"/>
      <c r="JY352" s="8"/>
      <c r="KK352" s="9"/>
      <c r="KM352" s="16"/>
      <c r="KN352" s="16"/>
      <c r="KP352" s="3"/>
      <c r="KQ352" s="3"/>
      <c r="KR352" s="6"/>
      <c r="KS352" s="8"/>
      <c r="LE352" s="9"/>
      <c r="LG352" s="16"/>
      <c r="LH352" s="16"/>
      <c r="LJ352" s="3"/>
      <c r="LK352" s="3"/>
      <c r="LL352" s="6"/>
      <c r="LM352" s="8"/>
      <c r="LY352" s="9"/>
      <c r="MA352" s="16"/>
      <c r="MB352" s="16"/>
      <c r="MD352" s="3"/>
      <c r="ME352" s="3"/>
      <c r="MF352" s="6"/>
      <c r="MG352" s="8"/>
      <c r="MS352" s="9"/>
      <c r="MU352" s="16"/>
      <c r="MV352" s="16"/>
      <c r="MX352" s="3"/>
      <c r="MY352" s="3"/>
      <c r="MZ352" s="6"/>
      <c r="NA352" s="8"/>
      <c r="NM352" s="9"/>
      <c r="NO352" s="16"/>
      <c r="NP352" s="16"/>
      <c r="NR352" s="3"/>
      <c r="NS352" s="3"/>
      <c r="NT352" s="6"/>
      <c r="NU352" s="8"/>
      <c r="OG352" s="9"/>
      <c r="OI352" s="16"/>
      <c r="OJ352" s="16"/>
      <c r="OL352" s="3"/>
      <c r="OM352" s="3"/>
      <c r="ON352" s="6"/>
      <c r="OO352" s="8"/>
      <c r="PA352" s="9"/>
      <c r="PC352" s="16"/>
      <c r="PD352" s="16"/>
    </row>
    <row r="353" spans="1:420" ht="187.2" x14ac:dyDescent="0.3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9" t="s">
        <v>8315</v>
      </c>
      <c r="R353" t="s">
        <v>8316</v>
      </c>
      <c r="S353" s="16">
        <v>41828.646319444444</v>
      </c>
      <c r="T353" s="16">
        <v>41861.665972222225</v>
      </c>
      <c r="V353" s="3"/>
      <c r="W353" s="3"/>
      <c r="X353" s="6"/>
      <c r="Y353" s="8"/>
      <c r="AK353" s="9"/>
      <c r="AM353" s="16"/>
      <c r="AN353" s="16"/>
      <c r="AP353" s="3"/>
      <c r="AQ353" s="3"/>
      <c r="AR353" s="6"/>
      <c r="AS353" s="8"/>
      <c r="BE353" s="9"/>
      <c r="BG353" s="16"/>
      <c r="BH353" s="16"/>
      <c r="BJ353" s="3"/>
      <c r="BK353" s="3"/>
      <c r="BL353" s="6"/>
      <c r="BM353" s="8"/>
      <c r="BY353" s="9"/>
      <c r="CA353" s="16"/>
      <c r="CB353" s="16"/>
      <c r="CD353" s="3"/>
      <c r="CE353" s="3"/>
      <c r="CF353" s="6"/>
      <c r="CG353" s="8"/>
      <c r="CS353" s="9"/>
      <c r="CU353" s="16"/>
      <c r="CV353" s="16"/>
      <c r="CX353" s="3"/>
      <c r="CY353" s="3"/>
      <c r="CZ353" s="6"/>
      <c r="DA353" s="8"/>
      <c r="DM353" s="9"/>
      <c r="DO353" s="16"/>
      <c r="DP353" s="16"/>
      <c r="DR353" s="3"/>
      <c r="DS353" s="3"/>
      <c r="DT353" s="6"/>
      <c r="DU353" s="8"/>
      <c r="EG353" s="9"/>
      <c r="EI353" s="16"/>
      <c r="EJ353" s="16"/>
      <c r="EL353" s="3"/>
      <c r="EM353" s="3"/>
      <c r="EN353" s="6"/>
      <c r="EO353" s="8"/>
      <c r="FA353" s="9"/>
      <c r="FC353" s="16"/>
      <c r="FD353" s="16"/>
      <c r="FF353" s="3"/>
      <c r="FG353" s="3"/>
      <c r="FH353" s="6"/>
      <c r="FI353" s="8"/>
      <c r="FU353" s="9"/>
      <c r="FW353" s="16"/>
      <c r="FX353" s="16"/>
      <c r="FZ353" s="3"/>
      <c r="GA353" s="3"/>
      <c r="GB353" s="6"/>
      <c r="GC353" s="8"/>
      <c r="GO353" s="9"/>
      <c r="GQ353" s="16"/>
      <c r="GR353" s="16"/>
      <c r="GT353" s="3"/>
      <c r="GU353" s="3"/>
      <c r="GV353" s="6"/>
      <c r="GW353" s="8"/>
      <c r="HI353" s="9"/>
      <c r="HK353" s="16"/>
      <c r="HL353" s="16"/>
      <c r="HN353" s="3"/>
      <c r="HO353" s="3"/>
      <c r="HP353" s="6"/>
      <c r="HQ353" s="8"/>
      <c r="IC353" s="9"/>
      <c r="IE353" s="16"/>
      <c r="IF353" s="16"/>
      <c r="IH353" s="3"/>
      <c r="II353" s="3"/>
      <c r="IJ353" s="6"/>
      <c r="IK353" s="8"/>
      <c r="IW353" s="9"/>
      <c r="IY353" s="16"/>
      <c r="IZ353" s="16"/>
      <c r="JB353" s="3"/>
      <c r="JC353" s="3"/>
      <c r="JD353" s="6"/>
      <c r="JE353" s="8"/>
      <c r="JQ353" s="9"/>
      <c r="JS353" s="16"/>
      <c r="JT353" s="16"/>
      <c r="JV353" s="3"/>
      <c r="JW353" s="3"/>
      <c r="JX353" s="6"/>
      <c r="JY353" s="8"/>
      <c r="KK353" s="9"/>
      <c r="KM353" s="16"/>
      <c r="KN353" s="16"/>
      <c r="KP353" s="3"/>
      <c r="KQ353" s="3"/>
      <c r="KR353" s="6"/>
      <c r="KS353" s="8"/>
      <c r="LE353" s="9"/>
      <c r="LG353" s="16"/>
      <c r="LH353" s="16"/>
      <c r="LJ353" s="3"/>
      <c r="LK353" s="3"/>
      <c r="LL353" s="6"/>
      <c r="LM353" s="8"/>
      <c r="LY353" s="9"/>
      <c r="MA353" s="16"/>
      <c r="MB353" s="16"/>
      <c r="MD353" s="3"/>
      <c r="ME353" s="3"/>
      <c r="MF353" s="6"/>
      <c r="MG353" s="8"/>
      <c r="MS353" s="9"/>
      <c r="MU353" s="16"/>
      <c r="MV353" s="16"/>
      <c r="MX353" s="3"/>
      <c r="MY353" s="3"/>
      <c r="MZ353" s="6"/>
      <c r="NA353" s="8"/>
      <c r="NM353" s="9"/>
      <c r="NO353" s="16"/>
      <c r="NP353" s="16"/>
      <c r="NR353" s="3"/>
      <c r="NS353" s="3"/>
      <c r="NT353" s="6"/>
      <c r="NU353" s="8"/>
      <c r="OG353" s="9"/>
      <c r="OI353" s="16"/>
      <c r="OJ353" s="16"/>
      <c r="OL353" s="3"/>
      <c r="OM353" s="3"/>
      <c r="ON353" s="6"/>
      <c r="OO353" s="8"/>
      <c r="PA353" s="9"/>
      <c r="PC353" s="16"/>
      <c r="PD353" s="16"/>
    </row>
    <row r="354" spans="1:420" ht="273.60000000000002" x14ac:dyDescent="0.3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9" t="s">
        <v>8315</v>
      </c>
      <c r="R354" t="s">
        <v>8316</v>
      </c>
      <c r="S354" s="16">
        <v>42173.803217592591</v>
      </c>
      <c r="T354" s="16">
        <v>42203.290972222225</v>
      </c>
      <c r="V354" s="3"/>
      <c r="W354" s="3"/>
      <c r="X354" s="6"/>
      <c r="Y354" s="8"/>
      <c r="AK354" s="9"/>
      <c r="AM354" s="16"/>
      <c r="AN354" s="16"/>
      <c r="AP354" s="3"/>
      <c r="AQ354" s="3"/>
      <c r="AR354" s="6"/>
      <c r="AS354" s="8"/>
      <c r="BE354" s="9"/>
      <c r="BG354" s="16"/>
      <c r="BH354" s="16"/>
      <c r="BJ354" s="3"/>
      <c r="BK354" s="3"/>
      <c r="BL354" s="6"/>
      <c r="BM354" s="8"/>
      <c r="BY354" s="9"/>
      <c r="CA354" s="16"/>
      <c r="CB354" s="16"/>
      <c r="CD354" s="3"/>
      <c r="CE354" s="3"/>
      <c r="CF354" s="6"/>
      <c r="CG354" s="8"/>
      <c r="CS354" s="9"/>
      <c r="CU354" s="16"/>
      <c r="CV354" s="16"/>
      <c r="CX354" s="3"/>
      <c r="CY354" s="3"/>
      <c r="CZ354" s="6"/>
      <c r="DA354" s="8"/>
      <c r="DM354" s="9"/>
      <c r="DO354" s="16"/>
      <c r="DP354" s="16"/>
      <c r="DR354" s="3"/>
      <c r="DS354" s="3"/>
      <c r="DT354" s="6"/>
      <c r="DU354" s="8"/>
      <c r="EG354" s="9"/>
      <c r="EI354" s="16"/>
      <c r="EJ354" s="16"/>
      <c r="EL354" s="3"/>
      <c r="EM354" s="3"/>
      <c r="EN354" s="6"/>
      <c r="EO354" s="8"/>
      <c r="FA354" s="9"/>
      <c r="FC354" s="16"/>
      <c r="FD354" s="16"/>
      <c r="FF354" s="3"/>
      <c r="FG354" s="3"/>
      <c r="FH354" s="6"/>
      <c r="FI354" s="8"/>
      <c r="FU354" s="9"/>
      <c r="FW354" s="16"/>
      <c r="FX354" s="16"/>
      <c r="FZ354" s="3"/>
      <c r="GA354" s="3"/>
      <c r="GB354" s="6"/>
      <c r="GC354" s="8"/>
      <c r="GO354" s="9"/>
      <c r="GQ354" s="16"/>
      <c r="GR354" s="16"/>
      <c r="GT354" s="3"/>
      <c r="GU354" s="3"/>
      <c r="GV354" s="6"/>
      <c r="GW354" s="8"/>
      <c r="HI354" s="9"/>
      <c r="HK354" s="16"/>
      <c r="HL354" s="16"/>
      <c r="HN354" s="3"/>
      <c r="HO354" s="3"/>
      <c r="HP354" s="6"/>
      <c r="HQ354" s="8"/>
      <c r="IC354" s="9"/>
      <c r="IE354" s="16"/>
      <c r="IF354" s="16"/>
      <c r="IH354" s="3"/>
      <c r="II354" s="3"/>
      <c r="IJ354" s="6"/>
      <c r="IK354" s="8"/>
      <c r="IW354" s="9"/>
      <c r="IY354" s="16"/>
      <c r="IZ354" s="16"/>
      <c r="JB354" s="3"/>
      <c r="JC354" s="3"/>
      <c r="JD354" s="6"/>
      <c r="JE354" s="8"/>
      <c r="JQ354" s="9"/>
      <c r="JS354" s="16"/>
      <c r="JT354" s="16"/>
      <c r="JV354" s="3"/>
      <c r="JW354" s="3"/>
      <c r="JX354" s="6"/>
      <c r="JY354" s="8"/>
      <c r="KK354" s="9"/>
      <c r="KM354" s="16"/>
      <c r="KN354" s="16"/>
      <c r="KP354" s="3"/>
      <c r="KQ354" s="3"/>
      <c r="KR354" s="6"/>
      <c r="KS354" s="8"/>
      <c r="LE354" s="9"/>
      <c r="LG354" s="16"/>
      <c r="LH354" s="16"/>
      <c r="LJ354" s="3"/>
      <c r="LK354" s="3"/>
      <c r="LL354" s="6"/>
      <c r="LM354" s="8"/>
      <c r="LY354" s="9"/>
      <c r="MA354" s="16"/>
      <c r="MB354" s="16"/>
      <c r="MD354" s="3"/>
      <c r="ME354" s="3"/>
      <c r="MF354" s="6"/>
      <c r="MG354" s="8"/>
      <c r="MS354" s="9"/>
      <c r="MU354" s="16"/>
      <c r="MV354" s="16"/>
      <c r="MX354" s="3"/>
      <c r="MY354" s="3"/>
      <c r="MZ354" s="6"/>
      <c r="NA354" s="8"/>
      <c r="NM354" s="9"/>
      <c r="NO354" s="16"/>
      <c r="NP354" s="16"/>
      <c r="NR354" s="3"/>
      <c r="NS354" s="3"/>
      <c r="NT354" s="6"/>
      <c r="NU354" s="8"/>
      <c r="OG354" s="9"/>
      <c r="OI354" s="16"/>
      <c r="OJ354" s="16"/>
      <c r="OL354" s="3"/>
      <c r="OM354" s="3"/>
      <c r="ON354" s="6"/>
      <c r="OO354" s="8"/>
      <c r="PA354" s="9"/>
      <c r="PC354" s="16"/>
      <c r="PD354" s="16"/>
    </row>
    <row r="355" spans="1:420" ht="144" x14ac:dyDescent="0.3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9" t="s">
        <v>8315</v>
      </c>
      <c r="R355" t="s">
        <v>8316</v>
      </c>
      <c r="S355" s="16">
        <v>41775.858564814815</v>
      </c>
      <c r="T355" s="16">
        <v>41822.165972222225</v>
      </c>
      <c r="V355" s="3"/>
      <c r="W355" s="3"/>
      <c r="X355" s="6"/>
      <c r="Y355" s="8"/>
      <c r="AK355" s="9"/>
      <c r="AM355" s="16"/>
      <c r="AN355" s="16"/>
      <c r="AP355" s="3"/>
      <c r="AQ355" s="3"/>
      <c r="AR355" s="6"/>
      <c r="AS355" s="8"/>
      <c r="BE355" s="9"/>
      <c r="BG355" s="16"/>
      <c r="BH355" s="16"/>
      <c r="BJ355" s="3"/>
      <c r="BK355" s="3"/>
      <c r="BL355" s="6"/>
      <c r="BM355" s="8"/>
      <c r="BY355" s="9"/>
      <c r="CA355" s="16"/>
      <c r="CB355" s="16"/>
      <c r="CD355" s="3"/>
      <c r="CE355" s="3"/>
      <c r="CF355" s="6"/>
      <c r="CG355" s="8"/>
      <c r="CS355" s="9"/>
      <c r="CU355" s="16"/>
      <c r="CV355" s="16"/>
      <c r="CX355" s="3"/>
      <c r="CY355" s="3"/>
      <c r="CZ355" s="6"/>
      <c r="DA355" s="8"/>
      <c r="DM355" s="9"/>
      <c r="DO355" s="16"/>
      <c r="DP355" s="16"/>
      <c r="DR355" s="3"/>
      <c r="DS355" s="3"/>
      <c r="DT355" s="6"/>
      <c r="DU355" s="8"/>
      <c r="EG355" s="9"/>
      <c r="EI355" s="16"/>
      <c r="EJ355" s="16"/>
      <c r="EL355" s="3"/>
      <c r="EM355" s="3"/>
      <c r="EN355" s="6"/>
      <c r="EO355" s="8"/>
      <c r="FA355" s="9"/>
      <c r="FC355" s="16"/>
      <c r="FD355" s="16"/>
      <c r="FF355" s="3"/>
      <c r="FG355" s="3"/>
      <c r="FH355" s="6"/>
      <c r="FI355" s="8"/>
      <c r="FU355" s="9"/>
      <c r="FW355" s="16"/>
      <c r="FX355" s="16"/>
      <c r="FZ355" s="3"/>
      <c r="GA355" s="3"/>
      <c r="GB355" s="6"/>
      <c r="GC355" s="8"/>
      <c r="GO355" s="9"/>
      <c r="GQ355" s="16"/>
      <c r="GR355" s="16"/>
      <c r="GT355" s="3"/>
      <c r="GU355" s="3"/>
      <c r="GV355" s="6"/>
      <c r="GW355" s="8"/>
      <c r="HI355" s="9"/>
      <c r="HK355" s="16"/>
      <c r="HL355" s="16"/>
      <c r="HN355" s="3"/>
      <c r="HO355" s="3"/>
      <c r="HP355" s="6"/>
      <c r="HQ355" s="8"/>
      <c r="IC355" s="9"/>
      <c r="IE355" s="16"/>
      <c r="IF355" s="16"/>
      <c r="IH355" s="3"/>
      <c r="II355" s="3"/>
      <c r="IJ355" s="6"/>
      <c r="IK355" s="8"/>
      <c r="IW355" s="9"/>
      <c r="IY355" s="16"/>
      <c r="IZ355" s="16"/>
      <c r="JB355" s="3"/>
      <c r="JC355" s="3"/>
      <c r="JD355" s="6"/>
      <c r="JE355" s="8"/>
      <c r="JQ355" s="9"/>
      <c r="JS355" s="16"/>
      <c r="JT355" s="16"/>
      <c r="JV355" s="3"/>
      <c r="JW355" s="3"/>
      <c r="JX355" s="6"/>
      <c r="JY355" s="8"/>
      <c r="KK355" s="9"/>
      <c r="KM355" s="16"/>
      <c r="KN355" s="16"/>
      <c r="KP355" s="3"/>
      <c r="KQ355" s="3"/>
      <c r="KR355" s="6"/>
      <c r="KS355" s="8"/>
      <c r="LE355" s="9"/>
      <c r="LG355" s="16"/>
      <c r="LH355" s="16"/>
      <c r="LJ355" s="3"/>
      <c r="LK355" s="3"/>
      <c r="LL355" s="6"/>
      <c r="LM355" s="8"/>
      <c r="LY355" s="9"/>
      <c r="MA355" s="16"/>
      <c r="MB355" s="16"/>
      <c r="MD355" s="3"/>
      <c r="ME355" s="3"/>
      <c r="MF355" s="6"/>
      <c r="MG355" s="8"/>
      <c r="MS355" s="9"/>
      <c r="MU355" s="16"/>
      <c r="MV355" s="16"/>
      <c r="MX355" s="3"/>
      <c r="MY355" s="3"/>
      <c r="MZ355" s="6"/>
      <c r="NA355" s="8"/>
      <c r="NM355" s="9"/>
      <c r="NO355" s="16"/>
      <c r="NP355" s="16"/>
      <c r="NR355" s="3"/>
      <c r="NS355" s="3"/>
      <c r="NT355" s="6"/>
      <c r="NU355" s="8"/>
      <c r="OG355" s="9"/>
      <c r="OI355" s="16"/>
      <c r="OJ355" s="16"/>
      <c r="OL355" s="3"/>
      <c r="OM355" s="3"/>
      <c r="ON355" s="6"/>
      <c r="OO355" s="8"/>
      <c r="PA355" s="9"/>
      <c r="PC355" s="16"/>
      <c r="PD355" s="16"/>
    </row>
    <row r="356" spans="1:420" ht="201.6" x14ac:dyDescent="0.3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9" t="s">
        <v>8315</v>
      </c>
      <c r="R356" t="s">
        <v>8316</v>
      </c>
      <c r="S356" s="16">
        <v>42055.277199074073</v>
      </c>
      <c r="T356" s="16">
        <v>42082.610416666663</v>
      </c>
      <c r="V356" s="3"/>
      <c r="W356" s="3"/>
      <c r="X356" s="6"/>
      <c r="Y356" s="8"/>
      <c r="AK356" s="9"/>
      <c r="AM356" s="16"/>
      <c r="AN356" s="16"/>
      <c r="AP356" s="3"/>
      <c r="AQ356" s="3"/>
      <c r="AR356" s="6"/>
      <c r="AS356" s="8"/>
      <c r="BE356" s="9"/>
      <c r="BG356" s="16"/>
      <c r="BH356" s="16"/>
      <c r="BJ356" s="3"/>
      <c r="BK356" s="3"/>
      <c r="BL356" s="6"/>
      <c r="BM356" s="8"/>
      <c r="BY356" s="9"/>
      <c r="CA356" s="16"/>
      <c r="CB356" s="16"/>
      <c r="CD356" s="3"/>
      <c r="CE356" s="3"/>
      <c r="CF356" s="6"/>
      <c r="CG356" s="8"/>
      <c r="CS356" s="9"/>
      <c r="CU356" s="16"/>
      <c r="CV356" s="16"/>
      <c r="CX356" s="3"/>
      <c r="CY356" s="3"/>
      <c r="CZ356" s="6"/>
      <c r="DA356" s="8"/>
      <c r="DM356" s="9"/>
      <c r="DO356" s="16"/>
      <c r="DP356" s="16"/>
      <c r="DR356" s="3"/>
      <c r="DS356" s="3"/>
      <c r="DT356" s="6"/>
      <c r="DU356" s="8"/>
      <c r="EG356" s="9"/>
      <c r="EI356" s="16"/>
      <c r="EJ356" s="16"/>
      <c r="EL356" s="3"/>
      <c r="EM356" s="3"/>
      <c r="EN356" s="6"/>
      <c r="EO356" s="8"/>
      <c r="FA356" s="9"/>
      <c r="FC356" s="16"/>
      <c r="FD356" s="16"/>
      <c r="FF356" s="3"/>
      <c r="FG356" s="3"/>
      <c r="FH356" s="6"/>
      <c r="FI356" s="8"/>
      <c r="FU356" s="9"/>
      <c r="FW356" s="16"/>
      <c r="FX356" s="16"/>
      <c r="FZ356" s="3"/>
      <c r="GA356" s="3"/>
      <c r="GB356" s="6"/>
      <c r="GC356" s="8"/>
      <c r="GO356" s="9"/>
      <c r="GQ356" s="16"/>
      <c r="GR356" s="16"/>
      <c r="GT356" s="3"/>
      <c r="GU356" s="3"/>
      <c r="GV356" s="6"/>
      <c r="GW356" s="8"/>
      <c r="HI356" s="9"/>
      <c r="HK356" s="16"/>
      <c r="HL356" s="16"/>
      <c r="HN356" s="3"/>
      <c r="HO356" s="3"/>
      <c r="HP356" s="6"/>
      <c r="HQ356" s="8"/>
      <c r="IC356" s="9"/>
      <c r="IE356" s="16"/>
      <c r="IF356" s="16"/>
      <c r="IH356" s="3"/>
      <c r="II356" s="3"/>
      <c r="IJ356" s="6"/>
      <c r="IK356" s="8"/>
      <c r="IW356" s="9"/>
      <c r="IY356" s="16"/>
      <c r="IZ356" s="16"/>
      <c r="JB356" s="3"/>
      <c r="JC356" s="3"/>
      <c r="JD356" s="6"/>
      <c r="JE356" s="8"/>
      <c r="JQ356" s="9"/>
      <c r="JS356" s="16"/>
      <c r="JT356" s="16"/>
      <c r="JV356" s="3"/>
      <c r="JW356" s="3"/>
      <c r="JX356" s="6"/>
      <c r="JY356" s="8"/>
      <c r="KK356" s="9"/>
      <c r="KM356" s="16"/>
      <c r="KN356" s="16"/>
      <c r="KP356" s="3"/>
      <c r="KQ356" s="3"/>
      <c r="KR356" s="6"/>
      <c r="KS356" s="8"/>
      <c r="LE356" s="9"/>
      <c r="LG356" s="16"/>
      <c r="LH356" s="16"/>
      <c r="LJ356" s="3"/>
      <c r="LK356" s="3"/>
      <c r="LL356" s="6"/>
      <c r="LM356" s="8"/>
      <c r="LY356" s="9"/>
      <c r="MA356" s="16"/>
      <c r="MB356" s="16"/>
      <c r="MD356" s="3"/>
      <c r="ME356" s="3"/>
      <c r="MF356" s="6"/>
      <c r="MG356" s="8"/>
      <c r="MS356" s="9"/>
      <c r="MU356" s="16"/>
      <c r="MV356" s="16"/>
      <c r="MX356" s="3"/>
      <c r="MY356" s="3"/>
      <c r="MZ356" s="6"/>
      <c r="NA356" s="8"/>
      <c r="NM356" s="9"/>
      <c r="NO356" s="16"/>
      <c r="NP356" s="16"/>
      <c r="NR356" s="3"/>
      <c r="NS356" s="3"/>
      <c r="NT356" s="6"/>
      <c r="NU356" s="8"/>
      <c r="OG356" s="9"/>
      <c r="OI356" s="16"/>
      <c r="OJ356" s="16"/>
      <c r="OL356" s="3"/>
      <c r="OM356" s="3"/>
      <c r="ON356" s="6"/>
      <c r="OO356" s="8"/>
      <c r="PA356" s="9"/>
      <c r="PC356" s="16"/>
      <c r="PD356" s="16"/>
    </row>
    <row r="357" spans="1:420" ht="244.8" x14ac:dyDescent="0.3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9" t="s">
        <v>8315</v>
      </c>
      <c r="R357" t="s">
        <v>8316</v>
      </c>
      <c r="S357" s="16">
        <v>42447.896666666667</v>
      </c>
      <c r="T357" s="16">
        <v>42470.166666666672</v>
      </c>
      <c r="V357" s="3"/>
      <c r="W357" s="3"/>
      <c r="X357" s="6"/>
      <c r="Y357" s="8"/>
      <c r="AK357" s="9"/>
      <c r="AM357" s="16"/>
      <c r="AN357" s="16"/>
      <c r="AP357" s="3"/>
      <c r="AQ357" s="3"/>
      <c r="AR357" s="6"/>
      <c r="AS357" s="8"/>
      <c r="BE357" s="9"/>
      <c r="BG357" s="16"/>
      <c r="BH357" s="16"/>
      <c r="BJ357" s="3"/>
      <c r="BK357" s="3"/>
      <c r="BL357" s="6"/>
      <c r="BM357" s="8"/>
      <c r="BY357" s="9"/>
      <c r="CA357" s="16"/>
      <c r="CB357" s="16"/>
      <c r="CD357" s="3"/>
      <c r="CE357" s="3"/>
      <c r="CF357" s="6"/>
      <c r="CG357" s="8"/>
      <c r="CS357" s="9"/>
      <c r="CU357" s="16"/>
      <c r="CV357" s="16"/>
      <c r="CX357" s="3"/>
      <c r="CY357" s="3"/>
      <c r="CZ357" s="6"/>
      <c r="DA357" s="8"/>
      <c r="DM357" s="9"/>
      <c r="DO357" s="16"/>
      <c r="DP357" s="16"/>
      <c r="DR357" s="3"/>
      <c r="DS357" s="3"/>
      <c r="DT357" s="6"/>
      <c r="DU357" s="8"/>
      <c r="EG357" s="9"/>
      <c r="EI357" s="16"/>
      <c r="EJ357" s="16"/>
      <c r="EL357" s="3"/>
      <c r="EM357" s="3"/>
      <c r="EN357" s="6"/>
      <c r="EO357" s="8"/>
      <c r="FA357" s="9"/>
      <c r="FC357" s="16"/>
      <c r="FD357" s="16"/>
      <c r="FF357" s="3"/>
      <c r="FG357" s="3"/>
      <c r="FH357" s="6"/>
      <c r="FI357" s="8"/>
      <c r="FU357" s="9"/>
      <c r="FW357" s="16"/>
      <c r="FX357" s="16"/>
      <c r="FZ357" s="3"/>
      <c r="GA357" s="3"/>
      <c r="GB357" s="6"/>
      <c r="GC357" s="8"/>
      <c r="GO357" s="9"/>
      <c r="GQ357" s="16"/>
      <c r="GR357" s="16"/>
      <c r="GT357" s="3"/>
      <c r="GU357" s="3"/>
      <c r="GV357" s="6"/>
      <c r="GW357" s="8"/>
      <c r="HI357" s="9"/>
      <c r="HK357" s="16"/>
      <c r="HL357" s="16"/>
      <c r="HN357" s="3"/>
      <c r="HO357" s="3"/>
      <c r="HP357" s="6"/>
      <c r="HQ357" s="8"/>
      <c r="IC357" s="9"/>
      <c r="IE357" s="16"/>
      <c r="IF357" s="16"/>
      <c r="IH357" s="3"/>
      <c r="II357" s="3"/>
      <c r="IJ357" s="6"/>
      <c r="IK357" s="8"/>
      <c r="IW357" s="9"/>
      <c r="IY357" s="16"/>
      <c r="IZ357" s="16"/>
      <c r="JB357" s="3"/>
      <c r="JC357" s="3"/>
      <c r="JD357" s="6"/>
      <c r="JE357" s="8"/>
      <c r="JQ357" s="9"/>
      <c r="JS357" s="16"/>
      <c r="JT357" s="16"/>
      <c r="JV357" s="3"/>
      <c r="JW357" s="3"/>
      <c r="JX357" s="6"/>
      <c r="JY357" s="8"/>
      <c r="KK357" s="9"/>
      <c r="KM357" s="16"/>
      <c r="KN357" s="16"/>
      <c r="KP357" s="3"/>
      <c r="KQ357" s="3"/>
      <c r="KR357" s="6"/>
      <c r="KS357" s="8"/>
      <c r="LE357" s="9"/>
      <c r="LG357" s="16"/>
      <c r="LH357" s="16"/>
      <c r="LJ357" s="3"/>
      <c r="LK357" s="3"/>
      <c r="LL357" s="6"/>
      <c r="LM357" s="8"/>
      <c r="LY357" s="9"/>
      <c r="MA357" s="16"/>
      <c r="MB357" s="16"/>
      <c r="MD357" s="3"/>
      <c r="ME357" s="3"/>
      <c r="MF357" s="6"/>
      <c r="MG357" s="8"/>
      <c r="MS357" s="9"/>
      <c r="MU357" s="16"/>
      <c r="MV357" s="16"/>
      <c r="MX357" s="3"/>
      <c r="MY357" s="3"/>
      <c r="MZ357" s="6"/>
      <c r="NA357" s="8"/>
      <c r="NM357" s="9"/>
      <c r="NO357" s="16"/>
      <c r="NP357" s="16"/>
      <c r="NR357" s="3"/>
      <c r="NS357" s="3"/>
      <c r="NT357" s="6"/>
      <c r="NU357" s="8"/>
      <c r="OG357" s="9"/>
      <c r="OI357" s="16"/>
      <c r="OJ357" s="16"/>
      <c r="OL357" s="3"/>
      <c r="OM357" s="3"/>
      <c r="ON357" s="6"/>
      <c r="OO357" s="8"/>
      <c r="PA357" s="9"/>
      <c r="PC357" s="16"/>
      <c r="PD357" s="16"/>
    </row>
    <row r="358" spans="1:420" ht="259.2" x14ac:dyDescent="0.3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9" t="s">
        <v>8315</v>
      </c>
      <c r="R358" t="s">
        <v>8316</v>
      </c>
      <c r="S358" s="16">
        <v>42523.248715277776</v>
      </c>
      <c r="T358" s="16">
        <v>42537.248715277776</v>
      </c>
      <c r="V358" s="3"/>
      <c r="W358" s="3"/>
      <c r="X358" s="6"/>
      <c r="Y358" s="8"/>
      <c r="AK358" s="9"/>
      <c r="AM358" s="16"/>
      <c r="AN358" s="16"/>
      <c r="AP358" s="3"/>
      <c r="AQ358" s="3"/>
      <c r="AR358" s="6"/>
      <c r="AS358" s="8"/>
      <c r="BE358" s="9"/>
      <c r="BG358" s="16"/>
      <c r="BH358" s="16"/>
      <c r="BJ358" s="3"/>
      <c r="BK358" s="3"/>
      <c r="BL358" s="6"/>
      <c r="BM358" s="8"/>
      <c r="BY358" s="9"/>
      <c r="CA358" s="16"/>
      <c r="CB358" s="16"/>
      <c r="CD358" s="3"/>
      <c r="CE358" s="3"/>
      <c r="CF358" s="6"/>
      <c r="CG358" s="8"/>
      <c r="CS358" s="9"/>
      <c r="CU358" s="16"/>
      <c r="CV358" s="16"/>
      <c r="CX358" s="3"/>
      <c r="CY358" s="3"/>
      <c r="CZ358" s="6"/>
      <c r="DA358" s="8"/>
      <c r="DM358" s="9"/>
      <c r="DO358" s="16"/>
      <c r="DP358" s="16"/>
      <c r="DR358" s="3"/>
      <c r="DS358" s="3"/>
      <c r="DT358" s="6"/>
      <c r="DU358" s="8"/>
      <c r="EG358" s="9"/>
      <c r="EI358" s="16"/>
      <c r="EJ358" s="16"/>
      <c r="EL358" s="3"/>
      <c r="EM358" s="3"/>
      <c r="EN358" s="6"/>
      <c r="EO358" s="8"/>
      <c r="FA358" s="9"/>
      <c r="FC358" s="16"/>
      <c r="FD358" s="16"/>
      <c r="FF358" s="3"/>
      <c r="FG358" s="3"/>
      <c r="FH358" s="6"/>
      <c r="FI358" s="8"/>
      <c r="FU358" s="9"/>
      <c r="FW358" s="16"/>
      <c r="FX358" s="16"/>
      <c r="FZ358" s="3"/>
      <c r="GA358" s="3"/>
      <c r="GB358" s="6"/>
      <c r="GC358" s="8"/>
      <c r="GO358" s="9"/>
      <c r="GQ358" s="16"/>
      <c r="GR358" s="16"/>
      <c r="GT358" s="3"/>
      <c r="GU358" s="3"/>
      <c r="GV358" s="6"/>
      <c r="GW358" s="8"/>
      <c r="HI358" s="9"/>
      <c r="HK358" s="16"/>
      <c r="HL358" s="16"/>
      <c r="HN358" s="3"/>
      <c r="HO358" s="3"/>
      <c r="HP358" s="6"/>
      <c r="HQ358" s="8"/>
      <c r="IC358" s="9"/>
      <c r="IE358" s="16"/>
      <c r="IF358" s="16"/>
      <c r="IH358" s="3"/>
      <c r="II358" s="3"/>
      <c r="IJ358" s="6"/>
      <c r="IK358" s="8"/>
      <c r="IW358" s="9"/>
      <c r="IY358" s="16"/>
      <c r="IZ358" s="16"/>
      <c r="JB358" s="3"/>
      <c r="JC358" s="3"/>
      <c r="JD358" s="6"/>
      <c r="JE358" s="8"/>
      <c r="JQ358" s="9"/>
      <c r="JS358" s="16"/>
      <c r="JT358" s="16"/>
      <c r="JV358" s="3"/>
      <c r="JW358" s="3"/>
      <c r="JX358" s="6"/>
      <c r="JY358" s="8"/>
      <c r="KK358" s="9"/>
      <c r="KM358" s="16"/>
      <c r="KN358" s="16"/>
      <c r="KP358" s="3"/>
      <c r="KQ358" s="3"/>
      <c r="KR358" s="6"/>
      <c r="KS358" s="8"/>
      <c r="LE358" s="9"/>
      <c r="LG358" s="16"/>
      <c r="LH358" s="16"/>
      <c r="LJ358" s="3"/>
      <c r="LK358" s="3"/>
      <c r="LL358" s="6"/>
      <c r="LM358" s="8"/>
      <c r="LY358" s="9"/>
      <c r="MA358" s="16"/>
      <c r="MB358" s="16"/>
      <c r="MD358" s="3"/>
      <c r="ME358" s="3"/>
      <c r="MF358" s="6"/>
      <c r="MG358" s="8"/>
      <c r="MS358" s="9"/>
      <c r="MU358" s="16"/>
      <c r="MV358" s="16"/>
      <c r="MX358" s="3"/>
      <c r="MY358" s="3"/>
      <c r="MZ358" s="6"/>
      <c r="NA358" s="8"/>
      <c r="NM358" s="9"/>
      <c r="NO358" s="16"/>
      <c r="NP358" s="16"/>
      <c r="NR358" s="3"/>
      <c r="NS358" s="3"/>
      <c r="NT358" s="6"/>
      <c r="NU358" s="8"/>
      <c r="OG358" s="9"/>
      <c r="OI358" s="16"/>
      <c r="OJ358" s="16"/>
      <c r="OL358" s="3"/>
      <c r="OM358" s="3"/>
      <c r="ON358" s="6"/>
      <c r="OO358" s="8"/>
      <c r="PA358" s="9"/>
      <c r="PC358" s="16"/>
      <c r="PD358" s="16"/>
    </row>
    <row r="359" spans="1:420" ht="100.8" x14ac:dyDescent="0.3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9" t="s">
        <v>8315</v>
      </c>
      <c r="R359" t="s">
        <v>8316</v>
      </c>
      <c r="S359" s="16">
        <v>41822.90488425926</v>
      </c>
      <c r="T359" s="16">
        <v>41844.291666666664</v>
      </c>
      <c r="V359" s="3"/>
      <c r="W359" s="3"/>
      <c r="X359" s="6"/>
      <c r="Y359" s="8"/>
      <c r="AK359" s="9"/>
      <c r="AM359" s="16"/>
      <c r="AN359" s="16"/>
      <c r="AP359" s="3"/>
      <c r="AQ359" s="3"/>
      <c r="AR359" s="6"/>
      <c r="AS359" s="8"/>
      <c r="BE359" s="9"/>
      <c r="BG359" s="16"/>
      <c r="BH359" s="16"/>
      <c r="BJ359" s="3"/>
      <c r="BK359" s="3"/>
      <c r="BL359" s="6"/>
      <c r="BM359" s="8"/>
      <c r="BY359" s="9"/>
      <c r="CA359" s="16"/>
      <c r="CB359" s="16"/>
      <c r="CD359" s="3"/>
      <c r="CE359" s="3"/>
      <c r="CF359" s="6"/>
      <c r="CG359" s="8"/>
      <c r="CS359" s="9"/>
      <c r="CU359" s="16"/>
      <c r="CV359" s="16"/>
      <c r="CX359" s="3"/>
      <c r="CY359" s="3"/>
      <c r="CZ359" s="6"/>
      <c r="DA359" s="8"/>
      <c r="DM359" s="9"/>
      <c r="DO359" s="16"/>
      <c r="DP359" s="16"/>
      <c r="DR359" s="3"/>
      <c r="DS359" s="3"/>
      <c r="DT359" s="6"/>
      <c r="DU359" s="8"/>
      <c r="EG359" s="9"/>
      <c r="EI359" s="16"/>
      <c r="EJ359" s="16"/>
      <c r="EL359" s="3"/>
      <c r="EM359" s="3"/>
      <c r="EN359" s="6"/>
      <c r="EO359" s="8"/>
      <c r="FA359" s="9"/>
      <c r="FC359" s="16"/>
      <c r="FD359" s="16"/>
      <c r="FF359" s="3"/>
      <c r="FG359" s="3"/>
      <c r="FH359" s="6"/>
      <c r="FI359" s="8"/>
      <c r="FU359" s="9"/>
      <c r="FW359" s="16"/>
      <c r="FX359" s="16"/>
      <c r="FZ359" s="3"/>
      <c r="GA359" s="3"/>
      <c r="GB359" s="6"/>
      <c r="GC359" s="8"/>
      <c r="GO359" s="9"/>
      <c r="GQ359" s="16"/>
      <c r="GR359" s="16"/>
      <c r="GT359" s="3"/>
      <c r="GU359" s="3"/>
      <c r="GV359" s="6"/>
      <c r="GW359" s="8"/>
      <c r="HI359" s="9"/>
      <c r="HK359" s="16"/>
      <c r="HL359" s="16"/>
      <c r="HN359" s="3"/>
      <c r="HO359" s="3"/>
      <c r="HP359" s="6"/>
      <c r="HQ359" s="8"/>
      <c r="IC359" s="9"/>
      <c r="IE359" s="16"/>
      <c r="IF359" s="16"/>
      <c r="IH359" s="3"/>
      <c r="II359" s="3"/>
      <c r="IJ359" s="6"/>
      <c r="IK359" s="8"/>
      <c r="IW359" s="9"/>
      <c r="IY359" s="16"/>
      <c r="IZ359" s="16"/>
      <c r="JB359" s="3"/>
      <c r="JC359" s="3"/>
      <c r="JD359" s="6"/>
      <c r="JE359" s="8"/>
      <c r="JQ359" s="9"/>
      <c r="JS359" s="16"/>
      <c r="JT359" s="16"/>
      <c r="JV359" s="3"/>
      <c r="JW359" s="3"/>
      <c r="JX359" s="6"/>
      <c r="JY359" s="8"/>
      <c r="KK359" s="9"/>
      <c r="KM359" s="16"/>
      <c r="KN359" s="16"/>
      <c r="KP359" s="3"/>
      <c r="KQ359" s="3"/>
      <c r="KR359" s="6"/>
      <c r="KS359" s="8"/>
      <c r="LE359" s="9"/>
      <c r="LG359" s="16"/>
      <c r="LH359" s="16"/>
      <c r="LJ359" s="3"/>
      <c r="LK359" s="3"/>
      <c r="LL359" s="6"/>
      <c r="LM359" s="8"/>
      <c r="LY359" s="9"/>
      <c r="MA359" s="16"/>
      <c r="MB359" s="16"/>
      <c r="MD359" s="3"/>
      <c r="ME359" s="3"/>
      <c r="MF359" s="6"/>
      <c r="MG359" s="8"/>
      <c r="MS359" s="9"/>
      <c r="MU359" s="16"/>
      <c r="MV359" s="16"/>
      <c r="MX359" s="3"/>
      <c r="MY359" s="3"/>
      <c r="MZ359" s="6"/>
      <c r="NA359" s="8"/>
      <c r="NM359" s="9"/>
      <c r="NO359" s="16"/>
      <c r="NP359" s="16"/>
      <c r="NR359" s="3"/>
      <c r="NS359" s="3"/>
      <c r="NT359" s="6"/>
      <c r="NU359" s="8"/>
      <c r="OG359" s="9"/>
      <c r="OI359" s="16"/>
      <c r="OJ359" s="16"/>
      <c r="OL359" s="3"/>
      <c r="OM359" s="3"/>
      <c r="ON359" s="6"/>
      <c r="OO359" s="8"/>
      <c r="PA359" s="9"/>
      <c r="PC359" s="16"/>
      <c r="PD359" s="16"/>
    </row>
    <row r="360" spans="1:420" ht="244.8" x14ac:dyDescent="0.3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9" t="s">
        <v>8315</v>
      </c>
      <c r="R360" t="s">
        <v>8316</v>
      </c>
      <c r="S360" s="16">
        <v>42185.556157407409</v>
      </c>
      <c r="T360" s="16">
        <v>42208.772916666669</v>
      </c>
      <c r="V360" s="3"/>
      <c r="W360" s="3"/>
      <c r="X360" s="6"/>
      <c r="Y360" s="8"/>
      <c r="AK360" s="9"/>
      <c r="AM360" s="16"/>
      <c r="AN360" s="16"/>
      <c r="AP360" s="3"/>
      <c r="AQ360" s="3"/>
      <c r="AR360" s="6"/>
      <c r="AS360" s="8"/>
      <c r="BE360" s="9"/>
      <c r="BG360" s="16"/>
      <c r="BH360" s="16"/>
      <c r="BJ360" s="3"/>
      <c r="BK360" s="3"/>
      <c r="BL360" s="6"/>
      <c r="BM360" s="8"/>
      <c r="BY360" s="9"/>
      <c r="CA360" s="16"/>
      <c r="CB360" s="16"/>
      <c r="CD360" s="3"/>
      <c r="CE360" s="3"/>
      <c r="CF360" s="6"/>
      <c r="CG360" s="8"/>
      <c r="CS360" s="9"/>
      <c r="CU360" s="16"/>
      <c r="CV360" s="16"/>
      <c r="CX360" s="3"/>
      <c r="CY360" s="3"/>
      <c r="CZ360" s="6"/>
      <c r="DA360" s="8"/>
      <c r="DM360" s="9"/>
      <c r="DO360" s="16"/>
      <c r="DP360" s="16"/>
      <c r="DR360" s="3"/>
      <c r="DS360" s="3"/>
      <c r="DT360" s="6"/>
      <c r="DU360" s="8"/>
      <c r="EG360" s="9"/>
      <c r="EI360" s="16"/>
      <c r="EJ360" s="16"/>
      <c r="EL360" s="3"/>
      <c r="EM360" s="3"/>
      <c r="EN360" s="6"/>
      <c r="EO360" s="8"/>
      <c r="FA360" s="9"/>
      <c r="FC360" s="16"/>
      <c r="FD360" s="16"/>
      <c r="FF360" s="3"/>
      <c r="FG360" s="3"/>
      <c r="FH360" s="6"/>
      <c r="FI360" s="8"/>
      <c r="FU360" s="9"/>
      <c r="FW360" s="16"/>
      <c r="FX360" s="16"/>
      <c r="FZ360" s="3"/>
      <c r="GA360" s="3"/>
      <c r="GB360" s="6"/>
      <c r="GC360" s="8"/>
      <c r="GO360" s="9"/>
      <c r="GQ360" s="16"/>
      <c r="GR360" s="16"/>
      <c r="GT360" s="3"/>
      <c r="GU360" s="3"/>
      <c r="GV360" s="6"/>
      <c r="GW360" s="8"/>
      <c r="HI360" s="9"/>
      <c r="HK360" s="16"/>
      <c r="HL360" s="16"/>
      <c r="HN360" s="3"/>
      <c r="HO360" s="3"/>
      <c r="HP360" s="6"/>
      <c r="HQ360" s="8"/>
      <c r="IC360" s="9"/>
      <c r="IE360" s="16"/>
      <c r="IF360" s="16"/>
      <c r="IH360" s="3"/>
      <c r="II360" s="3"/>
      <c r="IJ360" s="6"/>
      <c r="IK360" s="8"/>
      <c r="IW360" s="9"/>
      <c r="IY360" s="16"/>
      <c r="IZ360" s="16"/>
      <c r="JB360" s="3"/>
      <c r="JC360" s="3"/>
      <c r="JD360" s="6"/>
      <c r="JE360" s="8"/>
      <c r="JQ360" s="9"/>
      <c r="JS360" s="16"/>
      <c r="JT360" s="16"/>
      <c r="JV360" s="3"/>
      <c r="JW360" s="3"/>
      <c r="JX360" s="6"/>
      <c r="JY360" s="8"/>
      <c r="KK360" s="9"/>
      <c r="KM360" s="16"/>
      <c r="KN360" s="16"/>
      <c r="KP360" s="3"/>
      <c r="KQ360" s="3"/>
      <c r="KR360" s="6"/>
      <c r="KS360" s="8"/>
      <c r="LE360" s="9"/>
      <c r="LG360" s="16"/>
      <c r="LH360" s="16"/>
      <c r="LJ360" s="3"/>
      <c r="LK360" s="3"/>
      <c r="LL360" s="6"/>
      <c r="LM360" s="8"/>
      <c r="LY360" s="9"/>
      <c r="MA360" s="16"/>
      <c r="MB360" s="16"/>
      <c r="MD360" s="3"/>
      <c r="ME360" s="3"/>
      <c r="MF360" s="6"/>
      <c r="MG360" s="8"/>
      <c r="MS360" s="9"/>
      <c r="MU360" s="16"/>
      <c r="MV360" s="16"/>
      <c r="MX360" s="3"/>
      <c r="MY360" s="3"/>
      <c r="MZ360" s="6"/>
      <c r="NA360" s="8"/>
      <c r="NM360" s="9"/>
      <c r="NO360" s="16"/>
      <c r="NP360" s="16"/>
      <c r="NR360" s="3"/>
      <c r="NS360" s="3"/>
      <c r="NT360" s="6"/>
      <c r="NU360" s="8"/>
      <c r="OG360" s="9"/>
      <c r="OI360" s="16"/>
      <c r="OJ360" s="16"/>
      <c r="OL360" s="3"/>
      <c r="OM360" s="3"/>
      <c r="ON360" s="6"/>
      <c r="OO360" s="8"/>
      <c r="PA360" s="9"/>
      <c r="PC360" s="16"/>
      <c r="PD360" s="16"/>
    </row>
    <row r="361" spans="1:420" ht="273.60000000000002" x14ac:dyDescent="0.3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9" t="s">
        <v>8315</v>
      </c>
      <c r="R361" t="s">
        <v>8316</v>
      </c>
      <c r="S361" s="16">
        <v>41820.62809027778</v>
      </c>
      <c r="T361" s="16">
        <v>41841.165972222225</v>
      </c>
      <c r="V361" s="3"/>
      <c r="W361" s="3"/>
      <c r="X361" s="6"/>
      <c r="Y361" s="8"/>
      <c r="AK361" s="9"/>
      <c r="AM361" s="16"/>
      <c r="AN361" s="16"/>
      <c r="AP361" s="3"/>
      <c r="AQ361" s="3"/>
      <c r="AR361" s="6"/>
      <c r="AS361" s="8"/>
      <c r="BE361" s="9"/>
      <c r="BG361" s="16"/>
      <c r="BH361" s="16"/>
      <c r="BJ361" s="3"/>
      <c r="BK361" s="3"/>
      <c r="BL361" s="6"/>
      <c r="BM361" s="8"/>
      <c r="BY361" s="9"/>
      <c r="CA361" s="16"/>
      <c r="CB361" s="16"/>
      <c r="CD361" s="3"/>
      <c r="CE361" s="3"/>
      <c r="CF361" s="6"/>
      <c r="CG361" s="8"/>
      <c r="CS361" s="9"/>
      <c r="CU361" s="16"/>
      <c r="CV361" s="16"/>
      <c r="CX361" s="3"/>
      <c r="CY361" s="3"/>
      <c r="CZ361" s="6"/>
      <c r="DA361" s="8"/>
      <c r="DM361" s="9"/>
      <c r="DO361" s="16"/>
      <c r="DP361" s="16"/>
      <c r="DR361" s="3"/>
      <c r="DS361" s="3"/>
      <c r="DT361" s="6"/>
      <c r="DU361" s="8"/>
      <c r="EG361" s="9"/>
      <c r="EI361" s="16"/>
      <c r="EJ361" s="16"/>
      <c r="EL361" s="3"/>
      <c r="EM361" s="3"/>
      <c r="EN361" s="6"/>
      <c r="EO361" s="8"/>
      <c r="FA361" s="9"/>
      <c r="FC361" s="16"/>
      <c r="FD361" s="16"/>
      <c r="FF361" s="3"/>
      <c r="FG361" s="3"/>
      <c r="FH361" s="6"/>
      <c r="FI361" s="8"/>
      <c r="FU361" s="9"/>
      <c r="FW361" s="16"/>
      <c r="FX361" s="16"/>
      <c r="FZ361" s="3"/>
      <c r="GA361" s="3"/>
      <c r="GB361" s="6"/>
      <c r="GC361" s="8"/>
      <c r="GO361" s="9"/>
      <c r="GQ361" s="16"/>
      <c r="GR361" s="16"/>
      <c r="GT361" s="3"/>
      <c r="GU361" s="3"/>
      <c r="GV361" s="6"/>
      <c r="GW361" s="8"/>
      <c r="HI361" s="9"/>
      <c r="HK361" s="16"/>
      <c r="HL361" s="16"/>
      <c r="HN361" s="3"/>
      <c r="HO361" s="3"/>
      <c r="HP361" s="6"/>
      <c r="HQ361" s="8"/>
      <c r="IC361" s="9"/>
      <c r="IE361" s="16"/>
      <c r="IF361" s="16"/>
      <c r="IH361" s="3"/>
      <c r="II361" s="3"/>
      <c r="IJ361" s="6"/>
      <c r="IK361" s="8"/>
      <c r="IW361" s="9"/>
      <c r="IY361" s="16"/>
      <c r="IZ361" s="16"/>
      <c r="JB361" s="3"/>
      <c r="JC361" s="3"/>
      <c r="JD361" s="6"/>
      <c r="JE361" s="8"/>
      <c r="JQ361" s="9"/>
      <c r="JS361" s="16"/>
      <c r="JT361" s="16"/>
      <c r="JV361" s="3"/>
      <c r="JW361" s="3"/>
      <c r="JX361" s="6"/>
      <c r="JY361" s="8"/>
      <c r="KK361" s="9"/>
      <c r="KM361" s="16"/>
      <c r="KN361" s="16"/>
      <c r="KP361" s="3"/>
      <c r="KQ361" s="3"/>
      <c r="KR361" s="6"/>
      <c r="KS361" s="8"/>
      <c r="LE361" s="9"/>
      <c r="LG361" s="16"/>
      <c r="LH361" s="16"/>
      <c r="LJ361" s="3"/>
      <c r="LK361" s="3"/>
      <c r="LL361" s="6"/>
      <c r="LM361" s="8"/>
      <c r="LY361" s="9"/>
      <c r="MA361" s="16"/>
      <c r="MB361" s="16"/>
      <c r="MD361" s="3"/>
      <c r="ME361" s="3"/>
      <c r="MF361" s="6"/>
      <c r="MG361" s="8"/>
      <c r="MS361" s="9"/>
      <c r="MU361" s="16"/>
      <c r="MV361" s="16"/>
      <c r="MX361" s="3"/>
      <c r="MY361" s="3"/>
      <c r="MZ361" s="6"/>
      <c r="NA361" s="8"/>
      <c r="NM361" s="9"/>
      <c r="NO361" s="16"/>
      <c r="NP361" s="16"/>
      <c r="NR361" s="3"/>
      <c r="NS361" s="3"/>
      <c r="NT361" s="6"/>
      <c r="NU361" s="8"/>
      <c r="OG361" s="9"/>
      <c r="OI361" s="16"/>
      <c r="OJ361" s="16"/>
      <c r="OL361" s="3"/>
      <c r="OM361" s="3"/>
      <c r="ON361" s="6"/>
      <c r="OO361" s="8"/>
      <c r="PA361" s="9"/>
      <c r="PC361" s="16"/>
      <c r="PD361" s="16"/>
    </row>
    <row r="362" spans="1:420" ht="259.2" x14ac:dyDescent="0.3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9" t="s">
        <v>8315</v>
      </c>
      <c r="R362" t="s">
        <v>8316</v>
      </c>
      <c r="S362" s="16">
        <v>41876.815787037034</v>
      </c>
      <c r="T362" s="16">
        <v>41894.815787037034</v>
      </c>
      <c r="V362" s="3"/>
      <c r="W362" s="3"/>
      <c r="X362" s="6"/>
      <c r="Y362" s="8"/>
      <c r="AK362" s="9"/>
      <c r="AM362" s="16"/>
      <c r="AN362" s="16"/>
      <c r="AP362" s="3"/>
      <c r="AQ362" s="3"/>
      <c r="AR362" s="6"/>
      <c r="AS362" s="8"/>
      <c r="BE362" s="9"/>
      <c r="BG362" s="16"/>
      <c r="BH362" s="16"/>
      <c r="BJ362" s="3"/>
      <c r="BK362" s="3"/>
      <c r="BL362" s="6"/>
      <c r="BM362" s="8"/>
      <c r="BY362" s="9"/>
      <c r="CA362" s="16"/>
      <c r="CB362" s="16"/>
      <c r="CD362" s="3"/>
      <c r="CE362" s="3"/>
      <c r="CF362" s="6"/>
      <c r="CG362" s="8"/>
      <c r="CS362" s="9"/>
      <c r="CU362" s="16"/>
      <c r="CV362" s="16"/>
      <c r="CX362" s="3"/>
      <c r="CY362" s="3"/>
      <c r="CZ362" s="6"/>
      <c r="DA362" s="8"/>
      <c r="DM362" s="9"/>
      <c r="DO362" s="16"/>
      <c r="DP362" s="16"/>
      <c r="DR362" s="3"/>
      <c r="DS362" s="3"/>
      <c r="DT362" s="6"/>
      <c r="DU362" s="8"/>
      <c r="EG362" s="9"/>
      <c r="EI362" s="16"/>
      <c r="EJ362" s="16"/>
      <c r="EL362" s="3"/>
      <c r="EM362" s="3"/>
      <c r="EN362" s="6"/>
      <c r="EO362" s="8"/>
      <c r="FA362" s="9"/>
      <c r="FC362" s="16"/>
      <c r="FD362" s="16"/>
      <c r="FF362" s="3"/>
      <c r="FG362" s="3"/>
      <c r="FH362" s="6"/>
      <c r="FI362" s="8"/>
      <c r="FU362" s="9"/>
      <c r="FW362" s="16"/>
      <c r="FX362" s="16"/>
      <c r="FZ362" s="3"/>
      <c r="GA362" s="3"/>
      <c r="GB362" s="6"/>
      <c r="GC362" s="8"/>
      <c r="GO362" s="9"/>
      <c r="GQ362" s="16"/>
      <c r="GR362" s="16"/>
      <c r="GT362" s="3"/>
      <c r="GU362" s="3"/>
      <c r="GV362" s="6"/>
      <c r="GW362" s="8"/>
      <c r="HI362" s="9"/>
      <c r="HK362" s="16"/>
      <c r="HL362" s="16"/>
      <c r="HN362" s="3"/>
      <c r="HO362" s="3"/>
      <c r="HP362" s="6"/>
      <c r="HQ362" s="8"/>
      <c r="IC362" s="9"/>
      <c r="IE362" s="16"/>
      <c r="IF362" s="16"/>
      <c r="IH362" s="3"/>
      <c r="II362" s="3"/>
      <c r="IJ362" s="6"/>
      <c r="IK362" s="8"/>
      <c r="IW362" s="9"/>
      <c r="IY362" s="16"/>
      <c r="IZ362" s="16"/>
      <c r="JB362" s="3"/>
      <c r="JC362" s="3"/>
      <c r="JD362" s="6"/>
      <c r="JE362" s="8"/>
      <c r="JQ362" s="9"/>
      <c r="JS362" s="16"/>
      <c r="JT362" s="16"/>
      <c r="JV362" s="3"/>
      <c r="JW362" s="3"/>
      <c r="JX362" s="6"/>
      <c r="JY362" s="8"/>
      <c r="KK362" s="9"/>
      <c r="KM362" s="16"/>
      <c r="KN362" s="16"/>
      <c r="KP362" s="3"/>
      <c r="KQ362" s="3"/>
      <c r="KR362" s="6"/>
      <c r="KS362" s="8"/>
      <c r="LE362" s="9"/>
      <c r="LG362" s="16"/>
      <c r="LH362" s="16"/>
      <c r="LJ362" s="3"/>
      <c r="LK362" s="3"/>
      <c r="LL362" s="6"/>
      <c r="LM362" s="8"/>
      <c r="LY362" s="9"/>
      <c r="MA362" s="16"/>
      <c r="MB362" s="16"/>
      <c r="MD362" s="3"/>
      <c r="ME362" s="3"/>
      <c r="MF362" s="6"/>
      <c r="MG362" s="8"/>
      <c r="MS362" s="9"/>
      <c r="MU362" s="16"/>
      <c r="MV362" s="16"/>
      <c r="MX362" s="3"/>
      <c r="MY362" s="3"/>
      <c r="MZ362" s="6"/>
      <c r="NA362" s="8"/>
      <c r="NM362" s="9"/>
      <c r="NO362" s="16"/>
      <c r="NP362" s="16"/>
      <c r="NR362" s="3"/>
      <c r="NS362" s="3"/>
      <c r="NT362" s="6"/>
      <c r="NU362" s="8"/>
      <c r="OG362" s="9"/>
      <c r="OI362" s="16"/>
      <c r="OJ362" s="16"/>
      <c r="OL362" s="3"/>
      <c r="OM362" s="3"/>
      <c r="ON362" s="6"/>
      <c r="OO362" s="8"/>
      <c r="PA362" s="9"/>
      <c r="PC362" s="16"/>
      <c r="PD362" s="16"/>
    </row>
    <row r="363" spans="1:420" ht="172.8" x14ac:dyDescent="0.3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9" t="s">
        <v>8315</v>
      </c>
      <c r="R363" t="s">
        <v>8316</v>
      </c>
      <c r="S363" s="16">
        <v>41802.574282407404</v>
      </c>
      <c r="T363" s="16">
        <v>41823.165972222225</v>
      </c>
      <c r="V363" s="3"/>
      <c r="W363" s="3"/>
      <c r="X363" s="6"/>
      <c r="Y363" s="8"/>
      <c r="AK363" s="9"/>
      <c r="AM363" s="16"/>
      <c r="AN363" s="16"/>
      <c r="AP363" s="3"/>
      <c r="AQ363" s="3"/>
      <c r="AR363" s="6"/>
      <c r="AS363" s="8"/>
      <c r="BE363" s="9"/>
      <c r="BG363" s="16"/>
      <c r="BH363" s="16"/>
      <c r="BJ363" s="3"/>
      <c r="BK363" s="3"/>
      <c r="BL363" s="6"/>
      <c r="BM363" s="8"/>
      <c r="BY363" s="9"/>
      <c r="CA363" s="16"/>
      <c r="CB363" s="16"/>
      <c r="CD363" s="3"/>
      <c r="CE363" s="3"/>
      <c r="CF363" s="6"/>
      <c r="CG363" s="8"/>
      <c r="CS363" s="9"/>
      <c r="CU363" s="16"/>
      <c r="CV363" s="16"/>
      <c r="CX363" s="3"/>
      <c r="CY363" s="3"/>
      <c r="CZ363" s="6"/>
      <c r="DA363" s="8"/>
      <c r="DM363" s="9"/>
      <c r="DO363" s="16"/>
      <c r="DP363" s="16"/>
      <c r="DR363" s="3"/>
      <c r="DS363" s="3"/>
      <c r="DT363" s="6"/>
      <c r="DU363" s="8"/>
      <c r="EG363" s="9"/>
      <c r="EI363" s="16"/>
      <c r="EJ363" s="16"/>
      <c r="EL363" s="3"/>
      <c r="EM363" s="3"/>
      <c r="EN363" s="6"/>
      <c r="EO363" s="8"/>
      <c r="FA363" s="9"/>
      <c r="FC363" s="16"/>
      <c r="FD363" s="16"/>
      <c r="FF363" s="3"/>
      <c r="FG363" s="3"/>
      <c r="FH363" s="6"/>
      <c r="FI363" s="8"/>
      <c r="FU363" s="9"/>
      <c r="FW363" s="16"/>
      <c r="FX363" s="16"/>
      <c r="FZ363" s="3"/>
      <c r="GA363" s="3"/>
      <c r="GB363" s="6"/>
      <c r="GC363" s="8"/>
      <c r="GO363" s="9"/>
      <c r="GQ363" s="16"/>
      <c r="GR363" s="16"/>
      <c r="GT363" s="3"/>
      <c r="GU363" s="3"/>
      <c r="GV363" s="6"/>
      <c r="GW363" s="8"/>
      <c r="HI363" s="9"/>
      <c r="HK363" s="16"/>
      <c r="HL363" s="16"/>
      <c r="HN363" s="3"/>
      <c r="HO363" s="3"/>
      <c r="HP363" s="6"/>
      <c r="HQ363" s="8"/>
      <c r="IC363" s="9"/>
      <c r="IE363" s="16"/>
      <c r="IF363" s="16"/>
      <c r="IH363" s="3"/>
      <c r="II363" s="3"/>
      <c r="IJ363" s="6"/>
      <c r="IK363" s="8"/>
      <c r="IW363" s="9"/>
      <c r="IY363" s="16"/>
      <c r="IZ363" s="16"/>
      <c r="JB363" s="3"/>
      <c r="JC363" s="3"/>
      <c r="JD363" s="6"/>
      <c r="JE363" s="8"/>
      <c r="JQ363" s="9"/>
      <c r="JS363" s="16"/>
      <c r="JT363" s="16"/>
      <c r="JV363" s="3"/>
      <c r="JW363" s="3"/>
      <c r="JX363" s="6"/>
      <c r="JY363" s="8"/>
      <c r="KK363" s="9"/>
      <c r="KM363" s="16"/>
      <c r="KN363" s="16"/>
      <c r="KP363" s="3"/>
      <c r="KQ363" s="3"/>
      <c r="KR363" s="6"/>
      <c r="KS363" s="8"/>
      <c r="LE363" s="9"/>
      <c r="LG363" s="16"/>
      <c r="LH363" s="16"/>
      <c r="LJ363" s="3"/>
      <c r="LK363" s="3"/>
      <c r="LL363" s="6"/>
      <c r="LM363" s="8"/>
      <c r="LY363" s="9"/>
      <c r="MA363" s="16"/>
      <c r="MB363" s="16"/>
      <c r="MD363" s="3"/>
      <c r="ME363" s="3"/>
      <c r="MF363" s="6"/>
      <c r="MG363" s="8"/>
      <c r="MS363" s="9"/>
      <c r="MU363" s="16"/>
      <c r="MV363" s="16"/>
      <c r="MX363" s="3"/>
      <c r="MY363" s="3"/>
      <c r="MZ363" s="6"/>
      <c r="NA363" s="8"/>
      <c r="NM363" s="9"/>
      <c r="NO363" s="16"/>
      <c r="NP363" s="16"/>
      <c r="NR363" s="3"/>
      <c r="NS363" s="3"/>
      <c r="NT363" s="6"/>
      <c r="NU363" s="8"/>
      <c r="OG363" s="9"/>
      <c r="OI363" s="16"/>
      <c r="OJ363" s="16"/>
      <c r="OL363" s="3"/>
      <c r="OM363" s="3"/>
      <c r="ON363" s="6"/>
      <c r="OO363" s="8"/>
      <c r="PA363" s="9"/>
      <c r="PC363" s="16"/>
      <c r="PD363" s="16"/>
    </row>
    <row r="364" spans="1:420" ht="244.8" x14ac:dyDescent="0.3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9" t="s">
        <v>8315</v>
      </c>
      <c r="R364" t="s">
        <v>8316</v>
      </c>
      <c r="S364" s="16">
        <v>41786.761354166665</v>
      </c>
      <c r="T364" s="16">
        <v>41821.207638888889</v>
      </c>
      <c r="V364" s="3"/>
      <c r="W364" s="3"/>
      <c r="X364" s="6"/>
      <c r="Y364" s="8"/>
      <c r="AK364" s="9"/>
      <c r="AM364" s="16"/>
      <c r="AN364" s="16"/>
      <c r="AP364" s="3"/>
      <c r="AQ364" s="3"/>
      <c r="AR364" s="6"/>
      <c r="AS364" s="8"/>
      <c r="BE364" s="9"/>
      <c r="BG364" s="16"/>
      <c r="BH364" s="16"/>
      <c r="BJ364" s="3"/>
      <c r="BK364" s="3"/>
      <c r="BL364" s="6"/>
      <c r="BM364" s="8"/>
      <c r="BY364" s="9"/>
      <c r="CA364" s="16"/>
      <c r="CB364" s="16"/>
      <c r="CD364" s="3"/>
      <c r="CE364" s="3"/>
      <c r="CF364" s="6"/>
      <c r="CG364" s="8"/>
      <c r="CS364" s="9"/>
      <c r="CU364" s="16"/>
      <c r="CV364" s="16"/>
      <c r="CX364" s="3"/>
      <c r="CY364" s="3"/>
      <c r="CZ364" s="6"/>
      <c r="DA364" s="8"/>
      <c r="DM364" s="9"/>
      <c r="DO364" s="16"/>
      <c r="DP364" s="16"/>
      <c r="DR364" s="3"/>
      <c r="DS364" s="3"/>
      <c r="DT364" s="6"/>
      <c r="DU364" s="8"/>
      <c r="EG364" s="9"/>
      <c r="EI364" s="16"/>
      <c r="EJ364" s="16"/>
      <c r="EL364" s="3"/>
      <c r="EM364" s="3"/>
      <c r="EN364" s="6"/>
      <c r="EO364" s="8"/>
      <c r="FA364" s="9"/>
      <c r="FC364" s="16"/>
      <c r="FD364" s="16"/>
      <c r="FF364" s="3"/>
      <c r="FG364" s="3"/>
      <c r="FH364" s="6"/>
      <c r="FI364" s="8"/>
      <c r="FU364" s="9"/>
      <c r="FW364" s="16"/>
      <c r="FX364" s="16"/>
      <c r="FZ364" s="3"/>
      <c r="GA364" s="3"/>
      <c r="GB364" s="6"/>
      <c r="GC364" s="8"/>
      <c r="GO364" s="9"/>
      <c r="GQ364" s="16"/>
      <c r="GR364" s="16"/>
      <c r="GT364" s="3"/>
      <c r="GU364" s="3"/>
      <c r="GV364" s="6"/>
      <c r="GW364" s="8"/>
      <c r="HI364" s="9"/>
      <c r="HK364" s="16"/>
      <c r="HL364" s="16"/>
      <c r="HN364" s="3"/>
      <c r="HO364" s="3"/>
      <c r="HP364" s="6"/>
      <c r="HQ364" s="8"/>
      <c r="IC364" s="9"/>
      <c r="IE364" s="16"/>
      <c r="IF364" s="16"/>
      <c r="IH364" s="3"/>
      <c r="II364" s="3"/>
      <c r="IJ364" s="6"/>
      <c r="IK364" s="8"/>
      <c r="IW364" s="9"/>
      <c r="IY364" s="16"/>
      <c r="IZ364" s="16"/>
      <c r="JB364" s="3"/>
      <c r="JC364" s="3"/>
      <c r="JD364" s="6"/>
      <c r="JE364" s="8"/>
      <c r="JQ364" s="9"/>
      <c r="JS364" s="16"/>
      <c r="JT364" s="16"/>
      <c r="JV364" s="3"/>
      <c r="JW364" s="3"/>
      <c r="JX364" s="6"/>
      <c r="JY364" s="8"/>
      <c r="KK364" s="9"/>
      <c r="KM364" s="16"/>
      <c r="KN364" s="16"/>
      <c r="KP364" s="3"/>
      <c r="KQ364" s="3"/>
      <c r="KR364" s="6"/>
      <c r="KS364" s="8"/>
      <c r="LE364" s="9"/>
      <c r="LG364" s="16"/>
      <c r="LH364" s="16"/>
      <c r="LJ364" s="3"/>
      <c r="LK364" s="3"/>
      <c r="LL364" s="6"/>
      <c r="LM364" s="8"/>
      <c r="LY364" s="9"/>
      <c r="MA364" s="16"/>
      <c r="MB364" s="16"/>
      <c r="MD364" s="3"/>
      <c r="ME364" s="3"/>
      <c r="MF364" s="6"/>
      <c r="MG364" s="8"/>
      <c r="MS364" s="9"/>
      <c r="MU364" s="16"/>
      <c r="MV364" s="16"/>
      <c r="MX364" s="3"/>
      <c r="MY364" s="3"/>
      <c r="MZ364" s="6"/>
      <c r="NA364" s="8"/>
      <c r="NM364" s="9"/>
      <c r="NO364" s="16"/>
      <c r="NP364" s="16"/>
      <c r="NR364" s="3"/>
      <c r="NS364" s="3"/>
      <c r="NT364" s="6"/>
      <c r="NU364" s="8"/>
      <c r="OG364" s="9"/>
      <c r="OI364" s="16"/>
      <c r="OJ364" s="16"/>
      <c r="OL364" s="3"/>
      <c r="OM364" s="3"/>
      <c r="ON364" s="6"/>
      <c r="OO364" s="8"/>
      <c r="PA364" s="9"/>
      <c r="PC364" s="16"/>
      <c r="PD364" s="16"/>
    </row>
    <row r="365" spans="1:420" ht="201.6" x14ac:dyDescent="0.3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9" t="s">
        <v>8315</v>
      </c>
      <c r="R365" t="s">
        <v>8316</v>
      </c>
      <c r="S365" s="16">
        <v>42627.454097222217</v>
      </c>
      <c r="T365" s="16">
        <v>42648.454097222217</v>
      </c>
      <c r="V365" s="3"/>
      <c r="W365" s="3"/>
      <c r="X365" s="6"/>
      <c r="Y365" s="8"/>
      <c r="AK365" s="9"/>
      <c r="AM365" s="16"/>
      <c r="AN365" s="16"/>
      <c r="AP365" s="3"/>
      <c r="AQ365" s="3"/>
      <c r="AR365" s="6"/>
      <c r="AS365" s="8"/>
      <c r="BE365" s="9"/>
      <c r="BG365" s="16"/>
      <c r="BH365" s="16"/>
      <c r="BJ365" s="3"/>
      <c r="BK365" s="3"/>
      <c r="BL365" s="6"/>
      <c r="BM365" s="8"/>
      <c r="BY365" s="9"/>
      <c r="CA365" s="16"/>
      <c r="CB365" s="16"/>
      <c r="CD365" s="3"/>
      <c r="CE365" s="3"/>
      <c r="CF365" s="6"/>
      <c r="CG365" s="8"/>
      <c r="CS365" s="9"/>
      <c r="CU365" s="16"/>
      <c r="CV365" s="16"/>
      <c r="CX365" s="3"/>
      <c r="CY365" s="3"/>
      <c r="CZ365" s="6"/>
      <c r="DA365" s="8"/>
      <c r="DM365" s="9"/>
      <c r="DO365" s="16"/>
      <c r="DP365" s="16"/>
      <c r="DR365" s="3"/>
      <c r="DS365" s="3"/>
      <c r="DT365" s="6"/>
      <c r="DU365" s="8"/>
      <c r="EG365" s="9"/>
      <c r="EI365" s="16"/>
      <c r="EJ365" s="16"/>
      <c r="EL365" s="3"/>
      <c r="EM365" s="3"/>
      <c r="EN365" s="6"/>
      <c r="EO365" s="8"/>
      <c r="FA365" s="9"/>
      <c r="FC365" s="16"/>
      <c r="FD365" s="16"/>
      <c r="FF365" s="3"/>
      <c r="FG365" s="3"/>
      <c r="FH365" s="6"/>
      <c r="FI365" s="8"/>
      <c r="FU365" s="9"/>
      <c r="FW365" s="16"/>
      <c r="FX365" s="16"/>
      <c r="FZ365" s="3"/>
      <c r="GA365" s="3"/>
      <c r="GB365" s="6"/>
      <c r="GC365" s="8"/>
      <c r="GO365" s="9"/>
      <c r="GQ365" s="16"/>
      <c r="GR365" s="16"/>
      <c r="GT365" s="3"/>
      <c r="GU365" s="3"/>
      <c r="GV365" s="6"/>
      <c r="GW365" s="8"/>
      <c r="HI365" s="9"/>
      <c r="HK365" s="16"/>
      <c r="HL365" s="16"/>
      <c r="HN365" s="3"/>
      <c r="HO365" s="3"/>
      <c r="HP365" s="6"/>
      <c r="HQ365" s="8"/>
      <c r="IC365" s="9"/>
      <c r="IE365" s="16"/>
      <c r="IF365" s="16"/>
      <c r="IH365" s="3"/>
      <c r="II365" s="3"/>
      <c r="IJ365" s="6"/>
      <c r="IK365" s="8"/>
      <c r="IW365" s="9"/>
      <c r="IY365" s="16"/>
      <c r="IZ365" s="16"/>
      <c r="JB365" s="3"/>
      <c r="JC365" s="3"/>
      <c r="JD365" s="6"/>
      <c r="JE365" s="8"/>
      <c r="JQ365" s="9"/>
      <c r="JS365" s="16"/>
      <c r="JT365" s="16"/>
      <c r="JV365" s="3"/>
      <c r="JW365" s="3"/>
      <c r="JX365" s="6"/>
      <c r="JY365" s="8"/>
      <c r="KK365" s="9"/>
      <c r="KM365" s="16"/>
      <c r="KN365" s="16"/>
      <c r="KP365" s="3"/>
      <c r="KQ365" s="3"/>
      <c r="KR365" s="6"/>
      <c r="KS365" s="8"/>
      <c r="LE365" s="9"/>
      <c r="LG365" s="16"/>
      <c r="LH365" s="16"/>
      <c r="LJ365" s="3"/>
      <c r="LK365" s="3"/>
      <c r="LL365" s="6"/>
      <c r="LM365" s="8"/>
      <c r="LY365" s="9"/>
      <c r="MA365" s="16"/>
      <c r="MB365" s="16"/>
      <c r="MD365" s="3"/>
      <c r="ME365" s="3"/>
      <c r="MF365" s="6"/>
      <c r="MG365" s="8"/>
      <c r="MS365" s="9"/>
      <c r="MU365" s="16"/>
      <c r="MV365" s="16"/>
      <c r="MX365" s="3"/>
      <c r="MY365" s="3"/>
      <c r="MZ365" s="6"/>
      <c r="NA365" s="8"/>
      <c r="NM365" s="9"/>
      <c r="NO365" s="16"/>
      <c r="NP365" s="16"/>
      <c r="NR365" s="3"/>
      <c r="NS365" s="3"/>
      <c r="NT365" s="6"/>
      <c r="NU365" s="8"/>
      <c r="OG365" s="9"/>
      <c r="OI365" s="16"/>
      <c r="OJ365" s="16"/>
      <c r="OL365" s="3"/>
      <c r="OM365" s="3"/>
      <c r="ON365" s="6"/>
      <c r="OO365" s="8"/>
      <c r="PA365" s="9"/>
      <c r="PC365" s="16"/>
      <c r="PD365" s="16"/>
    </row>
    <row r="366" spans="1:420" ht="288" x14ac:dyDescent="0.3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9" t="s">
        <v>8315</v>
      </c>
      <c r="R366" t="s">
        <v>8316</v>
      </c>
      <c r="S366" s="16">
        <v>42374.651504629626</v>
      </c>
      <c r="T366" s="16">
        <v>42384.651504629626</v>
      </c>
      <c r="V366" s="3"/>
      <c r="W366" s="3"/>
      <c r="X366" s="6"/>
      <c r="Y366" s="8"/>
      <c r="AK366" s="9"/>
      <c r="AM366" s="16"/>
      <c r="AN366" s="16"/>
      <c r="AP366" s="3"/>
      <c r="AQ366" s="3"/>
      <c r="AR366" s="6"/>
      <c r="AS366" s="8"/>
      <c r="BE366" s="9"/>
      <c r="BG366" s="16"/>
      <c r="BH366" s="16"/>
      <c r="BJ366" s="3"/>
      <c r="BK366" s="3"/>
      <c r="BL366" s="6"/>
      <c r="BM366" s="8"/>
      <c r="BY366" s="9"/>
      <c r="CA366" s="16"/>
      <c r="CB366" s="16"/>
      <c r="CD366" s="3"/>
      <c r="CE366" s="3"/>
      <c r="CF366" s="6"/>
      <c r="CG366" s="8"/>
      <c r="CS366" s="9"/>
      <c r="CU366" s="16"/>
      <c r="CV366" s="16"/>
      <c r="CX366" s="3"/>
      <c r="CY366" s="3"/>
      <c r="CZ366" s="6"/>
      <c r="DA366" s="8"/>
      <c r="DM366" s="9"/>
      <c r="DO366" s="16"/>
      <c r="DP366" s="16"/>
      <c r="DR366" s="3"/>
      <c r="DS366" s="3"/>
      <c r="DT366" s="6"/>
      <c r="DU366" s="8"/>
      <c r="EG366" s="9"/>
      <c r="EI366" s="16"/>
      <c r="EJ366" s="16"/>
      <c r="EL366" s="3"/>
      <c r="EM366" s="3"/>
      <c r="EN366" s="6"/>
      <c r="EO366" s="8"/>
      <c r="FA366" s="9"/>
      <c r="FC366" s="16"/>
      <c r="FD366" s="16"/>
      <c r="FF366" s="3"/>
      <c r="FG366" s="3"/>
      <c r="FH366" s="6"/>
      <c r="FI366" s="8"/>
      <c r="FU366" s="9"/>
      <c r="FW366" s="16"/>
      <c r="FX366" s="16"/>
      <c r="FZ366" s="3"/>
      <c r="GA366" s="3"/>
      <c r="GB366" s="6"/>
      <c r="GC366" s="8"/>
      <c r="GO366" s="9"/>
      <c r="GQ366" s="16"/>
      <c r="GR366" s="16"/>
      <c r="GT366" s="3"/>
      <c r="GU366" s="3"/>
      <c r="GV366" s="6"/>
      <c r="GW366" s="8"/>
      <c r="HI366" s="9"/>
      <c r="HK366" s="16"/>
      <c r="HL366" s="16"/>
      <c r="HN366" s="3"/>
      <c r="HO366" s="3"/>
      <c r="HP366" s="6"/>
      <c r="HQ366" s="8"/>
      <c r="IC366" s="9"/>
      <c r="IE366" s="16"/>
      <c r="IF366" s="16"/>
      <c r="IH366" s="3"/>
      <c r="II366" s="3"/>
      <c r="IJ366" s="6"/>
      <c r="IK366" s="8"/>
      <c r="IW366" s="9"/>
      <c r="IY366" s="16"/>
      <c r="IZ366" s="16"/>
      <c r="JB366" s="3"/>
      <c r="JC366" s="3"/>
      <c r="JD366" s="6"/>
      <c r="JE366" s="8"/>
      <c r="JQ366" s="9"/>
      <c r="JS366" s="16"/>
      <c r="JT366" s="16"/>
      <c r="JV366" s="3"/>
      <c r="JW366" s="3"/>
      <c r="JX366" s="6"/>
      <c r="JY366" s="8"/>
      <c r="KK366" s="9"/>
      <c r="KM366" s="16"/>
      <c r="KN366" s="16"/>
      <c r="KP366" s="3"/>
      <c r="KQ366" s="3"/>
      <c r="KR366" s="6"/>
      <c r="KS366" s="8"/>
      <c r="LE366" s="9"/>
      <c r="LG366" s="16"/>
      <c r="LH366" s="16"/>
      <c r="LJ366" s="3"/>
      <c r="LK366" s="3"/>
      <c r="LL366" s="6"/>
      <c r="LM366" s="8"/>
      <c r="LY366" s="9"/>
      <c r="MA366" s="16"/>
      <c r="MB366" s="16"/>
      <c r="MD366" s="3"/>
      <c r="ME366" s="3"/>
      <c r="MF366" s="6"/>
      <c r="MG366" s="8"/>
      <c r="MS366" s="9"/>
      <c r="MU366" s="16"/>
      <c r="MV366" s="16"/>
      <c r="MX366" s="3"/>
      <c r="MY366" s="3"/>
      <c r="MZ366" s="6"/>
      <c r="NA366" s="8"/>
      <c r="NM366" s="9"/>
      <c r="NO366" s="16"/>
      <c r="NP366" s="16"/>
      <c r="NR366" s="3"/>
      <c r="NS366" s="3"/>
      <c r="NT366" s="6"/>
      <c r="NU366" s="8"/>
      <c r="OG366" s="9"/>
      <c r="OI366" s="16"/>
      <c r="OJ366" s="16"/>
      <c r="OL366" s="3"/>
      <c r="OM366" s="3"/>
      <c r="ON366" s="6"/>
      <c r="OO366" s="8"/>
      <c r="PA366" s="9"/>
      <c r="PC366" s="16"/>
      <c r="PD366" s="16"/>
    </row>
    <row r="367" spans="1:420" ht="244.8" x14ac:dyDescent="0.3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9" t="s">
        <v>8315</v>
      </c>
      <c r="R367" t="s">
        <v>8316</v>
      </c>
      <c r="S367" s="16">
        <v>41772.685393518521</v>
      </c>
      <c r="T367" s="16">
        <v>41806.290972222225</v>
      </c>
      <c r="V367" s="3"/>
      <c r="W367" s="3"/>
      <c r="X367" s="6"/>
      <c r="Y367" s="8"/>
      <c r="AK367" s="9"/>
      <c r="AM367" s="16"/>
      <c r="AN367" s="16"/>
      <c r="AP367" s="3"/>
      <c r="AQ367" s="3"/>
      <c r="AR367" s="6"/>
      <c r="AS367" s="8"/>
      <c r="BE367" s="9"/>
      <c r="BG367" s="16"/>
      <c r="BH367" s="16"/>
      <c r="BJ367" s="3"/>
      <c r="BK367" s="3"/>
      <c r="BL367" s="6"/>
      <c r="BM367" s="8"/>
      <c r="BY367" s="9"/>
      <c r="CA367" s="16"/>
      <c r="CB367" s="16"/>
      <c r="CD367" s="3"/>
      <c r="CE367" s="3"/>
      <c r="CF367" s="6"/>
      <c r="CG367" s="8"/>
      <c r="CS367" s="9"/>
      <c r="CU367" s="16"/>
      <c r="CV367" s="16"/>
      <c r="CX367" s="3"/>
      <c r="CY367" s="3"/>
      <c r="CZ367" s="6"/>
      <c r="DA367" s="8"/>
      <c r="DM367" s="9"/>
      <c r="DO367" s="16"/>
      <c r="DP367" s="16"/>
      <c r="DR367" s="3"/>
      <c r="DS367" s="3"/>
      <c r="DT367" s="6"/>
      <c r="DU367" s="8"/>
      <c r="EG367" s="9"/>
      <c r="EI367" s="16"/>
      <c r="EJ367" s="16"/>
      <c r="EL367" s="3"/>
      <c r="EM367" s="3"/>
      <c r="EN367" s="6"/>
      <c r="EO367" s="8"/>
      <c r="FA367" s="9"/>
      <c r="FC367" s="16"/>
      <c r="FD367" s="16"/>
      <c r="FF367" s="3"/>
      <c r="FG367" s="3"/>
      <c r="FH367" s="6"/>
      <c r="FI367" s="8"/>
      <c r="FU367" s="9"/>
      <c r="FW367" s="16"/>
      <c r="FX367" s="16"/>
      <c r="FZ367" s="3"/>
      <c r="GA367" s="3"/>
      <c r="GB367" s="6"/>
      <c r="GC367" s="8"/>
      <c r="GO367" s="9"/>
      <c r="GQ367" s="16"/>
      <c r="GR367" s="16"/>
      <c r="GT367" s="3"/>
      <c r="GU367" s="3"/>
      <c r="GV367" s="6"/>
      <c r="GW367" s="8"/>
      <c r="HI367" s="9"/>
      <c r="HK367" s="16"/>
      <c r="HL367" s="16"/>
      <c r="HN367" s="3"/>
      <c r="HO367" s="3"/>
      <c r="HP367" s="6"/>
      <c r="HQ367" s="8"/>
      <c r="IC367" s="9"/>
      <c r="IE367" s="16"/>
      <c r="IF367" s="16"/>
      <c r="IH367" s="3"/>
      <c r="II367" s="3"/>
      <c r="IJ367" s="6"/>
      <c r="IK367" s="8"/>
      <c r="IW367" s="9"/>
      <c r="IY367" s="16"/>
      <c r="IZ367" s="16"/>
      <c r="JB367" s="3"/>
      <c r="JC367" s="3"/>
      <c r="JD367" s="6"/>
      <c r="JE367" s="8"/>
      <c r="JQ367" s="9"/>
      <c r="JS367" s="16"/>
      <c r="JT367" s="16"/>
      <c r="JV367" s="3"/>
      <c r="JW367" s="3"/>
      <c r="JX367" s="6"/>
      <c r="JY367" s="8"/>
      <c r="KK367" s="9"/>
      <c r="KM367" s="16"/>
      <c r="KN367" s="16"/>
      <c r="KP367" s="3"/>
      <c r="KQ367" s="3"/>
      <c r="KR367" s="6"/>
      <c r="KS367" s="8"/>
      <c r="LE367" s="9"/>
      <c r="LG367" s="16"/>
      <c r="LH367" s="16"/>
      <c r="LJ367" s="3"/>
      <c r="LK367" s="3"/>
      <c r="LL367" s="6"/>
      <c r="LM367" s="8"/>
      <c r="LY367" s="9"/>
      <c r="MA367" s="16"/>
      <c r="MB367" s="16"/>
      <c r="MD367" s="3"/>
      <c r="ME367" s="3"/>
      <c r="MF367" s="6"/>
      <c r="MG367" s="8"/>
      <c r="MS367" s="9"/>
      <c r="MU367" s="16"/>
      <c r="MV367" s="16"/>
      <c r="MX367" s="3"/>
      <c r="MY367" s="3"/>
      <c r="MZ367" s="6"/>
      <c r="NA367" s="8"/>
      <c r="NM367" s="9"/>
      <c r="NO367" s="16"/>
      <c r="NP367" s="16"/>
      <c r="NR367" s="3"/>
      <c r="NS367" s="3"/>
      <c r="NT367" s="6"/>
      <c r="NU367" s="8"/>
      <c r="OG367" s="9"/>
      <c r="OI367" s="16"/>
      <c r="OJ367" s="16"/>
      <c r="OL367" s="3"/>
      <c r="OM367" s="3"/>
      <c r="ON367" s="6"/>
      <c r="OO367" s="8"/>
      <c r="PA367" s="9"/>
      <c r="PC367" s="16"/>
      <c r="PD367" s="16"/>
    </row>
    <row r="368" spans="1:420" ht="230.4" x14ac:dyDescent="0.3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9" t="s">
        <v>8315</v>
      </c>
      <c r="R368" t="s">
        <v>8316</v>
      </c>
      <c r="S368" s="16">
        <v>42633.116851851853</v>
      </c>
      <c r="T368" s="16">
        <v>42663.116851851853</v>
      </c>
      <c r="V368" s="3"/>
      <c r="W368" s="3"/>
      <c r="X368" s="6"/>
      <c r="Y368" s="8"/>
      <c r="AK368" s="9"/>
      <c r="AM368" s="16"/>
      <c r="AN368" s="16"/>
      <c r="AP368" s="3"/>
      <c r="AQ368" s="3"/>
      <c r="AR368" s="6"/>
      <c r="AS368" s="8"/>
      <c r="BE368" s="9"/>
      <c r="BG368" s="16"/>
      <c r="BH368" s="16"/>
      <c r="BJ368" s="3"/>
      <c r="BK368" s="3"/>
      <c r="BL368" s="6"/>
      <c r="BM368" s="8"/>
      <c r="BY368" s="9"/>
      <c r="CA368" s="16"/>
      <c r="CB368" s="16"/>
      <c r="CD368" s="3"/>
      <c r="CE368" s="3"/>
      <c r="CF368" s="6"/>
      <c r="CG368" s="8"/>
      <c r="CS368" s="9"/>
      <c r="CU368" s="16"/>
      <c r="CV368" s="16"/>
      <c r="CX368" s="3"/>
      <c r="CY368" s="3"/>
      <c r="CZ368" s="6"/>
      <c r="DA368" s="8"/>
      <c r="DM368" s="9"/>
      <c r="DO368" s="16"/>
      <c r="DP368" s="16"/>
      <c r="DR368" s="3"/>
      <c r="DS368" s="3"/>
      <c r="DT368" s="6"/>
      <c r="DU368" s="8"/>
      <c r="EG368" s="9"/>
      <c r="EI368" s="16"/>
      <c r="EJ368" s="16"/>
      <c r="EL368" s="3"/>
      <c r="EM368" s="3"/>
      <c r="EN368" s="6"/>
      <c r="EO368" s="8"/>
      <c r="FA368" s="9"/>
      <c r="FC368" s="16"/>
      <c r="FD368" s="16"/>
      <c r="FF368" s="3"/>
      <c r="FG368" s="3"/>
      <c r="FH368" s="6"/>
      <c r="FI368" s="8"/>
      <c r="FU368" s="9"/>
      <c r="FW368" s="16"/>
      <c r="FX368" s="16"/>
      <c r="FZ368" s="3"/>
      <c r="GA368" s="3"/>
      <c r="GB368" s="6"/>
      <c r="GC368" s="8"/>
      <c r="GO368" s="9"/>
      <c r="GQ368" s="16"/>
      <c r="GR368" s="16"/>
      <c r="GT368" s="3"/>
      <c r="GU368" s="3"/>
      <c r="GV368" s="6"/>
      <c r="GW368" s="8"/>
      <c r="HI368" s="9"/>
      <c r="HK368" s="16"/>
      <c r="HL368" s="16"/>
      <c r="HN368" s="3"/>
      <c r="HO368" s="3"/>
      <c r="HP368" s="6"/>
      <c r="HQ368" s="8"/>
      <c r="IC368" s="9"/>
      <c r="IE368" s="16"/>
      <c r="IF368" s="16"/>
      <c r="IH368" s="3"/>
      <c r="II368" s="3"/>
      <c r="IJ368" s="6"/>
      <c r="IK368" s="8"/>
      <c r="IW368" s="9"/>
      <c r="IY368" s="16"/>
      <c r="IZ368" s="16"/>
      <c r="JB368" s="3"/>
      <c r="JC368" s="3"/>
      <c r="JD368" s="6"/>
      <c r="JE368" s="8"/>
      <c r="JQ368" s="9"/>
      <c r="JS368" s="16"/>
      <c r="JT368" s="16"/>
      <c r="JV368" s="3"/>
      <c r="JW368" s="3"/>
      <c r="JX368" s="6"/>
      <c r="JY368" s="8"/>
      <c r="KK368" s="9"/>
      <c r="KM368" s="16"/>
      <c r="KN368" s="16"/>
      <c r="KP368" s="3"/>
      <c r="KQ368" s="3"/>
      <c r="KR368" s="6"/>
      <c r="KS368" s="8"/>
      <c r="LE368" s="9"/>
      <c r="LG368" s="16"/>
      <c r="LH368" s="16"/>
      <c r="LJ368" s="3"/>
      <c r="LK368" s="3"/>
      <c r="LL368" s="6"/>
      <c r="LM368" s="8"/>
      <c r="LY368" s="9"/>
      <c r="MA368" s="16"/>
      <c r="MB368" s="16"/>
      <c r="MD368" s="3"/>
      <c r="ME368" s="3"/>
      <c r="MF368" s="6"/>
      <c r="MG368" s="8"/>
      <c r="MS368" s="9"/>
      <c r="MU368" s="16"/>
      <c r="MV368" s="16"/>
      <c r="MX368" s="3"/>
      <c r="MY368" s="3"/>
      <c r="MZ368" s="6"/>
      <c r="NA368" s="8"/>
      <c r="NM368" s="9"/>
      <c r="NO368" s="16"/>
      <c r="NP368" s="16"/>
      <c r="NR368" s="3"/>
      <c r="NS368" s="3"/>
      <c r="NT368" s="6"/>
      <c r="NU368" s="8"/>
      <c r="OG368" s="9"/>
      <c r="OI368" s="16"/>
      <c r="OJ368" s="16"/>
      <c r="OL368" s="3"/>
      <c r="OM368" s="3"/>
      <c r="ON368" s="6"/>
      <c r="OO368" s="8"/>
      <c r="PA368" s="9"/>
      <c r="PC368" s="16"/>
      <c r="PD368" s="16"/>
    </row>
    <row r="369" spans="1:420" ht="244.8" x14ac:dyDescent="0.3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9" t="s">
        <v>8315</v>
      </c>
      <c r="R369" t="s">
        <v>8316</v>
      </c>
      <c r="S369" s="16">
        <v>42219.180393518516</v>
      </c>
      <c r="T369" s="16">
        <v>42249.180393518516</v>
      </c>
      <c r="V369" s="3"/>
      <c r="W369" s="3"/>
      <c r="X369" s="6"/>
      <c r="Y369" s="8"/>
      <c r="AK369" s="9"/>
      <c r="AM369" s="16"/>
      <c r="AN369" s="16"/>
      <c r="AP369" s="3"/>
      <c r="AQ369" s="3"/>
      <c r="AR369" s="6"/>
      <c r="AS369" s="8"/>
      <c r="BE369" s="9"/>
      <c r="BG369" s="16"/>
      <c r="BH369" s="16"/>
      <c r="BJ369" s="3"/>
      <c r="BK369" s="3"/>
      <c r="BL369" s="6"/>
      <c r="BM369" s="8"/>
      <c r="BY369" s="9"/>
      <c r="CA369" s="16"/>
      <c r="CB369" s="16"/>
      <c r="CD369" s="3"/>
      <c r="CE369" s="3"/>
      <c r="CF369" s="6"/>
      <c r="CG369" s="8"/>
      <c r="CS369" s="9"/>
      <c r="CU369" s="16"/>
      <c r="CV369" s="16"/>
      <c r="CX369" s="3"/>
      <c r="CY369" s="3"/>
      <c r="CZ369" s="6"/>
      <c r="DA369" s="8"/>
      <c r="DM369" s="9"/>
      <c r="DO369" s="16"/>
      <c r="DP369" s="16"/>
      <c r="DR369" s="3"/>
      <c r="DS369" s="3"/>
      <c r="DT369" s="6"/>
      <c r="DU369" s="8"/>
      <c r="EG369" s="9"/>
      <c r="EI369" s="16"/>
      <c r="EJ369" s="16"/>
      <c r="EL369" s="3"/>
      <c r="EM369" s="3"/>
      <c r="EN369" s="6"/>
      <c r="EO369" s="8"/>
      <c r="FA369" s="9"/>
      <c r="FC369" s="16"/>
      <c r="FD369" s="16"/>
      <c r="FF369" s="3"/>
      <c r="FG369" s="3"/>
      <c r="FH369" s="6"/>
      <c r="FI369" s="8"/>
      <c r="FU369" s="9"/>
      <c r="FW369" s="16"/>
      <c r="FX369" s="16"/>
      <c r="FZ369" s="3"/>
      <c r="GA369" s="3"/>
      <c r="GB369" s="6"/>
      <c r="GC369" s="8"/>
      <c r="GO369" s="9"/>
      <c r="GQ369" s="16"/>
      <c r="GR369" s="16"/>
      <c r="GT369" s="3"/>
      <c r="GU369" s="3"/>
      <c r="GV369" s="6"/>
      <c r="GW369" s="8"/>
      <c r="HI369" s="9"/>
      <c r="HK369" s="16"/>
      <c r="HL369" s="16"/>
      <c r="HN369" s="3"/>
      <c r="HO369" s="3"/>
      <c r="HP369" s="6"/>
      <c r="HQ369" s="8"/>
      <c r="IC369" s="9"/>
      <c r="IE369" s="16"/>
      <c r="IF369" s="16"/>
      <c r="IH369" s="3"/>
      <c r="II369" s="3"/>
      <c r="IJ369" s="6"/>
      <c r="IK369" s="8"/>
      <c r="IW369" s="9"/>
      <c r="IY369" s="16"/>
      <c r="IZ369" s="16"/>
      <c r="JB369" s="3"/>
      <c r="JC369" s="3"/>
      <c r="JD369" s="6"/>
      <c r="JE369" s="8"/>
      <c r="JQ369" s="9"/>
      <c r="JS369" s="16"/>
      <c r="JT369" s="16"/>
      <c r="JV369" s="3"/>
      <c r="JW369" s="3"/>
      <c r="JX369" s="6"/>
      <c r="JY369" s="8"/>
      <c r="KK369" s="9"/>
      <c r="KM369" s="16"/>
      <c r="KN369" s="16"/>
      <c r="KP369" s="3"/>
      <c r="KQ369" s="3"/>
      <c r="KR369" s="6"/>
      <c r="KS369" s="8"/>
      <c r="LE369" s="9"/>
      <c r="LG369" s="16"/>
      <c r="LH369" s="16"/>
      <c r="LJ369" s="3"/>
      <c r="LK369" s="3"/>
      <c r="LL369" s="6"/>
      <c r="LM369" s="8"/>
      <c r="LY369" s="9"/>
      <c r="MA369" s="16"/>
      <c r="MB369" s="16"/>
      <c r="MD369" s="3"/>
      <c r="ME369" s="3"/>
      <c r="MF369" s="6"/>
      <c r="MG369" s="8"/>
      <c r="MS369" s="9"/>
      <c r="MU369" s="16"/>
      <c r="MV369" s="16"/>
      <c r="MX369" s="3"/>
      <c r="MY369" s="3"/>
      <c r="MZ369" s="6"/>
      <c r="NA369" s="8"/>
      <c r="NM369" s="9"/>
      <c r="NO369" s="16"/>
      <c r="NP369" s="16"/>
      <c r="NR369" s="3"/>
      <c r="NS369" s="3"/>
      <c r="NT369" s="6"/>
      <c r="NU369" s="8"/>
      <c r="OG369" s="9"/>
      <c r="OI369" s="16"/>
      <c r="OJ369" s="16"/>
      <c r="OL369" s="3"/>
      <c r="OM369" s="3"/>
      <c r="ON369" s="6"/>
      <c r="OO369" s="8"/>
      <c r="PA369" s="9"/>
      <c r="PC369" s="16"/>
      <c r="PD369" s="16"/>
    </row>
    <row r="370" spans="1:420" ht="230.4" x14ac:dyDescent="0.3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9" t="s">
        <v>8315</v>
      </c>
      <c r="R370" t="s">
        <v>8316</v>
      </c>
      <c r="S370" s="16">
        <v>41753.593275462961</v>
      </c>
      <c r="T370" s="16">
        <v>41778.875</v>
      </c>
      <c r="V370" s="3"/>
      <c r="W370" s="3"/>
      <c r="X370" s="6"/>
      <c r="Y370" s="8"/>
      <c r="AK370" s="9"/>
      <c r="AM370" s="16"/>
      <c r="AN370" s="16"/>
      <c r="AP370" s="3"/>
      <c r="AQ370" s="3"/>
      <c r="AR370" s="6"/>
      <c r="AS370" s="8"/>
      <c r="BE370" s="9"/>
      <c r="BG370" s="16"/>
      <c r="BH370" s="16"/>
      <c r="BJ370" s="3"/>
      <c r="BK370" s="3"/>
      <c r="BL370" s="6"/>
      <c r="BM370" s="8"/>
      <c r="BY370" s="9"/>
      <c r="CA370" s="16"/>
      <c r="CB370" s="16"/>
      <c r="CD370" s="3"/>
      <c r="CE370" s="3"/>
      <c r="CF370" s="6"/>
      <c r="CG370" s="8"/>
      <c r="CS370" s="9"/>
      <c r="CU370" s="16"/>
      <c r="CV370" s="16"/>
      <c r="CX370" s="3"/>
      <c r="CY370" s="3"/>
      <c r="CZ370" s="6"/>
      <c r="DA370" s="8"/>
      <c r="DM370" s="9"/>
      <c r="DO370" s="16"/>
      <c r="DP370" s="16"/>
      <c r="DR370" s="3"/>
      <c r="DS370" s="3"/>
      <c r="DT370" s="6"/>
      <c r="DU370" s="8"/>
      <c r="EG370" s="9"/>
      <c r="EI370" s="16"/>
      <c r="EJ370" s="16"/>
      <c r="EL370" s="3"/>
      <c r="EM370" s="3"/>
      <c r="EN370" s="6"/>
      <c r="EO370" s="8"/>
      <c r="FA370" s="9"/>
      <c r="FC370" s="16"/>
      <c r="FD370" s="16"/>
      <c r="FF370" s="3"/>
      <c r="FG370" s="3"/>
      <c r="FH370" s="6"/>
      <c r="FI370" s="8"/>
      <c r="FU370" s="9"/>
      <c r="FW370" s="16"/>
      <c r="FX370" s="16"/>
      <c r="FZ370" s="3"/>
      <c r="GA370" s="3"/>
      <c r="GB370" s="6"/>
      <c r="GC370" s="8"/>
      <c r="GO370" s="9"/>
      <c r="GQ370" s="16"/>
      <c r="GR370" s="16"/>
      <c r="GT370" s="3"/>
      <c r="GU370" s="3"/>
      <c r="GV370" s="6"/>
      <c r="GW370" s="8"/>
      <c r="HI370" s="9"/>
      <c r="HK370" s="16"/>
      <c r="HL370" s="16"/>
      <c r="HN370" s="3"/>
      <c r="HO370" s="3"/>
      <c r="HP370" s="6"/>
      <c r="HQ370" s="8"/>
      <c r="IC370" s="9"/>
      <c r="IE370" s="16"/>
      <c r="IF370" s="16"/>
      <c r="IH370" s="3"/>
      <c r="II370" s="3"/>
      <c r="IJ370" s="6"/>
      <c r="IK370" s="8"/>
      <c r="IW370" s="9"/>
      <c r="IY370" s="16"/>
      <c r="IZ370" s="16"/>
      <c r="JB370" s="3"/>
      <c r="JC370" s="3"/>
      <c r="JD370" s="6"/>
      <c r="JE370" s="8"/>
      <c r="JQ370" s="9"/>
      <c r="JS370" s="16"/>
      <c r="JT370" s="16"/>
      <c r="JV370" s="3"/>
      <c r="JW370" s="3"/>
      <c r="JX370" s="6"/>
      <c r="JY370" s="8"/>
      <c r="KK370" s="9"/>
      <c r="KM370" s="16"/>
      <c r="KN370" s="16"/>
      <c r="KP370" s="3"/>
      <c r="KQ370" s="3"/>
      <c r="KR370" s="6"/>
      <c r="KS370" s="8"/>
      <c r="LE370" s="9"/>
      <c r="LG370" s="16"/>
      <c r="LH370" s="16"/>
      <c r="LJ370" s="3"/>
      <c r="LK370" s="3"/>
      <c r="LL370" s="6"/>
      <c r="LM370" s="8"/>
      <c r="LY370" s="9"/>
      <c r="MA370" s="16"/>
      <c r="MB370" s="16"/>
      <c r="MD370" s="3"/>
      <c r="ME370" s="3"/>
      <c r="MF370" s="6"/>
      <c r="MG370" s="8"/>
      <c r="MS370" s="9"/>
      <c r="MU370" s="16"/>
      <c r="MV370" s="16"/>
      <c r="MX370" s="3"/>
      <c r="MY370" s="3"/>
      <c r="MZ370" s="6"/>
      <c r="NA370" s="8"/>
      <c r="NM370" s="9"/>
      <c r="NO370" s="16"/>
      <c r="NP370" s="16"/>
      <c r="NR370" s="3"/>
      <c r="NS370" s="3"/>
      <c r="NT370" s="6"/>
      <c r="NU370" s="8"/>
      <c r="OG370" s="9"/>
      <c r="OI370" s="16"/>
      <c r="OJ370" s="16"/>
      <c r="OL370" s="3"/>
      <c r="OM370" s="3"/>
      <c r="ON370" s="6"/>
      <c r="OO370" s="8"/>
      <c r="PA370" s="9"/>
      <c r="PC370" s="16"/>
      <c r="PD370" s="16"/>
    </row>
    <row r="371" spans="1:420" ht="201.6" x14ac:dyDescent="0.3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9" t="s">
        <v>8315</v>
      </c>
      <c r="R371" t="s">
        <v>8316</v>
      </c>
      <c r="S371" s="16">
        <v>42230.662731481483</v>
      </c>
      <c r="T371" s="16">
        <v>42245.165972222225</v>
      </c>
      <c r="V371" s="3"/>
      <c r="W371" s="3"/>
      <c r="X371" s="6"/>
      <c r="Y371" s="8"/>
      <c r="AK371" s="9"/>
      <c r="AM371" s="16"/>
      <c r="AN371" s="16"/>
      <c r="AP371" s="3"/>
      <c r="AQ371" s="3"/>
      <c r="AR371" s="6"/>
      <c r="AS371" s="8"/>
      <c r="BE371" s="9"/>
      <c r="BG371" s="16"/>
      <c r="BH371" s="16"/>
      <c r="BJ371" s="3"/>
      <c r="BK371" s="3"/>
      <c r="BL371" s="6"/>
      <c r="BM371" s="8"/>
      <c r="BY371" s="9"/>
      <c r="CA371" s="16"/>
      <c r="CB371" s="16"/>
      <c r="CD371" s="3"/>
      <c r="CE371" s="3"/>
      <c r="CF371" s="6"/>
      <c r="CG371" s="8"/>
      <c r="CS371" s="9"/>
      <c r="CU371" s="16"/>
      <c r="CV371" s="16"/>
      <c r="CX371" s="3"/>
      <c r="CY371" s="3"/>
      <c r="CZ371" s="6"/>
      <c r="DA371" s="8"/>
      <c r="DM371" s="9"/>
      <c r="DO371" s="16"/>
      <c r="DP371" s="16"/>
      <c r="DR371" s="3"/>
      <c r="DS371" s="3"/>
      <c r="DT371" s="6"/>
      <c r="DU371" s="8"/>
      <c r="EG371" s="9"/>
      <c r="EI371" s="16"/>
      <c r="EJ371" s="16"/>
      <c r="EL371" s="3"/>
      <c r="EM371" s="3"/>
      <c r="EN371" s="6"/>
      <c r="EO371" s="8"/>
      <c r="FA371" s="9"/>
      <c r="FC371" s="16"/>
      <c r="FD371" s="16"/>
      <c r="FF371" s="3"/>
      <c r="FG371" s="3"/>
      <c r="FH371" s="6"/>
      <c r="FI371" s="8"/>
      <c r="FU371" s="9"/>
      <c r="FW371" s="16"/>
      <c r="FX371" s="16"/>
      <c r="FZ371" s="3"/>
      <c r="GA371" s="3"/>
      <c r="GB371" s="6"/>
      <c r="GC371" s="8"/>
      <c r="GO371" s="9"/>
      <c r="GQ371" s="16"/>
      <c r="GR371" s="16"/>
      <c r="GT371" s="3"/>
      <c r="GU371" s="3"/>
      <c r="GV371" s="6"/>
      <c r="GW371" s="8"/>
      <c r="HI371" s="9"/>
      <c r="HK371" s="16"/>
      <c r="HL371" s="16"/>
      <c r="HN371" s="3"/>
      <c r="HO371" s="3"/>
      <c r="HP371" s="6"/>
      <c r="HQ371" s="8"/>
      <c r="IC371" s="9"/>
      <c r="IE371" s="16"/>
      <c r="IF371" s="16"/>
      <c r="IH371" s="3"/>
      <c r="II371" s="3"/>
      <c r="IJ371" s="6"/>
      <c r="IK371" s="8"/>
      <c r="IW371" s="9"/>
      <c r="IY371" s="16"/>
      <c r="IZ371" s="16"/>
      <c r="JB371" s="3"/>
      <c r="JC371" s="3"/>
      <c r="JD371" s="6"/>
      <c r="JE371" s="8"/>
      <c r="JQ371" s="9"/>
      <c r="JS371" s="16"/>
      <c r="JT371" s="16"/>
      <c r="JV371" s="3"/>
      <c r="JW371" s="3"/>
      <c r="JX371" s="6"/>
      <c r="JY371" s="8"/>
      <c r="KK371" s="9"/>
      <c r="KM371" s="16"/>
      <c r="KN371" s="16"/>
      <c r="KP371" s="3"/>
      <c r="KQ371" s="3"/>
      <c r="KR371" s="6"/>
      <c r="KS371" s="8"/>
      <c r="LE371" s="9"/>
      <c r="LG371" s="16"/>
      <c r="LH371" s="16"/>
      <c r="LJ371" s="3"/>
      <c r="LK371" s="3"/>
      <c r="LL371" s="6"/>
      <c r="LM371" s="8"/>
      <c r="LY371" s="9"/>
      <c r="MA371" s="16"/>
      <c r="MB371" s="16"/>
      <c r="MD371" s="3"/>
      <c r="ME371" s="3"/>
      <c r="MF371" s="6"/>
      <c r="MG371" s="8"/>
      <c r="MS371" s="9"/>
      <c r="MU371" s="16"/>
      <c r="MV371" s="16"/>
      <c r="MX371" s="3"/>
      <c r="MY371" s="3"/>
      <c r="MZ371" s="6"/>
      <c r="NA371" s="8"/>
      <c r="NM371" s="9"/>
      <c r="NO371" s="16"/>
      <c r="NP371" s="16"/>
      <c r="NR371" s="3"/>
      <c r="NS371" s="3"/>
      <c r="NT371" s="6"/>
      <c r="NU371" s="8"/>
      <c r="OG371" s="9"/>
      <c r="OI371" s="16"/>
      <c r="OJ371" s="16"/>
      <c r="OL371" s="3"/>
      <c r="OM371" s="3"/>
      <c r="ON371" s="6"/>
      <c r="OO371" s="8"/>
      <c r="PA371" s="9"/>
      <c r="PC371" s="16"/>
      <c r="PD371" s="16"/>
    </row>
    <row r="372" spans="1:420" ht="259.2" x14ac:dyDescent="0.3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9" t="s">
        <v>8315</v>
      </c>
      <c r="R372" t="s">
        <v>8316</v>
      </c>
      <c r="S372" s="16">
        <v>41787.218229166669</v>
      </c>
      <c r="T372" s="16">
        <v>41817.218229166669</v>
      </c>
      <c r="V372" s="3"/>
      <c r="W372" s="3"/>
      <c r="X372" s="6"/>
      <c r="Y372" s="8"/>
      <c r="AK372" s="9"/>
      <c r="AM372" s="16"/>
      <c r="AN372" s="16"/>
      <c r="AP372" s="3"/>
      <c r="AQ372" s="3"/>
      <c r="AR372" s="6"/>
      <c r="AS372" s="8"/>
      <c r="BE372" s="9"/>
      <c r="BG372" s="16"/>
      <c r="BH372" s="16"/>
      <c r="BJ372" s="3"/>
      <c r="BK372" s="3"/>
      <c r="BL372" s="6"/>
      <c r="BM372" s="8"/>
      <c r="BY372" s="9"/>
      <c r="CA372" s="16"/>
      <c r="CB372" s="16"/>
      <c r="CD372" s="3"/>
      <c r="CE372" s="3"/>
      <c r="CF372" s="6"/>
      <c r="CG372" s="8"/>
      <c r="CS372" s="9"/>
      <c r="CU372" s="16"/>
      <c r="CV372" s="16"/>
      <c r="CX372" s="3"/>
      <c r="CY372" s="3"/>
      <c r="CZ372" s="6"/>
      <c r="DA372" s="8"/>
      <c r="DM372" s="9"/>
      <c r="DO372" s="16"/>
      <c r="DP372" s="16"/>
      <c r="DR372" s="3"/>
      <c r="DS372" s="3"/>
      <c r="DT372" s="6"/>
      <c r="DU372" s="8"/>
      <c r="EG372" s="9"/>
      <c r="EI372" s="16"/>
      <c r="EJ372" s="16"/>
      <c r="EL372" s="3"/>
      <c r="EM372" s="3"/>
      <c r="EN372" s="6"/>
      <c r="EO372" s="8"/>
      <c r="FA372" s="9"/>
      <c r="FC372" s="16"/>
      <c r="FD372" s="16"/>
      <c r="FF372" s="3"/>
      <c r="FG372" s="3"/>
      <c r="FH372" s="6"/>
      <c r="FI372" s="8"/>
      <c r="FU372" s="9"/>
      <c r="FW372" s="16"/>
      <c r="FX372" s="16"/>
      <c r="FZ372" s="3"/>
      <c r="GA372" s="3"/>
      <c r="GB372" s="6"/>
      <c r="GC372" s="8"/>
      <c r="GO372" s="9"/>
      <c r="GQ372" s="16"/>
      <c r="GR372" s="16"/>
      <c r="GT372" s="3"/>
      <c r="GU372" s="3"/>
      <c r="GV372" s="6"/>
      <c r="GW372" s="8"/>
      <c r="HI372" s="9"/>
      <c r="HK372" s="16"/>
      <c r="HL372" s="16"/>
      <c r="HN372" s="3"/>
      <c r="HO372" s="3"/>
      <c r="HP372" s="6"/>
      <c r="HQ372" s="8"/>
      <c r="IC372" s="9"/>
      <c r="IE372" s="16"/>
      <c r="IF372" s="16"/>
      <c r="IH372" s="3"/>
      <c r="II372" s="3"/>
      <c r="IJ372" s="6"/>
      <c r="IK372" s="8"/>
      <c r="IW372" s="9"/>
      <c r="IY372" s="16"/>
      <c r="IZ372" s="16"/>
      <c r="JB372" s="3"/>
      <c r="JC372" s="3"/>
      <c r="JD372" s="6"/>
      <c r="JE372" s="8"/>
      <c r="JQ372" s="9"/>
      <c r="JS372" s="16"/>
      <c r="JT372" s="16"/>
      <c r="JV372" s="3"/>
      <c r="JW372" s="3"/>
      <c r="JX372" s="6"/>
      <c r="JY372" s="8"/>
      <c r="KK372" s="9"/>
      <c r="KM372" s="16"/>
      <c r="KN372" s="16"/>
      <c r="KP372" s="3"/>
      <c r="KQ372" s="3"/>
      <c r="KR372" s="6"/>
      <c r="KS372" s="8"/>
      <c r="LE372" s="9"/>
      <c r="LG372" s="16"/>
      <c r="LH372" s="16"/>
      <c r="LJ372" s="3"/>
      <c r="LK372" s="3"/>
      <c r="LL372" s="6"/>
      <c r="LM372" s="8"/>
      <c r="LY372" s="9"/>
      <c r="MA372" s="16"/>
      <c r="MB372" s="16"/>
      <c r="MD372" s="3"/>
      <c r="ME372" s="3"/>
      <c r="MF372" s="6"/>
      <c r="MG372" s="8"/>
      <c r="MS372" s="9"/>
      <c r="MU372" s="16"/>
      <c r="MV372" s="16"/>
      <c r="MX372" s="3"/>
      <c r="MY372" s="3"/>
      <c r="MZ372" s="6"/>
      <c r="NA372" s="8"/>
      <c r="NM372" s="9"/>
      <c r="NO372" s="16"/>
      <c r="NP372" s="16"/>
      <c r="NR372" s="3"/>
      <c r="NS372" s="3"/>
      <c r="NT372" s="6"/>
      <c r="NU372" s="8"/>
      <c r="OG372" s="9"/>
      <c r="OI372" s="16"/>
      <c r="OJ372" s="16"/>
      <c r="OL372" s="3"/>
      <c r="OM372" s="3"/>
      <c r="ON372" s="6"/>
      <c r="OO372" s="8"/>
      <c r="PA372" s="9"/>
      <c r="PC372" s="16"/>
      <c r="PD372" s="16"/>
    </row>
    <row r="373" spans="1:420" ht="259.2" x14ac:dyDescent="0.3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9" t="s">
        <v>8315</v>
      </c>
      <c r="R373" t="s">
        <v>8316</v>
      </c>
      <c r="S373" s="16">
        <v>42147.826840277776</v>
      </c>
      <c r="T373" s="16">
        <v>42176.934027777781</v>
      </c>
      <c r="V373" s="3"/>
      <c r="W373" s="3"/>
      <c r="X373" s="6"/>
      <c r="Y373" s="8"/>
      <c r="AK373" s="9"/>
      <c r="AM373" s="16"/>
      <c r="AN373" s="16"/>
      <c r="AP373" s="3"/>
      <c r="AQ373" s="3"/>
      <c r="AR373" s="6"/>
      <c r="AS373" s="8"/>
      <c r="BE373" s="9"/>
      <c r="BG373" s="16"/>
      <c r="BH373" s="16"/>
      <c r="BJ373" s="3"/>
      <c r="BK373" s="3"/>
      <c r="BL373" s="6"/>
      <c r="BM373" s="8"/>
      <c r="BY373" s="9"/>
      <c r="CA373" s="16"/>
      <c r="CB373" s="16"/>
      <c r="CD373" s="3"/>
      <c r="CE373" s="3"/>
      <c r="CF373" s="6"/>
      <c r="CG373" s="8"/>
      <c r="CS373" s="9"/>
      <c r="CU373" s="16"/>
      <c r="CV373" s="16"/>
      <c r="CX373" s="3"/>
      <c r="CY373" s="3"/>
      <c r="CZ373" s="6"/>
      <c r="DA373" s="8"/>
      <c r="DM373" s="9"/>
      <c r="DO373" s="16"/>
      <c r="DP373" s="16"/>
      <c r="DR373" s="3"/>
      <c r="DS373" s="3"/>
      <c r="DT373" s="6"/>
      <c r="DU373" s="8"/>
      <c r="EG373" s="9"/>
      <c r="EI373" s="16"/>
      <c r="EJ373" s="16"/>
      <c r="EL373" s="3"/>
      <c r="EM373" s="3"/>
      <c r="EN373" s="6"/>
      <c r="EO373" s="8"/>
      <c r="FA373" s="9"/>
      <c r="FC373" s="16"/>
      <c r="FD373" s="16"/>
      <c r="FF373" s="3"/>
      <c r="FG373" s="3"/>
      <c r="FH373" s="6"/>
      <c r="FI373" s="8"/>
      <c r="FU373" s="9"/>
      <c r="FW373" s="16"/>
      <c r="FX373" s="16"/>
      <c r="FZ373" s="3"/>
      <c r="GA373" s="3"/>
      <c r="GB373" s="6"/>
      <c r="GC373" s="8"/>
      <c r="GO373" s="9"/>
      <c r="GQ373" s="16"/>
      <c r="GR373" s="16"/>
      <c r="GT373" s="3"/>
      <c r="GU373" s="3"/>
      <c r="GV373" s="6"/>
      <c r="GW373" s="8"/>
      <c r="HI373" s="9"/>
      <c r="HK373" s="16"/>
      <c r="HL373" s="16"/>
      <c r="HN373" s="3"/>
      <c r="HO373" s="3"/>
      <c r="HP373" s="6"/>
      <c r="HQ373" s="8"/>
      <c r="IC373" s="9"/>
      <c r="IE373" s="16"/>
      <c r="IF373" s="16"/>
      <c r="IH373" s="3"/>
      <c r="II373" s="3"/>
      <c r="IJ373" s="6"/>
      <c r="IK373" s="8"/>
      <c r="IW373" s="9"/>
      <c r="IY373" s="16"/>
      <c r="IZ373" s="16"/>
      <c r="JB373" s="3"/>
      <c r="JC373" s="3"/>
      <c r="JD373" s="6"/>
      <c r="JE373" s="8"/>
      <c r="JQ373" s="9"/>
      <c r="JS373" s="16"/>
      <c r="JT373" s="16"/>
      <c r="JV373" s="3"/>
      <c r="JW373" s="3"/>
      <c r="JX373" s="6"/>
      <c r="JY373" s="8"/>
      <c r="KK373" s="9"/>
      <c r="KM373" s="16"/>
      <c r="KN373" s="16"/>
      <c r="KP373" s="3"/>
      <c r="KQ373" s="3"/>
      <c r="KR373" s="6"/>
      <c r="KS373" s="8"/>
      <c r="LE373" s="9"/>
      <c r="LG373" s="16"/>
      <c r="LH373" s="16"/>
      <c r="LJ373" s="3"/>
      <c r="LK373" s="3"/>
      <c r="LL373" s="6"/>
      <c r="LM373" s="8"/>
      <c r="LY373" s="9"/>
      <c r="MA373" s="16"/>
      <c r="MB373" s="16"/>
      <c r="MD373" s="3"/>
      <c r="ME373" s="3"/>
      <c r="MF373" s="6"/>
      <c r="MG373" s="8"/>
      <c r="MS373" s="9"/>
      <c r="MU373" s="16"/>
      <c r="MV373" s="16"/>
      <c r="MX373" s="3"/>
      <c r="MY373" s="3"/>
      <c r="MZ373" s="6"/>
      <c r="NA373" s="8"/>
      <c r="NM373" s="9"/>
      <c r="NO373" s="16"/>
      <c r="NP373" s="16"/>
      <c r="NR373" s="3"/>
      <c r="NS373" s="3"/>
      <c r="NT373" s="6"/>
      <c r="NU373" s="8"/>
      <c r="OG373" s="9"/>
      <c r="OI373" s="16"/>
      <c r="OJ373" s="16"/>
      <c r="OL373" s="3"/>
      <c r="OM373" s="3"/>
      <c r="ON373" s="6"/>
      <c r="OO373" s="8"/>
      <c r="PA373" s="9"/>
      <c r="PC373" s="16"/>
      <c r="PD373" s="16"/>
    </row>
    <row r="374" spans="1:420" ht="244.8" x14ac:dyDescent="0.3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9" t="s">
        <v>8315</v>
      </c>
      <c r="R374" t="s">
        <v>8316</v>
      </c>
      <c r="S374" s="16">
        <v>41940.598182870373</v>
      </c>
      <c r="T374" s="16">
        <v>41970.639849537038</v>
      </c>
      <c r="V374" s="3"/>
      <c r="W374" s="3"/>
      <c r="X374" s="6"/>
      <c r="Y374" s="8"/>
      <c r="AK374" s="9"/>
      <c r="AM374" s="16"/>
      <c r="AN374" s="16"/>
      <c r="AP374" s="3"/>
      <c r="AQ374" s="3"/>
      <c r="AR374" s="6"/>
      <c r="AS374" s="8"/>
      <c r="BE374" s="9"/>
      <c r="BG374" s="16"/>
      <c r="BH374" s="16"/>
      <c r="BJ374" s="3"/>
      <c r="BK374" s="3"/>
      <c r="BL374" s="6"/>
      <c r="BM374" s="8"/>
      <c r="BY374" s="9"/>
      <c r="CA374" s="16"/>
      <c r="CB374" s="16"/>
      <c r="CD374" s="3"/>
      <c r="CE374" s="3"/>
      <c r="CF374" s="6"/>
      <c r="CG374" s="8"/>
      <c r="CS374" s="9"/>
      <c r="CU374" s="16"/>
      <c r="CV374" s="16"/>
      <c r="CX374" s="3"/>
      <c r="CY374" s="3"/>
      <c r="CZ374" s="6"/>
      <c r="DA374" s="8"/>
      <c r="DM374" s="9"/>
      <c r="DO374" s="16"/>
      <c r="DP374" s="16"/>
      <c r="DR374" s="3"/>
      <c r="DS374" s="3"/>
      <c r="DT374" s="6"/>
      <c r="DU374" s="8"/>
      <c r="EG374" s="9"/>
      <c r="EI374" s="16"/>
      <c r="EJ374" s="16"/>
      <c r="EL374" s="3"/>
      <c r="EM374" s="3"/>
      <c r="EN374" s="6"/>
      <c r="EO374" s="8"/>
      <c r="FA374" s="9"/>
      <c r="FC374" s="16"/>
      <c r="FD374" s="16"/>
      <c r="FF374" s="3"/>
      <c r="FG374" s="3"/>
      <c r="FH374" s="6"/>
      <c r="FI374" s="8"/>
      <c r="FU374" s="9"/>
      <c r="FW374" s="16"/>
      <c r="FX374" s="16"/>
      <c r="FZ374" s="3"/>
      <c r="GA374" s="3"/>
      <c r="GB374" s="6"/>
      <c r="GC374" s="8"/>
      <c r="GO374" s="9"/>
      <c r="GQ374" s="16"/>
      <c r="GR374" s="16"/>
      <c r="GT374" s="3"/>
      <c r="GU374" s="3"/>
      <c r="GV374" s="6"/>
      <c r="GW374" s="8"/>
      <c r="HI374" s="9"/>
      <c r="HK374" s="16"/>
      <c r="HL374" s="16"/>
      <c r="HN374" s="3"/>
      <c r="HO374" s="3"/>
      <c r="HP374" s="6"/>
      <c r="HQ374" s="8"/>
      <c r="IC374" s="9"/>
      <c r="IE374" s="16"/>
      <c r="IF374" s="16"/>
      <c r="IH374" s="3"/>
      <c r="II374" s="3"/>
      <c r="IJ374" s="6"/>
      <c r="IK374" s="8"/>
      <c r="IW374" s="9"/>
      <c r="IY374" s="16"/>
      <c r="IZ374" s="16"/>
      <c r="JB374" s="3"/>
      <c r="JC374" s="3"/>
      <c r="JD374" s="6"/>
      <c r="JE374" s="8"/>
      <c r="JQ374" s="9"/>
      <c r="JS374" s="16"/>
      <c r="JT374" s="16"/>
      <c r="JV374" s="3"/>
      <c r="JW374" s="3"/>
      <c r="JX374" s="6"/>
      <c r="JY374" s="8"/>
      <c r="KK374" s="9"/>
      <c r="KM374" s="16"/>
      <c r="KN374" s="16"/>
      <c r="KP374" s="3"/>
      <c r="KQ374" s="3"/>
      <c r="KR374" s="6"/>
      <c r="KS374" s="8"/>
      <c r="LE374" s="9"/>
      <c r="LG374" s="16"/>
      <c r="LH374" s="16"/>
      <c r="LJ374" s="3"/>
      <c r="LK374" s="3"/>
      <c r="LL374" s="6"/>
      <c r="LM374" s="8"/>
      <c r="LY374" s="9"/>
      <c r="MA374" s="16"/>
      <c r="MB374" s="16"/>
      <c r="MD374" s="3"/>
      <c r="ME374" s="3"/>
      <c r="MF374" s="6"/>
      <c r="MG374" s="8"/>
      <c r="MS374" s="9"/>
      <c r="MU374" s="16"/>
      <c r="MV374" s="16"/>
      <c r="MX374" s="3"/>
      <c r="MY374" s="3"/>
      <c r="MZ374" s="6"/>
      <c r="NA374" s="8"/>
      <c r="NM374" s="9"/>
      <c r="NO374" s="16"/>
      <c r="NP374" s="16"/>
      <c r="NR374" s="3"/>
      <c r="NS374" s="3"/>
      <c r="NT374" s="6"/>
      <c r="NU374" s="8"/>
      <c r="OG374" s="9"/>
      <c r="OI374" s="16"/>
      <c r="OJ374" s="16"/>
      <c r="OL374" s="3"/>
      <c r="OM374" s="3"/>
      <c r="ON374" s="6"/>
      <c r="OO374" s="8"/>
      <c r="PA374" s="9"/>
      <c r="PC374" s="16"/>
      <c r="PD374" s="16"/>
    </row>
    <row r="375" spans="1:420" ht="115.2" x14ac:dyDescent="0.3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9" t="s">
        <v>8315</v>
      </c>
      <c r="R375" t="s">
        <v>8316</v>
      </c>
      <c r="S375" s="16">
        <v>42020.700567129628</v>
      </c>
      <c r="T375" s="16">
        <v>42065.207638888889</v>
      </c>
      <c r="V375" s="3"/>
      <c r="W375" s="3"/>
      <c r="X375" s="6"/>
      <c r="Y375" s="8"/>
      <c r="AK375" s="9"/>
      <c r="AM375" s="16"/>
      <c r="AN375" s="16"/>
      <c r="AP375" s="3"/>
      <c r="AQ375" s="3"/>
      <c r="AR375" s="6"/>
      <c r="AS375" s="8"/>
      <c r="BE375" s="9"/>
      <c r="BG375" s="16"/>
      <c r="BH375" s="16"/>
      <c r="BJ375" s="3"/>
      <c r="BK375" s="3"/>
      <c r="BL375" s="6"/>
      <c r="BM375" s="8"/>
      <c r="BY375" s="9"/>
      <c r="CA375" s="16"/>
      <c r="CB375" s="16"/>
      <c r="CD375" s="3"/>
      <c r="CE375" s="3"/>
      <c r="CF375" s="6"/>
      <c r="CG375" s="8"/>
      <c r="CS375" s="9"/>
      <c r="CU375" s="16"/>
      <c r="CV375" s="16"/>
      <c r="CX375" s="3"/>
      <c r="CY375" s="3"/>
      <c r="CZ375" s="6"/>
      <c r="DA375" s="8"/>
      <c r="DM375" s="9"/>
      <c r="DO375" s="16"/>
      <c r="DP375" s="16"/>
      <c r="DR375" s="3"/>
      <c r="DS375" s="3"/>
      <c r="DT375" s="6"/>
      <c r="DU375" s="8"/>
      <c r="EG375" s="9"/>
      <c r="EI375" s="16"/>
      <c r="EJ375" s="16"/>
      <c r="EL375" s="3"/>
      <c r="EM375" s="3"/>
      <c r="EN375" s="6"/>
      <c r="EO375" s="8"/>
      <c r="FA375" s="9"/>
      <c r="FC375" s="16"/>
      <c r="FD375" s="16"/>
      <c r="FF375" s="3"/>
      <c r="FG375" s="3"/>
      <c r="FH375" s="6"/>
      <c r="FI375" s="8"/>
      <c r="FU375" s="9"/>
      <c r="FW375" s="16"/>
      <c r="FX375" s="16"/>
      <c r="FZ375" s="3"/>
      <c r="GA375" s="3"/>
      <c r="GB375" s="6"/>
      <c r="GC375" s="8"/>
      <c r="GO375" s="9"/>
      <c r="GQ375" s="16"/>
      <c r="GR375" s="16"/>
      <c r="GT375" s="3"/>
      <c r="GU375" s="3"/>
      <c r="GV375" s="6"/>
      <c r="GW375" s="8"/>
      <c r="HI375" s="9"/>
      <c r="HK375" s="16"/>
      <c r="HL375" s="16"/>
      <c r="HN375" s="3"/>
      <c r="HO375" s="3"/>
      <c r="HP375" s="6"/>
      <c r="HQ375" s="8"/>
      <c r="IC375" s="9"/>
      <c r="IE375" s="16"/>
      <c r="IF375" s="16"/>
      <c r="IH375" s="3"/>
      <c r="II375" s="3"/>
      <c r="IJ375" s="6"/>
      <c r="IK375" s="8"/>
      <c r="IW375" s="9"/>
      <c r="IY375" s="16"/>
      <c r="IZ375" s="16"/>
      <c r="JB375" s="3"/>
      <c r="JC375" s="3"/>
      <c r="JD375" s="6"/>
      <c r="JE375" s="8"/>
      <c r="JQ375" s="9"/>
      <c r="JS375" s="16"/>
      <c r="JT375" s="16"/>
      <c r="JV375" s="3"/>
      <c r="JW375" s="3"/>
      <c r="JX375" s="6"/>
      <c r="JY375" s="8"/>
      <c r="KK375" s="9"/>
      <c r="KM375" s="16"/>
      <c r="KN375" s="16"/>
      <c r="KP375" s="3"/>
      <c r="KQ375" s="3"/>
      <c r="KR375" s="6"/>
      <c r="KS375" s="8"/>
      <c r="LE375" s="9"/>
      <c r="LG375" s="16"/>
      <c r="LH375" s="16"/>
      <c r="LJ375" s="3"/>
      <c r="LK375" s="3"/>
      <c r="LL375" s="6"/>
      <c r="LM375" s="8"/>
      <c r="LY375" s="9"/>
      <c r="MA375" s="16"/>
      <c r="MB375" s="16"/>
      <c r="MD375" s="3"/>
      <c r="ME375" s="3"/>
      <c r="MF375" s="6"/>
      <c r="MG375" s="8"/>
      <c r="MS375" s="9"/>
      <c r="MU375" s="16"/>
      <c r="MV375" s="16"/>
      <c r="MX375" s="3"/>
      <c r="MY375" s="3"/>
      <c r="MZ375" s="6"/>
      <c r="NA375" s="8"/>
      <c r="NM375" s="9"/>
      <c r="NO375" s="16"/>
      <c r="NP375" s="16"/>
      <c r="NR375" s="3"/>
      <c r="NS375" s="3"/>
      <c r="NT375" s="6"/>
      <c r="NU375" s="8"/>
      <c r="OG375" s="9"/>
      <c r="OI375" s="16"/>
      <c r="OJ375" s="16"/>
      <c r="OL375" s="3"/>
      <c r="OM375" s="3"/>
      <c r="ON375" s="6"/>
      <c r="OO375" s="8"/>
      <c r="PA375" s="9"/>
      <c r="PC375" s="16"/>
      <c r="PD375" s="16"/>
    </row>
    <row r="376" spans="1:420" ht="144" x14ac:dyDescent="0.3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9" t="s">
        <v>8315</v>
      </c>
      <c r="R376" t="s">
        <v>8316</v>
      </c>
      <c r="S376" s="16">
        <v>41891.96503472222</v>
      </c>
      <c r="T376" s="16">
        <v>41901</v>
      </c>
      <c r="V376" s="3"/>
      <c r="W376" s="3"/>
      <c r="X376" s="6"/>
      <c r="Y376" s="8"/>
      <c r="AK376" s="9"/>
      <c r="AM376" s="16"/>
      <c r="AN376" s="16"/>
      <c r="AP376" s="3"/>
      <c r="AQ376" s="3"/>
      <c r="AR376" s="6"/>
      <c r="AS376" s="8"/>
      <c r="BE376" s="9"/>
      <c r="BG376" s="16"/>
      <c r="BH376" s="16"/>
      <c r="BJ376" s="3"/>
      <c r="BK376" s="3"/>
      <c r="BL376" s="6"/>
      <c r="BM376" s="8"/>
      <c r="BY376" s="9"/>
      <c r="CA376" s="16"/>
      <c r="CB376" s="16"/>
      <c r="CD376" s="3"/>
      <c r="CE376" s="3"/>
      <c r="CF376" s="6"/>
      <c r="CG376" s="8"/>
      <c r="CS376" s="9"/>
      <c r="CU376" s="16"/>
      <c r="CV376" s="16"/>
      <c r="CX376" s="3"/>
      <c r="CY376" s="3"/>
      <c r="CZ376" s="6"/>
      <c r="DA376" s="8"/>
      <c r="DM376" s="9"/>
      <c r="DO376" s="16"/>
      <c r="DP376" s="16"/>
      <c r="DR376" s="3"/>
      <c r="DS376" s="3"/>
      <c r="DT376" s="6"/>
      <c r="DU376" s="8"/>
      <c r="EG376" s="9"/>
      <c r="EI376" s="16"/>
      <c r="EJ376" s="16"/>
      <c r="EL376" s="3"/>
      <c r="EM376" s="3"/>
      <c r="EN376" s="6"/>
      <c r="EO376" s="8"/>
      <c r="FA376" s="9"/>
      <c r="FC376" s="16"/>
      <c r="FD376" s="16"/>
      <c r="FF376" s="3"/>
      <c r="FG376" s="3"/>
      <c r="FH376" s="6"/>
      <c r="FI376" s="8"/>
      <c r="FU376" s="9"/>
      <c r="FW376" s="16"/>
      <c r="FX376" s="16"/>
      <c r="FZ376" s="3"/>
      <c r="GA376" s="3"/>
      <c r="GB376" s="6"/>
      <c r="GC376" s="8"/>
      <c r="GO376" s="9"/>
      <c r="GQ376" s="16"/>
      <c r="GR376" s="16"/>
      <c r="GT376" s="3"/>
      <c r="GU376" s="3"/>
      <c r="GV376" s="6"/>
      <c r="GW376" s="8"/>
      <c r="HI376" s="9"/>
      <c r="HK376" s="16"/>
      <c r="HL376" s="16"/>
      <c r="HN376" s="3"/>
      <c r="HO376" s="3"/>
      <c r="HP376" s="6"/>
      <c r="HQ376" s="8"/>
      <c r="IC376" s="9"/>
      <c r="IE376" s="16"/>
      <c r="IF376" s="16"/>
      <c r="IH376" s="3"/>
      <c r="II376" s="3"/>
      <c r="IJ376" s="6"/>
      <c r="IK376" s="8"/>
      <c r="IW376" s="9"/>
      <c r="IY376" s="16"/>
      <c r="IZ376" s="16"/>
      <c r="JB376" s="3"/>
      <c r="JC376" s="3"/>
      <c r="JD376" s="6"/>
      <c r="JE376" s="8"/>
      <c r="JQ376" s="9"/>
      <c r="JS376" s="16"/>
      <c r="JT376" s="16"/>
      <c r="JV376" s="3"/>
      <c r="JW376" s="3"/>
      <c r="JX376" s="6"/>
      <c r="JY376" s="8"/>
      <c r="KK376" s="9"/>
      <c r="KM376" s="16"/>
      <c r="KN376" s="16"/>
      <c r="KP376" s="3"/>
      <c r="KQ376" s="3"/>
      <c r="KR376" s="6"/>
      <c r="KS376" s="8"/>
      <c r="LE376" s="9"/>
      <c r="LG376" s="16"/>
      <c r="LH376" s="16"/>
      <c r="LJ376" s="3"/>
      <c r="LK376" s="3"/>
      <c r="LL376" s="6"/>
      <c r="LM376" s="8"/>
      <c r="LY376" s="9"/>
      <c r="MA376" s="16"/>
      <c r="MB376" s="16"/>
      <c r="MD376" s="3"/>
      <c r="ME376" s="3"/>
      <c r="MF376" s="6"/>
      <c r="MG376" s="8"/>
      <c r="MS376" s="9"/>
      <c r="MU376" s="16"/>
      <c r="MV376" s="16"/>
      <c r="MX376" s="3"/>
      <c r="MY376" s="3"/>
      <c r="MZ376" s="6"/>
      <c r="NA376" s="8"/>
      <c r="NM376" s="9"/>
      <c r="NO376" s="16"/>
      <c r="NP376" s="16"/>
      <c r="NR376" s="3"/>
      <c r="NS376" s="3"/>
      <c r="NT376" s="6"/>
      <c r="NU376" s="8"/>
      <c r="OG376" s="9"/>
      <c r="OI376" s="16"/>
      <c r="OJ376" s="16"/>
      <c r="OL376" s="3"/>
      <c r="OM376" s="3"/>
      <c r="ON376" s="6"/>
      <c r="OO376" s="8"/>
      <c r="PA376" s="9"/>
      <c r="PC376" s="16"/>
      <c r="PD376" s="16"/>
    </row>
    <row r="377" spans="1:420" ht="201.6" x14ac:dyDescent="0.3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9" t="s">
        <v>8315</v>
      </c>
      <c r="R377" t="s">
        <v>8316</v>
      </c>
      <c r="S377" s="16">
        <v>42490.133877314816</v>
      </c>
      <c r="T377" s="16">
        <v>42527.083333333328</v>
      </c>
      <c r="V377" s="3"/>
      <c r="W377" s="3"/>
      <c r="X377" s="6"/>
      <c r="Y377" s="8"/>
      <c r="AK377" s="9"/>
      <c r="AM377" s="16"/>
      <c r="AN377" s="16"/>
      <c r="AP377" s="3"/>
      <c r="AQ377" s="3"/>
      <c r="AR377" s="6"/>
      <c r="AS377" s="8"/>
      <c r="BE377" s="9"/>
      <c r="BG377" s="16"/>
      <c r="BH377" s="16"/>
      <c r="BJ377" s="3"/>
      <c r="BK377" s="3"/>
      <c r="BL377" s="6"/>
      <c r="BM377" s="8"/>
      <c r="BY377" s="9"/>
      <c r="CA377" s="16"/>
      <c r="CB377" s="16"/>
      <c r="CD377" s="3"/>
      <c r="CE377" s="3"/>
      <c r="CF377" s="6"/>
      <c r="CG377" s="8"/>
      <c r="CS377" s="9"/>
      <c r="CU377" s="16"/>
      <c r="CV377" s="16"/>
      <c r="CX377" s="3"/>
      <c r="CY377" s="3"/>
      <c r="CZ377" s="6"/>
      <c r="DA377" s="8"/>
      <c r="DM377" s="9"/>
      <c r="DO377" s="16"/>
      <c r="DP377" s="16"/>
      <c r="DR377" s="3"/>
      <c r="DS377" s="3"/>
      <c r="DT377" s="6"/>
      <c r="DU377" s="8"/>
      <c r="EG377" s="9"/>
      <c r="EI377" s="16"/>
      <c r="EJ377" s="16"/>
      <c r="EL377" s="3"/>
      <c r="EM377" s="3"/>
      <c r="EN377" s="6"/>
      <c r="EO377" s="8"/>
      <c r="FA377" s="9"/>
      <c r="FC377" s="16"/>
      <c r="FD377" s="16"/>
      <c r="FF377" s="3"/>
      <c r="FG377" s="3"/>
      <c r="FH377" s="6"/>
      <c r="FI377" s="8"/>
      <c r="FU377" s="9"/>
      <c r="FW377" s="16"/>
      <c r="FX377" s="16"/>
      <c r="FZ377" s="3"/>
      <c r="GA377" s="3"/>
      <c r="GB377" s="6"/>
      <c r="GC377" s="8"/>
      <c r="GO377" s="9"/>
      <c r="GQ377" s="16"/>
      <c r="GR377" s="16"/>
      <c r="GT377" s="3"/>
      <c r="GU377" s="3"/>
      <c r="GV377" s="6"/>
      <c r="GW377" s="8"/>
      <c r="HI377" s="9"/>
      <c r="HK377" s="16"/>
      <c r="HL377" s="16"/>
      <c r="HN377" s="3"/>
      <c r="HO377" s="3"/>
      <c r="HP377" s="6"/>
      <c r="HQ377" s="8"/>
      <c r="IC377" s="9"/>
      <c r="IE377" s="16"/>
      <c r="IF377" s="16"/>
      <c r="IH377" s="3"/>
      <c r="II377" s="3"/>
      <c r="IJ377" s="6"/>
      <c r="IK377" s="8"/>
      <c r="IW377" s="9"/>
      <c r="IY377" s="16"/>
      <c r="IZ377" s="16"/>
      <c r="JB377" s="3"/>
      <c r="JC377" s="3"/>
      <c r="JD377" s="6"/>
      <c r="JE377" s="8"/>
      <c r="JQ377" s="9"/>
      <c r="JS377" s="16"/>
      <c r="JT377" s="16"/>
      <c r="JV377" s="3"/>
      <c r="JW377" s="3"/>
      <c r="JX377" s="6"/>
      <c r="JY377" s="8"/>
      <c r="KK377" s="9"/>
      <c r="KM377" s="16"/>
      <c r="KN377" s="16"/>
      <c r="KP377" s="3"/>
      <c r="KQ377" s="3"/>
      <c r="KR377" s="6"/>
      <c r="KS377" s="8"/>
      <c r="LE377" s="9"/>
      <c r="LG377" s="16"/>
      <c r="LH377" s="16"/>
      <c r="LJ377" s="3"/>
      <c r="LK377" s="3"/>
      <c r="LL377" s="6"/>
      <c r="LM377" s="8"/>
      <c r="LY377" s="9"/>
      <c r="MA377" s="16"/>
      <c r="MB377" s="16"/>
      <c r="MD377" s="3"/>
      <c r="ME377" s="3"/>
      <c r="MF377" s="6"/>
      <c r="MG377" s="8"/>
      <c r="MS377" s="9"/>
      <c r="MU377" s="16"/>
      <c r="MV377" s="16"/>
      <c r="MX377" s="3"/>
      <c r="MY377" s="3"/>
      <c r="MZ377" s="6"/>
      <c r="NA377" s="8"/>
      <c r="NM377" s="9"/>
      <c r="NO377" s="16"/>
      <c r="NP377" s="16"/>
      <c r="NR377" s="3"/>
      <c r="NS377" s="3"/>
      <c r="NT377" s="6"/>
      <c r="NU377" s="8"/>
      <c r="OG377" s="9"/>
      <c r="OI377" s="16"/>
      <c r="OJ377" s="16"/>
      <c r="OL377" s="3"/>
      <c r="OM377" s="3"/>
      <c r="ON377" s="6"/>
      <c r="OO377" s="8"/>
      <c r="PA377" s="9"/>
      <c r="PC377" s="16"/>
      <c r="PD377" s="16"/>
    </row>
    <row r="378" spans="1:420" ht="273.60000000000002" x14ac:dyDescent="0.3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9" t="s">
        <v>8315</v>
      </c>
      <c r="R378" t="s">
        <v>8316</v>
      </c>
      <c r="S378" s="16">
        <v>41995.870486111111</v>
      </c>
      <c r="T378" s="16">
        <v>42015.870486111111</v>
      </c>
      <c r="V378" s="3"/>
      <c r="W378" s="3"/>
      <c r="X378" s="6"/>
      <c r="Y378" s="8"/>
      <c r="AK378" s="9"/>
      <c r="AM378" s="16"/>
      <c r="AN378" s="16"/>
      <c r="AP378" s="3"/>
      <c r="AQ378" s="3"/>
      <c r="AR378" s="6"/>
      <c r="AS378" s="8"/>
      <c r="BE378" s="9"/>
      <c r="BG378" s="16"/>
      <c r="BH378" s="16"/>
      <c r="BJ378" s="3"/>
      <c r="BK378" s="3"/>
      <c r="BL378" s="6"/>
      <c r="BM378" s="8"/>
      <c r="BY378" s="9"/>
      <c r="CA378" s="16"/>
      <c r="CB378" s="16"/>
      <c r="CD378" s="3"/>
      <c r="CE378" s="3"/>
      <c r="CF378" s="6"/>
      <c r="CG378" s="8"/>
      <c r="CS378" s="9"/>
      <c r="CU378" s="16"/>
      <c r="CV378" s="16"/>
      <c r="CX378" s="3"/>
      <c r="CY378" s="3"/>
      <c r="CZ378" s="6"/>
      <c r="DA378" s="8"/>
      <c r="DM378" s="9"/>
      <c r="DO378" s="16"/>
      <c r="DP378" s="16"/>
      <c r="DR378" s="3"/>
      <c r="DS378" s="3"/>
      <c r="DT378" s="6"/>
      <c r="DU378" s="8"/>
      <c r="EG378" s="9"/>
      <c r="EI378" s="16"/>
      <c r="EJ378" s="16"/>
      <c r="EL378" s="3"/>
      <c r="EM378" s="3"/>
      <c r="EN378" s="6"/>
      <c r="EO378" s="8"/>
      <c r="FA378" s="9"/>
      <c r="FC378" s="16"/>
      <c r="FD378" s="16"/>
      <c r="FF378" s="3"/>
      <c r="FG378" s="3"/>
      <c r="FH378" s="6"/>
      <c r="FI378" s="8"/>
      <c r="FU378" s="9"/>
      <c r="FW378" s="16"/>
      <c r="FX378" s="16"/>
      <c r="FZ378" s="3"/>
      <c r="GA378" s="3"/>
      <c r="GB378" s="6"/>
      <c r="GC378" s="8"/>
      <c r="GO378" s="9"/>
      <c r="GQ378" s="16"/>
      <c r="GR378" s="16"/>
      <c r="GT378" s="3"/>
      <c r="GU378" s="3"/>
      <c r="GV378" s="6"/>
      <c r="GW378" s="8"/>
      <c r="HI378" s="9"/>
      <c r="HK378" s="16"/>
      <c r="HL378" s="16"/>
      <c r="HN378" s="3"/>
      <c r="HO378" s="3"/>
      <c r="HP378" s="6"/>
      <c r="HQ378" s="8"/>
      <c r="IC378" s="9"/>
      <c r="IE378" s="16"/>
      <c r="IF378" s="16"/>
      <c r="IH378" s="3"/>
      <c r="II378" s="3"/>
      <c r="IJ378" s="6"/>
      <c r="IK378" s="8"/>
      <c r="IW378" s="9"/>
      <c r="IY378" s="16"/>
      <c r="IZ378" s="16"/>
      <c r="JB378" s="3"/>
      <c r="JC378" s="3"/>
      <c r="JD378" s="6"/>
      <c r="JE378" s="8"/>
      <c r="JQ378" s="9"/>
      <c r="JS378" s="16"/>
      <c r="JT378" s="16"/>
      <c r="JV378" s="3"/>
      <c r="JW378" s="3"/>
      <c r="JX378" s="6"/>
      <c r="JY378" s="8"/>
      <c r="KK378" s="9"/>
      <c r="KM378" s="16"/>
      <c r="KN378" s="16"/>
      <c r="KP378" s="3"/>
      <c r="KQ378" s="3"/>
      <c r="KR378" s="6"/>
      <c r="KS378" s="8"/>
      <c r="LE378" s="9"/>
      <c r="LG378" s="16"/>
      <c r="LH378" s="16"/>
      <c r="LJ378" s="3"/>
      <c r="LK378" s="3"/>
      <c r="LL378" s="6"/>
      <c r="LM378" s="8"/>
      <c r="LY378" s="9"/>
      <c r="MA378" s="16"/>
      <c r="MB378" s="16"/>
      <c r="MD378" s="3"/>
      <c r="ME378" s="3"/>
      <c r="MF378" s="6"/>
      <c r="MG378" s="8"/>
      <c r="MS378" s="9"/>
      <c r="MU378" s="16"/>
      <c r="MV378" s="16"/>
      <c r="MX378" s="3"/>
      <c r="MY378" s="3"/>
      <c r="MZ378" s="6"/>
      <c r="NA378" s="8"/>
      <c r="NM378" s="9"/>
      <c r="NO378" s="16"/>
      <c r="NP378" s="16"/>
      <c r="NR378" s="3"/>
      <c r="NS378" s="3"/>
      <c r="NT378" s="6"/>
      <c r="NU378" s="8"/>
      <c r="OG378" s="9"/>
      <c r="OI378" s="16"/>
      <c r="OJ378" s="16"/>
      <c r="OL378" s="3"/>
      <c r="OM378" s="3"/>
      <c r="ON378" s="6"/>
      <c r="OO378" s="8"/>
      <c r="PA378" s="9"/>
      <c r="PC378" s="16"/>
      <c r="PD378" s="16"/>
    </row>
    <row r="379" spans="1:420" ht="187.2" x14ac:dyDescent="0.3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9" t="s">
        <v>8315</v>
      </c>
      <c r="R379" t="s">
        <v>8316</v>
      </c>
      <c r="S379" s="16">
        <v>42401.806562500002</v>
      </c>
      <c r="T379" s="16">
        <v>42431.806562500002</v>
      </c>
      <c r="V379" s="3"/>
      <c r="W379" s="3"/>
      <c r="X379" s="6"/>
      <c r="Y379" s="8"/>
      <c r="AK379" s="9"/>
      <c r="AM379" s="16"/>
      <c r="AN379" s="16"/>
      <c r="AP379" s="3"/>
      <c r="AQ379" s="3"/>
      <c r="AR379" s="6"/>
      <c r="AS379" s="8"/>
      <c r="BE379" s="9"/>
      <c r="BG379" s="16"/>
      <c r="BH379" s="16"/>
      <c r="BJ379" s="3"/>
      <c r="BK379" s="3"/>
      <c r="BL379" s="6"/>
      <c r="BM379" s="8"/>
      <c r="BY379" s="9"/>
      <c r="CA379" s="16"/>
      <c r="CB379" s="16"/>
      <c r="CD379" s="3"/>
      <c r="CE379" s="3"/>
      <c r="CF379" s="6"/>
      <c r="CG379" s="8"/>
      <c r="CS379" s="9"/>
      <c r="CU379" s="16"/>
      <c r="CV379" s="16"/>
      <c r="CX379" s="3"/>
      <c r="CY379" s="3"/>
      <c r="CZ379" s="6"/>
      <c r="DA379" s="8"/>
      <c r="DM379" s="9"/>
      <c r="DO379" s="16"/>
      <c r="DP379" s="16"/>
      <c r="DR379" s="3"/>
      <c r="DS379" s="3"/>
      <c r="DT379" s="6"/>
      <c r="DU379" s="8"/>
      <c r="EG379" s="9"/>
      <c r="EI379" s="16"/>
      <c r="EJ379" s="16"/>
      <c r="EL379" s="3"/>
      <c r="EM379" s="3"/>
      <c r="EN379" s="6"/>
      <c r="EO379" s="8"/>
      <c r="FA379" s="9"/>
      <c r="FC379" s="16"/>
      <c r="FD379" s="16"/>
      <c r="FF379" s="3"/>
      <c r="FG379" s="3"/>
      <c r="FH379" s="6"/>
      <c r="FI379" s="8"/>
      <c r="FU379" s="9"/>
      <c r="FW379" s="16"/>
      <c r="FX379" s="16"/>
      <c r="FZ379" s="3"/>
      <c r="GA379" s="3"/>
      <c r="GB379" s="6"/>
      <c r="GC379" s="8"/>
      <c r="GO379" s="9"/>
      <c r="GQ379" s="16"/>
      <c r="GR379" s="16"/>
      <c r="GT379" s="3"/>
      <c r="GU379" s="3"/>
      <c r="GV379" s="6"/>
      <c r="GW379" s="8"/>
      <c r="HI379" s="9"/>
      <c r="HK379" s="16"/>
      <c r="HL379" s="16"/>
      <c r="HN379" s="3"/>
      <c r="HO379" s="3"/>
      <c r="HP379" s="6"/>
      <c r="HQ379" s="8"/>
      <c r="IC379" s="9"/>
      <c r="IE379" s="16"/>
      <c r="IF379" s="16"/>
      <c r="IH379" s="3"/>
      <c r="II379" s="3"/>
      <c r="IJ379" s="6"/>
      <c r="IK379" s="8"/>
      <c r="IW379" s="9"/>
      <c r="IY379" s="16"/>
      <c r="IZ379" s="16"/>
      <c r="JB379" s="3"/>
      <c r="JC379" s="3"/>
      <c r="JD379" s="6"/>
      <c r="JE379" s="8"/>
      <c r="JQ379" s="9"/>
      <c r="JS379" s="16"/>
      <c r="JT379" s="16"/>
      <c r="JV379" s="3"/>
      <c r="JW379" s="3"/>
      <c r="JX379" s="6"/>
      <c r="JY379" s="8"/>
      <c r="KK379" s="9"/>
      <c r="KM379" s="16"/>
      <c r="KN379" s="16"/>
      <c r="KP379" s="3"/>
      <c r="KQ379" s="3"/>
      <c r="KR379" s="6"/>
      <c r="KS379" s="8"/>
      <c r="LE379" s="9"/>
      <c r="LG379" s="16"/>
      <c r="LH379" s="16"/>
      <c r="LJ379" s="3"/>
      <c r="LK379" s="3"/>
      <c r="LL379" s="6"/>
      <c r="LM379" s="8"/>
      <c r="LY379" s="9"/>
      <c r="MA379" s="16"/>
      <c r="MB379" s="16"/>
      <c r="MD379" s="3"/>
      <c r="ME379" s="3"/>
      <c r="MF379" s="6"/>
      <c r="MG379" s="8"/>
      <c r="MS379" s="9"/>
      <c r="MU379" s="16"/>
      <c r="MV379" s="16"/>
      <c r="MX379" s="3"/>
      <c r="MY379" s="3"/>
      <c r="MZ379" s="6"/>
      <c r="NA379" s="8"/>
      <c r="NM379" s="9"/>
      <c r="NO379" s="16"/>
      <c r="NP379" s="16"/>
      <c r="NR379" s="3"/>
      <c r="NS379" s="3"/>
      <c r="NT379" s="6"/>
      <c r="NU379" s="8"/>
      <c r="OG379" s="9"/>
      <c r="OI379" s="16"/>
      <c r="OJ379" s="16"/>
      <c r="OL379" s="3"/>
      <c r="OM379" s="3"/>
      <c r="ON379" s="6"/>
      <c r="OO379" s="8"/>
      <c r="PA379" s="9"/>
      <c r="PC379" s="16"/>
      <c r="PD379" s="16"/>
    </row>
    <row r="380" spans="1:420" ht="259.2" x14ac:dyDescent="0.3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9" t="s">
        <v>8315</v>
      </c>
      <c r="R380" t="s">
        <v>8316</v>
      </c>
      <c r="S380" s="16">
        <v>41897.602037037039</v>
      </c>
      <c r="T380" s="16">
        <v>41927.602037037039</v>
      </c>
      <c r="V380" s="3"/>
      <c r="W380" s="3"/>
      <c r="X380" s="6"/>
      <c r="Y380" s="8"/>
      <c r="AK380" s="9"/>
      <c r="AM380" s="16"/>
      <c r="AN380" s="16"/>
      <c r="AP380" s="3"/>
      <c r="AQ380" s="3"/>
      <c r="AR380" s="6"/>
      <c r="AS380" s="8"/>
      <c r="BE380" s="9"/>
      <c r="BG380" s="16"/>
      <c r="BH380" s="16"/>
      <c r="BJ380" s="3"/>
      <c r="BK380" s="3"/>
      <c r="BL380" s="6"/>
      <c r="BM380" s="8"/>
      <c r="BY380" s="9"/>
      <c r="CA380" s="16"/>
      <c r="CB380" s="16"/>
      <c r="CD380" s="3"/>
      <c r="CE380" s="3"/>
      <c r="CF380" s="6"/>
      <c r="CG380" s="8"/>
      <c r="CS380" s="9"/>
      <c r="CU380" s="16"/>
      <c r="CV380" s="16"/>
      <c r="CX380" s="3"/>
      <c r="CY380" s="3"/>
      <c r="CZ380" s="6"/>
      <c r="DA380" s="8"/>
      <c r="DM380" s="9"/>
      <c r="DO380" s="16"/>
      <c r="DP380" s="16"/>
      <c r="DR380" s="3"/>
      <c r="DS380" s="3"/>
      <c r="DT380" s="6"/>
      <c r="DU380" s="8"/>
      <c r="EG380" s="9"/>
      <c r="EI380" s="16"/>
      <c r="EJ380" s="16"/>
      <c r="EL380" s="3"/>
      <c r="EM380" s="3"/>
      <c r="EN380" s="6"/>
      <c r="EO380" s="8"/>
      <c r="FA380" s="9"/>
      <c r="FC380" s="16"/>
      <c r="FD380" s="16"/>
      <c r="FF380" s="3"/>
      <c r="FG380" s="3"/>
      <c r="FH380" s="6"/>
      <c r="FI380" s="8"/>
      <c r="FU380" s="9"/>
      <c r="FW380" s="16"/>
      <c r="FX380" s="16"/>
      <c r="FZ380" s="3"/>
      <c r="GA380" s="3"/>
      <c r="GB380" s="6"/>
      <c r="GC380" s="8"/>
      <c r="GO380" s="9"/>
      <c r="GQ380" s="16"/>
      <c r="GR380" s="16"/>
      <c r="GT380" s="3"/>
      <c r="GU380" s="3"/>
      <c r="GV380" s="6"/>
      <c r="GW380" s="8"/>
      <c r="HI380" s="9"/>
      <c r="HK380" s="16"/>
      <c r="HL380" s="16"/>
      <c r="HN380" s="3"/>
      <c r="HO380" s="3"/>
      <c r="HP380" s="6"/>
      <c r="HQ380" s="8"/>
      <c r="IC380" s="9"/>
      <c r="IE380" s="16"/>
      <c r="IF380" s="16"/>
      <c r="IH380" s="3"/>
      <c r="II380" s="3"/>
      <c r="IJ380" s="6"/>
      <c r="IK380" s="8"/>
      <c r="IW380" s="9"/>
      <c r="IY380" s="16"/>
      <c r="IZ380" s="16"/>
      <c r="JB380" s="3"/>
      <c r="JC380" s="3"/>
      <c r="JD380" s="6"/>
      <c r="JE380" s="8"/>
      <c r="JQ380" s="9"/>
      <c r="JS380" s="16"/>
      <c r="JT380" s="16"/>
      <c r="JV380" s="3"/>
      <c r="JW380" s="3"/>
      <c r="JX380" s="6"/>
      <c r="JY380" s="8"/>
      <c r="KK380" s="9"/>
      <c r="KM380" s="16"/>
      <c r="KN380" s="16"/>
      <c r="KP380" s="3"/>
      <c r="KQ380" s="3"/>
      <c r="KR380" s="6"/>
      <c r="KS380" s="8"/>
      <c r="LE380" s="9"/>
      <c r="LG380" s="16"/>
      <c r="LH380" s="16"/>
      <c r="LJ380" s="3"/>
      <c r="LK380" s="3"/>
      <c r="LL380" s="6"/>
      <c r="LM380" s="8"/>
      <c r="LY380" s="9"/>
      <c r="MA380" s="16"/>
      <c r="MB380" s="16"/>
      <c r="MD380" s="3"/>
      <c r="ME380" s="3"/>
      <c r="MF380" s="6"/>
      <c r="MG380" s="8"/>
      <c r="MS380" s="9"/>
      <c r="MU380" s="16"/>
      <c r="MV380" s="16"/>
      <c r="MX380" s="3"/>
      <c r="MY380" s="3"/>
      <c r="MZ380" s="6"/>
      <c r="NA380" s="8"/>
      <c r="NM380" s="9"/>
      <c r="NO380" s="16"/>
      <c r="NP380" s="16"/>
      <c r="NR380" s="3"/>
      <c r="NS380" s="3"/>
      <c r="NT380" s="6"/>
      <c r="NU380" s="8"/>
      <c r="OG380" s="9"/>
      <c r="OI380" s="16"/>
      <c r="OJ380" s="16"/>
      <c r="OL380" s="3"/>
      <c r="OM380" s="3"/>
      <c r="ON380" s="6"/>
      <c r="OO380" s="8"/>
      <c r="PA380" s="9"/>
      <c r="PC380" s="16"/>
      <c r="PD380" s="16"/>
    </row>
    <row r="381" spans="1:420" ht="115.2" x14ac:dyDescent="0.3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9" t="s">
        <v>8315</v>
      </c>
      <c r="R381" t="s">
        <v>8316</v>
      </c>
      <c r="S381" s="16">
        <v>41882.585648148146</v>
      </c>
      <c r="T381" s="16">
        <v>41912.666666666664</v>
      </c>
      <c r="V381" s="3"/>
      <c r="W381" s="3"/>
      <c r="X381" s="6"/>
      <c r="Y381" s="8"/>
      <c r="AK381" s="9"/>
      <c r="AM381" s="16"/>
      <c r="AN381" s="16"/>
      <c r="AP381" s="3"/>
      <c r="AQ381" s="3"/>
      <c r="AR381" s="6"/>
      <c r="AS381" s="8"/>
      <c r="BE381" s="9"/>
      <c r="BG381" s="16"/>
      <c r="BH381" s="16"/>
      <c r="BJ381" s="3"/>
      <c r="BK381" s="3"/>
      <c r="BL381" s="6"/>
      <c r="BM381" s="8"/>
      <c r="BY381" s="9"/>
      <c r="CA381" s="16"/>
      <c r="CB381" s="16"/>
      <c r="CD381" s="3"/>
      <c r="CE381" s="3"/>
      <c r="CF381" s="6"/>
      <c r="CG381" s="8"/>
      <c r="CS381" s="9"/>
      <c r="CU381" s="16"/>
      <c r="CV381" s="16"/>
      <c r="CX381" s="3"/>
      <c r="CY381" s="3"/>
      <c r="CZ381" s="6"/>
      <c r="DA381" s="8"/>
      <c r="DM381" s="9"/>
      <c r="DO381" s="16"/>
      <c r="DP381" s="16"/>
      <c r="DR381" s="3"/>
      <c r="DS381" s="3"/>
      <c r="DT381" s="6"/>
      <c r="DU381" s="8"/>
      <c r="EG381" s="9"/>
      <c r="EI381" s="16"/>
      <c r="EJ381" s="16"/>
      <c r="EL381" s="3"/>
      <c r="EM381" s="3"/>
      <c r="EN381" s="6"/>
      <c r="EO381" s="8"/>
      <c r="FA381" s="9"/>
      <c r="FC381" s="16"/>
      <c r="FD381" s="16"/>
      <c r="FF381" s="3"/>
      <c r="FG381" s="3"/>
      <c r="FH381" s="6"/>
      <c r="FI381" s="8"/>
      <c r="FU381" s="9"/>
      <c r="FW381" s="16"/>
      <c r="FX381" s="16"/>
      <c r="FZ381" s="3"/>
      <c r="GA381" s="3"/>
      <c r="GB381" s="6"/>
      <c r="GC381" s="8"/>
      <c r="GO381" s="9"/>
      <c r="GQ381" s="16"/>
      <c r="GR381" s="16"/>
      <c r="GT381" s="3"/>
      <c r="GU381" s="3"/>
      <c r="GV381" s="6"/>
      <c r="GW381" s="8"/>
      <c r="HI381" s="9"/>
      <c r="HK381" s="16"/>
      <c r="HL381" s="16"/>
      <c r="HN381" s="3"/>
      <c r="HO381" s="3"/>
      <c r="HP381" s="6"/>
      <c r="HQ381" s="8"/>
      <c r="IC381" s="9"/>
      <c r="IE381" s="16"/>
      <c r="IF381" s="16"/>
      <c r="IH381" s="3"/>
      <c r="II381" s="3"/>
      <c r="IJ381" s="6"/>
      <c r="IK381" s="8"/>
      <c r="IW381" s="9"/>
      <c r="IY381" s="16"/>
      <c r="IZ381" s="16"/>
      <c r="JB381" s="3"/>
      <c r="JC381" s="3"/>
      <c r="JD381" s="6"/>
      <c r="JE381" s="8"/>
      <c r="JQ381" s="9"/>
      <c r="JS381" s="16"/>
      <c r="JT381" s="16"/>
      <c r="JV381" s="3"/>
      <c r="JW381" s="3"/>
      <c r="JX381" s="6"/>
      <c r="JY381" s="8"/>
      <c r="KK381" s="9"/>
      <c r="KM381" s="16"/>
      <c r="KN381" s="16"/>
      <c r="KP381" s="3"/>
      <c r="KQ381" s="3"/>
      <c r="KR381" s="6"/>
      <c r="KS381" s="8"/>
      <c r="LE381" s="9"/>
      <c r="LG381" s="16"/>
      <c r="LH381" s="16"/>
      <c r="LJ381" s="3"/>
      <c r="LK381" s="3"/>
      <c r="LL381" s="6"/>
      <c r="LM381" s="8"/>
      <c r="LY381" s="9"/>
      <c r="MA381" s="16"/>
      <c r="MB381" s="16"/>
      <c r="MD381" s="3"/>
      <c r="ME381" s="3"/>
      <c r="MF381" s="6"/>
      <c r="MG381" s="8"/>
      <c r="MS381" s="9"/>
      <c r="MU381" s="16"/>
      <c r="MV381" s="16"/>
      <c r="MX381" s="3"/>
      <c r="MY381" s="3"/>
      <c r="MZ381" s="6"/>
      <c r="NA381" s="8"/>
      <c r="NM381" s="9"/>
      <c r="NO381" s="16"/>
      <c r="NP381" s="16"/>
      <c r="NR381" s="3"/>
      <c r="NS381" s="3"/>
      <c r="NT381" s="6"/>
      <c r="NU381" s="8"/>
      <c r="OG381" s="9"/>
      <c r="OI381" s="16"/>
      <c r="OJ381" s="16"/>
      <c r="OL381" s="3"/>
      <c r="OM381" s="3"/>
      <c r="ON381" s="6"/>
      <c r="OO381" s="8"/>
      <c r="PA381" s="9"/>
      <c r="PC381" s="16"/>
      <c r="PD381" s="16"/>
    </row>
    <row r="382" spans="1:420" ht="230.4" x14ac:dyDescent="0.3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9" t="s">
        <v>8315</v>
      </c>
      <c r="R382" t="s">
        <v>8316</v>
      </c>
      <c r="S382" s="16">
        <v>42556.504490740743</v>
      </c>
      <c r="T382" s="16">
        <v>42595.290972222225</v>
      </c>
      <c r="V382" s="3"/>
      <c r="W382" s="3"/>
      <c r="X382" s="6"/>
      <c r="Y382" s="8"/>
      <c r="AK382" s="9"/>
      <c r="AM382" s="16"/>
      <c r="AN382" s="16"/>
      <c r="AP382" s="3"/>
      <c r="AQ382" s="3"/>
      <c r="AR382" s="6"/>
      <c r="AS382" s="8"/>
      <c r="BE382" s="9"/>
      <c r="BG382" s="16"/>
      <c r="BH382" s="16"/>
      <c r="BJ382" s="3"/>
      <c r="BK382" s="3"/>
      <c r="BL382" s="6"/>
      <c r="BM382" s="8"/>
      <c r="BY382" s="9"/>
      <c r="CA382" s="16"/>
      <c r="CB382" s="16"/>
      <c r="CD382" s="3"/>
      <c r="CE382" s="3"/>
      <c r="CF382" s="6"/>
      <c r="CG382" s="8"/>
      <c r="CS382" s="9"/>
      <c r="CU382" s="16"/>
      <c r="CV382" s="16"/>
      <c r="CX382" s="3"/>
      <c r="CY382" s="3"/>
      <c r="CZ382" s="6"/>
      <c r="DA382" s="8"/>
      <c r="DM382" s="9"/>
      <c r="DO382" s="16"/>
      <c r="DP382" s="16"/>
      <c r="DR382" s="3"/>
      <c r="DS382" s="3"/>
      <c r="DT382" s="6"/>
      <c r="DU382" s="8"/>
      <c r="EG382" s="9"/>
      <c r="EI382" s="16"/>
      <c r="EJ382" s="16"/>
      <c r="EL382" s="3"/>
      <c r="EM382" s="3"/>
      <c r="EN382" s="6"/>
      <c r="EO382" s="8"/>
      <c r="FA382" s="9"/>
      <c r="FC382" s="16"/>
      <c r="FD382" s="16"/>
      <c r="FF382" s="3"/>
      <c r="FG382" s="3"/>
      <c r="FH382" s="6"/>
      <c r="FI382" s="8"/>
      <c r="FU382" s="9"/>
      <c r="FW382" s="16"/>
      <c r="FX382" s="16"/>
      <c r="FZ382" s="3"/>
      <c r="GA382" s="3"/>
      <c r="GB382" s="6"/>
      <c r="GC382" s="8"/>
      <c r="GO382" s="9"/>
      <c r="GQ382" s="16"/>
      <c r="GR382" s="16"/>
      <c r="GT382" s="3"/>
      <c r="GU382" s="3"/>
      <c r="GV382" s="6"/>
      <c r="GW382" s="8"/>
      <c r="HI382" s="9"/>
      <c r="HK382" s="16"/>
      <c r="HL382" s="16"/>
      <c r="HN382" s="3"/>
      <c r="HO382" s="3"/>
      <c r="HP382" s="6"/>
      <c r="HQ382" s="8"/>
      <c r="IC382" s="9"/>
      <c r="IE382" s="16"/>
      <c r="IF382" s="16"/>
      <c r="IH382" s="3"/>
      <c r="II382" s="3"/>
      <c r="IJ382" s="6"/>
      <c r="IK382" s="8"/>
      <c r="IW382" s="9"/>
      <c r="IY382" s="16"/>
      <c r="IZ382" s="16"/>
      <c r="JB382" s="3"/>
      <c r="JC382" s="3"/>
      <c r="JD382" s="6"/>
      <c r="JE382" s="8"/>
      <c r="JQ382" s="9"/>
      <c r="JS382" s="16"/>
      <c r="JT382" s="16"/>
      <c r="JV382" s="3"/>
      <c r="JW382" s="3"/>
      <c r="JX382" s="6"/>
      <c r="JY382" s="8"/>
      <c r="KK382" s="9"/>
      <c r="KM382" s="16"/>
      <c r="KN382" s="16"/>
      <c r="KP382" s="3"/>
      <c r="KQ382" s="3"/>
      <c r="KR382" s="6"/>
      <c r="KS382" s="8"/>
      <c r="LE382" s="9"/>
      <c r="LG382" s="16"/>
      <c r="LH382" s="16"/>
      <c r="LJ382" s="3"/>
      <c r="LK382" s="3"/>
      <c r="LL382" s="6"/>
      <c r="LM382" s="8"/>
      <c r="LY382" s="9"/>
      <c r="MA382" s="16"/>
      <c r="MB382" s="16"/>
      <c r="MD382" s="3"/>
      <c r="ME382" s="3"/>
      <c r="MF382" s="6"/>
      <c r="MG382" s="8"/>
      <c r="MS382" s="9"/>
      <c r="MU382" s="16"/>
      <c r="MV382" s="16"/>
      <c r="MX382" s="3"/>
      <c r="MY382" s="3"/>
      <c r="MZ382" s="6"/>
      <c r="NA382" s="8"/>
      <c r="NM382" s="9"/>
      <c r="NO382" s="16"/>
      <c r="NP382" s="16"/>
      <c r="NR382" s="3"/>
      <c r="NS382" s="3"/>
      <c r="NT382" s="6"/>
      <c r="NU382" s="8"/>
      <c r="OG382" s="9"/>
      <c r="OI382" s="16"/>
      <c r="OJ382" s="16"/>
      <c r="OL382" s="3"/>
      <c r="OM382" s="3"/>
      <c r="ON382" s="6"/>
      <c r="OO382" s="8"/>
      <c r="PA382" s="9"/>
      <c r="PC382" s="16"/>
      <c r="PD382" s="16"/>
    </row>
    <row r="383" spans="1:420" ht="230.4" x14ac:dyDescent="0.3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9" t="s">
        <v>8315</v>
      </c>
      <c r="R383" t="s">
        <v>8316</v>
      </c>
      <c r="S383" s="16">
        <v>41792.542986111112</v>
      </c>
      <c r="T383" s="16">
        <v>41813.75</v>
      </c>
      <c r="V383" s="3"/>
      <c r="W383" s="3"/>
      <c r="X383" s="6"/>
      <c r="Y383" s="8"/>
      <c r="AK383" s="9"/>
      <c r="AM383" s="16"/>
      <c r="AN383" s="16"/>
      <c r="AP383" s="3"/>
      <c r="AQ383" s="3"/>
      <c r="AR383" s="6"/>
      <c r="AS383" s="8"/>
      <c r="BE383" s="9"/>
      <c r="BG383" s="16"/>
      <c r="BH383" s="16"/>
      <c r="BJ383" s="3"/>
      <c r="BK383" s="3"/>
      <c r="BL383" s="6"/>
      <c r="BM383" s="8"/>
      <c r="BY383" s="9"/>
      <c r="CA383" s="16"/>
      <c r="CB383" s="16"/>
      <c r="CD383" s="3"/>
      <c r="CE383" s="3"/>
      <c r="CF383" s="6"/>
      <c r="CG383" s="8"/>
      <c r="CS383" s="9"/>
      <c r="CU383" s="16"/>
      <c r="CV383" s="16"/>
      <c r="CX383" s="3"/>
      <c r="CY383" s="3"/>
      <c r="CZ383" s="6"/>
      <c r="DA383" s="8"/>
      <c r="DM383" s="9"/>
      <c r="DO383" s="16"/>
      <c r="DP383" s="16"/>
      <c r="DR383" s="3"/>
      <c r="DS383" s="3"/>
      <c r="DT383" s="6"/>
      <c r="DU383" s="8"/>
      <c r="EG383" s="9"/>
      <c r="EI383" s="16"/>
      <c r="EJ383" s="16"/>
      <c r="EL383" s="3"/>
      <c r="EM383" s="3"/>
      <c r="EN383" s="6"/>
      <c r="EO383" s="8"/>
      <c r="FA383" s="9"/>
      <c r="FC383" s="16"/>
      <c r="FD383" s="16"/>
      <c r="FF383" s="3"/>
      <c r="FG383" s="3"/>
      <c r="FH383" s="6"/>
      <c r="FI383" s="8"/>
      <c r="FU383" s="9"/>
      <c r="FW383" s="16"/>
      <c r="FX383" s="16"/>
      <c r="FZ383" s="3"/>
      <c r="GA383" s="3"/>
      <c r="GB383" s="6"/>
      <c r="GC383" s="8"/>
      <c r="GO383" s="9"/>
      <c r="GQ383" s="16"/>
      <c r="GR383" s="16"/>
      <c r="GT383" s="3"/>
      <c r="GU383" s="3"/>
      <c r="GV383" s="6"/>
      <c r="GW383" s="8"/>
      <c r="HI383" s="9"/>
      <c r="HK383" s="16"/>
      <c r="HL383" s="16"/>
      <c r="HN383" s="3"/>
      <c r="HO383" s="3"/>
      <c r="HP383" s="6"/>
      <c r="HQ383" s="8"/>
      <c r="IC383" s="9"/>
      <c r="IE383" s="16"/>
      <c r="IF383" s="16"/>
      <c r="IH383" s="3"/>
      <c r="II383" s="3"/>
      <c r="IJ383" s="6"/>
      <c r="IK383" s="8"/>
      <c r="IW383" s="9"/>
      <c r="IY383" s="16"/>
      <c r="IZ383" s="16"/>
      <c r="JB383" s="3"/>
      <c r="JC383" s="3"/>
      <c r="JD383" s="6"/>
      <c r="JE383" s="8"/>
      <c r="JQ383" s="9"/>
      <c r="JS383" s="16"/>
      <c r="JT383" s="16"/>
      <c r="JV383" s="3"/>
      <c r="JW383" s="3"/>
      <c r="JX383" s="6"/>
      <c r="JY383" s="8"/>
      <c r="KK383" s="9"/>
      <c r="KM383" s="16"/>
      <c r="KN383" s="16"/>
      <c r="KP383" s="3"/>
      <c r="KQ383" s="3"/>
      <c r="KR383" s="6"/>
      <c r="KS383" s="8"/>
      <c r="LE383" s="9"/>
      <c r="LG383" s="16"/>
      <c r="LH383" s="16"/>
      <c r="LJ383" s="3"/>
      <c r="LK383" s="3"/>
      <c r="LL383" s="6"/>
      <c r="LM383" s="8"/>
      <c r="LY383" s="9"/>
      <c r="MA383" s="16"/>
      <c r="MB383" s="16"/>
      <c r="MD383" s="3"/>
      <c r="ME383" s="3"/>
      <c r="MF383" s="6"/>
      <c r="MG383" s="8"/>
      <c r="MS383" s="9"/>
      <c r="MU383" s="16"/>
      <c r="MV383" s="16"/>
      <c r="MX383" s="3"/>
      <c r="MY383" s="3"/>
      <c r="MZ383" s="6"/>
      <c r="NA383" s="8"/>
      <c r="NM383" s="9"/>
      <c r="NO383" s="16"/>
      <c r="NP383" s="16"/>
      <c r="NR383" s="3"/>
      <c r="NS383" s="3"/>
      <c r="NT383" s="6"/>
      <c r="NU383" s="8"/>
      <c r="OG383" s="9"/>
      <c r="OI383" s="16"/>
      <c r="OJ383" s="16"/>
      <c r="OL383" s="3"/>
      <c r="OM383" s="3"/>
      <c r="ON383" s="6"/>
      <c r="OO383" s="8"/>
      <c r="PA383" s="9"/>
      <c r="PC383" s="16"/>
      <c r="PD383" s="16"/>
    </row>
    <row r="384" spans="1:420" ht="201.6" x14ac:dyDescent="0.3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9" t="s">
        <v>8315</v>
      </c>
      <c r="R384" t="s">
        <v>8316</v>
      </c>
      <c r="S384" s="16">
        <v>41879.913761574076</v>
      </c>
      <c r="T384" s="16">
        <v>41894.913761574076</v>
      </c>
      <c r="V384" s="3"/>
      <c r="W384" s="3"/>
      <c r="X384" s="6"/>
      <c r="Y384" s="8"/>
      <c r="AK384" s="9"/>
      <c r="AM384" s="16"/>
      <c r="AN384" s="16"/>
      <c r="AP384" s="3"/>
      <c r="AQ384" s="3"/>
      <c r="AR384" s="6"/>
      <c r="AS384" s="8"/>
      <c r="BE384" s="9"/>
      <c r="BG384" s="16"/>
      <c r="BH384" s="16"/>
      <c r="BJ384" s="3"/>
      <c r="BK384" s="3"/>
      <c r="BL384" s="6"/>
      <c r="BM384" s="8"/>
      <c r="BY384" s="9"/>
      <c r="CA384" s="16"/>
      <c r="CB384" s="16"/>
      <c r="CD384" s="3"/>
      <c r="CE384" s="3"/>
      <c r="CF384" s="6"/>
      <c r="CG384" s="8"/>
      <c r="CS384" s="9"/>
      <c r="CU384" s="16"/>
      <c r="CV384" s="16"/>
      <c r="CX384" s="3"/>
      <c r="CY384" s="3"/>
      <c r="CZ384" s="6"/>
      <c r="DA384" s="8"/>
      <c r="DM384" s="9"/>
      <c r="DO384" s="16"/>
      <c r="DP384" s="16"/>
      <c r="DR384" s="3"/>
      <c r="DS384" s="3"/>
      <c r="DT384" s="6"/>
      <c r="DU384" s="8"/>
      <c r="EG384" s="9"/>
      <c r="EI384" s="16"/>
      <c r="EJ384" s="16"/>
      <c r="EL384" s="3"/>
      <c r="EM384" s="3"/>
      <c r="EN384" s="6"/>
      <c r="EO384" s="8"/>
      <c r="FA384" s="9"/>
      <c r="FC384" s="16"/>
      <c r="FD384" s="16"/>
      <c r="FF384" s="3"/>
      <c r="FG384" s="3"/>
      <c r="FH384" s="6"/>
      <c r="FI384" s="8"/>
      <c r="FU384" s="9"/>
      <c r="FW384" s="16"/>
      <c r="FX384" s="16"/>
      <c r="FZ384" s="3"/>
      <c r="GA384" s="3"/>
      <c r="GB384" s="6"/>
      <c r="GC384" s="8"/>
      <c r="GO384" s="9"/>
      <c r="GQ384" s="16"/>
      <c r="GR384" s="16"/>
      <c r="GT384" s="3"/>
      <c r="GU384" s="3"/>
      <c r="GV384" s="6"/>
      <c r="GW384" s="8"/>
      <c r="HI384" s="9"/>
      <c r="HK384" s="16"/>
      <c r="HL384" s="16"/>
      <c r="HN384" s="3"/>
      <c r="HO384" s="3"/>
      <c r="HP384" s="6"/>
      <c r="HQ384" s="8"/>
      <c r="IC384" s="9"/>
      <c r="IE384" s="16"/>
      <c r="IF384" s="16"/>
      <c r="IH384" s="3"/>
      <c r="II384" s="3"/>
      <c r="IJ384" s="6"/>
      <c r="IK384" s="8"/>
      <c r="IW384" s="9"/>
      <c r="IY384" s="16"/>
      <c r="IZ384" s="16"/>
      <c r="JB384" s="3"/>
      <c r="JC384" s="3"/>
      <c r="JD384" s="6"/>
      <c r="JE384" s="8"/>
      <c r="JQ384" s="9"/>
      <c r="JS384" s="16"/>
      <c r="JT384" s="16"/>
      <c r="JV384" s="3"/>
      <c r="JW384" s="3"/>
      <c r="JX384" s="6"/>
      <c r="JY384" s="8"/>
      <c r="KK384" s="9"/>
      <c r="KM384" s="16"/>
      <c r="KN384" s="16"/>
      <c r="KP384" s="3"/>
      <c r="KQ384" s="3"/>
      <c r="KR384" s="6"/>
      <c r="KS384" s="8"/>
      <c r="LE384" s="9"/>
      <c r="LG384" s="16"/>
      <c r="LH384" s="16"/>
      <c r="LJ384" s="3"/>
      <c r="LK384" s="3"/>
      <c r="LL384" s="6"/>
      <c r="LM384" s="8"/>
      <c r="LY384" s="9"/>
      <c r="MA384" s="16"/>
      <c r="MB384" s="16"/>
      <c r="MD384" s="3"/>
      <c r="ME384" s="3"/>
      <c r="MF384" s="6"/>
      <c r="MG384" s="8"/>
      <c r="MS384" s="9"/>
      <c r="MU384" s="16"/>
      <c r="MV384" s="16"/>
      <c r="MX384" s="3"/>
      <c r="MY384" s="3"/>
      <c r="MZ384" s="6"/>
      <c r="NA384" s="8"/>
      <c r="NM384" s="9"/>
      <c r="NO384" s="16"/>
      <c r="NP384" s="16"/>
      <c r="NR384" s="3"/>
      <c r="NS384" s="3"/>
      <c r="NT384" s="6"/>
      <c r="NU384" s="8"/>
      <c r="OG384" s="9"/>
      <c r="OI384" s="16"/>
      <c r="OJ384" s="16"/>
      <c r="OL384" s="3"/>
      <c r="OM384" s="3"/>
      <c r="ON384" s="6"/>
      <c r="OO384" s="8"/>
      <c r="PA384" s="9"/>
      <c r="PC384" s="16"/>
      <c r="PD384" s="16"/>
    </row>
    <row r="385" spans="1:420" ht="187.2" x14ac:dyDescent="0.3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9" t="s">
        <v>8315</v>
      </c>
      <c r="R385" t="s">
        <v>8316</v>
      </c>
      <c r="S385" s="16">
        <v>42552.048356481479</v>
      </c>
      <c r="T385" s="16">
        <v>42573.226388888885</v>
      </c>
      <c r="V385" s="3"/>
      <c r="W385" s="3"/>
      <c r="X385" s="6"/>
      <c r="Y385" s="8"/>
      <c r="AK385" s="9"/>
      <c r="AM385" s="16"/>
      <c r="AN385" s="16"/>
      <c r="AP385" s="3"/>
      <c r="AQ385" s="3"/>
      <c r="AR385" s="6"/>
      <c r="AS385" s="8"/>
      <c r="BE385" s="9"/>
      <c r="BG385" s="16"/>
      <c r="BH385" s="16"/>
      <c r="BJ385" s="3"/>
      <c r="BK385" s="3"/>
      <c r="BL385" s="6"/>
      <c r="BM385" s="8"/>
      <c r="BY385" s="9"/>
      <c r="CA385" s="16"/>
      <c r="CB385" s="16"/>
      <c r="CD385" s="3"/>
      <c r="CE385" s="3"/>
      <c r="CF385" s="6"/>
      <c r="CG385" s="8"/>
      <c r="CS385" s="9"/>
      <c r="CU385" s="16"/>
      <c r="CV385" s="16"/>
      <c r="CX385" s="3"/>
      <c r="CY385" s="3"/>
      <c r="CZ385" s="6"/>
      <c r="DA385" s="8"/>
      <c r="DM385" s="9"/>
      <c r="DO385" s="16"/>
      <c r="DP385" s="16"/>
      <c r="DR385" s="3"/>
      <c r="DS385" s="3"/>
      <c r="DT385" s="6"/>
      <c r="DU385" s="8"/>
      <c r="EG385" s="9"/>
      <c r="EI385" s="16"/>
      <c r="EJ385" s="16"/>
      <c r="EL385" s="3"/>
      <c r="EM385" s="3"/>
      <c r="EN385" s="6"/>
      <c r="EO385" s="8"/>
      <c r="FA385" s="9"/>
      <c r="FC385" s="16"/>
      <c r="FD385" s="16"/>
      <c r="FF385" s="3"/>
      <c r="FG385" s="3"/>
      <c r="FH385" s="6"/>
      <c r="FI385" s="8"/>
      <c r="FU385" s="9"/>
      <c r="FW385" s="16"/>
      <c r="FX385" s="16"/>
      <c r="FZ385" s="3"/>
      <c r="GA385" s="3"/>
      <c r="GB385" s="6"/>
      <c r="GC385" s="8"/>
      <c r="GO385" s="9"/>
      <c r="GQ385" s="16"/>
      <c r="GR385" s="16"/>
      <c r="GT385" s="3"/>
      <c r="GU385" s="3"/>
      <c r="GV385" s="6"/>
      <c r="GW385" s="8"/>
      <c r="HI385" s="9"/>
      <c r="HK385" s="16"/>
      <c r="HL385" s="16"/>
      <c r="HN385" s="3"/>
      <c r="HO385" s="3"/>
      <c r="HP385" s="6"/>
      <c r="HQ385" s="8"/>
      <c r="IC385" s="9"/>
      <c r="IE385" s="16"/>
      <c r="IF385" s="16"/>
      <c r="IH385" s="3"/>
      <c r="II385" s="3"/>
      <c r="IJ385" s="6"/>
      <c r="IK385" s="8"/>
      <c r="IW385" s="9"/>
      <c r="IY385" s="16"/>
      <c r="IZ385" s="16"/>
      <c r="JB385" s="3"/>
      <c r="JC385" s="3"/>
      <c r="JD385" s="6"/>
      <c r="JE385" s="8"/>
      <c r="JQ385" s="9"/>
      <c r="JS385" s="16"/>
      <c r="JT385" s="16"/>
      <c r="JV385" s="3"/>
      <c r="JW385" s="3"/>
      <c r="JX385" s="6"/>
      <c r="JY385" s="8"/>
      <c r="KK385" s="9"/>
      <c r="KM385" s="16"/>
      <c r="KN385" s="16"/>
      <c r="KP385" s="3"/>
      <c r="KQ385" s="3"/>
      <c r="KR385" s="6"/>
      <c r="KS385" s="8"/>
      <c r="LE385" s="9"/>
      <c r="LG385" s="16"/>
      <c r="LH385" s="16"/>
      <c r="LJ385" s="3"/>
      <c r="LK385" s="3"/>
      <c r="LL385" s="6"/>
      <c r="LM385" s="8"/>
      <c r="LY385" s="9"/>
      <c r="MA385" s="16"/>
      <c r="MB385" s="16"/>
      <c r="MD385" s="3"/>
      <c r="ME385" s="3"/>
      <c r="MF385" s="6"/>
      <c r="MG385" s="8"/>
      <c r="MS385" s="9"/>
      <c r="MU385" s="16"/>
      <c r="MV385" s="16"/>
      <c r="MX385" s="3"/>
      <c r="MY385" s="3"/>
      <c r="MZ385" s="6"/>
      <c r="NA385" s="8"/>
      <c r="NM385" s="9"/>
      <c r="NO385" s="16"/>
      <c r="NP385" s="16"/>
      <c r="NR385" s="3"/>
      <c r="NS385" s="3"/>
      <c r="NT385" s="6"/>
      <c r="NU385" s="8"/>
      <c r="OG385" s="9"/>
      <c r="OI385" s="16"/>
      <c r="OJ385" s="16"/>
      <c r="OL385" s="3"/>
      <c r="OM385" s="3"/>
      <c r="ON385" s="6"/>
      <c r="OO385" s="8"/>
      <c r="PA385" s="9"/>
      <c r="PC385" s="16"/>
      <c r="PD385" s="16"/>
    </row>
    <row r="386" spans="1:420" ht="273.60000000000002" x14ac:dyDescent="0.3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9" t="s">
        <v>8315</v>
      </c>
      <c r="R386" t="s">
        <v>8316</v>
      </c>
      <c r="S386" s="16">
        <v>41810.142199074071</v>
      </c>
      <c r="T386" s="16">
        <v>41824.142199074071</v>
      </c>
      <c r="V386" s="3"/>
      <c r="W386" s="3"/>
      <c r="X386" s="6"/>
      <c r="Y386" s="8"/>
      <c r="AK386" s="9"/>
      <c r="AM386" s="16"/>
      <c r="AN386" s="16"/>
      <c r="AP386" s="3"/>
      <c r="AQ386" s="3"/>
      <c r="AR386" s="6"/>
      <c r="AS386" s="8"/>
      <c r="BE386" s="9"/>
      <c r="BG386" s="16"/>
      <c r="BH386" s="16"/>
      <c r="BJ386" s="3"/>
      <c r="BK386" s="3"/>
      <c r="BL386" s="6"/>
      <c r="BM386" s="8"/>
      <c r="BY386" s="9"/>
      <c r="CA386" s="16"/>
      <c r="CB386" s="16"/>
      <c r="CD386" s="3"/>
      <c r="CE386" s="3"/>
      <c r="CF386" s="6"/>
      <c r="CG386" s="8"/>
      <c r="CS386" s="9"/>
      <c r="CU386" s="16"/>
      <c r="CV386" s="16"/>
      <c r="CX386" s="3"/>
      <c r="CY386" s="3"/>
      <c r="CZ386" s="6"/>
      <c r="DA386" s="8"/>
      <c r="DM386" s="9"/>
      <c r="DO386" s="16"/>
      <c r="DP386" s="16"/>
      <c r="DR386" s="3"/>
      <c r="DS386" s="3"/>
      <c r="DT386" s="6"/>
      <c r="DU386" s="8"/>
      <c r="EG386" s="9"/>
      <c r="EI386" s="16"/>
      <c r="EJ386" s="16"/>
      <c r="EL386" s="3"/>
      <c r="EM386" s="3"/>
      <c r="EN386" s="6"/>
      <c r="EO386" s="8"/>
      <c r="FA386" s="9"/>
      <c r="FC386" s="16"/>
      <c r="FD386" s="16"/>
      <c r="FF386" s="3"/>
      <c r="FG386" s="3"/>
      <c r="FH386" s="6"/>
      <c r="FI386" s="8"/>
      <c r="FU386" s="9"/>
      <c r="FW386" s="16"/>
      <c r="FX386" s="16"/>
      <c r="FZ386" s="3"/>
      <c r="GA386" s="3"/>
      <c r="GB386" s="6"/>
      <c r="GC386" s="8"/>
      <c r="GO386" s="9"/>
      <c r="GQ386" s="16"/>
      <c r="GR386" s="16"/>
      <c r="GT386" s="3"/>
      <c r="GU386" s="3"/>
      <c r="GV386" s="6"/>
      <c r="GW386" s="8"/>
      <c r="HI386" s="9"/>
      <c r="HK386" s="16"/>
      <c r="HL386" s="16"/>
      <c r="HN386" s="3"/>
      <c r="HO386" s="3"/>
      <c r="HP386" s="6"/>
      <c r="HQ386" s="8"/>
      <c r="IC386" s="9"/>
      <c r="IE386" s="16"/>
      <c r="IF386" s="16"/>
      <c r="IH386" s="3"/>
      <c r="II386" s="3"/>
      <c r="IJ386" s="6"/>
      <c r="IK386" s="8"/>
      <c r="IW386" s="9"/>
      <c r="IY386" s="16"/>
      <c r="IZ386" s="16"/>
      <c r="JB386" s="3"/>
      <c r="JC386" s="3"/>
      <c r="JD386" s="6"/>
      <c r="JE386" s="8"/>
      <c r="JQ386" s="9"/>
      <c r="JS386" s="16"/>
      <c r="JT386" s="16"/>
      <c r="JV386" s="3"/>
      <c r="JW386" s="3"/>
      <c r="JX386" s="6"/>
      <c r="JY386" s="8"/>
      <c r="KK386" s="9"/>
      <c r="KM386" s="16"/>
      <c r="KN386" s="16"/>
      <c r="KP386" s="3"/>
      <c r="KQ386" s="3"/>
      <c r="KR386" s="6"/>
      <c r="KS386" s="8"/>
      <c r="LE386" s="9"/>
      <c r="LG386" s="16"/>
      <c r="LH386" s="16"/>
      <c r="LJ386" s="3"/>
      <c r="LK386" s="3"/>
      <c r="LL386" s="6"/>
      <c r="LM386" s="8"/>
      <c r="LY386" s="9"/>
      <c r="MA386" s="16"/>
      <c r="MB386" s="16"/>
      <c r="MD386" s="3"/>
      <c r="ME386" s="3"/>
      <c r="MF386" s="6"/>
      <c r="MG386" s="8"/>
      <c r="MS386" s="9"/>
      <c r="MU386" s="16"/>
      <c r="MV386" s="16"/>
      <c r="MX386" s="3"/>
      <c r="MY386" s="3"/>
      <c r="MZ386" s="6"/>
      <c r="NA386" s="8"/>
      <c r="NM386" s="9"/>
      <c r="NO386" s="16"/>
      <c r="NP386" s="16"/>
      <c r="NR386" s="3"/>
      <c r="NS386" s="3"/>
      <c r="NT386" s="6"/>
      <c r="NU386" s="8"/>
      <c r="OG386" s="9"/>
      <c r="OI386" s="16"/>
      <c r="OJ386" s="16"/>
      <c r="OL386" s="3"/>
      <c r="OM386" s="3"/>
      <c r="ON386" s="6"/>
      <c r="OO386" s="8"/>
      <c r="PA386" s="9"/>
      <c r="PC386" s="16"/>
      <c r="PD386" s="16"/>
    </row>
    <row r="387" spans="1:420" ht="158.4" x14ac:dyDescent="0.3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9" t="s">
        <v>8315</v>
      </c>
      <c r="R387" t="s">
        <v>8316</v>
      </c>
      <c r="S387" s="16">
        <v>42072.576249999998</v>
      </c>
      <c r="T387" s="16">
        <v>42097.576249999998</v>
      </c>
      <c r="V387" s="3"/>
      <c r="W387" s="3"/>
      <c r="X387" s="6"/>
      <c r="Y387" s="8"/>
      <c r="AK387" s="9"/>
      <c r="AM387" s="16"/>
      <c r="AN387" s="16"/>
      <c r="AP387" s="3"/>
      <c r="AQ387" s="3"/>
      <c r="AR387" s="6"/>
      <c r="AS387" s="8"/>
      <c r="BE387" s="9"/>
      <c r="BG387" s="16"/>
      <c r="BH387" s="16"/>
      <c r="BJ387" s="3"/>
      <c r="BK387" s="3"/>
      <c r="BL387" s="6"/>
      <c r="BM387" s="8"/>
      <c r="BY387" s="9"/>
      <c r="CA387" s="16"/>
      <c r="CB387" s="16"/>
      <c r="CD387" s="3"/>
      <c r="CE387" s="3"/>
      <c r="CF387" s="6"/>
      <c r="CG387" s="8"/>
      <c r="CS387" s="9"/>
      <c r="CU387" s="16"/>
      <c r="CV387" s="16"/>
      <c r="CX387" s="3"/>
      <c r="CY387" s="3"/>
      <c r="CZ387" s="6"/>
      <c r="DA387" s="8"/>
      <c r="DM387" s="9"/>
      <c r="DO387" s="16"/>
      <c r="DP387" s="16"/>
      <c r="DR387" s="3"/>
      <c r="DS387" s="3"/>
      <c r="DT387" s="6"/>
      <c r="DU387" s="8"/>
      <c r="EG387" s="9"/>
      <c r="EI387" s="16"/>
      <c r="EJ387" s="16"/>
      <c r="EL387" s="3"/>
      <c r="EM387" s="3"/>
      <c r="EN387" s="6"/>
      <c r="EO387" s="8"/>
      <c r="FA387" s="9"/>
      <c r="FC387" s="16"/>
      <c r="FD387" s="16"/>
      <c r="FF387" s="3"/>
      <c r="FG387" s="3"/>
      <c r="FH387" s="6"/>
      <c r="FI387" s="8"/>
      <c r="FU387" s="9"/>
      <c r="FW387" s="16"/>
      <c r="FX387" s="16"/>
      <c r="FZ387" s="3"/>
      <c r="GA387" s="3"/>
      <c r="GB387" s="6"/>
      <c r="GC387" s="8"/>
      <c r="GO387" s="9"/>
      <c r="GQ387" s="16"/>
      <c r="GR387" s="16"/>
      <c r="GT387" s="3"/>
      <c r="GU387" s="3"/>
      <c r="GV387" s="6"/>
      <c r="GW387" s="8"/>
      <c r="HI387" s="9"/>
      <c r="HK387" s="16"/>
      <c r="HL387" s="16"/>
      <c r="HN387" s="3"/>
      <c r="HO387" s="3"/>
      <c r="HP387" s="6"/>
      <c r="HQ387" s="8"/>
      <c r="IC387" s="9"/>
      <c r="IE387" s="16"/>
      <c r="IF387" s="16"/>
      <c r="IH387" s="3"/>
      <c r="II387" s="3"/>
      <c r="IJ387" s="6"/>
      <c r="IK387" s="8"/>
      <c r="IW387" s="9"/>
      <c r="IY387" s="16"/>
      <c r="IZ387" s="16"/>
      <c r="JB387" s="3"/>
      <c r="JC387" s="3"/>
      <c r="JD387" s="6"/>
      <c r="JE387" s="8"/>
      <c r="JQ387" s="9"/>
      <c r="JS387" s="16"/>
      <c r="JT387" s="16"/>
      <c r="JV387" s="3"/>
      <c r="JW387" s="3"/>
      <c r="JX387" s="6"/>
      <c r="JY387" s="8"/>
      <c r="KK387" s="9"/>
      <c r="KM387" s="16"/>
      <c r="KN387" s="16"/>
      <c r="KP387" s="3"/>
      <c r="KQ387" s="3"/>
      <c r="KR387" s="6"/>
      <c r="KS387" s="8"/>
      <c r="LE387" s="9"/>
      <c r="LG387" s="16"/>
      <c r="LH387" s="16"/>
      <c r="LJ387" s="3"/>
      <c r="LK387" s="3"/>
      <c r="LL387" s="6"/>
      <c r="LM387" s="8"/>
      <c r="LY387" s="9"/>
      <c r="MA387" s="16"/>
      <c r="MB387" s="16"/>
      <c r="MD387" s="3"/>
      <c r="ME387" s="3"/>
      <c r="MF387" s="6"/>
      <c r="MG387" s="8"/>
      <c r="MS387" s="9"/>
      <c r="MU387" s="16"/>
      <c r="MV387" s="16"/>
      <c r="MX387" s="3"/>
      <c r="MY387" s="3"/>
      <c r="MZ387" s="6"/>
      <c r="NA387" s="8"/>
      <c r="NM387" s="9"/>
      <c r="NO387" s="16"/>
      <c r="NP387" s="16"/>
      <c r="NR387" s="3"/>
      <c r="NS387" s="3"/>
      <c r="NT387" s="6"/>
      <c r="NU387" s="8"/>
      <c r="OG387" s="9"/>
      <c r="OI387" s="16"/>
      <c r="OJ387" s="16"/>
      <c r="OL387" s="3"/>
      <c r="OM387" s="3"/>
      <c r="ON387" s="6"/>
      <c r="OO387" s="8"/>
      <c r="PA387" s="9"/>
      <c r="PC387" s="16"/>
      <c r="PD387" s="16"/>
    </row>
    <row r="388" spans="1:420" ht="144" x14ac:dyDescent="0.3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9" t="s">
        <v>8315</v>
      </c>
      <c r="R388" t="s">
        <v>8316</v>
      </c>
      <c r="S388" s="16">
        <v>41779.724224537036</v>
      </c>
      <c r="T388" s="16">
        <v>41805.666666666664</v>
      </c>
      <c r="V388" s="3"/>
      <c r="W388" s="3"/>
      <c r="X388" s="6"/>
      <c r="Y388" s="8"/>
      <c r="AK388" s="9"/>
      <c r="AM388" s="16"/>
      <c r="AN388" s="16"/>
      <c r="AP388" s="3"/>
      <c r="AQ388" s="3"/>
      <c r="AR388" s="6"/>
      <c r="AS388" s="8"/>
      <c r="BE388" s="9"/>
      <c r="BG388" s="16"/>
      <c r="BH388" s="16"/>
      <c r="BJ388" s="3"/>
      <c r="BK388" s="3"/>
      <c r="BL388" s="6"/>
      <c r="BM388" s="8"/>
      <c r="BY388" s="9"/>
      <c r="CA388" s="16"/>
      <c r="CB388" s="16"/>
      <c r="CD388" s="3"/>
      <c r="CE388" s="3"/>
      <c r="CF388" s="6"/>
      <c r="CG388" s="8"/>
      <c r="CS388" s="9"/>
      <c r="CU388" s="16"/>
      <c r="CV388" s="16"/>
      <c r="CX388" s="3"/>
      <c r="CY388" s="3"/>
      <c r="CZ388" s="6"/>
      <c r="DA388" s="8"/>
      <c r="DM388" s="9"/>
      <c r="DO388" s="16"/>
      <c r="DP388" s="16"/>
      <c r="DR388" s="3"/>
      <c r="DS388" s="3"/>
      <c r="DT388" s="6"/>
      <c r="DU388" s="8"/>
      <c r="EG388" s="9"/>
      <c r="EI388" s="16"/>
      <c r="EJ388" s="16"/>
      <c r="EL388" s="3"/>
      <c r="EM388" s="3"/>
      <c r="EN388" s="6"/>
      <c r="EO388" s="8"/>
      <c r="FA388" s="9"/>
      <c r="FC388" s="16"/>
      <c r="FD388" s="16"/>
      <c r="FF388" s="3"/>
      <c r="FG388" s="3"/>
      <c r="FH388" s="6"/>
      <c r="FI388" s="8"/>
      <c r="FU388" s="9"/>
      <c r="FW388" s="16"/>
      <c r="FX388" s="16"/>
      <c r="FZ388" s="3"/>
      <c r="GA388" s="3"/>
      <c r="GB388" s="6"/>
      <c r="GC388" s="8"/>
      <c r="GO388" s="9"/>
      <c r="GQ388" s="16"/>
      <c r="GR388" s="16"/>
      <c r="GT388" s="3"/>
      <c r="GU388" s="3"/>
      <c r="GV388" s="6"/>
      <c r="GW388" s="8"/>
      <c r="HI388" s="9"/>
      <c r="HK388" s="16"/>
      <c r="HL388" s="16"/>
      <c r="HN388" s="3"/>
      <c r="HO388" s="3"/>
      <c r="HP388" s="6"/>
      <c r="HQ388" s="8"/>
      <c r="IC388" s="9"/>
      <c r="IE388" s="16"/>
      <c r="IF388" s="16"/>
      <c r="IH388" s="3"/>
      <c r="II388" s="3"/>
      <c r="IJ388" s="6"/>
      <c r="IK388" s="8"/>
      <c r="IW388" s="9"/>
      <c r="IY388" s="16"/>
      <c r="IZ388" s="16"/>
      <c r="JB388" s="3"/>
      <c r="JC388" s="3"/>
      <c r="JD388" s="6"/>
      <c r="JE388" s="8"/>
      <c r="JQ388" s="9"/>
      <c r="JS388" s="16"/>
      <c r="JT388" s="16"/>
      <c r="JV388" s="3"/>
      <c r="JW388" s="3"/>
      <c r="JX388" s="6"/>
      <c r="JY388" s="8"/>
      <c r="KK388" s="9"/>
      <c r="KM388" s="16"/>
      <c r="KN388" s="16"/>
      <c r="KP388" s="3"/>
      <c r="KQ388" s="3"/>
      <c r="KR388" s="6"/>
      <c r="KS388" s="8"/>
      <c r="LE388" s="9"/>
      <c r="LG388" s="16"/>
      <c r="LH388" s="16"/>
      <c r="LJ388" s="3"/>
      <c r="LK388" s="3"/>
      <c r="LL388" s="6"/>
      <c r="LM388" s="8"/>
      <c r="LY388" s="9"/>
      <c r="MA388" s="16"/>
      <c r="MB388" s="16"/>
      <c r="MD388" s="3"/>
      <c r="ME388" s="3"/>
      <c r="MF388" s="6"/>
      <c r="MG388" s="8"/>
      <c r="MS388" s="9"/>
      <c r="MU388" s="16"/>
      <c r="MV388" s="16"/>
      <c r="MX388" s="3"/>
      <c r="MY388" s="3"/>
      <c r="MZ388" s="6"/>
      <c r="NA388" s="8"/>
      <c r="NM388" s="9"/>
      <c r="NO388" s="16"/>
      <c r="NP388" s="16"/>
      <c r="NR388" s="3"/>
      <c r="NS388" s="3"/>
      <c r="NT388" s="6"/>
      <c r="NU388" s="8"/>
      <c r="OG388" s="9"/>
      <c r="OI388" s="16"/>
      <c r="OJ388" s="16"/>
      <c r="OL388" s="3"/>
      <c r="OM388" s="3"/>
      <c r="ON388" s="6"/>
      <c r="OO388" s="8"/>
      <c r="PA388" s="9"/>
      <c r="PC388" s="16"/>
      <c r="PD388" s="16"/>
    </row>
    <row r="389" spans="1:420" ht="244.8" x14ac:dyDescent="0.3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9" t="s">
        <v>8315</v>
      </c>
      <c r="R389" t="s">
        <v>8316</v>
      </c>
      <c r="S389" s="16">
        <v>42134.172071759262</v>
      </c>
      <c r="T389" s="16">
        <v>42155.290972222225</v>
      </c>
      <c r="V389" s="3"/>
      <c r="W389" s="3"/>
      <c r="X389" s="6"/>
      <c r="Y389" s="8"/>
      <c r="AK389" s="9"/>
      <c r="AM389" s="16"/>
      <c r="AN389" s="16"/>
      <c r="AP389" s="3"/>
      <c r="AQ389" s="3"/>
      <c r="AR389" s="6"/>
      <c r="AS389" s="8"/>
      <c r="BE389" s="9"/>
      <c r="BG389" s="16"/>
      <c r="BH389" s="16"/>
      <c r="BJ389" s="3"/>
      <c r="BK389" s="3"/>
      <c r="BL389" s="6"/>
      <c r="BM389" s="8"/>
      <c r="BY389" s="9"/>
      <c r="CA389" s="16"/>
      <c r="CB389" s="16"/>
      <c r="CD389" s="3"/>
      <c r="CE389" s="3"/>
      <c r="CF389" s="6"/>
      <c r="CG389" s="8"/>
      <c r="CS389" s="9"/>
      <c r="CU389" s="16"/>
      <c r="CV389" s="16"/>
      <c r="CX389" s="3"/>
      <c r="CY389" s="3"/>
      <c r="CZ389" s="6"/>
      <c r="DA389" s="8"/>
      <c r="DM389" s="9"/>
      <c r="DO389" s="16"/>
      <c r="DP389" s="16"/>
      <c r="DR389" s="3"/>
      <c r="DS389" s="3"/>
      <c r="DT389" s="6"/>
      <c r="DU389" s="8"/>
      <c r="EG389" s="9"/>
      <c r="EI389" s="16"/>
      <c r="EJ389" s="16"/>
      <c r="EL389" s="3"/>
      <c r="EM389" s="3"/>
      <c r="EN389" s="6"/>
      <c r="EO389" s="8"/>
      <c r="FA389" s="9"/>
      <c r="FC389" s="16"/>
      <c r="FD389" s="16"/>
      <c r="FF389" s="3"/>
      <c r="FG389" s="3"/>
      <c r="FH389" s="6"/>
      <c r="FI389" s="8"/>
      <c r="FU389" s="9"/>
      <c r="FW389" s="16"/>
      <c r="FX389" s="16"/>
      <c r="FZ389" s="3"/>
      <c r="GA389" s="3"/>
      <c r="GB389" s="6"/>
      <c r="GC389" s="8"/>
      <c r="GO389" s="9"/>
      <c r="GQ389" s="16"/>
      <c r="GR389" s="16"/>
      <c r="GT389" s="3"/>
      <c r="GU389" s="3"/>
      <c r="GV389" s="6"/>
      <c r="GW389" s="8"/>
      <c r="HI389" s="9"/>
      <c r="HK389" s="16"/>
      <c r="HL389" s="16"/>
      <c r="HN389" s="3"/>
      <c r="HO389" s="3"/>
      <c r="HP389" s="6"/>
      <c r="HQ389" s="8"/>
      <c r="IC389" s="9"/>
      <c r="IE389" s="16"/>
      <c r="IF389" s="16"/>
      <c r="IH389" s="3"/>
      <c r="II389" s="3"/>
      <c r="IJ389" s="6"/>
      <c r="IK389" s="8"/>
      <c r="IW389" s="9"/>
      <c r="IY389" s="16"/>
      <c r="IZ389" s="16"/>
      <c r="JB389" s="3"/>
      <c r="JC389" s="3"/>
      <c r="JD389" s="6"/>
      <c r="JE389" s="8"/>
      <c r="JQ389" s="9"/>
      <c r="JS389" s="16"/>
      <c r="JT389" s="16"/>
      <c r="JV389" s="3"/>
      <c r="JW389" s="3"/>
      <c r="JX389" s="6"/>
      <c r="JY389" s="8"/>
      <c r="KK389" s="9"/>
      <c r="KM389" s="16"/>
      <c r="KN389" s="16"/>
      <c r="KP389" s="3"/>
      <c r="KQ389" s="3"/>
      <c r="KR389" s="6"/>
      <c r="KS389" s="8"/>
      <c r="LE389" s="9"/>
      <c r="LG389" s="16"/>
      <c r="LH389" s="16"/>
      <c r="LJ389" s="3"/>
      <c r="LK389" s="3"/>
      <c r="LL389" s="6"/>
      <c r="LM389" s="8"/>
      <c r="LY389" s="9"/>
      <c r="MA389" s="16"/>
      <c r="MB389" s="16"/>
      <c r="MD389" s="3"/>
      <c r="ME389" s="3"/>
      <c r="MF389" s="6"/>
      <c r="MG389" s="8"/>
      <c r="MS389" s="9"/>
      <c r="MU389" s="16"/>
      <c r="MV389" s="16"/>
      <c r="MX389" s="3"/>
      <c r="MY389" s="3"/>
      <c r="MZ389" s="6"/>
      <c r="NA389" s="8"/>
      <c r="NM389" s="9"/>
      <c r="NO389" s="16"/>
      <c r="NP389" s="16"/>
      <c r="NR389" s="3"/>
      <c r="NS389" s="3"/>
      <c r="NT389" s="6"/>
      <c r="NU389" s="8"/>
      <c r="OG389" s="9"/>
      <c r="OI389" s="16"/>
      <c r="OJ389" s="16"/>
      <c r="OL389" s="3"/>
      <c r="OM389" s="3"/>
      <c r="ON389" s="6"/>
      <c r="OO389" s="8"/>
      <c r="PA389" s="9"/>
      <c r="PC389" s="16"/>
      <c r="PD389" s="16"/>
    </row>
    <row r="390" spans="1:420" ht="259.2" x14ac:dyDescent="0.3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9" t="s">
        <v>8315</v>
      </c>
      <c r="R390" t="s">
        <v>8316</v>
      </c>
      <c r="S390" s="16">
        <v>42505.738032407404</v>
      </c>
      <c r="T390" s="16">
        <v>42525.738032407404</v>
      </c>
      <c r="V390" s="3"/>
      <c r="W390" s="3"/>
      <c r="X390" s="6"/>
      <c r="Y390" s="8"/>
      <c r="AK390" s="9"/>
      <c r="AM390" s="16"/>
      <c r="AN390" s="16"/>
      <c r="AP390" s="3"/>
      <c r="AQ390" s="3"/>
      <c r="AR390" s="6"/>
      <c r="AS390" s="8"/>
      <c r="BE390" s="9"/>
      <c r="BG390" s="16"/>
      <c r="BH390" s="16"/>
      <c r="BJ390" s="3"/>
      <c r="BK390" s="3"/>
      <c r="BL390" s="6"/>
      <c r="BM390" s="8"/>
      <c r="BY390" s="9"/>
      <c r="CA390" s="16"/>
      <c r="CB390" s="16"/>
      <c r="CD390" s="3"/>
      <c r="CE390" s="3"/>
      <c r="CF390" s="6"/>
      <c r="CG390" s="8"/>
      <c r="CS390" s="9"/>
      <c r="CU390" s="16"/>
      <c r="CV390" s="16"/>
      <c r="CX390" s="3"/>
      <c r="CY390" s="3"/>
      <c r="CZ390" s="6"/>
      <c r="DA390" s="8"/>
      <c r="DM390" s="9"/>
      <c r="DO390" s="16"/>
      <c r="DP390" s="16"/>
      <c r="DR390" s="3"/>
      <c r="DS390" s="3"/>
      <c r="DT390" s="6"/>
      <c r="DU390" s="8"/>
      <c r="EG390" s="9"/>
      <c r="EI390" s="16"/>
      <c r="EJ390" s="16"/>
      <c r="EL390" s="3"/>
      <c r="EM390" s="3"/>
      <c r="EN390" s="6"/>
      <c r="EO390" s="8"/>
      <c r="FA390" s="9"/>
      <c r="FC390" s="16"/>
      <c r="FD390" s="16"/>
      <c r="FF390" s="3"/>
      <c r="FG390" s="3"/>
      <c r="FH390" s="6"/>
      <c r="FI390" s="8"/>
      <c r="FU390" s="9"/>
      <c r="FW390" s="16"/>
      <c r="FX390" s="16"/>
      <c r="FZ390" s="3"/>
      <c r="GA390" s="3"/>
      <c r="GB390" s="6"/>
      <c r="GC390" s="8"/>
      <c r="GO390" s="9"/>
      <c r="GQ390" s="16"/>
      <c r="GR390" s="16"/>
      <c r="GT390" s="3"/>
      <c r="GU390" s="3"/>
      <c r="GV390" s="6"/>
      <c r="GW390" s="8"/>
      <c r="HI390" s="9"/>
      <c r="HK390" s="16"/>
      <c r="HL390" s="16"/>
      <c r="HN390" s="3"/>
      <c r="HO390" s="3"/>
      <c r="HP390" s="6"/>
      <c r="HQ390" s="8"/>
      <c r="IC390" s="9"/>
      <c r="IE390" s="16"/>
      <c r="IF390" s="16"/>
      <c r="IH390" s="3"/>
      <c r="II390" s="3"/>
      <c r="IJ390" s="6"/>
      <c r="IK390" s="8"/>
      <c r="IW390" s="9"/>
      <c r="IY390" s="16"/>
      <c r="IZ390" s="16"/>
      <c r="JB390" s="3"/>
      <c r="JC390" s="3"/>
      <c r="JD390" s="6"/>
      <c r="JE390" s="8"/>
      <c r="JQ390" s="9"/>
      <c r="JS390" s="16"/>
      <c r="JT390" s="16"/>
      <c r="JV390" s="3"/>
      <c r="JW390" s="3"/>
      <c r="JX390" s="6"/>
      <c r="JY390" s="8"/>
      <c r="KK390" s="9"/>
      <c r="KM390" s="16"/>
      <c r="KN390" s="16"/>
      <c r="KP390" s="3"/>
      <c r="KQ390" s="3"/>
      <c r="KR390" s="6"/>
      <c r="KS390" s="8"/>
      <c r="LE390" s="9"/>
      <c r="LG390" s="16"/>
      <c r="LH390" s="16"/>
      <c r="LJ390" s="3"/>
      <c r="LK390" s="3"/>
      <c r="LL390" s="6"/>
      <c r="LM390" s="8"/>
      <c r="LY390" s="9"/>
      <c r="MA390" s="16"/>
      <c r="MB390" s="16"/>
      <c r="MD390" s="3"/>
      <c r="ME390" s="3"/>
      <c r="MF390" s="6"/>
      <c r="MG390" s="8"/>
      <c r="MS390" s="9"/>
      <c r="MU390" s="16"/>
      <c r="MV390" s="16"/>
      <c r="MX390" s="3"/>
      <c r="MY390" s="3"/>
      <c r="MZ390" s="6"/>
      <c r="NA390" s="8"/>
      <c r="NM390" s="9"/>
      <c r="NO390" s="16"/>
      <c r="NP390" s="16"/>
      <c r="NR390" s="3"/>
      <c r="NS390" s="3"/>
      <c r="NT390" s="6"/>
      <c r="NU390" s="8"/>
      <c r="OG390" s="9"/>
      <c r="OI390" s="16"/>
      <c r="OJ390" s="16"/>
      <c r="OL390" s="3"/>
      <c r="OM390" s="3"/>
      <c r="ON390" s="6"/>
      <c r="OO390" s="8"/>
      <c r="PA390" s="9"/>
      <c r="PC390" s="16"/>
      <c r="PD390" s="16"/>
    </row>
    <row r="391" spans="1:420" ht="273.60000000000002" x14ac:dyDescent="0.3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9" t="s">
        <v>8315</v>
      </c>
      <c r="R391" t="s">
        <v>8316</v>
      </c>
      <c r="S391" s="16">
        <v>42118.556331018524</v>
      </c>
      <c r="T391" s="16">
        <v>42150.165972222225</v>
      </c>
      <c r="V391" s="3"/>
      <c r="W391" s="3"/>
      <c r="X391" s="6"/>
      <c r="Y391" s="8"/>
      <c r="AK391" s="9"/>
      <c r="AM391" s="16"/>
      <c r="AN391" s="16"/>
      <c r="AP391" s="3"/>
      <c r="AQ391" s="3"/>
      <c r="AR391" s="6"/>
      <c r="AS391" s="8"/>
      <c r="BE391" s="9"/>
      <c r="BG391" s="16"/>
      <c r="BH391" s="16"/>
      <c r="BJ391" s="3"/>
      <c r="BK391" s="3"/>
      <c r="BL391" s="6"/>
      <c r="BM391" s="8"/>
      <c r="BY391" s="9"/>
      <c r="CA391" s="16"/>
      <c r="CB391" s="16"/>
      <c r="CD391" s="3"/>
      <c r="CE391" s="3"/>
      <c r="CF391" s="6"/>
      <c r="CG391" s="8"/>
      <c r="CS391" s="9"/>
      <c r="CU391" s="16"/>
      <c r="CV391" s="16"/>
      <c r="CX391" s="3"/>
      <c r="CY391" s="3"/>
      <c r="CZ391" s="6"/>
      <c r="DA391" s="8"/>
      <c r="DM391" s="9"/>
      <c r="DO391" s="16"/>
      <c r="DP391" s="16"/>
      <c r="DR391" s="3"/>
      <c r="DS391" s="3"/>
      <c r="DT391" s="6"/>
      <c r="DU391" s="8"/>
      <c r="EG391" s="9"/>
      <c r="EI391" s="16"/>
      <c r="EJ391" s="16"/>
      <c r="EL391" s="3"/>
      <c r="EM391" s="3"/>
      <c r="EN391" s="6"/>
      <c r="EO391" s="8"/>
      <c r="FA391" s="9"/>
      <c r="FC391" s="16"/>
      <c r="FD391" s="16"/>
      <c r="FF391" s="3"/>
      <c r="FG391" s="3"/>
      <c r="FH391" s="6"/>
      <c r="FI391" s="8"/>
      <c r="FU391" s="9"/>
      <c r="FW391" s="16"/>
      <c r="FX391" s="16"/>
      <c r="FZ391" s="3"/>
      <c r="GA391" s="3"/>
      <c r="GB391" s="6"/>
      <c r="GC391" s="8"/>
      <c r="GO391" s="9"/>
      <c r="GQ391" s="16"/>
      <c r="GR391" s="16"/>
      <c r="GT391" s="3"/>
      <c r="GU391" s="3"/>
      <c r="GV391" s="6"/>
      <c r="GW391" s="8"/>
      <c r="HI391" s="9"/>
      <c r="HK391" s="16"/>
      <c r="HL391" s="16"/>
      <c r="HN391" s="3"/>
      <c r="HO391" s="3"/>
      <c r="HP391" s="6"/>
      <c r="HQ391" s="8"/>
      <c r="IC391" s="9"/>
      <c r="IE391" s="16"/>
      <c r="IF391" s="16"/>
      <c r="IH391" s="3"/>
      <c r="II391" s="3"/>
      <c r="IJ391" s="6"/>
      <c r="IK391" s="8"/>
      <c r="IW391" s="9"/>
      <c r="IY391" s="16"/>
      <c r="IZ391" s="16"/>
      <c r="JB391" s="3"/>
      <c r="JC391" s="3"/>
      <c r="JD391" s="6"/>
      <c r="JE391" s="8"/>
      <c r="JQ391" s="9"/>
      <c r="JS391" s="16"/>
      <c r="JT391" s="16"/>
      <c r="JV391" s="3"/>
      <c r="JW391" s="3"/>
      <c r="JX391" s="6"/>
      <c r="JY391" s="8"/>
      <c r="KK391" s="9"/>
      <c r="KM391" s="16"/>
      <c r="KN391" s="16"/>
      <c r="KP391" s="3"/>
      <c r="KQ391" s="3"/>
      <c r="KR391" s="6"/>
      <c r="KS391" s="8"/>
      <c r="LE391" s="9"/>
      <c r="LG391" s="16"/>
      <c r="LH391" s="16"/>
      <c r="LJ391" s="3"/>
      <c r="LK391" s="3"/>
      <c r="LL391" s="6"/>
      <c r="LM391" s="8"/>
      <c r="LY391" s="9"/>
      <c r="MA391" s="16"/>
      <c r="MB391" s="16"/>
      <c r="MD391" s="3"/>
      <c r="ME391" s="3"/>
      <c r="MF391" s="6"/>
      <c r="MG391" s="8"/>
      <c r="MS391" s="9"/>
      <c r="MU391" s="16"/>
      <c r="MV391" s="16"/>
      <c r="MX391" s="3"/>
      <c r="MY391" s="3"/>
      <c r="MZ391" s="6"/>
      <c r="NA391" s="8"/>
      <c r="NM391" s="9"/>
      <c r="NO391" s="16"/>
      <c r="NP391" s="16"/>
      <c r="NR391" s="3"/>
      <c r="NS391" s="3"/>
      <c r="NT391" s="6"/>
      <c r="NU391" s="8"/>
      <c r="OG391" s="9"/>
      <c r="OI391" s="16"/>
      <c r="OJ391" s="16"/>
      <c r="OL391" s="3"/>
      <c r="OM391" s="3"/>
      <c r="ON391" s="6"/>
      <c r="OO391" s="8"/>
      <c r="PA391" s="9"/>
      <c r="PC391" s="16"/>
      <c r="PD391" s="16"/>
    </row>
    <row r="392" spans="1:420" ht="230.4" x14ac:dyDescent="0.3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9" t="s">
        <v>8315</v>
      </c>
      <c r="R392" t="s">
        <v>8316</v>
      </c>
      <c r="S392" s="16">
        <v>42360.887835648144</v>
      </c>
      <c r="T392" s="16">
        <v>42390.887835648144</v>
      </c>
      <c r="V392" s="3"/>
      <c r="W392" s="3"/>
      <c r="X392" s="6"/>
      <c r="Y392" s="8"/>
      <c r="AK392" s="9"/>
      <c r="AM392" s="16"/>
      <c r="AN392" s="16"/>
      <c r="AP392" s="3"/>
      <c r="AQ392" s="3"/>
      <c r="AR392" s="6"/>
      <c r="AS392" s="8"/>
      <c r="BE392" s="9"/>
      <c r="BG392" s="16"/>
      <c r="BH392" s="16"/>
      <c r="BJ392" s="3"/>
      <c r="BK392" s="3"/>
      <c r="BL392" s="6"/>
      <c r="BM392" s="8"/>
      <c r="BY392" s="9"/>
      <c r="CA392" s="16"/>
      <c r="CB392" s="16"/>
      <c r="CD392" s="3"/>
      <c r="CE392" s="3"/>
      <c r="CF392" s="6"/>
      <c r="CG392" s="8"/>
      <c r="CS392" s="9"/>
      <c r="CU392" s="16"/>
      <c r="CV392" s="16"/>
      <c r="CX392" s="3"/>
      <c r="CY392" s="3"/>
      <c r="CZ392" s="6"/>
      <c r="DA392" s="8"/>
      <c r="DM392" s="9"/>
      <c r="DO392" s="16"/>
      <c r="DP392" s="16"/>
      <c r="DR392" s="3"/>
      <c r="DS392" s="3"/>
      <c r="DT392" s="6"/>
      <c r="DU392" s="8"/>
      <c r="EG392" s="9"/>
      <c r="EI392" s="16"/>
      <c r="EJ392" s="16"/>
      <c r="EL392" s="3"/>
      <c r="EM392" s="3"/>
      <c r="EN392" s="6"/>
      <c r="EO392" s="8"/>
      <c r="FA392" s="9"/>
      <c r="FC392" s="16"/>
      <c r="FD392" s="16"/>
      <c r="FF392" s="3"/>
      <c r="FG392" s="3"/>
      <c r="FH392" s="6"/>
      <c r="FI392" s="8"/>
      <c r="FU392" s="9"/>
      <c r="FW392" s="16"/>
      <c r="FX392" s="16"/>
      <c r="FZ392" s="3"/>
      <c r="GA392" s="3"/>
      <c r="GB392" s="6"/>
      <c r="GC392" s="8"/>
      <c r="GO392" s="9"/>
      <c r="GQ392" s="16"/>
      <c r="GR392" s="16"/>
      <c r="GT392" s="3"/>
      <c r="GU392" s="3"/>
      <c r="GV392" s="6"/>
      <c r="GW392" s="8"/>
      <c r="HI392" s="9"/>
      <c r="HK392" s="16"/>
      <c r="HL392" s="16"/>
      <c r="HN392" s="3"/>
      <c r="HO392" s="3"/>
      <c r="HP392" s="6"/>
      <c r="HQ392" s="8"/>
      <c r="IC392" s="9"/>
      <c r="IE392" s="16"/>
      <c r="IF392" s="16"/>
      <c r="IH392" s="3"/>
      <c r="II392" s="3"/>
      <c r="IJ392" s="6"/>
      <c r="IK392" s="8"/>
      <c r="IW392" s="9"/>
      <c r="IY392" s="16"/>
      <c r="IZ392" s="16"/>
      <c r="JB392" s="3"/>
      <c r="JC392" s="3"/>
      <c r="JD392" s="6"/>
      <c r="JE392" s="8"/>
      <c r="JQ392" s="9"/>
      <c r="JS392" s="16"/>
      <c r="JT392" s="16"/>
      <c r="JV392" s="3"/>
      <c r="JW392" s="3"/>
      <c r="JX392" s="6"/>
      <c r="JY392" s="8"/>
      <c r="KK392" s="9"/>
      <c r="KM392" s="16"/>
      <c r="KN392" s="16"/>
      <c r="KP392" s="3"/>
      <c r="KQ392" s="3"/>
      <c r="KR392" s="6"/>
      <c r="KS392" s="8"/>
      <c r="LE392" s="9"/>
      <c r="LG392" s="16"/>
      <c r="LH392" s="16"/>
      <c r="LJ392" s="3"/>
      <c r="LK392" s="3"/>
      <c r="LL392" s="6"/>
      <c r="LM392" s="8"/>
      <c r="LY392" s="9"/>
      <c r="MA392" s="16"/>
      <c r="MB392" s="16"/>
      <c r="MD392" s="3"/>
      <c r="ME392" s="3"/>
      <c r="MF392" s="6"/>
      <c r="MG392" s="8"/>
      <c r="MS392" s="9"/>
      <c r="MU392" s="16"/>
      <c r="MV392" s="16"/>
      <c r="MX392" s="3"/>
      <c r="MY392" s="3"/>
      <c r="MZ392" s="6"/>
      <c r="NA392" s="8"/>
      <c r="NM392" s="9"/>
      <c r="NO392" s="16"/>
      <c r="NP392" s="16"/>
      <c r="NR392" s="3"/>
      <c r="NS392" s="3"/>
      <c r="NT392" s="6"/>
      <c r="NU392" s="8"/>
      <c r="OG392" s="9"/>
      <c r="OI392" s="16"/>
      <c r="OJ392" s="16"/>
      <c r="OL392" s="3"/>
      <c r="OM392" s="3"/>
      <c r="ON392" s="6"/>
      <c r="OO392" s="8"/>
      <c r="PA392" s="9"/>
      <c r="PC392" s="16"/>
      <c r="PD392" s="16"/>
    </row>
    <row r="393" spans="1:420" ht="115.2" x14ac:dyDescent="0.3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9" t="s">
        <v>8315</v>
      </c>
      <c r="R393" t="s">
        <v>8316</v>
      </c>
      <c r="S393" s="16">
        <v>42165.993125000001</v>
      </c>
      <c r="T393" s="16">
        <v>42187.993125000001</v>
      </c>
      <c r="V393" s="3"/>
      <c r="W393" s="3"/>
      <c r="X393" s="6"/>
      <c r="Y393" s="8"/>
      <c r="AK393" s="9"/>
      <c r="AM393" s="16"/>
      <c r="AN393" s="16"/>
      <c r="AP393" s="3"/>
      <c r="AQ393" s="3"/>
      <c r="AR393" s="6"/>
      <c r="AS393" s="8"/>
      <c r="BE393" s="9"/>
      <c r="BG393" s="16"/>
      <c r="BH393" s="16"/>
      <c r="BJ393" s="3"/>
      <c r="BK393" s="3"/>
      <c r="BL393" s="6"/>
      <c r="BM393" s="8"/>
      <c r="BY393" s="9"/>
      <c r="CA393" s="16"/>
      <c r="CB393" s="16"/>
      <c r="CD393" s="3"/>
      <c r="CE393" s="3"/>
      <c r="CF393" s="6"/>
      <c r="CG393" s="8"/>
      <c r="CS393" s="9"/>
      <c r="CU393" s="16"/>
      <c r="CV393" s="16"/>
      <c r="CX393" s="3"/>
      <c r="CY393" s="3"/>
      <c r="CZ393" s="6"/>
      <c r="DA393" s="8"/>
      <c r="DM393" s="9"/>
      <c r="DO393" s="16"/>
      <c r="DP393" s="16"/>
      <c r="DR393" s="3"/>
      <c r="DS393" s="3"/>
      <c r="DT393" s="6"/>
      <c r="DU393" s="8"/>
      <c r="EG393" s="9"/>
      <c r="EI393" s="16"/>
      <c r="EJ393" s="16"/>
      <c r="EL393" s="3"/>
      <c r="EM393" s="3"/>
      <c r="EN393" s="6"/>
      <c r="EO393" s="8"/>
      <c r="FA393" s="9"/>
      <c r="FC393" s="16"/>
      <c r="FD393" s="16"/>
      <c r="FF393" s="3"/>
      <c r="FG393" s="3"/>
      <c r="FH393" s="6"/>
      <c r="FI393" s="8"/>
      <c r="FU393" s="9"/>
      <c r="FW393" s="16"/>
      <c r="FX393" s="16"/>
      <c r="FZ393" s="3"/>
      <c r="GA393" s="3"/>
      <c r="GB393" s="6"/>
      <c r="GC393" s="8"/>
      <c r="GO393" s="9"/>
      <c r="GQ393" s="16"/>
      <c r="GR393" s="16"/>
      <c r="GT393" s="3"/>
      <c r="GU393" s="3"/>
      <c r="GV393" s="6"/>
      <c r="GW393" s="8"/>
      <c r="HI393" s="9"/>
      <c r="HK393" s="16"/>
      <c r="HL393" s="16"/>
      <c r="HN393" s="3"/>
      <c r="HO393" s="3"/>
      <c r="HP393" s="6"/>
      <c r="HQ393" s="8"/>
      <c r="IC393" s="9"/>
      <c r="IE393" s="16"/>
      <c r="IF393" s="16"/>
      <c r="IH393" s="3"/>
      <c r="II393" s="3"/>
      <c r="IJ393" s="6"/>
      <c r="IK393" s="8"/>
      <c r="IW393" s="9"/>
      <c r="IY393" s="16"/>
      <c r="IZ393" s="16"/>
      <c r="JB393" s="3"/>
      <c r="JC393" s="3"/>
      <c r="JD393" s="6"/>
      <c r="JE393" s="8"/>
      <c r="JQ393" s="9"/>
      <c r="JS393" s="16"/>
      <c r="JT393" s="16"/>
      <c r="JV393" s="3"/>
      <c r="JW393" s="3"/>
      <c r="JX393" s="6"/>
      <c r="JY393" s="8"/>
      <c r="KK393" s="9"/>
      <c r="KM393" s="16"/>
      <c r="KN393" s="16"/>
      <c r="KP393" s="3"/>
      <c r="KQ393" s="3"/>
      <c r="KR393" s="6"/>
      <c r="KS393" s="8"/>
      <c r="LE393" s="9"/>
      <c r="LG393" s="16"/>
      <c r="LH393" s="16"/>
      <c r="LJ393" s="3"/>
      <c r="LK393" s="3"/>
      <c r="LL393" s="6"/>
      <c r="LM393" s="8"/>
      <c r="LY393" s="9"/>
      <c r="MA393" s="16"/>
      <c r="MB393" s="16"/>
      <c r="MD393" s="3"/>
      <c r="ME393" s="3"/>
      <c r="MF393" s="6"/>
      <c r="MG393" s="8"/>
      <c r="MS393" s="9"/>
      <c r="MU393" s="16"/>
      <c r="MV393" s="16"/>
      <c r="MX393" s="3"/>
      <c r="MY393" s="3"/>
      <c r="MZ393" s="6"/>
      <c r="NA393" s="8"/>
      <c r="NM393" s="9"/>
      <c r="NO393" s="16"/>
      <c r="NP393" s="16"/>
      <c r="NR393" s="3"/>
      <c r="NS393" s="3"/>
      <c r="NT393" s="6"/>
      <c r="NU393" s="8"/>
      <c r="OG393" s="9"/>
      <c r="OI393" s="16"/>
      <c r="OJ393" s="16"/>
      <c r="OL393" s="3"/>
      <c r="OM393" s="3"/>
      <c r="ON393" s="6"/>
      <c r="OO393" s="8"/>
      <c r="PA393" s="9"/>
      <c r="PC393" s="16"/>
      <c r="PD393" s="16"/>
    </row>
    <row r="394" spans="1:420" ht="273.60000000000002" x14ac:dyDescent="0.3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9" t="s">
        <v>8315</v>
      </c>
      <c r="R394" t="s">
        <v>8316</v>
      </c>
      <c r="S394" s="16">
        <v>41927.936157407406</v>
      </c>
      <c r="T394" s="16">
        <v>41948.977824074071</v>
      </c>
      <c r="V394" s="3"/>
      <c r="W394" s="3"/>
      <c r="X394" s="6"/>
      <c r="Y394" s="8"/>
      <c r="AK394" s="9"/>
      <c r="AM394" s="16"/>
      <c r="AN394" s="16"/>
      <c r="AP394" s="3"/>
      <c r="AQ394" s="3"/>
      <c r="AR394" s="6"/>
      <c r="AS394" s="8"/>
      <c r="BE394" s="9"/>
      <c r="BG394" s="16"/>
      <c r="BH394" s="16"/>
      <c r="BJ394" s="3"/>
      <c r="BK394" s="3"/>
      <c r="BL394" s="6"/>
      <c r="BM394" s="8"/>
      <c r="BY394" s="9"/>
      <c r="CA394" s="16"/>
      <c r="CB394" s="16"/>
      <c r="CD394" s="3"/>
      <c r="CE394" s="3"/>
      <c r="CF394" s="6"/>
      <c r="CG394" s="8"/>
      <c r="CS394" s="9"/>
      <c r="CU394" s="16"/>
      <c r="CV394" s="16"/>
      <c r="CX394" s="3"/>
      <c r="CY394" s="3"/>
      <c r="CZ394" s="6"/>
      <c r="DA394" s="8"/>
      <c r="DM394" s="9"/>
      <c r="DO394" s="16"/>
      <c r="DP394" s="16"/>
      <c r="DR394" s="3"/>
      <c r="DS394" s="3"/>
      <c r="DT394" s="6"/>
      <c r="DU394" s="8"/>
      <c r="EG394" s="9"/>
      <c r="EI394" s="16"/>
      <c r="EJ394" s="16"/>
      <c r="EL394" s="3"/>
      <c r="EM394" s="3"/>
      <c r="EN394" s="6"/>
      <c r="EO394" s="8"/>
      <c r="FA394" s="9"/>
      <c r="FC394" s="16"/>
      <c r="FD394" s="16"/>
      <c r="FF394" s="3"/>
      <c r="FG394" s="3"/>
      <c r="FH394" s="6"/>
      <c r="FI394" s="8"/>
      <c r="FU394" s="9"/>
      <c r="FW394" s="16"/>
      <c r="FX394" s="16"/>
      <c r="FZ394" s="3"/>
      <c r="GA394" s="3"/>
      <c r="GB394" s="6"/>
      <c r="GC394" s="8"/>
      <c r="GO394" s="9"/>
      <c r="GQ394" s="16"/>
      <c r="GR394" s="16"/>
      <c r="GT394" s="3"/>
      <c r="GU394" s="3"/>
      <c r="GV394" s="6"/>
      <c r="GW394" s="8"/>
      <c r="HI394" s="9"/>
      <c r="HK394" s="16"/>
      <c r="HL394" s="16"/>
      <c r="HN394" s="3"/>
      <c r="HO394" s="3"/>
      <c r="HP394" s="6"/>
      <c r="HQ394" s="8"/>
      <c r="IC394" s="9"/>
      <c r="IE394" s="16"/>
      <c r="IF394" s="16"/>
      <c r="IH394" s="3"/>
      <c r="II394" s="3"/>
      <c r="IJ394" s="6"/>
      <c r="IK394" s="8"/>
      <c r="IW394" s="9"/>
      <c r="IY394" s="16"/>
      <c r="IZ394" s="16"/>
      <c r="JB394" s="3"/>
      <c r="JC394" s="3"/>
      <c r="JD394" s="6"/>
      <c r="JE394" s="8"/>
      <c r="JQ394" s="9"/>
      <c r="JS394" s="16"/>
      <c r="JT394" s="16"/>
      <c r="JV394" s="3"/>
      <c r="JW394" s="3"/>
      <c r="JX394" s="6"/>
      <c r="JY394" s="8"/>
      <c r="KK394" s="9"/>
      <c r="KM394" s="16"/>
      <c r="KN394" s="16"/>
      <c r="KP394" s="3"/>
      <c r="KQ394" s="3"/>
      <c r="KR394" s="6"/>
      <c r="KS394" s="8"/>
      <c r="LE394" s="9"/>
      <c r="LG394" s="16"/>
      <c r="LH394" s="16"/>
      <c r="LJ394" s="3"/>
      <c r="LK394" s="3"/>
      <c r="LL394" s="6"/>
      <c r="LM394" s="8"/>
      <c r="LY394" s="9"/>
      <c r="MA394" s="16"/>
      <c r="MB394" s="16"/>
      <c r="MD394" s="3"/>
      <c r="ME394" s="3"/>
      <c r="MF394" s="6"/>
      <c r="MG394" s="8"/>
      <c r="MS394" s="9"/>
      <c r="MU394" s="16"/>
      <c r="MV394" s="16"/>
      <c r="MX394" s="3"/>
      <c r="MY394" s="3"/>
      <c r="MZ394" s="6"/>
      <c r="NA394" s="8"/>
      <c r="NM394" s="9"/>
      <c r="NO394" s="16"/>
      <c r="NP394" s="16"/>
      <c r="NR394" s="3"/>
      <c r="NS394" s="3"/>
      <c r="NT394" s="6"/>
      <c r="NU394" s="8"/>
      <c r="OG394" s="9"/>
      <c r="OI394" s="16"/>
      <c r="OJ394" s="16"/>
      <c r="OL394" s="3"/>
      <c r="OM394" s="3"/>
      <c r="ON394" s="6"/>
      <c r="OO394" s="8"/>
      <c r="PA394" s="9"/>
      <c r="PC394" s="16"/>
      <c r="PD394" s="16"/>
    </row>
    <row r="395" spans="1:420" ht="259.2" x14ac:dyDescent="0.3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9" t="s">
        <v>8315</v>
      </c>
      <c r="R395" t="s">
        <v>8316</v>
      </c>
      <c r="S395" s="16">
        <v>42462.140868055561</v>
      </c>
      <c r="T395" s="16">
        <v>42489.875</v>
      </c>
      <c r="V395" s="3"/>
      <c r="W395" s="3"/>
      <c r="X395" s="6"/>
      <c r="Y395" s="8"/>
      <c r="AK395" s="9"/>
      <c r="AM395" s="16"/>
      <c r="AN395" s="16"/>
      <c r="AP395" s="3"/>
      <c r="AQ395" s="3"/>
      <c r="AR395" s="6"/>
      <c r="AS395" s="8"/>
      <c r="BE395" s="9"/>
      <c r="BG395" s="16"/>
      <c r="BH395" s="16"/>
      <c r="BJ395" s="3"/>
      <c r="BK395" s="3"/>
      <c r="BL395" s="6"/>
      <c r="BM395" s="8"/>
      <c r="BY395" s="9"/>
      <c r="CA395" s="16"/>
      <c r="CB395" s="16"/>
      <c r="CD395" s="3"/>
      <c r="CE395" s="3"/>
      <c r="CF395" s="6"/>
      <c r="CG395" s="8"/>
      <c r="CS395" s="9"/>
      <c r="CU395" s="16"/>
      <c r="CV395" s="16"/>
      <c r="CX395" s="3"/>
      <c r="CY395" s="3"/>
      <c r="CZ395" s="6"/>
      <c r="DA395" s="8"/>
      <c r="DM395" s="9"/>
      <c r="DO395" s="16"/>
      <c r="DP395" s="16"/>
      <c r="DR395" s="3"/>
      <c r="DS395" s="3"/>
      <c r="DT395" s="6"/>
      <c r="DU395" s="8"/>
      <c r="EG395" s="9"/>
      <c r="EI395" s="16"/>
      <c r="EJ395" s="16"/>
      <c r="EL395" s="3"/>
      <c r="EM395" s="3"/>
      <c r="EN395" s="6"/>
      <c r="EO395" s="8"/>
      <c r="FA395" s="9"/>
      <c r="FC395" s="16"/>
      <c r="FD395" s="16"/>
      <c r="FF395" s="3"/>
      <c r="FG395" s="3"/>
      <c r="FH395" s="6"/>
      <c r="FI395" s="8"/>
      <c r="FU395" s="9"/>
      <c r="FW395" s="16"/>
      <c r="FX395" s="16"/>
      <c r="FZ395" s="3"/>
      <c r="GA395" s="3"/>
      <c r="GB395" s="6"/>
      <c r="GC395" s="8"/>
      <c r="GO395" s="9"/>
      <c r="GQ395" s="16"/>
      <c r="GR395" s="16"/>
      <c r="GT395" s="3"/>
      <c r="GU395" s="3"/>
      <c r="GV395" s="6"/>
      <c r="GW395" s="8"/>
      <c r="HI395" s="9"/>
      <c r="HK395" s="16"/>
      <c r="HL395" s="16"/>
      <c r="HN395" s="3"/>
      <c r="HO395" s="3"/>
      <c r="HP395" s="6"/>
      <c r="HQ395" s="8"/>
      <c r="IC395" s="9"/>
      <c r="IE395" s="16"/>
      <c r="IF395" s="16"/>
      <c r="IH395" s="3"/>
      <c r="II395" s="3"/>
      <c r="IJ395" s="6"/>
      <c r="IK395" s="8"/>
      <c r="IW395" s="9"/>
      <c r="IY395" s="16"/>
      <c r="IZ395" s="16"/>
      <c r="JB395" s="3"/>
      <c r="JC395" s="3"/>
      <c r="JD395" s="6"/>
      <c r="JE395" s="8"/>
      <c r="JQ395" s="9"/>
      <c r="JS395" s="16"/>
      <c r="JT395" s="16"/>
      <c r="JV395" s="3"/>
      <c r="JW395" s="3"/>
      <c r="JX395" s="6"/>
      <c r="JY395" s="8"/>
      <c r="KK395" s="9"/>
      <c r="KM395" s="16"/>
      <c r="KN395" s="16"/>
      <c r="KP395" s="3"/>
      <c r="KQ395" s="3"/>
      <c r="KR395" s="6"/>
      <c r="KS395" s="8"/>
      <c r="LE395" s="9"/>
      <c r="LG395" s="16"/>
      <c r="LH395" s="16"/>
      <c r="LJ395" s="3"/>
      <c r="LK395" s="3"/>
      <c r="LL395" s="6"/>
      <c r="LM395" s="8"/>
      <c r="LY395" s="9"/>
      <c r="MA395" s="16"/>
      <c r="MB395" s="16"/>
      <c r="MD395" s="3"/>
      <c r="ME395" s="3"/>
      <c r="MF395" s="6"/>
      <c r="MG395" s="8"/>
      <c r="MS395" s="9"/>
      <c r="MU395" s="16"/>
      <c r="MV395" s="16"/>
      <c r="MX395" s="3"/>
      <c r="MY395" s="3"/>
      <c r="MZ395" s="6"/>
      <c r="NA395" s="8"/>
      <c r="NM395" s="9"/>
      <c r="NO395" s="16"/>
      <c r="NP395" s="16"/>
      <c r="NR395" s="3"/>
      <c r="NS395" s="3"/>
      <c r="NT395" s="6"/>
      <c r="NU395" s="8"/>
      <c r="OG395" s="9"/>
      <c r="OI395" s="16"/>
      <c r="OJ395" s="16"/>
      <c r="OL395" s="3"/>
      <c r="OM395" s="3"/>
      <c r="ON395" s="6"/>
      <c r="OO395" s="8"/>
      <c r="PA395" s="9"/>
      <c r="PC395" s="16"/>
      <c r="PD395" s="16"/>
    </row>
    <row r="396" spans="1:420" ht="230.4" x14ac:dyDescent="0.3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9" t="s">
        <v>8315</v>
      </c>
      <c r="R396" t="s">
        <v>8316</v>
      </c>
      <c r="S396" s="16">
        <v>42632.348310185189</v>
      </c>
      <c r="T396" s="16">
        <v>42663.204861111109</v>
      </c>
      <c r="V396" s="3"/>
      <c r="W396" s="3"/>
      <c r="X396" s="6"/>
      <c r="Y396" s="8"/>
      <c r="AK396" s="9"/>
      <c r="AM396" s="16"/>
      <c r="AN396" s="16"/>
      <c r="AP396" s="3"/>
      <c r="AQ396" s="3"/>
      <c r="AR396" s="6"/>
      <c r="AS396" s="8"/>
      <c r="BE396" s="9"/>
      <c r="BG396" s="16"/>
      <c r="BH396" s="16"/>
      <c r="BJ396" s="3"/>
      <c r="BK396" s="3"/>
      <c r="BL396" s="6"/>
      <c r="BM396" s="8"/>
      <c r="BY396" s="9"/>
      <c r="CA396" s="16"/>
      <c r="CB396" s="16"/>
      <c r="CD396" s="3"/>
      <c r="CE396" s="3"/>
      <c r="CF396" s="6"/>
      <c r="CG396" s="8"/>
      <c r="CS396" s="9"/>
      <c r="CU396" s="16"/>
      <c r="CV396" s="16"/>
      <c r="CX396" s="3"/>
      <c r="CY396" s="3"/>
      <c r="CZ396" s="6"/>
      <c r="DA396" s="8"/>
      <c r="DM396" s="9"/>
      <c r="DO396" s="16"/>
      <c r="DP396" s="16"/>
      <c r="DR396" s="3"/>
      <c r="DS396" s="3"/>
      <c r="DT396" s="6"/>
      <c r="DU396" s="8"/>
      <c r="EG396" s="9"/>
      <c r="EI396" s="16"/>
      <c r="EJ396" s="16"/>
      <c r="EL396" s="3"/>
      <c r="EM396" s="3"/>
      <c r="EN396" s="6"/>
      <c r="EO396" s="8"/>
      <c r="FA396" s="9"/>
      <c r="FC396" s="16"/>
      <c r="FD396" s="16"/>
      <c r="FF396" s="3"/>
      <c r="FG396" s="3"/>
      <c r="FH396" s="6"/>
      <c r="FI396" s="8"/>
      <c r="FU396" s="9"/>
      <c r="FW396" s="16"/>
      <c r="FX396" s="16"/>
      <c r="FZ396" s="3"/>
      <c r="GA396" s="3"/>
      <c r="GB396" s="6"/>
      <c r="GC396" s="8"/>
      <c r="GO396" s="9"/>
      <c r="GQ396" s="16"/>
      <c r="GR396" s="16"/>
      <c r="GT396" s="3"/>
      <c r="GU396" s="3"/>
      <c r="GV396" s="6"/>
      <c r="GW396" s="8"/>
      <c r="HI396" s="9"/>
      <c r="HK396" s="16"/>
      <c r="HL396" s="16"/>
      <c r="HN396" s="3"/>
      <c r="HO396" s="3"/>
      <c r="HP396" s="6"/>
      <c r="HQ396" s="8"/>
      <c r="IC396" s="9"/>
      <c r="IE396" s="16"/>
      <c r="IF396" s="16"/>
      <c r="IH396" s="3"/>
      <c r="II396" s="3"/>
      <c r="IJ396" s="6"/>
      <c r="IK396" s="8"/>
      <c r="IW396" s="9"/>
      <c r="IY396" s="16"/>
      <c r="IZ396" s="16"/>
      <c r="JB396" s="3"/>
      <c r="JC396" s="3"/>
      <c r="JD396" s="6"/>
      <c r="JE396" s="8"/>
      <c r="JQ396" s="9"/>
      <c r="JS396" s="16"/>
      <c r="JT396" s="16"/>
      <c r="JV396" s="3"/>
      <c r="JW396" s="3"/>
      <c r="JX396" s="6"/>
      <c r="JY396" s="8"/>
      <c r="KK396" s="9"/>
      <c r="KM396" s="16"/>
      <c r="KN396" s="16"/>
      <c r="KP396" s="3"/>
      <c r="KQ396" s="3"/>
      <c r="KR396" s="6"/>
      <c r="KS396" s="8"/>
      <c r="LE396" s="9"/>
      <c r="LG396" s="16"/>
      <c r="LH396" s="16"/>
      <c r="LJ396" s="3"/>
      <c r="LK396" s="3"/>
      <c r="LL396" s="6"/>
      <c r="LM396" s="8"/>
      <c r="LY396" s="9"/>
      <c r="MA396" s="16"/>
      <c r="MB396" s="16"/>
      <c r="MD396" s="3"/>
      <c r="ME396" s="3"/>
      <c r="MF396" s="6"/>
      <c r="MG396" s="8"/>
      <c r="MS396" s="9"/>
      <c r="MU396" s="16"/>
      <c r="MV396" s="16"/>
      <c r="MX396" s="3"/>
      <c r="MY396" s="3"/>
      <c r="MZ396" s="6"/>
      <c r="NA396" s="8"/>
      <c r="NM396" s="9"/>
      <c r="NO396" s="16"/>
      <c r="NP396" s="16"/>
      <c r="NR396" s="3"/>
      <c r="NS396" s="3"/>
      <c r="NT396" s="6"/>
      <c r="NU396" s="8"/>
      <c r="OG396" s="9"/>
      <c r="OI396" s="16"/>
      <c r="OJ396" s="16"/>
      <c r="OL396" s="3"/>
      <c r="OM396" s="3"/>
      <c r="ON396" s="6"/>
      <c r="OO396" s="8"/>
      <c r="PA396" s="9"/>
      <c r="PC396" s="16"/>
      <c r="PD396" s="16"/>
    </row>
    <row r="397" spans="1:420" ht="230.4" x14ac:dyDescent="0.3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9" t="s">
        <v>8315</v>
      </c>
      <c r="R397" t="s">
        <v>8316</v>
      </c>
      <c r="S397" s="16">
        <v>42054.849050925928</v>
      </c>
      <c r="T397" s="16">
        <v>42084.807384259257</v>
      </c>
      <c r="V397" s="3"/>
      <c r="W397" s="3"/>
      <c r="X397" s="6"/>
      <c r="Y397" s="8"/>
      <c r="AK397" s="9"/>
      <c r="AM397" s="16"/>
      <c r="AN397" s="16"/>
      <c r="AP397" s="3"/>
      <c r="AQ397" s="3"/>
      <c r="AR397" s="6"/>
      <c r="AS397" s="8"/>
      <c r="BE397" s="9"/>
      <c r="BG397" s="16"/>
      <c r="BH397" s="16"/>
      <c r="BJ397" s="3"/>
      <c r="BK397" s="3"/>
      <c r="BL397" s="6"/>
      <c r="BM397" s="8"/>
      <c r="BY397" s="9"/>
      <c r="CA397" s="16"/>
      <c r="CB397" s="16"/>
      <c r="CD397" s="3"/>
      <c r="CE397" s="3"/>
      <c r="CF397" s="6"/>
      <c r="CG397" s="8"/>
      <c r="CS397" s="9"/>
      <c r="CU397" s="16"/>
      <c r="CV397" s="16"/>
      <c r="CX397" s="3"/>
      <c r="CY397" s="3"/>
      <c r="CZ397" s="6"/>
      <c r="DA397" s="8"/>
      <c r="DM397" s="9"/>
      <c r="DO397" s="16"/>
      <c r="DP397" s="16"/>
      <c r="DR397" s="3"/>
      <c r="DS397" s="3"/>
      <c r="DT397" s="6"/>
      <c r="DU397" s="8"/>
      <c r="EG397" s="9"/>
      <c r="EI397" s="16"/>
      <c r="EJ397" s="16"/>
      <c r="EL397" s="3"/>
      <c r="EM397" s="3"/>
      <c r="EN397" s="6"/>
      <c r="EO397" s="8"/>
      <c r="FA397" s="9"/>
      <c r="FC397" s="16"/>
      <c r="FD397" s="16"/>
      <c r="FF397" s="3"/>
      <c r="FG397" s="3"/>
      <c r="FH397" s="6"/>
      <c r="FI397" s="8"/>
      <c r="FU397" s="9"/>
      <c r="FW397" s="16"/>
      <c r="FX397" s="16"/>
      <c r="FZ397" s="3"/>
      <c r="GA397" s="3"/>
      <c r="GB397" s="6"/>
      <c r="GC397" s="8"/>
      <c r="GO397" s="9"/>
      <c r="GQ397" s="16"/>
      <c r="GR397" s="16"/>
      <c r="GT397" s="3"/>
      <c r="GU397" s="3"/>
      <c r="GV397" s="6"/>
      <c r="GW397" s="8"/>
      <c r="HI397" s="9"/>
      <c r="HK397" s="16"/>
      <c r="HL397" s="16"/>
      <c r="HN397" s="3"/>
      <c r="HO397" s="3"/>
      <c r="HP397" s="6"/>
      <c r="HQ397" s="8"/>
      <c r="IC397" s="9"/>
      <c r="IE397" s="16"/>
      <c r="IF397" s="16"/>
      <c r="IH397" s="3"/>
      <c r="II397" s="3"/>
      <c r="IJ397" s="6"/>
      <c r="IK397" s="8"/>
      <c r="IW397" s="9"/>
      <c r="IY397" s="16"/>
      <c r="IZ397" s="16"/>
      <c r="JB397" s="3"/>
      <c r="JC397" s="3"/>
      <c r="JD397" s="6"/>
      <c r="JE397" s="8"/>
      <c r="JQ397" s="9"/>
      <c r="JS397" s="16"/>
      <c r="JT397" s="16"/>
      <c r="JV397" s="3"/>
      <c r="JW397" s="3"/>
      <c r="JX397" s="6"/>
      <c r="JY397" s="8"/>
      <c r="KK397" s="9"/>
      <c r="KM397" s="16"/>
      <c r="KN397" s="16"/>
      <c r="KP397" s="3"/>
      <c r="KQ397" s="3"/>
      <c r="KR397" s="6"/>
      <c r="KS397" s="8"/>
      <c r="LE397" s="9"/>
      <c r="LG397" s="16"/>
      <c r="LH397" s="16"/>
      <c r="LJ397" s="3"/>
      <c r="LK397" s="3"/>
      <c r="LL397" s="6"/>
      <c r="LM397" s="8"/>
      <c r="LY397" s="9"/>
      <c r="MA397" s="16"/>
      <c r="MB397" s="16"/>
      <c r="MD397" s="3"/>
      <c r="ME397" s="3"/>
      <c r="MF397" s="6"/>
      <c r="MG397" s="8"/>
      <c r="MS397" s="9"/>
      <c r="MU397" s="16"/>
      <c r="MV397" s="16"/>
      <c r="MX397" s="3"/>
      <c r="MY397" s="3"/>
      <c r="MZ397" s="6"/>
      <c r="NA397" s="8"/>
      <c r="NM397" s="9"/>
      <c r="NO397" s="16"/>
      <c r="NP397" s="16"/>
      <c r="NR397" s="3"/>
      <c r="NS397" s="3"/>
      <c r="NT397" s="6"/>
      <c r="NU397" s="8"/>
      <c r="OG397" s="9"/>
      <c r="OI397" s="16"/>
      <c r="OJ397" s="16"/>
      <c r="OL397" s="3"/>
      <c r="OM397" s="3"/>
      <c r="ON397" s="6"/>
      <c r="OO397" s="8"/>
      <c r="PA397" s="9"/>
      <c r="PC397" s="16"/>
      <c r="PD397" s="16"/>
    </row>
    <row r="398" spans="1:420" ht="273.60000000000002" x14ac:dyDescent="0.3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9" t="s">
        <v>8315</v>
      </c>
      <c r="R398" t="s">
        <v>8316</v>
      </c>
      <c r="S398" s="16">
        <v>42497.275706018518</v>
      </c>
      <c r="T398" s="16">
        <v>42535.904861111107</v>
      </c>
      <c r="V398" s="3"/>
      <c r="W398" s="3"/>
      <c r="X398" s="6"/>
      <c r="Y398" s="8"/>
      <c r="AK398" s="9"/>
      <c r="AM398" s="16"/>
      <c r="AN398" s="16"/>
      <c r="AP398" s="3"/>
      <c r="AQ398" s="3"/>
      <c r="AR398" s="6"/>
      <c r="AS398" s="8"/>
      <c r="BE398" s="9"/>
      <c r="BG398" s="16"/>
      <c r="BH398" s="16"/>
      <c r="BJ398" s="3"/>
      <c r="BK398" s="3"/>
      <c r="BL398" s="6"/>
      <c r="BM398" s="8"/>
      <c r="BY398" s="9"/>
      <c r="CA398" s="16"/>
      <c r="CB398" s="16"/>
      <c r="CD398" s="3"/>
      <c r="CE398" s="3"/>
      <c r="CF398" s="6"/>
      <c r="CG398" s="8"/>
      <c r="CS398" s="9"/>
      <c r="CU398" s="16"/>
      <c r="CV398" s="16"/>
      <c r="CX398" s="3"/>
      <c r="CY398" s="3"/>
      <c r="CZ398" s="6"/>
      <c r="DA398" s="8"/>
      <c r="DM398" s="9"/>
      <c r="DO398" s="16"/>
      <c r="DP398" s="16"/>
      <c r="DR398" s="3"/>
      <c r="DS398" s="3"/>
      <c r="DT398" s="6"/>
      <c r="DU398" s="8"/>
      <c r="EG398" s="9"/>
      <c r="EI398" s="16"/>
      <c r="EJ398" s="16"/>
      <c r="EL398" s="3"/>
      <c r="EM398" s="3"/>
      <c r="EN398" s="6"/>
      <c r="EO398" s="8"/>
      <c r="FA398" s="9"/>
      <c r="FC398" s="16"/>
      <c r="FD398" s="16"/>
      <c r="FF398" s="3"/>
      <c r="FG398" s="3"/>
      <c r="FH398" s="6"/>
      <c r="FI398" s="8"/>
      <c r="FU398" s="9"/>
      <c r="FW398" s="16"/>
      <c r="FX398" s="16"/>
      <c r="FZ398" s="3"/>
      <c r="GA398" s="3"/>
      <c r="GB398" s="6"/>
      <c r="GC398" s="8"/>
      <c r="GO398" s="9"/>
      <c r="GQ398" s="16"/>
      <c r="GR398" s="16"/>
      <c r="GT398" s="3"/>
      <c r="GU398" s="3"/>
      <c r="GV398" s="6"/>
      <c r="GW398" s="8"/>
      <c r="HI398" s="9"/>
      <c r="HK398" s="16"/>
      <c r="HL398" s="16"/>
      <c r="HN398" s="3"/>
      <c r="HO398" s="3"/>
      <c r="HP398" s="6"/>
      <c r="HQ398" s="8"/>
      <c r="IC398" s="9"/>
      <c r="IE398" s="16"/>
      <c r="IF398" s="16"/>
      <c r="IH398" s="3"/>
      <c r="II398" s="3"/>
      <c r="IJ398" s="6"/>
      <c r="IK398" s="8"/>
      <c r="IW398" s="9"/>
      <c r="IY398" s="16"/>
      <c r="IZ398" s="16"/>
      <c r="JB398" s="3"/>
      <c r="JC398" s="3"/>
      <c r="JD398" s="6"/>
      <c r="JE398" s="8"/>
      <c r="JQ398" s="9"/>
      <c r="JS398" s="16"/>
      <c r="JT398" s="16"/>
      <c r="JV398" s="3"/>
      <c r="JW398" s="3"/>
      <c r="JX398" s="6"/>
      <c r="JY398" s="8"/>
      <c r="KK398" s="9"/>
      <c r="KM398" s="16"/>
      <c r="KN398" s="16"/>
      <c r="KP398" s="3"/>
      <c r="KQ398" s="3"/>
      <c r="KR398" s="6"/>
      <c r="KS398" s="8"/>
      <c r="LE398" s="9"/>
      <c r="LG398" s="16"/>
      <c r="LH398" s="16"/>
      <c r="LJ398" s="3"/>
      <c r="LK398" s="3"/>
      <c r="LL398" s="6"/>
      <c r="LM398" s="8"/>
      <c r="LY398" s="9"/>
      <c r="MA398" s="16"/>
      <c r="MB398" s="16"/>
      <c r="MD398" s="3"/>
      <c r="ME398" s="3"/>
      <c r="MF398" s="6"/>
      <c r="MG398" s="8"/>
      <c r="MS398" s="9"/>
      <c r="MU398" s="16"/>
      <c r="MV398" s="16"/>
      <c r="MX398" s="3"/>
      <c r="MY398" s="3"/>
      <c r="MZ398" s="6"/>
      <c r="NA398" s="8"/>
      <c r="NM398" s="9"/>
      <c r="NO398" s="16"/>
      <c r="NP398" s="16"/>
      <c r="NR398" s="3"/>
      <c r="NS398" s="3"/>
      <c r="NT398" s="6"/>
      <c r="NU398" s="8"/>
      <c r="OG398" s="9"/>
      <c r="OI398" s="16"/>
      <c r="OJ398" s="16"/>
      <c r="OL398" s="3"/>
      <c r="OM398" s="3"/>
      <c r="ON398" s="6"/>
      <c r="OO398" s="8"/>
      <c r="PA398" s="9"/>
      <c r="PC398" s="16"/>
      <c r="PD398" s="16"/>
    </row>
    <row r="399" spans="1:420" ht="259.2" x14ac:dyDescent="0.3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9" t="s">
        <v>8315</v>
      </c>
      <c r="R399" t="s">
        <v>8316</v>
      </c>
      <c r="S399" s="16">
        <v>42058.904074074075</v>
      </c>
      <c r="T399" s="16">
        <v>42095.165972222225</v>
      </c>
      <c r="V399" s="3"/>
      <c r="W399" s="3"/>
      <c r="X399" s="6"/>
      <c r="Y399" s="8"/>
      <c r="AK399" s="9"/>
      <c r="AM399" s="16"/>
      <c r="AN399" s="16"/>
      <c r="AP399" s="3"/>
      <c r="AQ399" s="3"/>
      <c r="AR399" s="6"/>
      <c r="AS399" s="8"/>
      <c r="BE399" s="9"/>
      <c r="BG399" s="16"/>
      <c r="BH399" s="16"/>
      <c r="BJ399" s="3"/>
      <c r="BK399" s="3"/>
      <c r="BL399" s="6"/>
      <c r="BM399" s="8"/>
      <c r="BY399" s="9"/>
      <c r="CA399" s="16"/>
      <c r="CB399" s="16"/>
      <c r="CD399" s="3"/>
      <c r="CE399" s="3"/>
      <c r="CF399" s="6"/>
      <c r="CG399" s="8"/>
      <c r="CS399" s="9"/>
      <c r="CU399" s="16"/>
      <c r="CV399" s="16"/>
      <c r="CX399" s="3"/>
      <c r="CY399" s="3"/>
      <c r="CZ399" s="6"/>
      <c r="DA399" s="8"/>
      <c r="DM399" s="9"/>
      <c r="DO399" s="16"/>
      <c r="DP399" s="16"/>
      <c r="DR399" s="3"/>
      <c r="DS399" s="3"/>
      <c r="DT399" s="6"/>
      <c r="DU399" s="8"/>
      <c r="EG399" s="9"/>
      <c r="EI399" s="16"/>
      <c r="EJ399" s="16"/>
      <c r="EL399" s="3"/>
      <c r="EM399" s="3"/>
      <c r="EN399" s="6"/>
      <c r="EO399" s="8"/>
      <c r="FA399" s="9"/>
      <c r="FC399" s="16"/>
      <c r="FD399" s="16"/>
      <c r="FF399" s="3"/>
      <c r="FG399" s="3"/>
      <c r="FH399" s="6"/>
      <c r="FI399" s="8"/>
      <c r="FU399" s="9"/>
      <c r="FW399" s="16"/>
      <c r="FX399" s="16"/>
      <c r="FZ399" s="3"/>
      <c r="GA399" s="3"/>
      <c r="GB399" s="6"/>
      <c r="GC399" s="8"/>
      <c r="GO399" s="9"/>
      <c r="GQ399" s="16"/>
      <c r="GR399" s="16"/>
      <c r="GT399" s="3"/>
      <c r="GU399" s="3"/>
      <c r="GV399" s="6"/>
      <c r="GW399" s="8"/>
      <c r="HI399" s="9"/>
      <c r="HK399" s="16"/>
      <c r="HL399" s="16"/>
      <c r="HN399" s="3"/>
      <c r="HO399" s="3"/>
      <c r="HP399" s="6"/>
      <c r="HQ399" s="8"/>
      <c r="IC399" s="9"/>
      <c r="IE399" s="16"/>
      <c r="IF399" s="16"/>
      <c r="IH399" s="3"/>
      <c r="II399" s="3"/>
      <c r="IJ399" s="6"/>
      <c r="IK399" s="8"/>
      <c r="IW399" s="9"/>
      <c r="IY399" s="16"/>
      <c r="IZ399" s="16"/>
      <c r="JB399" s="3"/>
      <c r="JC399" s="3"/>
      <c r="JD399" s="6"/>
      <c r="JE399" s="8"/>
      <c r="JQ399" s="9"/>
      <c r="JS399" s="16"/>
      <c r="JT399" s="16"/>
      <c r="JV399" s="3"/>
      <c r="JW399" s="3"/>
      <c r="JX399" s="6"/>
      <c r="JY399" s="8"/>
      <c r="KK399" s="9"/>
      <c r="KM399" s="16"/>
      <c r="KN399" s="16"/>
      <c r="KP399" s="3"/>
      <c r="KQ399" s="3"/>
      <c r="KR399" s="6"/>
      <c r="KS399" s="8"/>
      <c r="LE399" s="9"/>
      <c r="LG399" s="16"/>
      <c r="LH399" s="16"/>
      <c r="LJ399" s="3"/>
      <c r="LK399" s="3"/>
      <c r="LL399" s="6"/>
      <c r="LM399" s="8"/>
      <c r="LY399" s="9"/>
      <c r="MA399" s="16"/>
      <c r="MB399" s="16"/>
      <c r="MD399" s="3"/>
      <c r="ME399" s="3"/>
      <c r="MF399" s="6"/>
      <c r="MG399" s="8"/>
      <c r="MS399" s="9"/>
      <c r="MU399" s="16"/>
      <c r="MV399" s="16"/>
      <c r="MX399" s="3"/>
      <c r="MY399" s="3"/>
      <c r="MZ399" s="6"/>
      <c r="NA399" s="8"/>
      <c r="NM399" s="9"/>
      <c r="NO399" s="16"/>
      <c r="NP399" s="16"/>
      <c r="NR399" s="3"/>
      <c r="NS399" s="3"/>
      <c r="NT399" s="6"/>
      <c r="NU399" s="8"/>
      <c r="OG399" s="9"/>
      <c r="OI399" s="16"/>
      <c r="OJ399" s="16"/>
      <c r="OL399" s="3"/>
      <c r="OM399" s="3"/>
      <c r="ON399" s="6"/>
      <c r="OO399" s="8"/>
      <c r="PA399" s="9"/>
      <c r="PC399" s="16"/>
      <c r="PD399" s="16"/>
    </row>
    <row r="400" spans="1:420" ht="216" x14ac:dyDescent="0.3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9" t="s">
        <v>8315</v>
      </c>
      <c r="R400" t="s">
        <v>8316</v>
      </c>
      <c r="S400" s="16">
        <v>41807.690081018518</v>
      </c>
      <c r="T400" s="16">
        <v>41837.690081018518</v>
      </c>
      <c r="V400" s="3"/>
      <c r="W400" s="3"/>
      <c r="X400" s="6"/>
      <c r="Y400" s="8"/>
      <c r="AK400" s="9"/>
      <c r="AM400" s="16"/>
      <c r="AN400" s="16"/>
      <c r="AP400" s="3"/>
      <c r="AQ400" s="3"/>
      <c r="AR400" s="6"/>
      <c r="AS400" s="8"/>
      <c r="BE400" s="9"/>
      <c r="BG400" s="16"/>
      <c r="BH400" s="16"/>
      <c r="BJ400" s="3"/>
      <c r="BK400" s="3"/>
      <c r="BL400" s="6"/>
      <c r="BM400" s="8"/>
      <c r="BY400" s="9"/>
      <c r="CA400" s="16"/>
      <c r="CB400" s="16"/>
      <c r="CD400" s="3"/>
      <c r="CE400" s="3"/>
      <c r="CF400" s="6"/>
      <c r="CG400" s="8"/>
      <c r="CS400" s="9"/>
      <c r="CU400" s="16"/>
      <c r="CV400" s="16"/>
      <c r="CX400" s="3"/>
      <c r="CY400" s="3"/>
      <c r="CZ400" s="6"/>
      <c r="DA400" s="8"/>
      <c r="DM400" s="9"/>
      <c r="DO400" s="16"/>
      <c r="DP400" s="16"/>
      <c r="DR400" s="3"/>
      <c r="DS400" s="3"/>
      <c r="DT400" s="6"/>
      <c r="DU400" s="8"/>
      <c r="EG400" s="9"/>
      <c r="EI400" s="16"/>
      <c r="EJ400" s="16"/>
      <c r="EL400" s="3"/>
      <c r="EM400" s="3"/>
      <c r="EN400" s="6"/>
      <c r="EO400" s="8"/>
      <c r="FA400" s="9"/>
      <c r="FC400" s="16"/>
      <c r="FD400" s="16"/>
      <c r="FF400" s="3"/>
      <c r="FG400" s="3"/>
      <c r="FH400" s="6"/>
      <c r="FI400" s="8"/>
      <c r="FU400" s="9"/>
      <c r="FW400" s="16"/>
      <c r="FX400" s="16"/>
      <c r="FZ400" s="3"/>
      <c r="GA400" s="3"/>
      <c r="GB400" s="6"/>
      <c r="GC400" s="8"/>
      <c r="GO400" s="9"/>
      <c r="GQ400" s="16"/>
      <c r="GR400" s="16"/>
      <c r="GT400" s="3"/>
      <c r="GU400" s="3"/>
      <c r="GV400" s="6"/>
      <c r="GW400" s="8"/>
      <c r="HI400" s="9"/>
      <c r="HK400" s="16"/>
      <c r="HL400" s="16"/>
      <c r="HN400" s="3"/>
      <c r="HO400" s="3"/>
      <c r="HP400" s="6"/>
      <c r="HQ400" s="8"/>
      <c r="IC400" s="9"/>
      <c r="IE400" s="16"/>
      <c r="IF400" s="16"/>
      <c r="IH400" s="3"/>
      <c r="II400" s="3"/>
      <c r="IJ400" s="6"/>
      <c r="IK400" s="8"/>
      <c r="IW400" s="9"/>
      <c r="IY400" s="16"/>
      <c r="IZ400" s="16"/>
      <c r="JB400" s="3"/>
      <c r="JC400" s="3"/>
      <c r="JD400" s="6"/>
      <c r="JE400" s="8"/>
      <c r="JQ400" s="9"/>
      <c r="JS400" s="16"/>
      <c r="JT400" s="16"/>
      <c r="JV400" s="3"/>
      <c r="JW400" s="3"/>
      <c r="JX400" s="6"/>
      <c r="JY400" s="8"/>
      <c r="KK400" s="9"/>
      <c r="KM400" s="16"/>
      <c r="KN400" s="16"/>
      <c r="KP400" s="3"/>
      <c r="KQ400" s="3"/>
      <c r="KR400" s="6"/>
      <c r="KS400" s="8"/>
      <c r="LE400" s="9"/>
      <c r="LG400" s="16"/>
      <c r="LH400" s="16"/>
      <c r="LJ400" s="3"/>
      <c r="LK400" s="3"/>
      <c r="LL400" s="6"/>
      <c r="LM400" s="8"/>
      <c r="LY400" s="9"/>
      <c r="MA400" s="16"/>
      <c r="MB400" s="16"/>
      <c r="MD400" s="3"/>
      <c r="ME400" s="3"/>
      <c r="MF400" s="6"/>
      <c r="MG400" s="8"/>
      <c r="MS400" s="9"/>
      <c r="MU400" s="16"/>
      <c r="MV400" s="16"/>
      <c r="MX400" s="3"/>
      <c r="MY400" s="3"/>
      <c r="MZ400" s="6"/>
      <c r="NA400" s="8"/>
      <c r="NM400" s="9"/>
      <c r="NO400" s="16"/>
      <c r="NP400" s="16"/>
      <c r="NR400" s="3"/>
      <c r="NS400" s="3"/>
      <c r="NT400" s="6"/>
      <c r="NU400" s="8"/>
      <c r="OG400" s="9"/>
      <c r="OI400" s="16"/>
      <c r="OJ400" s="16"/>
      <c r="OL400" s="3"/>
      <c r="OM400" s="3"/>
      <c r="ON400" s="6"/>
      <c r="OO400" s="8"/>
      <c r="PA400" s="9"/>
      <c r="PC400" s="16"/>
      <c r="PD400" s="16"/>
    </row>
    <row r="401" spans="1:420" ht="259.2" x14ac:dyDescent="0.3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9" t="s">
        <v>8315</v>
      </c>
      <c r="R401" t="s">
        <v>8316</v>
      </c>
      <c r="S401" s="16">
        <v>42284.69694444444</v>
      </c>
      <c r="T401" s="16">
        <v>42301.165972222225</v>
      </c>
      <c r="V401" s="3"/>
      <c r="W401" s="3"/>
      <c r="X401" s="6"/>
      <c r="Y401" s="8"/>
      <c r="AK401" s="9"/>
      <c r="AM401" s="16"/>
      <c r="AN401" s="16"/>
      <c r="AP401" s="3"/>
      <c r="AQ401" s="3"/>
      <c r="AR401" s="6"/>
      <c r="AS401" s="8"/>
      <c r="BE401" s="9"/>
      <c r="BG401" s="16"/>
      <c r="BH401" s="16"/>
      <c r="BJ401" s="3"/>
      <c r="BK401" s="3"/>
      <c r="BL401" s="6"/>
      <c r="BM401" s="8"/>
      <c r="BY401" s="9"/>
      <c r="CA401" s="16"/>
      <c r="CB401" s="16"/>
      <c r="CD401" s="3"/>
      <c r="CE401" s="3"/>
      <c r="CF401" s="6"/>
      <c r="CG401" s="8"/>
      <c r="CS401" s="9"/>
      <c r="CU401" s="16"/>
      <c r="CV401" s="16"/>
      <c r="CX401" s="3"/>
      <c r="CY401" s="3"/>
      <c r="CZ401" s="6"/>
      <c r="DA401" s="8"/>
      <c r="DM401" s="9"/>
      <c r="DO401" s="16"/>
      <c r="DP401" s="16"/>
      <c r="DR401" s="3"/>
      <c r="DS401" s="3"/>
      <c r="DT401" s="6"/>
      <c r="DU401" s="8"/>
      <c r="EG401" s="9"/>
      <c r="EI401" s="16"/>
      <c r="EJ401" s="16"/>
      <c r="EL401" s="3"/>
      <c r="EM401" s="3"/>
      <c r="EN401" s="6"/>
      <c r="EO401" s="8"/>
      <c r="FA401" s="9"/>
      <c r="FC401" s="16"/>
      <c r="FD401" s="16"/>
      <c r="FF401" s="3"/>
      <c r="FG401" s="3"/>
      <c r="FH401" s="6"/>
      <c r="FI401" s="8"/>
      <c r="FU401" s="9"/>
      <c r="FW401" s="16"/>
      <c r="FX401" s="16"/>
      <c r="FZ401" s="3"/>
      <c r="GA401" s="3"/>
      <c r="GB401" s="6"/>
      <c r="GC401" s="8"/>
      <c r="GO401" s="9"/>
      <c r="GQ401" s="16"/>
      <c r="GR401" s="16"/>
      <c r="GT401" s="3"/>
      <c r="GU401" s="3"/>
      <c r="GV401" s="6"/>
      <c r="GW401" s="8"/>
      <c r="HI401" s="9"/>
      <c r="HK401" s="16"/>
      <c r="HL401" s="16"/>
      <c r="HN401" s="3"/>
      <c r="HO401" s="3"/>
      <c r="HP401" s="6"/>
      <c r="HQ401" s="8"/>
      <c r="IC401" s="9"/>
      <c r="IE401" s="16"/>
      <c r="IF401" s="16"/>
      <c r="IH401" s="3"/>
      <c r="II401" s="3"/>
      <c r="IJ401" s="6"/>
      <c r="IK401" s="8"/>
      <c r="IW401" s="9"/>
      <c r="IY401" s="16"/>
      <c r="IZ401" s="16"/>
      <c r="JB401" s="3"/>
      <c r="JC401" s="3"/>
      <c r="JD401" s="6"/>
      <c r="JE401" s="8"/>
      <c r="JQ401" s="9"/>
      <c r="JS401" s="16"/>
      <c r="JT401" s="16"/>
      <c r="JV401" s="3"/>
      <c r="JW401" s="3"/>
      <c r="JX401" s="6"/>
      <c r="JY401" s="8"/>
      <c r="KK401" s="9"/>
      <c r="KM401" s="16"/>
      <c r="KN401" s="16"/>
      <c r="KP401" s="3"/>
      <c r="KQ401" s="3"/>
      <c r="KR401" s="6"/>
      <c r="KS401" s="8"/>
      <c r="LE401" s="9"/>
      <c r="LG401" s="16"/>
      <c r="LH401" s="16"/>
      <c r="LJ401" s="3"/>
      <c r="LK401" s="3"/>
      <c r="LL401" s="6"/>
      <c r="LM401" s="8"/>
      <c r="LY401" s="9"/>
      <c r="MA401" s="16"/>
      <c r="MB401" s="16"/>
      <c r="MD401" s="3"/>
      <c r="ME401" s="3"/>
      <c r="MF401" s="6"/>
      <c r="MG401" s="8"/>
      <c r="MS401" s="9"/>
      <c r="MU401" s="16"/>
      <c r="MV401" s="16"/>
      <c r="MX401" s="3"/>
      <c r="MY401" s="3"/>
      <c r="MZ401" s="6"/>
      <c r="NA401" s="8"/>
      <c r="NM401" s="9"/>
      <c r="NO401" s="16"/>
      <c r="NP401" s="16"/>
      <c r="NR401" s="3"/>
      <c r="NS401" s="3"/>
      <c r="NT401" s="6"/>
      <c r="NU401" s="8"/>
      <c r="OG401" s="9"/>
      <c r="OI401" s="16"/>
      <c r="OJ401" s="16"/>
      <c r="OL401" s="3"/>
      <c r="OM401" s="3"/>
      <c r="ON401" s="6"/>
      <c r="OO401" s="8"/>
      <c r="PA401" s="9"/>
      <c r="PC401" s="16"/>
      <c r="PD401" s="16"/>
    </row>
    <row r="402" spans="1:420" ht="230.4" x14ac:dyDescent="0.3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9" t="s">
        <v>8315</v>
      </c>
      <c r="R402" t="s">
        <v>8316</v>
      </c>
      <c r="S402" s="16">
        <v>42045.84238425926</v>
      </c>
      <c r="T402" s="16">
        <v>42075.800717592589</v>
      </c>
      <c r="V402" s="3"/>
      <c r="W402" s="3"/>
      <c r="X402" s="6"/>
      <c r="Y402" s="8"/>
      <c r="AK402" s="9"/>
      <c r="AM402" s="16"/>
      <c r="AN402" s="16"/>
      <c r="AP402" s="3"/>
      <c r="AQ402" s="3"/>
      <c r="AR402" s="6"/>
      <c r="AS402" s="8"/>
      <c r="BE402" s="9"/>
      <c r="BG402" s="16"/>
      <c r="BH402" s="16"/>
      <c r="BJ402" s="3"/>
      <c r="BK402" s="3"/>
      <c r="BL402" s="6"/>
      <c r="BM402" s="8"/>
      <c r="BY402" s="9"/>
      <c r="CA402" s="16"/>
      <c r="CB402" s="16"/>
      <c r="CD402" s="3"/>
      <c r="CE402" s="3"/>
      <c r="CF402" s="6"/>
      <c r="CG402" s="8"/>
      <c r="CS402" s="9"/>
      <c r="CU402" s="16"/>
      <c r="CV402" s="16"/>
      <c r="CX402" s="3"/>
      <c r="CY402" s="3"/>
      <c r="CZ402" s="6"/>
      <c r="DA402" s="8"/>
      <c r="DM402" s="9"/>
      <c r="DO402" s="16"/>
      <c r="DP402" s="16"/>
      <c r="DR402" s="3"/>
      <c r="DS402" s="3"/>
      <c r="DT402" s="6"/>
      <c r="DU402" s="8"/>
      <c r="EG402" s="9"/>
      <c r="EI402" s="16"/>
      <c r="EJ402" s="16"/>
      <c r="EL402" s="3"/>
      <c r="EM402" s="3"/>
      <c r="EN402" s="6"/>
      <c r="EO402" s="8"/>
      <c r="FA402" s="9"/>
      <c r="FC402" s="16"/>
      <c r="FD402" s="16"/>
      <c r="FF402" s="3"/>
      <c r="FG402" s="3"/>
      <c r="FH402" s="6"/>
      <c r="FI402" s="8"/>
      <c r="FU402" s="9"/>
      <c r="FW402" s="16"/>
      <c r="FX402" s="16"/>
      <c r="FZ402" s="3"/>
      <c r="GA402" s="3"/>
      <c r="GB402" s="6"/>
      <c r="GC402" s="8"/>
      <c r="GO402" s="9"/>
      <c r="GQ402" s="16"/>
      <c r="GR402" s="16"/>
      <c r="GT402" s="3"/>
      <c r="GU402" s="3"/>
      <c r="GV402" s="6"/>
      <c r="GW402" s="8"/>
      <c r="HI402" s="9"/>
      <c r="HK402" s="16"/>
      <c r="HL402" s="16"/>
      <c r="HN402" s="3"/>
      <c r="HO402" s="3"/>
      <c r="HP402" s="6"/>
      <c r="HQ402" s="8"/>
      <c r="IC402" s="9"/>
      <c r="IE402" s="16"/>
      <c r="IF402" s="16"/>
      <c r="IH402" s="3"/>
      <c r="II402" s="3"/>
      <c r="IJ402" s="6"/>
      <c r="IK402" s="8"/>
      <c r="IW402" s="9"/>
      <c r="IY402" s="16"/>
      <c r="IZ402" s="16"/>
      <c r="JB402" s="3"/>
      <c r="JC402" s="3"/>
      <c r="JD402" s="6"/>
      <c r="JE402" s="8"/>
      <c r="JQ402" s="9"/>
      <c r="JS402" s="16"/>
      <c r="JT402" s="16"/>
      <c r="JV402" s="3"/>
      <c r="JW402" s="3"/>
      <c r="JX402" s="6"/>
      <c r="JY402" s="8"/>
      <c r="KK402" s="9"/>
      <c r="KM402" s="16"/>
      <c r="KN402" s="16"/>
      <c r="KP402" s="3"/>
      <c r="KQ402" s="3"/>
      <c r="KR402" s="6"/>
      <c r="KS402" s="8"/>
      <c r="LE402" s="9"/>
      <c r="LG402" s="16"/>
      <c r="LH402" s="16"/>
      <c r="LJ402" s="3"/>
      <c r="LK402" s="3"/>
      <c r="LL402" s="6"/>
      <c r="LM402" s="8"/>
      <c r="LY402" s="9"/>
      <c r="MA402" s="16"/>
      <c r="MB402" s="16"/>
      <c r="MD402" s="3"/>
      <c r="ME402" s="3"/>
      <c r="MF402" s="6"/>
      <c r="MG402" s="8"/>
      <c r="MS402" s="9"/>
      <c r="MU402" s="16"/>
      <c r="MV402" s="16"/>
      <c r="MX402" s="3"/>
      <c r="MY402" s="3"/>
      <c r="MZ402" s="6"/>
      <c r="NA402" s="8"/>
      <c r="NM402" s="9"/>
      <c r="NO402" s="16"/>
      <c r="NP402" s="16"/>
      <c r="NR402" s="3"/>
      <c r="NS402" s="3"/>
      <c r="NT402" s="6"/>
      <c r="NU402" s="8"/>
      <c r="OG402" s="9"/>
      <c r="OI402" s="16"/>
      <c r="OJ402" s="16"/>
      <c r="OL402" s="3"/>
      <c r="OM402" s="3"/>
      <c r="ON402" s="6"/>
      <c r="OO402" s="8"/>
      <c r="PA402" s="9"/>
      <c r="PC402" s="16"/>
      <c r="PD402" s="16"/>
    </row>
    <row r="403" spans="1:420" ht="187.2" x14ac:dyDescent="0.3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9" t="s">
        <v>8315</v>
      </c>
      <c r="R403" t="s">
        <v>8316</v>
      </c>
      <c r="S403" s="16">
        <v>42184.209537037037</v>
      </c>
      <c r="T403" s="16">
        <v>42202.876388888893</v>
      </c>
      <c r="V403" s="3"/>
      <c r="W403" s="3"/>
      <c r="X403" s="6"/>
      <c r="Y403" s="8"/>
      <c r="AK403" s="9"/>
      <c r="AM403" s="16"/>
      <c r="AN403" s="16"/>
      <c r="AP403" s="3"/>
      <c r="AQ403" s="3"/>
      <c r="AR403" s="6"/>
      <c r="AS403" s="8"/>
      <c r="BE403" s="9"/>
      <c r="BG403" s="16"/>
      <c r="BH403" s="16"/>
      <c r="BJ403" s="3"/>
      <c r="BK403" s="3"/>
      <c r="BL403" s="6"/>
      <c r="BM403" s="8"/>
      <c r="BY403" s="9"/>
      <c r="CA403" s="16"/>
      <c r="CB403" s="16"/>
      <c r="CD403" s="3"/>
      <c r="CE403" s="3"/>
      <c r="CF403" s="6"/>
      <c r="CG403" s="8"/>
      <c r="CS403" s="9"/>
      <c r="CU403" s="16"/>
      <c r="CV403" s="16"/>
      <c r="CX403" s="3"/>
      <c r="CY403" s="3"/>
      <c r="CZ403" s="6"/>
      <c r="DA403" s="8"/>
      <c r="DM403" s="9"/>
      <c r="DO403" s="16"/>
      <c r="DP403" s="16"/>
      <c r="DR403" s="3"/>
      <c r="DS403" s="3"/>
      <c r="DT403" s="6"/>
      <c r="DU403" s="8"/>
      <c r="EG403" s="9"/>
      <c r="EI403" s="16"/>
      <c r="EJ403" s="16"/>
      <c r="EL403" s="3"/>
      <c r="EM403" s="3"/>
      <c r="EN403" s="6"/>
      <c r="EO403" s="8"/>
      <c r="FA403" s="9"/>
      <c r="FC403" s="16"/>
      <c r="FD403" s="16"/>
      <c r="FF403" s="3"/>
      <c r="FG403" s="3"/>
      <c r="FH403" s="6"/>
      <c r="FI403" s="8"/>
      <c r="FU403" s="9"/>
      <c r="FW403" s="16"/>
      <c r="FX403" s="16"/>
      <c r="FZ403" s="3"/>
      <c r="GA403" s="3"/>
      <c r="GB403" s="6"/>
      <c r="GC403" s="8"/>
      <c r="GO403" s="9"/>
      <c r="GQ403" s="16"/>
      <c r="GR403" s="16"/>
      <c r="GT403" s="3"/>
      <c r="GU403" s="3"/>
      <c r="GV403" s="6"/>
      <c r="GW403" s="8"/>
      <c r="HI403" s="9"/>
      <c r="HK403" s="16"/>
      <c r="HL403" s="16"/>
      <c r="HN403" s="3"/>
      <c r="HO403" s="3"/>
      <c r="HP403" s="6"/>
      <c r="HQ403" s="8"/>
      <c r="IC403" s="9"/>
      <c r="IE403" s="16"/>
      <c r="IF403" s="16"/>
      <c r="IH403" s="3"/>
      <c r="II403" s="3"/>
      <c r="IJ403" s="6"/>
      <c r="IK403" s="8"/>
      <c r="IW403" s="9"/>
      <c r="IY403" s="16"/>
      <c r="IZ403" s="16"/>
      <c r="JB403" s="3"/>
      <c r="JC403" s="3"/>
      <c r="JD403" s="6"/>
      <c r="JE403" s="8"/>
      <c r="JQ403" s="9"/>
      <c r="JS403" s="16"/>
      <c r="JT403" s="16"/>
      <c r="JV403" s="3"/>
      <c r="JW403" s="3"/>
      <c r="JX403" s="6"/>
      <c r="JY403" s="8"/>
      <c r="KK403" s="9"/>
      <c r="KM403" s="16"/>
      <c r="KN403" s="16"/>
      <c r="KP403" s="3"/>
      <c r="KQ403" s="3"/>
      <c r="KR403" s="6"/>
      <c r="KS403" s="8"/>
      <c r="LE403" s="9"/>
      <c r="LG403" s="16"/>
      <c r="LH403" s="16"/>
      <c r="LJ403" s="3"/>
      <c r="LK403" s="3"/>
      <c r="LL403" s="6"/>
      <c r="LM403" s="8"/>
      <c r="LY403" s="9"/>
      <c r="MA403" s="16"/>
      <c r="MB403" s="16"/>
      <c r="MD403" s="3"/>
      <c r="ME403" s="3"/>
      <c r="MF403" s="6"/>
      <c r="MG403" s="8"/>
      <c r="MS403" s="9"/>
      <c r="MU403" s="16"/>
      <c r="MV403" s="16"/>
      <c r="MX403" s="3"/>
      <c r="MY403" s="3"/>
      <c r="MZ403" s="6"/>
      <c r="NA403" s="8"/>
      <c r="NM403" s="9"/>
      <c r="NO403" s="16"/>
      <c r="NP403" s="16"/>
      <c r="NR403" s="3"/>
      <c r="NS403" s="3"/>
      <c r="NT403" s="6"/>
      <c r="NU403" s="8"/>
      <c r="OG403" s="9"/>
      <c r="OI403" s="16"/>
      <c r="OJ403" s="16"/>
      <c r="OL403" s="3"/>
      <c r="OM403" s="3"/>
      <c r="ON403" s="6"/>
      <c r="OO403" s="8"/>
      <c r="PA403" s="9"/>
      <c r="PC403" s="16"/>
      <c r="PD403" s="16"/>
    </row>
    <row r="404" spans="1:420" ht="244.8" x14ac:dyDescent="0.3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9" t="s">
        <v>8315</v>
      </c>
      <c r="R404" t="s">
        <v>8316</v>
      </c>
      <c r="S404" s="16">
        <v>42341.180636574078</v>
      </c>
      <c r="T404" s="16">
        <v>42373.180636574078</v>
      </c>
      <c r="V404" s="3"/>
      <c r="W404" s="3"/>
      <c r="X404" s="6"/>
      <c r="Y404" s="8"/>
      <c r="AK404" s="9"/>
      <c r="AM404" s="16"/>
      <c r="AN404" s="16"/>
      <c r="AP404" s="3"/>
      <c r="AQ404" s="3"/>
      <c r="AR404" s="6"/>
      <c r="AS404" s="8"/>
      <c r="BE404" s="9"/>
      <c r="BG404" s="16"/>
      <c r="BH404" s="16"/>
      <c r="BJ404" s="3"/>
      <c r="BK404" s="3"/>
      <c r="BL404" s="6"/>
      <c r="BM404" s="8"/>
      <c r="BY404" s="9"/>
      <c r="CA404" s="16"/>
      <c r="CB404" s="16"/>
      <c r="CD404" s="3"/>
      <c r="CE404" s="3"/>
      <c r="CF404" s="6"/>
      <c r="CG404" s="8"/>
      <c r="CS404" s="9"/>
      <c r="CU404" s="16"/>
      <c r="CV404" s="16"/>
      <c r="CX404" s="3"/>
      <c r="CY404" s="3"/>
      <c r="CZ404" s="6"/>
      <c r="DA404" s="8"/>
      <c r="DM404" s="9"/>
      <c r="DO404" s="16"/>
      <c r="DP404" s="16"/>
      <c r="DR404" s="3"/>
      <c r="DS404" s="3"/>
      <c r="DT404" s="6"/>
      <c r="DU404" s="8"/>
      <c r="EG404" s="9"/>
      <c r="EI404" s="16"/>
      <c r="EJ404" s="16"/>
      <c r="EL404" s="3"/>
      <c r="EM404" s="3"/>
      <c r="EN404" s="6"/>
      <c r="EO404" s="8"/>
      <c r="FA404" s="9"/>
      <c r="FC404" s="16"/>
      <c r="FD404" s="16"/>
      <c r="FF404" s="3"/>
      <c r="FG404" s="3"/>
      <c r="FH404" s="6"/>
      <c r="FI404" s="8"/>
      <c r="FU404" s="9"/>
      <c r="FW404" s="16"/>
      <c r="FX404" s="16"/>
      <c r="FZ404" s="3"/>
      <c r="GA404" s="3"/>
      <c r="GB404" s="6"/>
      <c r="GC404" s="8"/>
      <c r="GO404" s="9"/>
      <c r="GQ404" s="16"/>
      <c r="GR404" s="16"/>
      <c r="GT404" s="3"/>
      <c r="GU404" s="3"/>
      <c r="GV404" s="6"/>
      <c r="GW404" s="8"/>
      <c r="HI404" s="9"/>
      <c r="HK404" s="16"/>
      <c r="HL404" s="16"/>
      <c r="HN404" s="3"/>
      <c r="HO404" s="3"/>
      <c r="HP404" s="6"/>
      <c r="HQ404" s="8"/>
      <c r="IC404" s="9"/>
      <c r="IE404" s="16"/>
      <c r="IF404" s="16"/>
      <c r="IH404" s="3"/>
      <c r="II404" s="3"/>
      <c r="IJ404" s="6"/>
      <c r="IK404" s="8"/>
      <c r="IW404" s="9"/>
      <c r="IY404" s="16"/>
      <c r="IZ404" s="16"/>
      <c r="JB404" s="3"/>
      <c r="JC404" s="3"/>
      <c r="JD404" s="6"/>
      <c r="JE404" s="8"/>
      <c r="JQ404" s="9"/>
      <c r="JS404" s="16"/>
      <c r="JT404" s="16"/>
      <c r="JV404" s="3"/>
      <c r="JW404" s="3"/>
      <c r="JX404" s="6"/>
      <c r="JY404" s="8"/>
      <c r="KK404" s="9"/>
      <c r="KM404" s="16"/>
      <c r="KN404" s="16"/>
      <c r="KP404" s="3"/>
      <c r="KQ404" s="3"/>
      <c r="KR404" s="6"/>
      <c r="KS404" s="8"/>
      <c r="LE404" s="9"/>
      <c r="LG404" s="16"/>
      <c r="LH404" s="16"/>
      <c r="LJ404" s="3"/>
      <c r="LK404" s="3"/>
      <c r="LL404" s="6"/>
      <c r="LM404" s="8"/>
      <c r="LY404" s="9"/>
      <c r="MA404" s="16"/>
      <c r="MB404" s="16"/>
      <c r="MD404" s="3"/>
      <c r="ME404" s="3"/>
      <c r="MF404" s="6"/>
      <c r="MG404" s="8"/>
      <c r="MS404" s="9"/>
      <c r="MU404" s="16"/>
      <c r="MV404" s="16"/>
      <c r="MX404" s="3"/>
      <c r="MY404" s="3"/>
      <c r="MZ404" s="6"/>
      <c r="NA404" s="8"/>
      <c r="NM404" s="9"/>
      <c r="NO404" s="16"/>
      <c r="NP404" s="16"/>
      <c r="NR404" s="3"/>
      <c r="NS404" s="3"/>
      <c r="NT404" s="6"/>
      <c r="NU404" s="8"/>
      <c r="OG404" s="9"/>
      <c r="OI404" s="16"/>
      <c r="OJ404" s="16"/>
      <c r="OL404" s="3"/>
      <c r="OM404" s="3"/>
      <c r="ON404" s="6"/>
      <c r="OO404" s="8"/>
      <c r="PA404" s="9"/>
      <c r="PC404" s="16"/>
      <c r="PD404" s="16"/>
    </row>
    <row r="405" spans="1:420" ht="230.4" x14ac:dyDescent="0.3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9" t="s">
        <v>8315</v>
      </c>
      <c r="R405" t="s">
        <v>8316</v>
      </c>
      <c r="S405" s="16">
        <v>42170.910231481481</v>
      </c>
      <c r="T405" s="16">
        <v>42205.165972222225</v>
      </c>
      <c r="V405" s="3"/>
      <c r="W405" s="3"/>
      <c r="X405" s="6"/>
      <c r="Y405" s="8"/>
      <c r="AK405" s="9"/>
      <c r="AM405" s="16"/>
      <c r="AN405" s="16"/>
      <c r="AP405" s="3"/>
      <c r="AQ405" s="3"/>
      <c r="AR405" s="6"/>
      <c r="AS405" s="8"/>
      <c r="BE405" s="9"/>
      <c r="BG405" s="16"/>
      <c r="BH405" s="16"/>
      <c r="BJ405" s="3"/>
      <c r="BK405" s="3"/>
      <c r="BL405" s="6"/>
      <c r="BM405" s="8"/>
      <c r="BY405" s="9"/>
      <c r="CA405" s="16"/>
      <c r="CB405" s="16"/>
      <c r="CD405" s="3"/>
      <c r="CE405" s="3"/>
      <c r="CF405" s="6"/>
      <c r="CG405" s="8"/>
      <c r="CS405" s="9"/>
      <c r="CU405" s="16"/>
      <c r="CV405" s="16"/>
      <c r="CX405" s="3"/>
      <c r="CY405" s="3"/>
      <c r="CZ405" s="6"/>
      <c r="DA405" s="8"/>
      <c r="DM405" s="9"/>
      <c r="DO405" s="16"/>
      <c r="DP405" s="16"/>
      <c r="DR405" s="3"/>
      <c r="DS405" s="3"/>
      <c r="DT405" s="6"/>
      <c r="DU405" s="8"/>
      <c r="EG405" s="9"/>
      <c r="EI405" s="16"/>
      <c r="EJ405" s="16"/>
      <c r="EL405" s="3"/>
      <c r="EM405" s="3"/>
      <c r="EN405" s="6"/>
      <c r="EO405" s="8"/>
      <c r="FA405" s="9"/>
      <c r="FC405" s="16"/>
      <c r="FD405" s="16"/>
      <c r="FF405" s="3"/>
      <c r="FG405" s="3"/>
      <c r="FH405" s="6"/>
      <c r="FI405" s="8"/>
      <c r="FU405" s="9"/>
      <c r="FW405" s="16"/>
      <c r="FX405" s="16"/>
      <c r="FZ405" s="3"/>
      <c r="GA405" s="3"/>
      <c r="GB405" s="6"/>
      <c r="GC405" s="8"/>
      <c r="GO405" s="9"/>
      <c r="GQ405" s="16"/>
      <c r="GR405" s="16"/>
      <c r="GT405" s="3"/>
      <c r="GU405" s="3"/>
      <c r="GV405" s="6"/>
      <c r="GW405" s="8"/>
      <c r="HI405" s="9"/>
      <c r="HK405" s="16"/>
      <c r="HL405" s="16"/>
      <c r="HN405" s="3"/>
      <c r="HO405" s="3"/>
      <c r="HP405" s="6"/>
      <c r="HQ405" s="8"/>
      <c r="IC405" s="9"/>
      <c r="IE405" s="16"/>
      <c r="IF405" s="16"/>
      <c r="IH405" s="3"/>
      <c r="II405" s="3"/>
      <c r="IJ405" s="6"/>
      <c r="IK405" s="8"/>
      <c r="IW405" s="9"/>
      <c r="IY405" s="16"/>
      <c r="IZ405" s="16"/>
      <c r="JB405" s="3"/>
      <c r="JC405" s="3"/>
      <c r="JD405" s="6"/>
      <c r="JE405" s="8"/>
      <c r="JQ405" s="9"/>
      <c r="JS405" s="16"/>
      <c r="JT405" s="16"/>
      <c r="JV405" s="3"/>
      <c r="JW405" s="3"/>
      <c r="JX405" s="6"/>
      <c r="JY405" s="8"/>
      <c r="KK405" s="9"/>
      <c r="KM405" s="16"/>
      <c r="KN405" s="16"/>
      <c r="KP405" s="3"/>
      <c r="KQ405" s="3"/>
      <c r="KR405" s="6"/>
      <c r="KS405" s="8"/>
      <c r="LE405" s="9"/>
      <c r="LG405" s="16"/>
      <c r="LH405" s="16"/>
      <c r="LJ405" s="3"/>
      <c r="LK405" s="3"/>
      <c r="LL405" s="6"/>
      <c r="LM405" s="8"/>
      <c r="LY405" s="9"/>
      <c r="MA405" s="16"/>
      <c r="MB405" s="16"/>
      <c r="MD405" s="3"/>
      <c r="ME405" s="3"/>
      <c r="MF405" s="6"/>
      <c r="MG405" s="8"/>
      <c r="MS405" s="9"/>
      <c r="MU405" s="16"/>
      <c r="MV405" s="16"/>
      <c r="MX405" s="3"/>
      <c r="MY405" s="3"/>
      <c r="MZ405" s="6"/>
      <c r="NA405" s="8"/>
      <c r="NM405" s="9"/>
      <c r="NO405" s="16"/>
      <c r="NP405" s="16"/>
      <c r="NR405" s="3"/>
      <c r="NS405" s="3"/>
      <c r="NT405" s="6"/>
      <c r="NU405" s="8"/>
      <c r="OG405" s="9"/>
      <c r="OI405" s="16"/>
      <c r="OJ405" s="16"/>
      <c r="OL405" s="3"/>
      <c r="OM405" s="3"/>
      <c r="ON405" s="6"/>
      <c r="OO405" s="8"/>
      <c r="PA405" s="9"/>
      <c r="PC405" s="16"/>
      <c r="PD405" s="16"/>
    </row>
    <row r="406" spans="1:420" ht="259.2" x14ac:dyDescent="0.3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9" t="s">
        <v>8315</v>
      </c>
      <c r="R406" t="s">
        <v>8316</v>
      </c>
      <c r="S406" s="16">
        <v>42151.069606481484</v>
      </c>
      <c r="T406" s="16">
        <v>42172.069606481484</v>
      </c>
      <c r="V406" s="3"/>
      <c r="W406" s="3"/>
      <c r="X406" s="6"/>
      <c r="Y406" s="8"/>
      <c r="AK406" s="9"/>
      <c r="AM406" s="16"/>
      <c r="AN406" s="16"/>
      <c r="AP406" s="3"/>
      <c r="AQ406" s="3"/>
      <c r="AR406" s="6"/>
      <c r="AS406" s="8"/>
      <c r="BE406" s="9"/>
      <c r="BG406" s="16"/>
      <c r="BH406" s="16"/>
      <c r="BJ406" s="3"/>
      <c r="BK406" s="3"/>
      <c r="BL406" s="6"/>
      <c r="BM406" s="8"/>
      <c r="BY406" s="9"/>
      <c r="CA406" s="16"/>
      <c r="CB406" s="16"/>
      <c r="CD406" s="3"/>
      <c r="CE406" s="3"/>
      <c r="CF406" s="6"/>
      <c r="CG406" s="8"/>
      <c r="CS406" s="9"/>
      <c r="CU406" s="16"/>
      <c r="CV406" s="16"/>
      <c r="CX406" s="3"/>
      <c r="CY406" s="3"/>
      <c r="CZ406" s="6"/>
      <c r="DA406" s="8"/>
      <c r="DM406" s="9"/>
      <c r="DO406" s="16"/>
      <c r="DP406" s="16"/>
      <c r="DR406" s="3"/>
      <c r="DS406" s="3"/>
      <c r="DT406" s="6"/>
      <c r="DU406" s="8"/>
      <c r="EG406" s="9"/>
      <c r="EI406" s="16"/>
      <c r="EJ406" s="16"/>
      <c r="EL406" s="3"/>
      <c r="EM406" s="3"/>
      <c r="EN406" s="6"/>
      <c r="EO406" s="8"/>
      <c r="FA406" s="9"/>
      <c r="FC406" s="16"/>
      <c r="FD406" s="16"/>
      <c r="FF406" s="3"/>
      <c r="FG406" s="3"/>
      <c r="FH406" s="6"/>
      <c r="FI406" s="8"/>
      <c r="FU406" s="9"/>
      <c r="FW406" s="16"/>
      <c r="FX406" s="16"/>
      <c r="FZ406" s="3"/>
      <c r="GA406" s="3"/>
      <c r="GB406" s="6"/>
      <c r="GC406" s="8"/>
      <c r="GO406" s="9"/>
      <c r="GQ406" s="16"/>
      <c r="GR406" s="16"/>
      <c r="GT406" s="3"/>
      <c r="GU406" s="3"/>
      <c r="GV406" s="6"/>
      <c r="GW406" s="8"/>
      <c r="HI406" s="9"/>
      <c r="HK406" s="16"/>
      <c r="HL406" s="16"/>
      <c r="HN406" s="3"/>
      <c r="HO406" s="3"/>
      <c r="HP406" s="6"/>
      <c r="HQ406" s="8"/>
      <c r="IC406" s="9"/>
      <c r="IE406" s="16"/>
      <c r="IF406" s="16"/>
      <c r="IH406" s="3"/>
      <c r="II406" s="3"/>
      <c r="IJ406" s="6"/>
      <c r="IK406" s="8"/>
      <c r="IW406" s="9"/>
      <c r="IY406" s="16"/>
      <c r="IZ406" s="16"/>
      <c r="JB406" s="3"/>
      <c r="JC406" s="3"/>
      <c r="JD406" s="6"/>
      <c r="JE406" s="8"/>
      <c r="JQ406" s="9"/>
      <c r="JS406" s="16"/>
      <c r="JT406" s="16"/>
      <c r="JV406" s="3"/>
      <c r="JW406" s="3"/>
      <c r="JX406" s="6"/>
      <c r="JY406" s="8"/>
      <c r="KK406" s="9"/>
      <c r="KM406" s="16"/>
      <c r="KN406" s="16"/>
      <c r="KP406" s="3"/>
      <c r="KQ406" s="3"/>
      <c r="KR406" s="6"/>
      <c r="KS406" s="8"/>
      <c r="LE406" s="9"/>
      <c r="LG406" s="16"/>
      <c r="LH406" s="16"/>
      <c r="LJ406" s="3"/>
      <c r="LK406" s="3"/>
      <c r="LL406" s="6"/>
      <c r="LM406" s="8"/>
      <c r="LY406" s="9"/>
      <c r="MA406" s="16"/>
      <c r="MB406" s="16"/>
      <c r="MD406" s="3"/>
      <c r="ME406" s="3"/>
      <c r="MF406" s="6"/>
      <c r="MG406" s="8"/>
      <c r="MS406" s="9"/>
      <c r="MU406" s="16"/>
      <c r="MV406" s="16"/>
      <c r="MX406" s="3"/>
      <c r="MY406" s="3"/>
      <c r="MZ406" s="6"/>
      <c r="NA406" s="8"/>
      <c r="NM406" s="9"/>
      <c r="NO406" s="16"/>
      <c r="NP406" s="16"/>
      <c r="NR406" s="3"/>
      <c r="NS406" s="3"/>
      <c r="NT406" s="6"/>
      <c r="NU406" s="8"/>
      <c r="OG406" s="9"/>
      <c r="OI406" s="16"/>
      <c r="OJ406" s="16"/>
      <c r="OL406" s="3"/>
      <c r="OM406" s="3"/>
      <c r="ON406" s="6"/>
      <c r="OO406" s="8"/>
      <c r="PA406" s="9"/>
      <c r="PC406" s="16"/>
      <c r="PD406" s="16"/>
    </row>
    <row r="407" spans="1:420" ht="244.8" x14ac:dyDescent="0.3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9" t="s">
        <v>8315</v>
      </c>
      <c r="R407" t="s">
        <v>8316</v>
      </c>
      <c r="S407" s="16">
        <v>41944.527627314819</v>
      </c>
      <c r="T407" s="16">
        <v>42004.569293981483</v>
      </c>
      <c r="V407" s="3"/>
      <c r="W407" s="3"/>
      <c r="X407" s="6"/>
      <c r="Y407" s="8"/>
      <c r="AK407" s="9"/>
      <c r="AM407" s="16"/>
      <c r="AN407" s="16"/>
      <c r="AP407" s="3"/>
      <c r="AQ407" s="3"/>
      <c r="AR407" s="6"/>
      <c r="AS407" s="8"/>
      <c r="BE407" s="9"/>
      <c r="BG407" s="16"/>
      <c r="BH407" s="16"/>
      <c r="BJ407" s="3"/>
      <c r="BK407" s="3"/>
      <c r="BL407" s="6"/>
      <c r="BM407" s="8"/>
      <c r="BY407" s="9"/>
      <c r="CA407" s="16"/>
      <c r="CB407" s="16"/>
      <c r="CD407" s="3"/>
      <c r="CE407" s="3"/>
      <c r="CF407" s="6"/>
      <c r="CG407" s="8"/>
      <c r="CS407" s="9"/>
      <c r="CU407" s="16"/>
      <c r="CV407" s="16"/>
      <c r="CX407" s="3"/>
      <c r="CY407" s="3"/>
      <c r="CZ407" s="6"/>
      <c r="DA407" s="8"/>
      <c r="DM407" s="9"/>
      <c r="DO407" s="16"/>
      <c r="DP407" s="16"/>
      <c r="DR407" s="3"/>
      <c r="DS407" s="3"/>
      <c r="DT407" s="6"/>
      <c r="DU407" s="8"/>
      <c r="EG407" s="9"/>
      <c r="EI407" s="16"/>
      <c r="EJ407" s="16"/>
      <c r="EL407" s="3"/>
      <c r="EM407" s="3"/>
      <c r="EN407" s="6"/>
      <c r="EO407" s="8"/>
      <c r="FA407" s="9"/>
      <c r="FC407" s="16"/>
      <c r="FD407" s="16"/>
      <c r="FF407" s="3"/>
      <c r="FG407" s="3"/>
      <c r="FH407" s="6"/>
      <c r="FI407" s="8"/>
      <c r="FU407" s="9"/>
      <c r="FW407" s="16"/>
      <c r="FX407" s="16"/>
      <c r="FZ407" s="3"/>
      <c r="GA407" s="3"/>
      <c r="GB407" s="6"/>
      <c r="GC407" s="8"/>
      <c r="GO407" s="9"/>
      <c r="GQ407" s="16"/>
      <c r="GR407" s="16"/>
      <c r="GT407" s="3"/>
      <c r="GU407" s="3"/>
      <c r="GV407" s="6"/>
      <c r="GW407" s="8"/>
      <c r="HI407" s="9"/>
      <c r="HK407" s="16"/>
      <c r="HL407" s="16"/>
      <c r="HN407" s="3"/>
      <c r="HO407" s="3"/>
      <c r="HP407" s="6"/>
      <c r="HQ407" s="8"/>
      <c r="IC407" s="9"/>
      <c r="IE407" s="16"/>
      <c r="IF407" s="16"/>
      <c r="IH407" s="3"/>
      <c r="II407" s="3"/>
      <c r="IJ407" s="6"/>
      <c r="IK407" s="8"/>
      <c r="IW407" s="9"/>
      <c r="IY407" s="16"/>
      <c r="IZ407" s="16"/>
      <c r="JB407" s="3"/>
      <c r="JC407" s="3"/>
      <c r="JD407" s="6"/>
      <c r="JE407" s="8"/>
      <c r="JQ407" s="9"/>
      <c r="JS407" s="16"/>
      <c r="JT407" s="16"/>
      <c r="JV407" s="3"/>
      <c r="JW407" s="3"/>
      <c r="JX407" s="6"/>
      <c r="JY407" s="8"/>
      <c r="KK407" s="9"/>
      <c r="KM407" s="16"/>
      <c r="KN407" s="16"/>
      <c r="KP407" s="3"/>
      <c r="KQ407" s="3"/>
      <c r="KR407" s="6"/>
      <c r="KS407" s="8"/>
      <c r="LE407" s="9"/>
      <c r="LG407" s="16"/>
      <c r="LH407" s="16"/>
      <c r="LJ407" s="3"/>
      <c r="LK407" s="3"/>
      <c r="LL407" s="6"/>
      <c r="LM407" s="8"/>
      <c r="LY407" s="9"/>
      <c r="MA407" s="16"/>
      <c r="MB407" s="16"/>
      <c r="MD407" s="3"/>
      <c r="ME407" s="3"/>
      <c r="MF407" s="6"/>
      <c r="MG407" s="8"/>
      <c r="MS407" s="9"/>
      <c r="MU407" s="16"/>
      <c r="MV407" s="16"/>
      <c r="MX407" s="3"/>
      <c r="MY407" s="3"/>
      <c r="MZ407" s="6"/>
      <c r="NA407" s="8"/>
      <c r="NM407" s="9"/>
      <c r="NO407" s="16"/>
      <c r="NP407" s="16"/>
      <c r="NR407" s="3"/>
      <c r="NS407" s="3"/>
      <c r="NT407" s="6"/>
      <c r="NU407" s="8"/>
      <c r="OG407" s="9"/>
      <c r="OI407" s="16"/>
      <c r="OJ407" s="16"/>
      <c r="OL407" s="3"/>
      <c r="OM407" s="3"/>
      <c r="ON407" s="6"/>
      <c r="OO407" s="8"/>
      <c r="PA407" s="9"/>
      <c r="PC407" s="16"/>
      <c r="PD407" s="16"/>
    </row>
    <row r="408" spans="1:420" ht="273.60000000000002" x14ac:dyDescent="0.3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9" t="s">
        <v>8315</v>
      </c>
      <c r="R408" t="s">
        <v>8316</v>
      </c>
      <c r="S408" s="16">
        <v>42593.865405092598</v>
      </c>
      <c r="T408" s="16">
        <v>42613.865405092598</v>
      </c>
      <c r="V408" s="3"/>
      <c r="W408" s="3"/>
      <c r="X408" s="6"/>
      <c r="Y408" s="8"/>
      <c r="AK408" s="9"/>
      <c r="AM408" s="16"/>
      <c r="AN408" s="16"/>
      <c r="AP408" s="3"/>
      <c r="AQ408" s="3"/>
      <c r="AR408" s="6"/>
      <c r="AS408" s="8"/>
      <c r="BE408" s="9"/>
      <c r="BG408" s="16"/>
      <c r="BH408" s="16"/>
      <c r="BJ408" s="3"/>
      <c r="BK408" s="3"/>
      <c r="BL408" s="6"/>
      <c r="BM408" s="8"/>
      <c r="BY408" s="9"/>
      <c r="CA408" s="16"/>
      <c r="CB408" s="16"/>
      <c r="CD408" s="3"/>
      <c r="CE408" s="3"/>
      <c r="CF408" s="6"/>
      <c r="CG408" s="8"/>
      <c r="CS408" s="9"/>
      <c r="CU408" s="16"/>
      <c r="CV408" s="16"/>
      <c r="CX408" s="3"/>
      <c r="CY408" s="3"/>
      <c r="CZ408" s="6"/>
      <c r="DA408" s="8"/>
      <c r="DM408" s="9"/>
      <c r="DO408" s="16"/>
      <c r="DP408" s="16"/>
      <c r="DR408" s="3"/>
      <c r="DS408" s="3"/>
      <c r="DT408" s="6"/>
      <c r="DU408" s="8"/>
      <c r="EG408" s="9"/>
      <c r="EI408" s="16"/>
      <c r="EJ408" s="16"/>
      <c r="EL408" s="3"/>
      <c r="EM408" s="3"/>
      <c r="EN408" s="6"/>
      <c r="EO408" s="8"/>
      <c r="FA408" s="9"/>
      <c r="FC408" s="16"/>
      <c r="FD408" s="16"/>
      <c r="FF408" s="3"/>
      <c r="FG408" s="3"/>
      <c r="FH408" s="6"/>
      <c r="FI408" s="8"/>
      <c r="FU408" s="9"/>
      <c r="FW408" s="16"/>
      <c r="FX408" s="16"/>
      <c r="FZ408" s="3"/>
      <c r="GA408" s="3"/>
      <c r="GB408" s="6"/>
      <c r="GC408" s="8"/>
      <c r="GO408" s="9"/>
      <c r="GQ408" s="16"/>
      <c r="GR408" s="16"/>
      <c r="GT408" s="3"/>
      <c r="GU408" s="3"/>
      <c r="GV408" s="6"/>
      <c r="GW408" s="8"/>
      <c r="HI408" s="9"/>
      <c r="HK408" s="16"/>
      <c r="HL408" s="16"/>
      <c r="HN408" s="3"/>
      <c r="HO408" s="3"/>
      <c r="HP408" s="6"/>
      <c r="HQ408" s="8"/>
      <c r="IC408" s="9"/>
      <c r="IE408" s="16"/>
      <c r="IF408" s="16"/>
      <c r="IH408" s="3"/>
      <c r="II408" s="3"/>
      <c r="IJ408" s="6"/>
      <c r="IK408" s="8"/>
      <c r="IW408" s="9"/>
      <c r="IY408" s="16"/>
      <c r="IZ408" s="16"/>
      <c r="JB408" s="3"/>
      <c r="JC408" s="3"/>
      <c r="JD408" s="6"/>
      <c r="JE408" s="8"/>
      <c r="JQ408" s="9"/>
      <c r="JS408" s="16"/>
      <c r="JT408" s="16"/>
      <c r="JV408" s="3"/>
      <c r="JW408" s="3"/>
      <c r="JX408" s="6"/>
      <c r="JY408" s="8"/>
      <c r="KK408" s="9"/>
      <c r="KM408" s="16"/>
      <c r="KN408" s="16"/>
      <c r="KP408" s="3"/>
      <c r="KQ408" s="3"/>
      <c r="KR408" s="6"/>
      <c r="KS408" s="8"/>
      <c r="LE408" s="9"/>
      <c r="LG408" s="16"/>
      <c r="LH408" s="16"/>
      <c r="LJ408" s="3"/>
      <c r="LK408" s="3"/>
      <c r="LL408" s="6"/>
      <c r="LM408" s="8"/>
      <c r="LY408" s="9"/>
      <c r="MA408" s="16"/>
      <c r="MB408" s="16"/>
      <c r="MD408" s="3"/>
      <c r="ME408" s="3"/>
      <c r="MF408" s="6"/>
      <c r="MG408" s="8"/>
      <c r="MS408" s="9"/>
      <c r="MU408" s="16"/>
      <c r="MV408" s="16"/>
      <c r="MX408" s="3"/>
      <c r="MY408" s="3"/>
      <c r="MZ408" s="6"/>
      <c r="NA408" s="8"/>
      <c r="NM408" s="9"/>
      <c r="NO408" s="16"/>
      <c r="NP408" s="16"/>
      <c r="NR408" s="3"/>
      <c r="NS408" s="3"/>
      <c r="NT408" s="6"/>
      <c r="NU408" s="8"/>
      <c r="OG408" s="9"/>
      <c r="OI408" s="16"/>
      <c r="OJ408" s="16"/>
      <c r="OL408" s="3"/>
      <c r="OM408" s="3"/>
      <c r="ON408" s="6"/>
      <c r="OO408" s="8"/>
      <c r="PA408" s="9"/>
      <c r="PC408" s="16"/>
      <c r="PD408" s="16"/>
    </row>
    <row r="409" spans="1:420" ht="216" x14ac:dyDescent="0.3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9" t="s">
        <v>8315</v>
      </c>
      <c r="R409" t="s">
        <v>8316</v>
      </c>
      <c r="S409" s="16">
        <v>42503.740868055553</v>
      </c>
      <c r="T409" s="16">
        <v>42517.740868055553</v>
      </c>
      <c r="V409" s="3"/>
      <c r="W409" s="3"/>
      <c r="X409" s="6"/>
      <c r="Y409" s="8"/>
      <c r="AK409" s="9"/>
      <c r="AM409" s="16"/>
      <c r="AN409" s="16"/>
      <c r="AP409" s="3"/>
      <c r="AQ409" s="3"/>
      <c r="AR409" s="6"/>
      <c r="AS409" s="8"/>
      <c r="BE409" s="9"/>
      <c r="BG409" s="16"/>
      <c r="BH409" s="16"/>
      <c r="BJ409" s="3"/>
      <c r="BK409" s="3"/>
      <c r="BL409" s="6"/>
      <c r="BM409" s="8"/>
      <c r="BY409" s="9"/>
      <c r="CA409" s="16"/>
      <c r="CB409" s="16"/>
      <c r="CD409" s="3"/>
      <c r="CE409" s="3"/>
      <c r="CF409" s="6"/>
      <c r="CG409" s="8"/>
      <c r="CS409" s="9"/>
      <c r="CU409" s="16"/>
      <c r="CV409" s="16"/>
      <c r="CX409" s="3"/>
      <c r="CY409" s="3"/>
      <c r="CZ409" s="6"/>
      <c r="DA409" s="8"/>
      <c r="DM409" s="9"/>
      <c r="DO409" s="16"/>
      <c r="DP409" s="16"/>
      <c r="DR409" s="3"/>
      <c r="DS409" s="3"/>
      <c r="DT409" s="6"/>
      <c r="DU409" s="8"/>
      <c r="EG409" s="9"/>
      <c r="EI409" s="16"/>
      <c r="EJ409" s="16"/>
      <c r="EL409" s="3"/>
      <c r="EM409" s="3"/>
      <c r="EN409" s="6"/>
      <c r="EO409" s="8"/>
      <c r="FA409" s="9"/>
      <c r="FC409" s="16"/>
      <c r="FD409" s="16"/>
      <c r="FF409" s="3"/>
      <c r="FG409" s="3"/>
      <c r="FH409" s="6"/>
      <c r="FI409" s="8"/>
      <c r="FU409" s="9"/>
      <c r="FW409" s="16"/>
      <c r="FX409" s="16"/>
      <c r="FZ409" s="3"/>
      <c r="GA409" s="3"/>
      <c r="GB409" s="6"/>
      <c r="GC409" s="8"/>
      <c r="GO409" s="9"/>
      <c r="GQ409" s="16"/>
      <c r="GR409" s="16"/>
      <c r="GT409" s="3"/>
      <c r="GU409" s="3"/>
      <c r="GV409" s="6"/>
      <c r="GW409" s="8"/>
      <c r="HI409" s="9"/>
      <c r="HK409" s="16"/>
      <c r="HL409" s="16"/>
      <c r="HN409" s="3"/>
      <c r="HO409" s="3"/>
      <c r="HP409" s="6"/>
      <c r="HQ409" s="8"/>
      <c r="IC409" s="9"/>
      <c r="IE409" s="16"/>
      <c r="IF409" s="16"/>
      <c r="IH409" s="3"/>
      <c r="II409" s="3"/>
      <c r="IJ409" s="6"/>
      <c r="IK409" s="8"/>
      <c r="IW409" s="9"/>
      <c r="IY409" s="16"/>
      <c r="IZ409" s="16"/>
      <c r="JB409" s="3"/>
      <c r="JC409" s="3"/>
      <c r="JD409" s="6"/>
      <c r="JE409" s="8"/>
      <c r="JQ409" s="9"/>
      <c r="JS409" s="16"/>
      <c r="JT409" s="16"/>
      <c r="JV409" s="3"/>
      <c r="JW409" s="3"/>
      <c r="JX409" s="6"/>
      <c r="JY409" s="8"/>
      <c r="KK409" s="9"/>
      <c r="KM409" s="16"/>
      <c r="KN409" s="16"/>
      <c r="KP409" s="3"/>
      <c r="KQ409" s="3"/>
      <c r="KR409" s="6"/>
      <c r="KS409" s="8"/>
      <c r="LE409" s="9"/>
      <c r="LG409" s="16"/>
      <c r="LH409" s="16"/>
      <c r="LJ409" s="3"/>
      <c r="LK409" s="3"/>
      <c r="LL409" s="6"/>
      <c r="LM409" s="8"/>
      <c r="LY409" s="9"/>
      <c r="MA409" s="16"/>
      <c r="MB409" s="16"/>
      <c r="MD409" s="3"/>
      <c r="ME409" s="3"/>
      <c r="MF409" s="6"/>
      <c r="MG409" s="8"/>
      <c r="MS409" s="9"/>
      <c r="MU409" s="16"/>
      <c r="MV409" s="16"/>
      <c r="MX409" s="3"/>
      <c r="MY409" s="3"/>
      <c r="MZ409" s="6"/>
      <c r="NA409" s="8"/>
      <c r="NM409" s="9"/>
      <c r="NO409" s="16"/>
      <c r="NP409" s="16"/>
      <c r="NR409" s="3"/>
      <c r="NS409" s="3"/>
      <c r="NT409" s="6"/>
      <c r="NU409" s="8"/>
      <c r="OG409" s="9"/>
      <c r="OI409" s="16"/>
      <c r="OJ409" s="16"/>
      <c r="OL409" s="3"/>
      <c r="OM409" s="3"/>
      <c r="ON409" s="6"/>
      <c r="OO409" s="8"/>
      <c r="PA409" s="9"/>
      <c r="PC409" s="16"/>
      <c r="PD409" s="16"/>
    </row>
    <row r="410" spans="1:420" ht="259.2" x14ac:dyDescent="0.3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9" t="s">
        <v>8315</v>
      </c>
      <c r="R410" t="s">
        <v>8316</v>
      </c>
      <c r="S410" s="16">
        <v>41927.848900462966</v>
      </c>
      <c r="T410" s="16">
        <v>41948.890567129631</v>
      </c>
      <c r="V410" s="3"/>
      <c r="W410" s="3"/>
      <c r="X410" s="6"/>
      <c r="Y410" s="8"/>
      <c r="AK410" s="9"/>
      <c r="AM410" s="16"/>
      <c r="AN410" s="16"/>
      <c r="AP410" s="3"/>
      <c r="AQ410" s="3"/>
      <c r="AR410" s="6"/>
      <c r="AS410" s="8"/>
      <c r="BE410" s="9"/>
      <c r="BG410" s="16"/>
      <c r="BH410" s="16"/>
      <c r="BJ410" s="3"/>
      <c r="BK410" s="3"/>
      <c r="BL410" s="6"/>
      <c r="BM410" s="8"/>
      <c r="BY410" s="9"/>
      <c r="CA410" s="16"/>
      <c r="CB410" s="16"/>
      <c r="CD410" s="3"/>
      <c r="CE410" s="3"/>
      <c r="CF410" s="6"/>
      <c r="CG410" s="8"/>
      <c r="CS410" s="9"/>
      <c r="CU410" s="16"/>
      <c r="CV410" s="16"/>
      <c r="CX410" s="3"/>
      <c r="CY410" s="3"/>
      <c r="CZ410" s="6"/>
      <c r="DA410" s="8"/>
      <c r="DM410" s="9"/>
      <c r="DO410" s="16"/>
      <c r="DP410" s="16"/>
      <c r="DR410" s="3"/>
      <c r="DS410" s="3"/>
      <c r="DT410" s="6"/>
      <c r="DU410" s="8"/>
      <c r="EG410" s="9"/>
      <c r="EI410" s="16"/>
      <c r="EJ410" s="16"/>
      <c r="EL410" s="3"/>
      <c r="EM410" s="3"/>
      <c r="EN410" s="6"/>
      <c r="EO410" s="8"/>
      <c r="FA410" s="9"/>
      <c r="FC410" s="16"/>
      <c r="FD410" s="16"/>
      <c r="FF410" s="3"/>
      <c r="FG410" s="3"/>
      <c r="FH410" s="6"/>
      <c r="FI410" s="8"/>
      <c r="FU410" s="9"/>
      <c r="FW410" s="16"/>
      <c r="FX410" s="16"/>
      <c r="FZ410" s="3"/>
      <c r="GA410" s="3"/>
      <c r="GB410" s="6"/>
      <c r="GC410" s="8"/>
      <c r="GO410" s="9"/>
      <c r="GQ410" s="16"/>
      <c r="GR410" s="16"/>
      <c r="GT410" s="3"/>
      <c r="GU410" s="3"/>
      <c r="GV410" s="6"/>
      <c r="GW410" s="8"/>
      <c r="HI410" s="9"/>
      <c r="HK410" s="16"/>
      <c r="HL410" s="16"/>
      <c r="HN410" s="3"/>
      <c r="HO410" s="3"/>
      <c r="HP410" s="6"/>
      <c r="HQ410" s="8"/>
      <c r="IC410" s="9"/>
      <c r="IE410" s="16"/>
      <c r="IF410" s="16"/>
      <c r="IH410" s="3"/>
      <c r="II410" s="3"/>
      <c r="IJ410" s="6"/>
      <c r="IK410" s="8"/>
      <c r="IW410" s="9"/>
      <c r="IY410" s="16"/>
      <c r="IZ410" s="16"/>
      <c r="JB410" s="3"/>
      <c r="JC410" s="3"/>
      <c r="JD410" s="6"/>
      <c r="JE410" s="8"/>
      <c r="JQ410" s="9"/>
      <c r="JS410" s="16"/>
      <c r="JT410" s="16"/>
      <c r="JV410" s="3"/>
      <c r="JW410" s="3"/>
      <c r="JX410" s="6"/>
      <c r="JY410" s="8"/>
      <c r="KK410" s="9"/>
      <c r="KM410" s="16"/>
      <c r="KN410" s="16"/>
      <c r="KP410" s="3"/>
      <c r="KQ410" s="3"/>
      <c r="KR410" s="6"/>
      <c r="KS410" s="8"/>
      <c r="LE410" s="9"/>
      <c r="LG410" s="16"/>
      <c r="LH410" s="16"/>
      <c r="LJ410" s="3"/>
      <c r="LK410" s="3"/>
      <c r="LL410" s="6"/>
      <c r="LM410" s="8"/>
      <c r="LY410" s="9"/>
      <c r="MA410" s="16"/>
      <c r="MB410" s="16"/>
      <c r="MD410" s="3"/>
      <c r="ME410" s="3"/>
      <c r="MF410" s="6"/>
      <c r="MG410" s="8"/>
      <c r="MS410" s="9"/>
      <c r="MU410" s="16"/>
      <c r="MV410" s="16"/>
      <c r="MX410" s="3"/>
      <c r="MY410" s="3"/>
      <c r="MZ410" s="6"/>
      <c r="NA410" s="8"/>
      <c r="NM410" s="9"/>
      <c r="NO410" s="16"/>
      <c r="NP410" s="16"/>
      <c r="NR410" s="3"/>
      <c r="NS410" s="3"/>
      <c r="NT410" s="6"/>
      <c r="NU410" s="8"/>
      <c r="OG410" s="9"/>
      <c r="OI410" s="16"/>
      <c r="OJ410" s="16"/>
      <c r="OL410" s="3"/>
      <c r="OM410" s="3"/>
      <c r="ON410" s="6"/>
      <c r="OO410" s="8"/>
      <c r="PA410" s="9"/>
      <c r="PC410" s="16"/>
      <c r="PD410" s="16"/>
    </row>
    <row r="411" spans="1:420" ht="273.60000000000002" x14ac:dyDescent="0.3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9" t="s">
        <v>8315</v>
      </c>
      <c r="R411" t="s">
        <v>8316</v>
      </c>
      <c r="S411" s="16">
        <v>42375.114988425921</v>
      </c>
      <c r="T411" s="16">
        <v>42420.114988425921</v>
      </c>
      <c r="V411" s="3"/>
      <c r="W411" s="3"/>
      <c r="X411" s="6"/>
      <c r="Y411" s="8"/>
      <c r="AK411" s="9"/>
      <c r="AM411" s="16"/>
      <c r="AN411" s="16"/>
      <c r="AP411" s="3"/>
      <c r="AQ411" s="3"/>
      <c r="AR411" s="6"/>
      <c r="AS411" s="8"/>
      <c r="BE411" s="9"/>
      <c r="BG411" s="16"/>
      <c r="BH411" s="16"/>
      <c r="BJ411" s="3"/>
      <c r="BK411" s="3"/>
      <c r="BL411" s="6"/>
      <c r="BM411" s="8"/>
      <c r="BY411" s="9"/>
      <c r="CA411" s="16"/>
      <c r="CB411" s="16"/>
      <c r="CD411" s="3"/>
      <c r="CE411" s="3"/>
      <c r="CF411" s="6"/>
      <c r="CG411" s="8"/>
      <c r="CS411" s="9"/>
      <c r="CU411" s="16"/>
      <c r="CV411" s="16"/>
      <c r="CX411" s="3"/>
      <c r="CY411" s="3"/>
      <c r="CZ411" s="6"/>
      <c r="DA411" s="8"/>
      <c r="DM411" s="9"/>
      <c r="DO411" s="16"/>
      <c r="DP411" s="16"/>
      <c r="DR411" s="3"/>
      <c r="DS411" s="3"/>
      <c r="DT411" s="6"/>
      <c r="DU411" s="8"/>
      <c r="EG411" s="9"/>
      <c r="EI411" s="16"/>
      <c r="EJ411" s="16"/>
      <c r="EL411" s="3"/>
      <c r="EM411" s="3"/>
      <c r="EN411" s="6"/>
      <c r="EO411" s="8"/>
      <c r="FA411" s="9"/>
      <c r="FC411" s="16"/>
      <c r="FD411" s="16"/>
      <c r="FF411" s="3"/>
      <c r="FG411" s="3"/>
      <c r="FH411" s="6"/>
      <c r="FI411" s="8"/>
      <c r="FU411" s="9"/>
      <c r="FW411" s="16"/>
      <c r="FX411" s="16"/>
      <c r="FZ411" s="3"/>
      <c r="GA411" s="3"/>
      <c r="GB411" s="6"/>
      <c r="GC411" s="8"/>
      <c r="GO411" s="9"/>
      <c r="GQ411" s="16"/>
      <c r="GR411" s="16"/>
      <c r="GT411" s="3"/>
      <c r="GU411" s="3"/>
      <c r="GV411" s="6"/>
      <c r="GW411" s="8"/>
      <c r="HI411" s="9"/>
      <c r="HK411" s="16"/>
      <c r="HL411" s="16"/>
      <c r="HN411" s="3"/>
      <c r="HO411" s="3"/>
      <c r="HP411" s="6"/>
      <c r="HQ411" s="8"/>
      <c r="IC411" s="9"/>
      <c r="IE411" s="16"/>
      <c r="IF411" s="16"/>
      <c r="IH411" s="3"/>
      <c r="II411" s="3"/>
      <c r="IJ411" s="6"/>
      <c r="IK411" s="8"/>
      <c r="IW411" s="9"/>
      <c r="IY411" s="16"/>
      <c r="IZ411" s="16"/>
      <c r="JB411" s="3"/>
      <c r="JC411" s="3"/>
      <c r="JD411" s="6"/>
      <c r="JE411" s="8"/>
      <c r="JQ411" s="9"/>
      <c r="JS411" s="16"/>
      <c r="JT411" s="16"/>
      <c r="JV411" s="3"/>
      <c r="JW411" s="3"/>
      <c r="JX411" s="6"/>
      <c r="JY411" s="8"/>
      <c r="KK411" s="9"/>
      <c r="KM411" s="16"/>
      <c r="KN411" s="16"/>
      <c r="KP411" s="3"/>
      <c r="KQ411" s="3"/>
      <c r="KR411" s="6"/>
      <c r="KS411" s="8"/>
      <c r="LE411" s="9"/>
      <c r="LG411" s="16"/>
      <c r="LH411" s="16"/>
      <c r="LJ411" s="3"/>
      <c r="LK411" s="3"/>
      <c r="LL411" s="6"/>
      <c r="LM411" s="8"/>
      <c r="LY411" s="9"/>
      <c r="MA411" s="16"/>
      <c r="MB411" s="16"/>
      <c r="MD411" s="3"/>
      <c r="ME411" s="3"/>
      <c r="MF411" s="6"/>
      <c r="MG411" s="8"/>
      <c r="MS411" s="9"/>
      <c r="MU411" s="16"/>
      <c r="MV411" s="16"/>
      <c r="MX411" s="3"/>
      <c r="MY411" s="3"/>
      <c r="MZ411" s="6"/>
      <c r="NA411" s="8"/>
      <c r="NM411" s="9"/>
      <c r="NO411" s="16"/>
      <c r="NP411" s="16"/>
      <c r="NR411" s="3"/>
      <c r="NS411" s="3"/>
      <c r="NT411" s="6"/>
      <c r="NU411" s="8"/>
      <c r="OG411" s="9"/>
      <c r="OI411" s="16"/>
      <c r="OJ411" s="16"/>
      <c r="OL411" s="3"/>
      <c r="OM411" s="3"/>
      <c r="ON411" s="6"/>
      <c r="OO411" s="8"/>
      <c r="PA411" s="9"/>
      <c r="PC411" s="16"/>
      <c r="PD411" s="16"/>
    </row>
    <row r="412" spans="1:420" ht="187.2" x14ac:dyDescent="0.3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9" t="s">
        <v>8315</v>
      </c>
      <c r="R412" t="s">
        <v>8316</v>
      </c>
      <c r="S412" s="16">
        <v>42553.926527777774</v>
      </c>
      <c r="T412" s="16">
        <v>42585.172916666663</v>
      </c>
      <c r="V412" s="3"/>
      <c r="W412" s="3"/>
      <c r="X412" s="6"/>
      <c r="Y412" s="8"/>
      <c r="AK412" s="9"/>
      <c r="AM412" s="16"/>
      <c r="AN412" s="16"/>
      <c r="AP412" s="3"/>
      <c r="AQ412" s="3"/>
      <c r="AR412" s="6"/>
      <c r="AS412" s="8"/>
      <c r="BE412" s="9"/>
      <c r="BG412" s="16"/>
      <c r="BH412" s="16"/>
      <c r="BJ412" s="3"/>
      <c r="BK412" s="3"/>
      <c r="BL412" s="6"/>
      <c r="BM412" s="8"/>
      <c r="BY412" s="9"/>
      <c r="CA412" s="16"/>
      <c r="CB412" s="16"/>
      <c r="CD412" s="3"/>
      <c r="CE412" s="3"/>
      <c r="CF412" s="6"/>
      <c r="CG412" s="8"/>
      <c r="CS412" s="9"/>
      <c r="CU412" s="16"/>
      <c r="CV412" s="16"/>
      <c r="CX412" s="3"/>
      <c r="CY412" s="3"/>
      <c r="CZ412" s="6"/>
      <c r="DA412" s="8"/>
      <c r="DM412" s="9"/>
      <c r="DO412" s="16"/>
      <c r="DP412" s="16"/>
      <c r="DR412" s="3"/>
      <c r="DS412" s="3"/>
      <c r="DT412" s="6"/>
      <c r="DU412" s="8"/>
      <c r="EG412" s="9"/>
      <c r="EI412" s="16"/>
      <c r="EJ412" s="16"/>
      <c r="EL412" s="3"/>
      <c r="EM412" s="3"/>
      <c r="EN412" s="6"/>
      <c r="EO412" s="8"/>
      <c r="FA412" s="9"/>
      <c r="FC412" s="16"/>
      <c r="FD412" s="16"/>
      <c r="FF412" s="3"/>
      <c r="FG412" s="3"/>
      <c r="FH412" s="6"/>
      <c r="FI412" s="8"/>
      <c r="FU412" s="9"/>
      <c r="FW412" s="16"/>
      <c r="FX412" s="16"/>
      <c r="FZ412" s="3"/>
      <c r="GA412" s="3"/>
      <c r="GB412" s="6"/>
      <c r="GC412" s="8"/>
      <c r="GO412" s="9"/>
      <c r="GQ412" s="16"/>
      <c r="GR412" s="16"/>
      <c r="GT412" s="3"/>
      <c r="GU412" s="3"/>
      <c r="GV412" s="6"/>
      <c r="GW412" s="8"/>
      <c r="HI412" s="9"/>
      <c r="HK412" s="16"/>
      <c r="HL412" s="16"/>
      <c r="HN412" s="3"/>
      <c r="HO412" s="3"/>
      <c r="HP412" s="6"/>
      <c r="HQ412" s="8"/>
      <c r="IC412" s="9"/>
      <c r="IE412" s="16"/>
      <c r="IF412" s="16"/>
      <c r="IH412" s="3"/>
      <c r="II412" s="3"/>
      <c r="IJ412" s="6"/>
      <c r="IK412" s="8"/>
      <c r="IW412" s="9"/>
      <c r="IY412" s="16"/>
      <c r="IZ412" s="16"/>
      <c r="JB412" s="3"/>
      <c r="JC412" s="3"/>
      <c r="JD412" s="6"/>
      <c r="JE412" s="8"/>
      <c r="JQ412" s="9"/>
      <c r="JS412" s="16"/>
      <c r="JT412" s="16"/>
      <c r="JV412" s="3"/>
      <c r="JW412" s="3"/>
      <c r="JX412" s="6"/>
      <c r="JY412" s="8"/>
      <c r="KK412" s="9"/>
      <c r="KM412" s="16"/>
      <c r="KN412" s="16"/>
      <c r="KP412" s="3"/>
      <c r="KQ412" s="3"/>
      <c r="KR412" s="6"/>
      <c r="KS412" s="8"/>
      <c r="LE412" s="9"/>
      <c r="LG412" s="16"/>
      <c r="LH412" s="16"/>
      <c r="LJ412" s="3"/>
      <c r="LK412" s="3"/>
      <c r="LL412" s="6"/>
      <c r="LM412" s="8"/>
      <c r="LY412" s="9"/>
      <c r="MA412" s="16"/>
      <c r="MB412" s="16"/>
      <c r="MD412" s="3"/>
      <c r="ME412" s="3"/>
      <c r="MF412" s="6"/>
      <c r="MG412" s="8"/>
      <c r="MS412" s="9"/>
      <c r="MU412" s="16"/>
      <c r="MV412" s="16"/>
      <c r="MX412" s="3"/>
      <c r="MY412" s="3"/>
      <c r="MZ412" s="6"/>
      <c r="NA412" s="8"/>
      <c r="NM412" s="9"/>
      <c r="NO412" s="16"/>
      <c r="NP412" s="16"/>
      <c r="NR412" s="3"/>
      <c r="NS412" s="3"/>
      <c r="NT412" s="6"/>
      <c r="NU412" s="8"/>
      <c r="OG412" s="9"/>
      <c r="OI412" s="16"/>
      <c r="OJ412" s="16"/>
      <c r="OL412" s="3"/>
      <c r="OM412" s="3"/>
      <c r="ON412" s="6"/>
      <c r="OO412" s="8"/>
      <c r="PA412" s="9"/>
      <c r="PC412" s="16"/>
      <c r="PD412" s="16"/>
    </row>
    <row r="413" spans="1:420" ht="288" x14ac:dyDescent="0.3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9" t="s">
        <v>8315</v>
      </c>
      <c r="R413" t="s">
        <v>8316</v>
      </c>
      <c r="S413" s="16">
        <v>42155.142638888887</v>
      </c>
      <c r="T413" s="16">
        <v>42215.142638888887</v>
      </c>
      <c r="V413" s="3"/>
      <c r="W413" s="3"/>
      <c r="X413" s="6"/>
      <c r="Y413" s="8"/>
      <c r="AK413" s="9"/>
      <c r="AM413" s="16"/>
      <c r="AN413" s="16"/>
      <c r="AP413" s="3"/>
      <c r="AQ413" s="3"/>
      <c r="AR413" s="6"/>
      <c r="AS413" s="8"/>
      <c r="BE413" s="9"/>
      <c r="BG413" s="16"/>
      <c r="BH413" s="16"/>
      <c r="BJ413" s="3"/>
      <c r="BK413" s="3"/>
      <c r="BL413" s="6"/>
      <c r="BM413" s="8"/>
      <c r="BY413" s="9"/>
      <c r="CA413" s="16"/>
      <c r="CB413" s="16"/>
      <c r="CD413" s="3"/>
      <c r="CE413" s="3"/>
      <c r="CF413" s="6"/>
      <c r="CG413" s="8"/>
      <c r="CS413" s="9"/>
      <c r="CU413" s="16"/>
      <c r="CV413" s="16"/>
      <c r="CX413" s="3"/>
      <c r="CY413" s="3"/>
      <c r="CZ413" s="6"/>
      <c r="DA413" s="8"/>
      <c r="DM413" s="9"/>
      <c r="DO413" s="16"/>
      <c r="DP413" s="16"/>
      <c r="DR413" s="3"/>
      <c r="DS413" s="3"/>
      <c r="DT413" s="6"/>
      <c r="DU413" s="8"/>
      <c r="EG413" s="9"/>
      <c r="EI413" s="16"/>
      <c r="EJ413" s="16"/>
      <c r="EL413" s="3"/>
      <c r="EM413" s="3"/>
      <c r="EN413" s="6"/>
      <c r="EO413" s="8"/>
      <c r="FA413" s="9"/>
      <c r="FC413" s="16"/>
      <c r="FD413" s="16"/>
      <c r="FF413" s="3"/>
      <c r="FG413" s="3"/>
      <c r="FH413" s="6"/>
      <c r="FI413" s="8"/>
      <c r="FU413" s="9"/>
      <c r="FW413" s="16"/>
      <c r="FX413" s="16"/>
      <c r="FZ413" s="3"/>
      <c r="GA413" s="3"/>
      <c r="GB413" s="6"/>
      <c r="GC413" s="8"/>
      <c r="GO413" s="9"/>
      <c r="GQ413" s="16"/>
      <c r="GR413" s="16"/>
      <c r="GT413" s="3"/>
      <c r="GU413" s="3"/>
      <c r="GV413" s="6"/>
      <c r="GW413" s="8"/>
      <c r="HI413" s="9"/>
      <c r="HK413" s="16"/>
      <c r="HL413" s="16"/>
      <c r="HN413" s="3"/>
      <c r="HO413" s="3"/>
      <c r="HP413" s="6"/>
      <c r="HQ413" s="8"/>
      <c r="IC413" s="9"/>
      <c r="IE413" s="16"/>
      <c r="IF413" s="16"/>
      <c r="IH413" s="3"/>
      <c r="II413" s="3"/>
      <c r="IJ413" s="6"/>
      <c r="IK413" s="8"/>
      <c r="IW413" s="9"/>
      <c r="IY413" s="16"/>
      <c r="IZ413" s="16"/>
      <c r="JB413" s="3"/>
      <c r="JC413" s="3"/>
      <c r="JD413" s="6"/>
      <c r="JE413" s="8"/>
      <c r="JQ413" s="9"/>
      <c r="JS413" s="16"/>
      <c r="JT413" s="16"/>
      <c r="JV413" s="3"/>
      <c r="JW413" s="3"/>
      <c r="JX413" s="6"/>
      <c r="JY413" s="8"/>
      <c r="KK413" s="9"/>
      <c r="KM413" s="16"/>
      <c r="KN413" s="16"/>
      <c r="KP413" s="3"/>
      <c r="KQ413" s="3"/>
      <c r="KR413" s="6"/>
      <c r="KS413" s="8"/>
      <c r="LE413" s="9"/>
      <c r="LG413" s="16"/>
      <c r="LH413" s="16"/>
      <c r="LJ413" s="3"/>
      <c r="LK413" s="3"/>
      <c r="LL413" s="6"/>
      <c r="LM413" s="8"/>
      <c r="LY413" s="9"/>
      <c r="MA413" s="16"/>
      <c r="MB413" s="16"/>
      <c r="MD413" s="3"/>
      <c r="ME413" s="3"/>
      <c r="MF413" s="6"/>
      <c r="MG413" s="8"/>
      <c r="MS413" s="9"/>
      <c r="MU413" s="16"/>
      <c r="MV413" s="16"/>
      <c r="MX413" s="3"/>
      <c r="MY413" s="3"/>
      <c r="MZ413" s="6"/>
      <c r="NA413" s="8"/>
      <c r="NM413" s="9"/>
      <c r="NO413" s="16"/>
      <c r="NP413" s="16"/>
      <c r="NR413" s="3"/>
      <c r="NS413" s="3"/>
      <c r="NT413" s="6"/>
      <c r="NU413" s="8"/>
      <c r="OG413" s="9"/>
      <c r="OI413" s="16"/>
      <c r="OJ413" s="16"/>
      <c r="OL413" s="3"/>
      <c r="OM413" s="3"/>
      <c r="ON413" s="6"/>
      <c r="OO413" s="8"/>
      <c r="PA413" s="9"/>
      <c r="PC413" s="16"/>
      <c r="PD413" s="16"/>
    </row>
  </sheetData>
  <conditionalFormatting sqref="OP1:OP413 NV1:NV413 NB1:NB413 MH1:MH413 LN1:LN413 KT1:KT413 JZ1:JZ413 JF1:JF413 IL1:IL413 HR1:HR413 GX1:GX413 GD1:GD413 FJ1:FJ413 EP1:EP413 DV1:DV413 DB1:DB413 CH1:CH413 BN1:BN413 AT1:AT413 Z1:Z413">
    <cfRule type="cellIs" dxfId="11" priority="7" operator="equal">
      <formula>"canceled"</formula>
    </cfRule>
    <cfRule type="cellIs" dxfId="10" priority="8" operator="equal">
      <formula>"failed"</formula>
    </cfRule>
    <cfRule type="cellIs" dxfId="9" priority="9" operator="equal">
      <formula>"successful"</formula>
    </cfRule>
    <cfRule type="cellIs" dxfId="8" priority="10" operator="equal">
      <formula>"live"</formula>
    </cfRule>
  </conditionalFormatting>
  <conditionalFormatting sqref="OY2:OY413 OY1:OZ1 OE2:OE413 OE1:OF1 NK2:NK413 NK1:NL1 MQ2:MQ413 MQ1:MR1 LW2:LW413 LW1:LX1 LC2:LC413 LC1:LD1 KI2:KI413 KI1:KJ1 JO2:JO413 JO1:JP1 IU2:IU413 IU1:IV1 IA2:IA413 IA1:IB1 HG2:HG413 HG1:HH1 GM2:GM413 GM1:GN1 FS2:FS413 FS1:FT1 EY2:EY413 EY1:EZ1 EE2:EE413 EE1:EF1 DK2:DK413 DK1:DL1 CQ2:CQ413 CQ1:CR1 BW2:BW413 BW1:BX1 BC2:BC413 BC1:BD1 AI2:AI413 AI1:AJ1">
    <cfRule type="colorScale" priority="6">
      <colorScale>
        <cfvo type="min"/>
        <cfvo type="percent" val="90"/>
        <color rgb="FFFF0000"/>
        <color theme="8" tint="-0.249977111117893"/>
      </colorScale>
    </cfRule>
  </conditionalFormatting>
  <conditionalFormatting sqref="F1:F413">
    <cfRule type="cellIs" dxfId="7" priority="2" operator="equal">
      <formula>"canceled"</formula>
    </cfRule>
    <cfRule type="cellIs" dxfId="6" priority="3" operator="equal">
      <formula>"failed"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2:O413 O1:P1">
    <cfRule type="colorScale" priority="1">
      <colorScale>
        <cfvo type="min"/>
        <cfvo type="percent" val="90"/>
        <color rgb="FFFF0000"/>
        <color theme="8" tint="-0.249977111117893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4D4EE2-763D-48C9-9375-E3A64A6456B8}">
  <sheetPr codeName="Sheet8"/>
  <dimension ref="A1:S6"/>
  <sheetViews>
    <sheetView workbookViewId="0">
      <selection activeCell="B9" sqref="B9"/>
    </sheetView>
  </sheetViews>
  <sheetFormatPr defaultRowHeight="14.4" x14ac:dyDescent="0.3"/>
  <cols>
    <col min="1" max="1" width="29.33203125" customWidth="1"/>
    <col min="2" max="2" width="117.21875" bestFit="1" customWidth="1"/>
    <col min="3" max="3" width="5.88671875" bestFit="1" customWidth="1"/>
    <col min="5" max="5" width="12.44140625" bestFit="1" customWidth="1"/>
    <col min="6" max="6" width="13.44140625" bestFit="1" customWidth="1"/>
    <col min="8" max="8" width="8.21875" bestFit="1" customWidth="1"/>
    <col min="9" max="9" width="11.44140625" bestFit="1" customWidth="1"/>
    <col min="10" max="10" width="9.21875" bestFit="1" customWidth="1"/>
    <col min="11" max="11" width="13.44140625" bestFit="1" customWidth="1"/>
    <col min="13" max="13" width="23.5546875" bestFit="1" customWidth="1"/>
    <col min="14" max="14" width="17.44140625" bestFit="1" customWidth="1"/>
    <col min="15" max="15" width="12.44140625" bestFit="1" customWidth="1"/>
    <col min="16" max="16" width="15.109375" bestFit="1" customWidth="1"/>
    <col min="17" max="17" width="11.5546875" bestFit="1" customWidth="1"/>
    <col min="18" max="18" width="22.109375" bestFit="1" customWidth="1"/>
  </cols>
  <sheetData>
    <row r="1" spans="1:19" x14ac:dyDescent="0.3">
      <c r="A1" s="2" t="s">
        <v>1</v>
      </c>
      <c r="B1" s="2" t="s">
        <v>4110</v>
      </c>
      <c r="C1" s="5" t="s">
        <v>8216</v>
      </c>
      <c r="D1" s="7" t="s">
        <v>8217</v>
      </c>
      <c r="E1" s="1" t="s">
        <v>8307</v>
      </c>
      <c r="F1" s="1" t="s">
        <v>8261</v>
      </c>
      <c r="G1" s="1" t="s">
        <v>8244</v>
      </c>
      <c r="H1" s="1" t="s">
        <v>8258</v>
      </c>
      <c r="I1" s="1" t="s">
        <v>8259</v>
      </c>
      <c r="J1" s="1" t="s">
        <v>8260</v>
      </c>
      <c r="L1" s="1" t="s">
        <v>8262</v>
      </c>
      <c r="M1" s="1" t="s">
        <v>8305</v>
      </c>
      <c r="N1" s="1" t="s">
        <v>8306</v>
      </c>
      <c r="O1" s="1" t="s">
        <v>8307</v>
      </c>
      <c r="P1" s="13" t="s">
        <v>8358</v>
      </c>
      <c r="Q1" s="14" t="s">
        <v>8359</v>
      </c>
      <c r="R1" s="15" t="s">
        <v>8365</v>
      </c>
      <c r="S1" s="16" t="s">
        <v>8366</v>
      </c>
    </row>
    <row r="2" spans="1:19" x14ac:dyDescent="0.3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E2">
        <f>VLOOKUP(A2, KickStarter!B:Q, 14, FALSE)</f>
        <v>101</v>
      </c>
      <c r="F2" t="e">
        <f>VLOOKUP(E2, KickStarter!F:G, 2, FALSE)</f>
        <v>#N/A</v>
      </c>
    </row>
    <row r="3" spans="1:19" x14ac:dyDescent="0.3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E3">
        <f>VLOOKUP(A3, KickStarter!B:Q, 14, FALSE)</f>
        <v>101</v>
      </c>
      <c r="F3" t="e">
        <f>VLOOKUP(E3, KickStarter!F:G, 2, FALSE)</f>
        <v>#N/A</v>
      </c>
    </row>
    <row r="4" spans="1:19" x14ac:dyDescent="0.3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E4">
        <f>VLOOKUP(A4, KickStarter!B:Q, 14, FALSE)</f>
        <v>172</v>
      </c>
      <c r="F4" t="e">
        <f>VLOOKUP(E4, KickStarter!F:G, 2, FALSE)</f>
        <v>#N/A</v>
      </c>
    </row>
    <row r="5" spans="1:19" x14ac:dyDescent="0.3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E5">
        <f>VLOOKUP(A5, KickStarter!B:Q, 14, FALSE)</f>
        <v>117</v>
      </c>
      <c r="F5" t="e">
        <f>VLOOKUP(E5, KickStarter!F:G, 2, FALSE)</f>
        <v>#N/A</v>
      </c>
    </row>
    <row r="6" spans="1:19" x14ac:dyDescent="0.3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E6">
        <f>VLOOKUP(A6, KickStarter!B:Q, 14, FALSE)</f>
        <v>103</v>
      </c>
      <c r="F6" t="e">
        <f>VLOOKUP(E6, KickStarter!F:G, 2, FALSE)</f>
        <v>#N/A</v>
      </c>
    </row>
  </sheetData>
  <conditionalFormatting sqref="N1:O1">
    <cfRule type="colorScale" priority="2">
      <colorScale>
        <cfvo type="min"/>
        <cfvo type="percent" val="90"/>
        <color rgb="FFFF0000"/>
        <color theme="8" tint="-0.249977111117893"/>
      </colorScale>
    </cfRule>
  </conditionalFormatting>
  <conditionalFormatting sqref="E1">
    <cfRule type="colorScale" priority="1">
      <colorScale>
        <cfvo type="min"/>
        <cfvo type="percent" val="90"/>
        <color rgb="FFFF0000"/>
        <color theme="8" tint="-0.249977111117893"/>
      </colorScale>
    </cfRule>
  </conditionalFormatting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6A1E20-F3A1-4CAE-A14C-296149D8A73A}">
  <sheetPr codeName="Sheet5"/>
  <dimension ref="A1:F43"/>
  <sheetViews>
    <sheetView topLeftCell="A13" workbookViewId="0">
      <selection activeCell="J21" sqref="J21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6" bestFit="1" customWidth="1"/>
    <col min="4" max="4" width="4.109375" bestFit="1" customWidth="1"/>
    <col min="5" max="5" width="9.6640625" bestFit="1" customWidth="1"/>
    <col min="6" max="6" width="11" bestFit="1" customWidth="1"/>
    <col min="7" max="8" width="3" bestFit="1" customWidth="1"/>
    <col min="9" max="9" width="3.44140625" bestFit="1" customWidth="1"/>
    <col min="10" max="10" width="3.33203125" bestFit="1" customWidth="1"/>
    <col min="11" max="12" width="2.5546875" bestFit="1" customWidth="1"/>
    <col min="13" max="13" width="3.88671875" bestFit="1" customWidth="1"/>
    <col min="14" max="14" width="3.21875" bestFit="1" customWidth="1"/>
    <col min="15" max="15" width="3.33203125" bestFit="1" customWidth="1"/>
    <col min="16" max="16" width="3" bestFit="1" customWidth="1"/>
    <col min="17" max="17" width="4" bestFit="1" customWidth="1"/>
    <col min="18" max="18" width="13.44140625" bestFit="1" customWidth="1"/>
    <col min="19" max="19" width="7.77734375" bestFit="1" customWidth="1"/>
    <col min="20" max="20" width="3.5546875" bestFit="1" customWidth="1"/>
    <col min="21" max="21" width="3.109375" bestFit="1" customWidth="1"/>
    <col min="22" max="23" width="3.33203125" bestFit="1" customWidth="1"/>
    <col min="24" max="24" width="3.21875" bestFit="1" customWidth="1"/>
    <col min="25" max="25" width="3.33203125" bestFit="1" customWidth="1"/>
    <col min="26" max="27" width="3" bestFit="1" customWidth="1"/>
    <col min="28" max="28" width="4" bestFit="1" customWidth="1"/>
    <col min="29" max="29" width="3.33203125" bestFit="1" customWidth="1"/>
    <col min="30" max="30" width="2.5546875" bestFit="1" customWidth="1"/>
    <col min="31" max="31" width="3" bestFit="1" customWidth="1"/>
    <col min="32" max="32" width="3.88671875" bestFit="1" customWidth="1"/>
    <col min="33" max="33" width="3.21875" bestFit="1" customWidth="1"/>
    <col min="34" max="34" width="3.77734375" bestFit="1" customWidth="1"/>
    <col min="35" max="35" width="3.33203125" bestFit="1" customWidth="1"/>
    <col min="36" max="36" width="3" bestFit="1" customWidth="1"/>
    <col min="37" max="37" width="5" bestFit="1" customWidth="1"/>
    <col min="38" max="38" width="10.6640625" bestFit="1" customWidth="1"/>
    <col min="39" max="39" width="5.88671875" bestFit="1" customWidth="1"/>
    <col min="40" max="40" width="3.33203125" bestFit="1" customWidth="1"/>
    <col min="41" max="41" width="3" bestFit="1" customWidth="1"/>
    <col min="42" max="42" width="3.44140625" bestFit="1" customWidth="1"/>
    <col min="43" max="43" width="2.5546875" bestFit="1" customWidth="1"/>
    <col min="44" max="44" width="3.88671875" bestFit="1" customWidth="1"/>
    <col min="45" max="45" width="3.21875" bestFit="1" customWidth="1"/>
    <col min="46" max="46" width="3.33203125" bestFit="1" customWidth="1"/>
    <col min="48" max="48" width="11.44140625" bestFit="1" customWidth="1"/>
    <col min="49" max="49" width="3.5546875" bestFit="1" customWidth="1"/>
    <col min="50" max="50" width="3.109375" bestFit="1" customWidth="1"/>
    <col min="51" max="52" width="3.33203125" bestFit="1" customWidth="1"/>
    <col min="53" max="53" width="3.21875" bestFit="1" customWidth="1"/>
    <col min="54" max="54" width="3.33203125" bestFit="1" customWidth="1"/>
    <col min="55" max="56" width="3" bestFit="1" customWidth="1"/>
    <col min="57" max="57" width="4" bestFit="1" customWidth="1"/>
    <col min="58" max="59" width="2.5546875" bestFit="1" customWidth="1"/>
    <col min="60" max="61" width="3.21875" bestFit="1" customWidth="1"/>
    <col min="62" max="62" width="3.77734375" bestFit="1" customWidth="1"/>
    <col min="63" max="63" width="3.33203125" bestFit="1" customWidth="1"/>
    <col min="64" max="64" width="3" bestFit="1" customWidth="1"/>
    <col min="65" max="65" width="3.33203125" bestFit="1" customWidth="1"/>
    <col min="66" max="66" width="5" bestFit="1" customWidth="1"/>
    <col min="67" max="67" width="14.5546875" bestFit="1" customWidth="1"/>
    <col min="68" max="68" width="11" bestFit="1" customWidth="1"/>
  </cols>
  <sheetData>
    <row r="1" spans="1:6" x14ac:dyDescent="0.3">
      <c r="A1" s="10" t="s">
        <v>8358</v>
      </c>
      <c r="B1" t="s">
        <v>8363</v>
      </c>
    </row>
    <row r="2" spans="1:6" x14ac:dyDescent="0.3">
      <c r="A2" s="10" t="s">
        <v>8222</v>
      </c>
      <c r="B2" t="s">
        <v>8224</v>
      </c>
    </row>
    <row r="4" spans="1:6" x14ac:dyDescent="0.3">
      <c r="A4" s="10" t="s">
        <v>8364</v>
      </c>
      <c r="B4" s="10" t="s">
        <v>8362</v>
      </c>
    </row>
    <row r="5" spans="1:6" x14ac:dyDescent="0.3">
      <c r="A5" s="10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">
      <c r="A6" s="11" t="s">
        <v>8314</v>
      </c>
      <c r="B6" s="12"/>
      <c r="C6" s="12">
        <v>14</v>
      </c>
      <c r="D6" s="12"/>
      <c r="E6" s="12"/>
      <c r="F6" s="12">
        <v>14</v>
      </c>
    </row>
    <row r="7" spans="1:6" x14ac:dyDescent="0.3">
      <c r="A7" s="11" t="s">
        <v>8342</v>
      </c>
      <c r="B7" s="12">
        <v>3</v>
      </c>
      <c r="C7" s="12"/>
      <c r="D7" s="12"/>
      <c r="E7" s="12"/>
      <c r="F7" s="12">
        <v>3</v>
      </c>
    </row>
    <row r="8" spans="1:6" x14ac:dyDescent="0.3">
      <c r="A8" s="11" t="s">
        <v>8356</v>
      </c>
      <c r="B8" s="12"/>
      <c r="C8" s="12">
        <v>2</v>
      </c>
      <c r="D8" s="12"/>
      <c r="E8" s="12"/>
      <c r="F8" s="12">
        <v>2</v>
      </c>
    </row>
    <row r="9" spans="1:6" x14ac:dyDescent="0.3">
      <c r="A9" s="11" t="s">
        <v>8352</v>
      </c>
      <c r="B9" s="12"/>
      <c r="C9" s="12"/>
      <c r="D9" s="12"/>
      <c r="E9" s="12">
        <v>5</v>
      </c>
      <c r="F9" s="12">
        <v>5</v>
      </c>
    </row>
    <row r="10" spans="1:6" x14ac:dyDescent="0.3">
      <c r="A10" s="11" t="s">
        <v>8313</v>
      </c>
      <c r="B10" s="12"/>
      <c r="C10" s="12"/>
      <c r="D10" s="12"/>
      <c r="E10" s="12">
        <v>8</v>
      </c>
      <c r="F10" s="12">
        <v>8</v>
      </c>
    </row>
    <row r="11" spans="1:6" x14ac:dyDescent="0.3">
      <c r="A11" s="11" t="s">
        <v>8312</v>
      </c>
      <c r="B11" s="12"/>
      <c r="C11" s="12">
        <v>16</v>
      </c>
      <c r="D11" s="12"/>
      <c r="E11" s="12"/>
      <c r="F11" s="12">
        <v>16</v>
      </c>
    </row>
    <row r="12" spans="1:6" x14ac:dyDescent="0.3">
      <c r="A12" s="11" t="s">
        <v>8328</v>
      </c>
      <c r="B12" s="12"/>
      <c r="C12" s="12"/>
      <c r="D12" s="12"/>
      <c r="E12" s="12">
        <v>6</v>
      </c>
      <c r="F12" s="12">
        <v>6</v>
      </c>
    </row>
    <row r="13" spans="1:6" x14ac:dyDescent="0.3">
      <c r="A13" s="11" t="s">
        <v>8345</v>
      </c>
      <c r="B13" s="12"/>
      <c r="C13" s="12">
        <v>1</v>
      </c>
      <c r="D13" s="12">
        <v>1</v>
      </c>
      <c r="E13" s="12"/>
      <c r="F13" s="12">
        <v>2</v>
      </c>
    </row>
    <row r="14" spans="1:6" x14ac:dyDescent="0.3">
      <c r="A14" s="11" t="s">
        <v>8322</v>
      </c>
      <c r="B14" s="12"/>
      <c r="C14" s="12">
        <v>2</v>
      </c>
      <c r="D14" s="12"/>
      <c r="E14" s="12"/>
      <c r="F14" s="12">
        <v>2</v>
      </c>
    </row>
    <row r="15" spans="1:6" x14ac:dyDescent="0.3">
      <c r="A15" s="11" t="s">
        <v>8335</v>
      </c>
      <c r="B15" s="12">
        <v>1</v>
      </c>
      <c r="C15" s="12">
        <v>5</v>
      </c>
      <c r="D15" s="12"/>
      <c r="E15" s="12"/>
      <c r="F15" s="12">
        <v>6</v>
      </c>
    </row>
    <row r="16" spans="1:6" x14ac:dyDescent="0.3">
      <c r="A16" s="11" t="s">
        <v>8346</v>
      </c>
      <c r="B16" s="12"/>
      <c r="C16" s="12">
        <v>3</v>
      </c>
      <c r="D16" s="12"/>
      <c r="E16" s="12"/>
      <c r="F16" s="12">
        <v>3</v>
      </c>
    </row>
    <row r="17" spans="1:6" x14ac:dyDescent="0.3">
      <c r="A17" s="11" t="s">
        <v>8347</v>
      </c>
      <c r="B17" s="12"/>
      <c r="C17" s="12"/>
      <c r="D17" s="12"/>
      <c r="E17" s="12">
        <v>19</v>
      </c>
      <c r="F17" s="12">
        <v>19</v>
      </c>
    </row>
    <row r="18" spans="1:6" x14ac:dyDescent="0.3">
      <c r="A18" s="11" t="s">
        <v>8326</v>
      </c>
      <c r="B18" s="12"/>
      <c r="C18" s="12">
        <v>6</v>
      </c>
      <c r="D18" s="12"/>
      <c r="E18" s="12"/>
      <c r="F18" s="12">
        <v>6</v>
      </c>
    </row>
    <row r="19" spans="1:6" x14ac:dyDescent="0.3">
      <c r="A19" s="11" t="s">
        <v>8325</v>
      </c>
      <c r="B19" s="12"/>
      <c r="C19" s="12"/>
      <c r="D19" s="12"/>
      <c r="E19" s="12">
        <v>2</v>
      </c>
      <c r="F19" s="12">
        <v>2</v>
      </c>
    </row>
    <row r="20" spans="1:6" x14ac:dyDescent="0.3">
      <c r="A20" s="11" t="s">
        <v>8333</v>
      </c>
      <c r="B20" s="12"/>
      <c r="C20" s="12">
        <v>7</v>
      </c>
      <c r="D20" s="12"/>
      <c r="E20" s="12"/>
      <c r="F20" s="12">
        <v>7</v>
      </c>
    </row>
    <row r="21" spans="1:6" x14ac:dyDescent="0.3">
      <c r="A21" s="11" t="s">
        <v>8357</v>
      </c>
      <c r="B21" s="12">
        <v>5</v>
      </c>
      <c r="C21" s="12">
        <v>11</v>
      </c>
      <c r="D21" s="12"/>
      <c r="E21" s="12">
        <v>10</v>
      </c>
      <c r="F21" s="12">
        <v>26</v>
      </c>
    </row>
    <row r="22" spans="1:6" x14ac:dyDescent="0.3">
      <c r="A22" s="11" t="s">
        <v>8341</v>
      </c>
      <c r="B22" s="12"/>
      <c r="C22" s="12">
        <v>3</v>
      </c>
      <c r="D22" s="12"/>
      <c r="E22" s="12"/>
      <c r="F22" s="12">
        <v>3</v>
      </c>
    </row>
    <row r="23" spans="1:6" x14ac:dyDescent="0.3">
      <c r="A23" s="11" t="s">
        <v>8321</v>
      </c>
      <c r="B23" s="12"/>
      <c r="C23" s="12"/>
      <c r="D23" s="12"/>
      <c r="E23" s="12">
        <v>6</v>
      </c>
      <c r="F23" s="12">
        <v>6</v>
      </c>
    </row>
    <row r="24" spans="1:6" x14ac:dyDescent="0.3">
      <c r="A24" s="11" t="s">
        <v>8348</v>
      </c>
      <c r="B24" s="12"/>
      <c r="C24" s="12">
        <v>5</v>
      </c>
      <c r="D24" s="12"/>
      <c r="E24" s="12"/>
      <c r="F24" s="12">
        <v>5</v>
      </c>
    </row>
    <row r="25" spans="1:6" x14ac:dyDescent="0.3">
      <c r="A25" s="11" t="s">
        <v>8337</v>
      </c>
      <c r="B25" s="12"/>
      <c r="C25" s="12">
        <v>14</v>
      </c>
      <c r="D25" s="12"/>
      <c r="E25" s="12">
        <v>18</v>
      </c>
      <c r="F25" s="12">
        <v>32</v>
      </c>
    </row>
    <row r="26" spans="1:6" x14ac:dyDescent="0.3">
      <c r="A26" s="11" t="s">
        <v>8343</v>
      </c>
      <c r="B26" s="12"/>
      <c r="C26" s="12">
        <v>5</v>
      </c>
      <c r="D26" s="12"/>
      <c r="E26" s="12"/>
      <c r="F26" s="12">
        <v>5</v>
      </c>
    </row>
    <row r="27" spans="1:6" x14ac:dyDescent="0.3">
      <c r="A27" s="11" t="s">
        <v>8316</v>
      </c>
      <c r="B27" s="12"/>
      <c r="C27" s="12">
        <v>70</v>
      </c>
      <c r="D27" s="12">
        <v>6</v>
      </c>
      <c r="E27" s="12">
        <v>238</v>
      </c>
      <c r="F27" s="12">
        <v>314</v>
      </c>
    </row>
    <row r="28" spans="1:6" x14ac:dyDescent="0.3">
      <c r="A28" s="11" t="s">
        <v>8344</v>
      </c>
      <c r="B28" s="12"/>
      <c r="C28" s="12"/>
      <c r="D28" s="12"/>
      <c r="E28" s="12">
        <v>2</v>
      </c>
      <c r="F28" s="12">
        <v>2</v>
      </c>
    </row>
    <row r="29" spans="1:6" x14ac:dyDescent="0.3">
      <c r="A29" s="11" t="s">
        <v>8351</v>
      </c>
      <c r="B29" s="12"/>
      <c r="C29" s="12">
        <v>3</v>
      </c>
      <c r="D29" s="12"/>
      <c r="E29" s="12"/>
      <c r="F29" s="12">
        <v>3</v>
      </c>
    </row>
    <row r="30" spans="1:6" x14ac:dyDescent="0.3">
      <c r="A30" s="11" t="s">
        <v>8324</v>
      </c>
      <c r="B30" s="12"/>
      <c r="C30" s="12"/>
      <c r="D30" s="12"/>
      <c r="E30" s="12">
        <v>10</v>
      </c>
      <c r="F30" s="12">
        <v>10</v>
      </c>
    </row>
    <row r="31" spans="1:6" x14ac:dyDescent="0.3">
      <c r="A31" s="11" t="s">
        <v>8311</v>
      </c>
      <c r="B31" s="12">
        <v>2</v>
      </c>
      <c r="C31" s="12"/>
      <c r="D31" s="12"/>
      <c r="E31" s="12"/>
      <c r="F31" s="12">
        <v>2</v>
      </c>
    </row>
    <row r="32" spans="1:6" x14ac:dyDescent="0.3">
      <c r="A32" s="11" t="s">
        <v>8310</v>
      </c>
      <c r="B32" s="12"/>
      <c r="C32" s="12"/>
      <c r="D32" s="12"/>
      <c r="E32" s="12">
        <v>6</v>
      </c>
      <c r="F32" s="12">
        <v>6</v>
      </c>
    </row>
    <row r="33" spans="1:6" x14ac:dyDescent="0.3">
      <c r="A33" s="11" t="s">
        <v>8350</v>
      </c>
      <c r="B33" s="12"/>
      <c r="C33" s="12"/>
      <c r="D33" s="12">
        <v>1</v>
      </c>
      <c r="E33" s="12"/>
      <c r="F33" s="12">
        <v>1</v>
      </c>
    </row>
    <row r="34" spans="1:6" x14ac:dyDescent="0.3">
      <c r="A34" s="11" t="s">
        <v>8353</v>
      </c>
      <c r="B34" s="12"/>
      <c r="C34" s="12"/>
      <c r="D34" s="12"/>
      <c r="E34" s="12">
        <v>3</v>
      </c>
      <c r="F34" s="12">
        <v>3</v>
      </c>
    </row>
    <row r="35" spans="1:6" x14ac:dyDescent="0.3">
      <c r="A35" s="11" t="s">
        <v>8355</v>
      </c>
      <c r="B35" s="12">
        <v>1</v>
      </c>
      <c r="C35" s="12">
        <v>8</v>
      </c>
      <c r="D35" s="12"/>
      <c r="E35" s="12">
        <v>10</v>
      </c>
      <c r="F35" s="12">
        <v>19</v>
      </c>
    </row>
    <row r="36" spans="1:6" x14ac:dyDescent="0.3">
      <c r="A36" s="11" t="s">
        <v>8349</v>
      </c>
      <c r="B36" s="12"/>
      <c r="C36" s="12"/>
      <c r="D36" s="12"/>
      <c r="E36" s="12">
        <v>16</v>
      </c>
      <c r="F36" s="12">
        <v>16</v>
      </c>
    </row>
    <row r="37" spans="1:6" x14ac:dyDescent="0.3">
      <c r="A37" s="11" t="s">
        <v>8309</v>
      </c>
      <c r="B37" s="12"/>
      <c r="C37" s="12"/>
      <c r="D37" s="12"/>
      <c r="E37" s="12">
        <v>7</v>
      </c>
      <c r="F37" s="12">
        <v>7</v>
      </c>
    </row>
    <row r="38" spans="1:6" x14ac:dyDescent="0.3">
      <c r="A38" s="11" t="s">
        <v>8339</v>
      </c>
      <c r="B38" s="12"/>
      <c r="C38" s="12">
        <v>4</v>
      </c>
      <c r="D38" s="12"/>
      <c r="E38" s="12"/>
      <c r="F38" s="12">
        <v>4</v>
      </c>
    </row>
    <row r="39" spans="1:6" x14ac:dyDescent="0.3">
      <c r="A39" s="11" t="s">
        <v>8332</v>
      </c>
      <c r="B39" s="12"/>
      <c r="C39" s="12">
        <v>10</v>
      </c>
      <c r="D39" s="12"/>
      <c r="E39" s="12"/>
      <c r="F39" s="12">
        <v>10</v>
      </c>
    </row>
    <row r="40" spans="1:6" x14ac:dyDescent="0.3">
      <c r="A40" s="11" t="s">
        <v>8319</v>
      </c>
      <c r="B40" s="12">
        <v>5</v>
      </c>
      <c r="C40" s="12">
        <v>6</v>
      </c>
      <c r="D40" s="12"/>
      <c r="E40" s="12"/>
      <c r="F40" s="12">
        <v>11</v>
      </c>
    </row>
    <row r="41" spans="1:6" x14ac:dyDescent="0.3">
      <c r="A41" s="11" t="s">
        <v>8318</v>
      </c>
      <c r="B41" s="12">
        <v>7</v>
      </c>
      <c r="C41" s="12">
        <v>10</v>
      </c>
      <c r="D41" s="12"/>
      <c r="E41" s="12"/>
      <c r="F41" s="12">
        <v>17</v>
      </c>
    </row>
    <row r="42" spans="1:6" x14ac:dyDescent="0.3">
      <c r="A42" s="11" t="s">
        <v>8338</v>
      </c>
      <c r="B42" s="12">
        <v>1</v>
      </c>
      <c r="C42" s="12"/>
      <c r="D42" s="12"/>
      <c r="E42" s="12"/>
      <c r="F42" s="12">
        <v>1</v>
      </c>
    </row>
    <row r="43" spans="1:6" x14ac:dyDescent="0.3">
      <c r="A43" s="11" t="s">
        <v>8361</v>
      </c>
      <c r="B43" s="12">
        <v>25</v>
      </c>
      <c r="C43" s="12">
        <v>205</v>
      </c>
      <c r="D43" s="12">
        <v>8</v>
      </c>
      <c r="E43" s="12">
        <v>366</v>
      </c>
      <c r="F43" s="12">
        <v>604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36EE96-90E3-433C-9646-BC037E62500D}">
  <sheetPr codeName="Sheet11"/>
  <dimension ref="A1:C33"/>
  <sheetViews>
    <sheetView workbookViewId="0">
      <selection activeCell="C15" sqref="C15"/>
    </sheetView>
  </sheetViews>
  <sheetFormatPr defaultRowHeight="14.4" x14ac:dyDescent="0.3"/>
  <cols>
    <col min="1" max="1" width="14" bestFit="1" customWidth="1"/>
    <col min="2" max="2" width="9.88671875" bestFit="1" customWidth="1"/>
    <col min="3" max="3" width="10.88671875" bestFit="1" customWidth="1"/>
  </cols>
  <sheetData>
    <row r="1" spans="1:3" x14ac:dyDescent="0.3">
      <c r="A1" t="s">
        <v>8371</v>
      </c>
      <c r="B1" t="s">
        <v>8369</v>
      </c>
      <c r="C1" t="s">
        <v>8370</v>
      </c>
    </row>
    <row r="2" spans="1:3" x14ac:dyDescent="0.3">
      <c r="A2" t="s">
        <v>8374</v>
      </c>
      <c r="B2" s="17">
        <f>AVERAGE('Successful US Kickstarters'!D:D)</f>
        <v>5048.8786407766993</v>
      </c>
      <c r="C2" s="17">
        <f>AVERAGE('Failed US Kickstarters'!D:D)</f>
        <v>10554.212</v>
      </c>
    </row>
    <row r="3" spans="1:3" x14ac:dyDescent="0.3">
      <c r="A3" t="s">
        <v>8375</v>
      </c>
      <c r="B3" s="17">
        <f>MEDIAN('Successful US Kickstarters'!D:D)</f>
        <v>3000</v>
      </c>
      <c r="C3" s="17">
        <f>MEDIAN('Failed US Kickstarters'!D:D)</f>
        <v>5000</v>
      </c>
    </row>
    <row r="4" spans="1:3" x14ac:dyDescent="0.3">
      <c r="A4" t="s">
        <v>8376</v>
      </c>
      <c r="B4" s="20">
        <f>_xlfn.STDEV.P('Successful US Kickstarters'!D:D)</f>
        <v>7748.7537726373303</v>
      </c>
      <c r="C4" s="20">
        <f>_xlfn.STDEV.P('Failed US Kickstarters'!D:D)</f>
        <v>21967.731061515115</v>
      </c>
    </row>
    <row r="5" spans="1:3" x14ac:dyDescent="0.3">
      <c r="A5" t="s">
        <v>8377</v>
      </c>
      <c r="B5" s="20">
        <f>_xlfn.QUARTILE.EXC('Successful US Kickstarters'!D:D, 3)</f>
        <v>5000</v>
      </c>
      <c r="C5" s="20">
        <f>_xlfn.QUARTILE.EXC('Failed US Kickstarters'!D:D, 3)</f>
        <v>10000</v>
      </c>
    </row>
    <row r="6" spans="1:3" x14ac:dyDescent="0.3">
      <c r="A6" t="s">
        <v>8378</v>
      </c>
      <c r="B6" s="20">
        <f>_xlfn.QUARTILE.EXC('Successful US Kickstarters'!D:D, 1)</f>
        <v>1500</v>
      </c>
      <c r="C6" s="20">
        <f>_xlfn.QUARTILE.EXC('Failed US Kickstarters'!D:D, 1)</f>
        <v>2000</v>
      </c>
    </row>
    <row r="7" spans="1:3" x14ac:dyDescent="0.3">
      <c r="A7" t="s">
        <v>8379</v>
      </c>
      <c r="B7">
        <f>B5-B6</f>
        <v>3500</v>
      </c>
      <c r="C7">
        <f>C5-C6</f>
        <v>8000</v>
      </c>
    </row>
    <row r="10" spans="1:3" x14ac:dyDescent="0.3">
      <c r="A10" t="s">
        <v>8380</v>
      </c>
      <c r="B10" s="17">
        <f>AVERAGE('Successful US Kickstarters'!E:E)</f>
        <v>5601.5458009708727</v>
      </c>
      <c r="C10" s="17">
        <f>AVERAGE('Failed US Kickstarters'!E:E)</f>
        <v>558.65484000000004</v>
      </c>
    </row>
    <row r="11" spans="1:3" x14ac:dyDescent="0.3">
      <c r="A11" t="s">
        <v>8381</v>
      </c>
      <c r="B11" s="17">
        <f>MEDIAN('Successful US Kickstarters'!E:E)</f>
        <v>3167.5</v>
      </c>
      <c r="C11" s="17">
        <f>MEDIAN('Failed US Kickstarters'!E:E)</f>
        <v>103</v>
      </c>
    </row>
    <row r="12" spans="1:3" x14ac:dyDescent="0.3">
      <c r="A12" t="s">
        <v>8382</v>
      </c>
      <c r="B12" s="20">
        <f>_xlfn.STDEV.P('Successful US Kickstarters'!E:E)</f>
        <v>8334.5731699164608</v>
      </c>
      <c r="C12" s="20">
        <f>_xlfn.STDEV.P('Failed US Kickstarters'!E:E)</f>
        <v>1330.5230280400915</v>
      </c>
    </row>
    <row r="13" spans="1:3" x14ac:dyDescent="0.3">
      <c r="A13" t="s">
        <v>8383</v>
      </c>
      <c r="B13" s="20">
        <f>_xlfn.QUARTILE.EXC('Successful US Kickstarters'!E:E, 3)</f>
        <v>5699</v>
      </c>
      <c r="C13" s="20">
        <f>_xlfn.QUARTILE.EXC('Failed US Kickstarters'!E:E, 3)</f>
        <v>501</v>
      </c>
    </row>
    <row r="14" spans="1:3" x14ac:dyDescent="0.3">
      <c r="A14" t="s">
        <v>8384</v>
      </c>
      <c r="B14" s="20">
        <f>_xlfn.QUARTILE.EXC('Successful US Kickstarters'!E:E, 1)</f>
        <v>1716.5074999999999</v>
      </c>
      <c r="C14" s="20">
        <f>_xlfn.QUARTILE.EXC('Failed US Kickstarters'!E:E, 1)</f>
        <v>9.25</v>
      </c>
    </row>
    <row r="15" spans="1:3" x14ac:dyDescent="0.3">
      <c r="A15" t="s">
        <v>8385</v>
      </c>
      <c r="B15">
        <f>B13-B14</f>
        <v>3982.4925000000003</v>
      </c>
      <c r="C15">
        <f>C13-C14</f>
        <v>491.75</v>
      </c>
    </row>
    <row r="21" spans="1:3" x14ac:dyDescent="0.3">
      <c r="A21" s="18" t="s">
        <v>8372</v>
      </c>
      <c r="B21" s="18"/>
      <c r="C21" s="18"/>
    </row>
    <row r="22" spans="1:3" x14ac:dyDescent="0.3">
      <c r="A22" s="18" t="s">
        <v>8368</v>
      </c>
      <c r="B22" s="19">
        <f>AVERAGE('Successful US Kickstarters'!D:D)</f>
        <v>5048.8786407766993</v>
      </c>
      <c r="C22" s="19">
        <f>AVERAGE('Failed US Kickstarters'!E:E)</f>
        <v>558.65484000000004</v>
      </c>
    </row>
    <row r="23" spans="1:3" x14ac:dyDescent="0.3">
      <c r="A23" s="18"/>
      <c r="B23" s="19">
        <f>MEDIAN('Successful US Kickstarters'!D:D)</f>
        <v>3000</v>
      </c>
      <c r="C23" s="19">
        <f>MEDIAN('Failed US Kickstarters'!D:D)</f>
        <v>5000</v>
      </c>
    </row>
    <row r="24" spans="1:3" x14ac:dyDescent="0.3">
      <c r="A24" s="18"/>
      <c r="B24" s="18"/>
      <c r="C24" s="18"/>
    </row>
    <row r="25" spans="1:3" x14ac:dyDescent="0.3">
      <c r="A25" s="18" t="s">
        <v>8367</v>
      </c>
      <c r="B25" s="19">
        <f>AVERAGE('Successful US Kickstarters'!E:E)</f>
        <v>5601.5458009708727</v>
      </c>
      <c r="C25" s="19">
        <f>AVERAGE('Failed US Kickstarters'!E:E)</f>
        <v>558.65484000000004</v>
      </c>
    </row>
    <row r="26" spans="1:3" x14ac:dyDescent="0.3">
      <c r="A26" s="18"/>
      <c r="B26" s="19">
        <f>MEDIAN('Successful US Kickstarters'!E:E)</f>
        <v>3167.5</v>
      </c>
      <c r="C26" s="19">
        <f>MEDIAN('Failed US Kickstarters'!E:E)</f>
        <v>103</v>
      </c>
    </row>
    <row r="27" spans="1:3" x14ac:dyDescent="0.3">
      <c r="A27" s="18"/>
      <c r="B27" s="18"/>
      <c r="C27" s="18"/>
    </row>
    <row r="28" spans="1:3" x14ac:dyDescent="0.3">
      <c r="A28" s="18" t="s">
        <v>8373</v>
      </c>
      <c r="B28" s="18"/>
      <c r="C28" s="18"/>
    </row>
    <row r="29" spans="1:3" x14ac:dyDescent="0.3">
      <c r="A29" s="18" t="s">
        <v>8368</v>
      </c>
      <c r="B29" s="19">
        <f>AVERAGE('Successful US Kickstarters'!D:D)</f>
        <v>5048.8786407766993</v>
      </c>
      <c r="C29" s="19">
        <f>AVERAGE('Failed US Kickstarters'!E:E)</f>
        <v>558.65484000000004</v>
      </c>
    </row>
    <row r="30" spans="1:3" x14ac:dyDescent="0.3">
      <c r="A30" s="18"/>
      <c r="B30" s="19">
        <f>MEDIAN('Successful US Kickstarters'!D:D)</f>
        <v>3000</v>
      </c>
      <c r="C30" s="19">
        <f>MEDIAN('Failed US Kickstarters'!D:D)</f>
        <v>5000</v>
      </c>
    </row>
    <row r="31" spans="1:3" x14ac:dyDescent="0.3">
      <c r="A31" s="18"/>
      <c r="B31" s="18"/>
      <c r="C31" s="18"/>
    </row>
    <row r="32" spans="1:3" x14ac:dyDescent="0.3">
      <c r="A32" s="18" t="s">
        <v>8367</v>
      </c>
      <c r="B32" s="19">
        <f>AVERAGE('Successful US Kickstarters'!E:E)</f>
        <v>5601.5458009708727</v>
      </c>
      <c r="C32" s="19">
        <f>AVERAGE('Failed US Kickstarters'!E:E)</f>
        <v>558.65484000000004</v>
      </c>
    </row>
    <row r="33" spans="1:3" x14ac:dyDescent="0.3">
      <c r="A33" s="18"/>
      <c r="B33" s="19">
        <f>MEDIAN('Successful US Kickstarters'!E:E)</f>
        <v>3167.5</v>
      </c>
      <c r="C33" s="19">
        <f>MEDIAN('Failed US Kickstarters'!E:E)</f>
        <v>103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Sheet7</vt:lpstr>
      <vt:lpstr>Category Stats</vt:lpstr>
      <vt:lpstr>KickStarter</vt:lpstr>
      <vt:lpstr>Theater Outcomes by Launch Date</vt:lpstr>
      <vt:lpstr>Outcomes Based on Goals</vt:lpstr>
      <vt:lpstr>Failed US Kickstarters</vt:lpstr>
      <vt:lpstr>Successful US Kickstarters</vt:lpstr>
      <vt:lpstr>Edinburgh Research</vt:lpstr>
      <vt:lpstr>Sheet5</vt:lpstr>
      <vt:lpstr>Descriptive_Statistics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Huzaifa Hussain</cp:lastModifiedBy>
  <dcterms:created xsi:type="dcterms:W3CDTF">2017-04-20T15:17:24Z</dcterms:created>
  <dcterms:modified xsi:type="dcterms:W3CDTF">2022-06-28T03:09:04Z</dcterms:modified>
</cp:coreProperties>
</file>