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baiduyunguanjia\onlinedit\cache\4e18531e509a5f295a1d78b9dd614b27\"/>
    </mc:Choice>
  </mc:AlternateContent>
  <xr:revisionPtr revIDLastSave="0" documentId="13_ncr:1_{E9565023-4902-4A63-BC49-D4C47970EB5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NF武器强化模型" sheetId="1" r:id="rId1"/>
    <sheet name="减伤率投放" sheetId="7" r:id="rId2"/>
    <sheet name="集齐套装期望次数" sheetId="2" r:id="rId3"/>
    <sheet name="日均掉落装备" sheetId="3" r:id="rId4"/>
    <sheet name="保底固定概率抽奖" sheetId="5" r:id="rId5"/>
    <sheet name="每M级才提升属性" sheetId="6" r:id="rId6"/>
    <sheet name="军令状掉率" sheetId="8" r:id="rId7"/>
  </sheets>
  <definedNames>
    <definedName name="solver_adj" localSheetId="6" hidden="1">军令状掉率!$C$6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军令状掉率!$A$6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140</definedName>
    <definedName name="solver_ver" localSheetId="6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6" l="1"/>
  <c r="B17" i="6"/>
  <c r="D6" i="8"/>
  <c r="C3" i="7"/>
  <c r="C4" i="7"/>
  <c r="D4" i="7"/>
  <c r="C5" i="7"/>
  <c r="D5" i="7"/>
  <c r="C6" i="7"/>
  <c r="D6" i="7" s="1"/>
  <c r="C7" i="7"/>
  <c r="D7" i="7" s="1"/>
  <c r="C8" i="7"/>
  <c r="D8" i="7"/>
  <c r="C9" i="7"/>
  <c r="D9" i="7" s="1"/>
  <c r="C10" i="7"/>
  <c r="C11" i="7"/>
  <c r="D11" i="7"/>
  <c r="C12" i="7"/>
  <c r="D12" i="7" s="1"/>
  <c r="C13" i="7"/>
  <c r="D13" i="7" s="1"/>
  <c r="C14" i="7"/>
  <c r="D14" i="7"/>
  <c r="C15" i="7"/>
  <c r="D15" i="7" s="1"/>
  <c r="C16" i="7"/>
  <c r="C17" i="7"/>
  <c r="D17" i="7"/>
  <c r="C18" i="7"/>
  <c r="D18" i="7" s="1"/>
  <c r="C19" i="7"/>
  <c r="D19" i="7" s="1"/>
  <c r="B27" i="7"/>
  <c r="F27" i="7"/>
  <c r="B28" i="7"/>
  <c r="F28" i="7" s="1"/>
  <c r="B29" i="7"/>
  <c r="F29" i="7"/>
  <c r="B30" i="7"/>
  <c r="F30" i="7"/>
  <c r="B31" i="7"/>
  <c r="F31" i="7" s="1"/>
  <c r="B32" i="7"/>
  <c r="F32" i="7" s="1"/>
  <c r="B33" i="7"/>
  <c r="F33" i="7"/>
  <c r="B34" i="7"/>
  <c r="F34" i="7" s="1"/>
  <c r="B35" i="7"/>
  <c r="F35" i="7"/>
  <c r="B36" i="7"/>
  <c r="F36" i="7"/>
  <c r="B37" i="7"/>
  <c r="F37" i="7" s="1"/>
  <c r="B38" i="7"/>
  <c r="F38" i="7" s="1"/>
  <c r="B39" i="7"/>
  <c r="F39" i="7"/>
  <c r="B40" i="7"/>
  <c r="F40" i="7" s="1"/>
  <c r="B41" i="7"/>
  <c r="F41" i="7"/>
  <c r="B42" i="7"/>
  <c r="F42" i="7"/>
  <c r="B43" i="7"/>
  <c r="F43" i="7" s="1"/>
  <c r="B30" i="6"/>
  <c r="B31" i="6"/>
  <c r="B15" i="6"/>
  <c r="B9" i="6"/>
  <c r="B29" i="6"/>
  <c r="B28" i="6"/>
  <c r="B27" i="6"/>
  <c r="B26" i="6"/>
  <c r="B25" i="6"/>
  <c r="B24" i="6"/>
  <c r="B23" i="6"/>
  <c r="B22" i="6"/>
  <c r="B21" i="6"/>
  <c r="B19" i="6"/>
  <c r="B18" i="6"/>
  <c r="B16" i="6"/>
  <c r="B14" i="6"/>
  <c r="B13" i="6"/>
  <c r="B12" i="6"/>
  <c r="E50" i="5"/>
  <c r="F50" i="5" s="1"/>
  <c r="E51" i="5"/>
  <c r="F51" i="5" s="1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E62" i="5"/>
  <c r="F62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79" i="5"/>
  <c r="F79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F126" i="5" s="1"/>
  <c r="E127" i="5"/>
  <c r="F127" i="5" s="1"/>
  <c r="E128" i="5"/>
  <c r="F128" i="5" s="1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6" i="5"/>
  <c r="F136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6" i="8" l="1"/>
  <c r="D16" i="7"/>
  <c r="D10" i="7"/>
  <c r="G8" i="5"/>
  <c r="G24" i="5"/>
  <c r="G61" i="5"/>
  <c r="G69" i="5"/>
  <c r="G12" i="5"/>
  <c r="G81" i="5"/>
  <c r="G128" i="5"/>
  <c r="F24" i="5"/>
  <c r="G137" i="5" s="1"/>
  <c r="G32" i="5"/>
  <c r="G48" i="5"/>
  <c r="G16" i="5"/>
  <c r="G20" i="5"/>
  <c r="G9" i="5"/>
  <c r="G13" i="5"/>
  <c r="G49" i="5"/>
  <c r="G25" i="5"/>
  <c r="G21" i="5"/>
  <c r="G17" i="5"/>
  <c r="G31" i="5"/>
  <c r="G27" i="5"/>
  <c r="G23" i="5"/>
  <c r="G19" i="5"/>
  <c r="G15" i="5"/>
  <c r="G11" i="5"/>
  <c r="G7" i="5"/>
  <c r="G22" i="5"/>
  <c r="G18" i="5"/>
  <c r="G14" i="5"/>
  <c r="G10" i="5"/>
  <c r="G6" i="5"/>
  <c r="G5" i="5"/>
  <c r="F6" i="8" l="1"/>
  <c r="G6" i="8" s="1"/>
  <c r="H6" i="8" s="1"/>
  <c r="I6" i="8" s="1"/>
  <c r="J6" i="8" s="1"/>
  <c r="K6" i="8" s="1"/>
  <c r="L6" i="8" s="1"/>
  <c r="M6" i="8" s="1"/>
  <c r="A6" i="8"/>
  <c r="H5" i="5"/>
  <c r="G26" i="5"/>
  <c r="G117" i="5"/>
  <c r="G86" i="5"/>
  <c r="G111" i="5"/>
  <c r="G85" i="5"/>
  <c r="G122" i="5"/>
  <c r="G141" i="5"/>
  <c r="G37" i="5"/>
  <c r="G84" i="5"/>
  <c r="G123" i="5"/>
  <c r="G96" i="5"/>
  <c r="G88" i="5"/>
  <c r="G68" i="5"/>
  <c r="G100" i="5"/>
  <c r="G59" i="5"/>
  <c r="G112" i="5"/>
  <c r="G71" i="5"/>
  <c r="G124" i="5"/>
  <c r="G45" i="5"/>
  <c r="G55" i="5"/>
  <c r="G126" i="5"/>
  <c r="G104" i="5"/>
  <c r="G54" i="5"/>
  <c r="G52" i="5"/>
  <c r="G29" i="5"/>
  <c r="G36" i="5"/>
  <c r="G115" i="5"/>
  <c r="G67" i="5"/>
  <c r="G60" i="5"/>
  <c r="G116" i="5"/>
  <c r="G91" i="5"/>
  <c r="G87" i="5"/>
  <c r="G64" i="5"/>
  <c r="G108" i="5"/>
  <c r="G92" i="5"/>
  <c r="G30" i="5"/>
  <c r="G70" i="5"/>
  <c r="G56" i="5"/>
  <c r="G39" i="5"/>
  <c r="G40" i="5"/>
  <c r="G142" i="5"/>
  <c r="G143" i="5"/>
  <c r="G75" i="5"/>
  <c r="G28" i="5"/>
  <c r="G80" i="5"/>
  <c r="G72" i="5"/>
  <c r="G103" i="5"/>
  <c r="G132" i="5"/>
  <c r="G57" i="5"/>
  <c r="G50" i="5"/>
  <c r="G99" i="5"/>
  <c r="G76" i="5"/>
  <c r="G58" i="5"/>
  <c r="G149" i="5"/>
  <c r="G35" i="5"/>
  <c r="G120" i="5"/>
  <c r="G93" i="5"/>
  <c r="G34" i="5"/>
  <c r="G140" i="5"/>
  <c r="G144" i="5"/>
  <c r="G133" i="5"/>
  <c r="G62" i="5"/>
  <c r="G136" i="5"/>
  <c r="G43" i="5"/>
  <c r="G66" i="5"/>
  <c r="G73" i="5"/>
  <c r="G98" i="5"/>
  <c r="G65" i="5"/>
  <c r="G47" i="5"/>
  <c r="G44" i="5"/>
  <c r="G102" i="5"/>
  <c r="G106" i="5"/>
  <c r="G109" i="5"/>
  <c r="G107" i="5"/>
  <c r="G90" i="5"/>
  <c r="G74" i="5"/>
  <c r="G134" i="5"/>
  <c r="G77" i="5"/>
  <c r="G89" i="5"/>
  <c r="G97" i="5"/>
  <c r="G135" i="5"/>
  <c r="G127" i="5"/>
  <c r="G121" i="5"/>
  <c r="G147" i="5"/>
  <c r="G33" i="5"/>
  <c r="G82" i="5"/>
  <c r="G83" i="5"/>
  <c r="G129" i="5"/>
  <c r="G148" i="5"/>
  <c r="G38" i="5"/>
  <c r="G94" i="5"/>
  <c r="G95" i="5"/>
  <c r="G105" i="5"/>
  <c r="G53" i="5"/>
  <c r="G42" i="5"/>
  <c r="G46" i="5"/>
  <c r="G41" i="5"/>
  <c r="G114" i="5"/>
  <c r="G118" i="5"/>
  <c r="G145" i="5"/>
  <c r="G119" i="5"/>
  <c r="G79" i="5"/>
  <c r="G110" i="5"/>
  <c r="G51" i="5"/>
  <c r="G101" i="5"/>
  <c r="G113" i="5"/>
  <c r="G138" i="5"/>
  <c r="G130" i="5"/>
  <c r="G78" i="5"/>
  <c r="G131" i="5"/>
  <c r="G139" i="5"/>
  <c r="G146" i="5"/>
  <c r="G63" i="5"/>
  <c r="G125" i="5"/>
  <c r="B24" i="3"/>
  <c r="E16" i="3" a="1"/>
  <c r="E16" i="3" s="1"/>
  <c r="D16" i="3" a="1"/>
  <c r="D16" i="3" s="1"/>
  <c r="C16" i="3" a="1"/>
  <c r="C17" i="3" s="1"/>
  <c r="B16" i="3" a="1"/>
  <c r="B16" i="3" s="1"/>
  <c r="E20" i="3" l="1"/>
  <c r="E19" i="3"/>
  <c r="E18" i="3"/>
  <c r="E17" i="3"/>
  <c r="D19" i="3"/>
  <c r="D17" i="3"/>
  <c r="D20" i="3"/>
  <c r="D18" i="3"/>
  <c r="C16" i="3"/>
  <c r="C20" i="3"/>
  <c r="C19" i="3"/>
  <c r="C18" i="3"/>
  <c r="B20" i="3"/>
  <c r="B19" i="3"/>
  <c r="B18" i="3"/>
  <c r="B17" i="3"/>
  <c r="E4" i="2" l="1"/>
  <c r="H4" i="2"/>
  <c r="K4" i="2"/>
  <c r="N4" i="2"/>
  <c r="N26" i="2" s="1"/>
  <c r="Q4" i="2"/>
  <c r="Q26" i="2" s="1"/>
  <c r="Q47" i="2" s="1"/>
  <c r="E5" i="2"/>
  <c r="E27" i="2" s="1"/>
  <c r="H5" i="2"/>
  <c r="H27" i="2" s="1"/>
  <c r="K5" i="2"/>
  <c r="K27" i="2" s="1"/>
  <c r="N5" i="2"/>
  <c r="N27" i="2" s="1"/>
  <c r="E6" i="2"/>
  <c r="E28" i="2" s="1"/>
  <c r="H6" i="2"/>
  <c r="H28" i="2" s="1"/>
  <c r="K6" i="2"/>
  <c r="K28" i="2" s="1"/>
  <c r="N6" i="2"/>
  <c r="E7" i="2"/>
  <c r="H7" i="2"/>
  <c r="K7" i="2"/>
  <c r="N7" i="2"/>
  <c r="N29" i="2" s="1"/>
  <c r="E8" i="2"/>
  <c r="E30" i="2" s="1"/>
  <c r="H8" i="2"/>
  <c r="H30" i="2" s="1"/>
  <c r="K8" i="2"/>
  <c r="K30" i="2" s="1"/>
  <c r="N8" i="2"/>
  <c r="N30" i="2" s="1"/>
  <c r="E9" i="2"/>
  <c r="E31" i="2" s="1"/>
  <c r="H9" i="2"/>
  <c r="H31" i="2" s="1"/>
  <c r="K9" i="2"/>
  <c r="K31" i="2" s="1"/>
  <c r="N9" i="2"/>
  <c r="B10" i="2"/>
  <c r="E10" i="2"/>
  <c r="H10" i="2"/>
  <c r="H32" i="2" s="1"/>
  <c r="K10" i="2"/>
  <c r="K32" i="2" s="1"/>
  <c r="E11" i="2"/>
  <c r="E33" i="2" s="1"/>
  <c r="H11" i="2"/>
  <c r="H33" i="2" s="1"/>
  <c r="K11" i="2"/>
  <c r="K33" i="2" s="1"/>
  <c r="E12" i="2"/>
  <c r="E34" i="2" s="1"/>
  <c r="H12" i="2"/>
  <c r="H34" i="2" s="1"/>
  <c r="K12" i="2"/>
  <c r="K34" i="2" s="1"/>
  <c r="E13" i="2"/>
  <c r="E35" i="2" s="1"/>
  <c r="H13" i="2"/>
  <c r="H35" i="2" s="1"/>
  <c r="K13" i="2"/>
  <c r="E14" i="2"/>
  <c r="H14" i="2"/>
  <c r="H36" i="2" s="1"/>
  <c r="K14" i="2"/>
  <c r="K36" i="2" s="1"/>
  <c r="E15" i="2"/>
  <c r="E37" i="2" s="1"/>
  <c r="H15" i="2"/>
  <c r="H37" i="2" s="1"/>
  <c r="K15" i="2"/>
  <c r="K37" i="2" s="1"/>
  <c r="E16" i="2"/>
  <c r="E38" i="2" s="1"/>
  <c r="H16" i="2"/>
  <c r="H38" i="2" s="1"/>
  <c r="K16" i="2"/>
  <c r="K38" i="2" s="1"/>
  <c r="E17" i="2"/>
  <c r="E39" i="2" s="1"/>
  <c r="H17" i="2"/>
  <c r="H39" i="2" s="1"/>
  <c r="K17" i="2"/>
  <c r="E18" i="2"/>
  <c r="H18" i="2"/>
  <c r="H40" i="2" s="1"/>
  <c r="H19" i="2"/>
  <c r="H41" i="2" s="1"/>
  <c r="H20" i="2"/>
  <c r="H21" i="2"/>
  <c r="H43" i="2" s="1"/>
  <c r="H22" i="2"/>
  <c r="H44" i="2" s="1"/>
  <c r="H23" i="2"/>
  <c r="H45" i="2" s="1"/>
  <c r="A26" i="2"/>
  <c r="B26" i="2"/>
  <c r="D26" i="2"/>
  <c r="E26" i="2"/>
  <c r="G26" i="2"/>
  <c r="H26" i="2"/>
  <c r="J26" i="2"/>
  <c r="K26" i="2"/>
  <c r="M26" i="2"/>
  <c r="P26" i="2"/>
  <c r="A27" i="2"/>
  <c r="B27" i="2"/>
  <c r="D27" i="2"/>
  <c r="G27" i="2"/>
  <c r="J27" i="2"/>
  <c r="M27" i="2"/>
  <c r="A28" i="2"/>
  <c r="B28" i="2"/>
  <c r="D28" i="2"/>
  <c r="G28" i="2"/>
  <c r="J28" i="2"/>
  <c r="M28" i="2"/>
  <c r="N28" i="2"/>
  <c r="A29" i="2"/>
  <c r="B29" i="2"/>
  <c r="D29" i="2"/>
  <c r="E29" i="2"/>
  <c r="G29" i="2"/>
  <c r="H29" i="2"/>
  <c r="J29" i="2"/>
  <c r="K29" i="2"/>
  <c r="M29" i="2"/>
  <c r="A30" i="2"/>
  <c r="B30" i="2"/>
  <c r="D30" i="2"/>
  <c r="G30" i="2"/>
  <c r="J30" i="2"/>
  <c r="M30" i="2"/>
  <c r="A31" i="2"/>
  <c r="B31" i="2"/>
  <c r="D31" i="2"/>
  <c r="G31" i="2"/>
  <c r="J31" i="2"/>
  <c r="M31" i="2"/>
  <c r="N31" i="2"/>
  <c r="D32" i="2"/>
  <c r="E32" i="2"/>
  <c r="G32" i="2"/>
  <c r="J32" i="2"/>
  <c r="D33" i="2"/>
  <c r="G33" i="2"/>
  <c r="J33" i="2"/>
  <c r="D34" i="2"/>
  <c r="G34" i="2"/>
  <c r="J34" i="2"/>
  <c r="D35" i="2"/>
  <c r="G35" i="2"/>
  <c r="J35" i="2"/>
  <c r="K35" i="2"/>
  <c r="D36" i="2"/>
  <c r="E36" i="2"/>
  <c r="G36" i="2"/>
  <c r="J36" i="2"/>
  <c r="D37" i="2"/>
  <c r="G37" i="2"/>
  <c r="J37" i="2"/>
  <c r="D38" i="2"/>
  <c r="G38" i="2"/>
  <c r="J38" i="2"/>
  <c r="D39" i="2"/>
  <c r="G39" i="2"/>
  <c r="J39" i="2"/>
  <c r="K39" i="2"/>
  <c r="D40" i="2"/>
  <c r="E40" i="2"/>
  <c r="G40" i="2"/>
  <c r="G41" i="2"/>
  <c r="G42" i="2"/>
  <c r="H42" i="2"/>
  <c r="G43" i="2"/>
  <c r="G44" i="2"/>
  <c r="G45" i="2"/>
  <c r="B47" i="2" l="1"/>
  <c r="K47" i="2"/>
  <c r="N47" i="2"/>
  <c r="E47" i="2"/>
  <c r="H47" i="2"/>
  <c r="N65" i="1" a="1"/>
  <c r="N65" i="1" s="1"/>
  <c r="M55" i="1"/>
  <c r="L54" i="1"/>
  <c r="K53" i="1"/>
  <c r="J52" i="1"/>
  <c r="I51" i="1"/>
  <c r="H50" i="1"/>
  <c r="F50" i="1"/>
  <c r="G49" i="1"/>
  <c r="F48" i="1"/>
  <c r="E47" i="1"/>
  <c r="C65" i="1" s="1" a="1"/>
  <c r="C65" i="1" s="1"/>
  <c r="C13" i="1"/>
  <c r="H52" i="1" s="1"/>
  <c r="B27" i="1"/>
  <c r="C12" i="1"/>
  <c r="G51" i="1" s="1"/>
  <c r="C11" i="1"/>
  <c r="C10" i="1"/>
  <c r="E49" i="1" s="1"/>
  <c r="C8" i="1"/>
  <c r="C17" i="1"/>
  <c r="L56" i="1" s="1"/>
  <c r="C16" i="1"/>
  <c r="K55" i="1" s="1"/>
  <c r="C15" i="1"/>
  <c r="J54" i="1" s="1"/>
  <c r="C14" i="1"/>
  <c r="I53" i="1" s="1"/>
  <c r="C9" i="1"/>
  <c r="D48" i="1" s="1"/>
  <c r="C49" i="2" l="1"/>
  <c r="N74" i="1"/>
  <c r="N70" i="1"/>
  <c r="N69" i="1"/>
  <c r="N67" i="1"/>
  <c r="N66" i="1"/>
  <c r="N73" i="1"/>
  <c r="N72" i="1"/>
  <c r="N71" i="1"/>
  <c r="N68" i="1"/>
  <c r="B28" i="1"/>
  <c r="H74" i="1"/>
  <c r="D72" i="1"/>
  <c r="F67" i="1"/>
  <c r="K70" i="1"/>
  <c r="E67" i="1"/>
  <c r="D73" i="1"/>
  <c r="H69" i="1"/>
  <c r="D67" i="1"/>
  <c r="E74" i="1"/>
  <c r="I70" i="1"/>
  <c r="E68" i="1"/>
  <c r="J71" i="1"/>
  <c r="J65" i="1"/>
  <c r="K72" i="1"/>
  <c r="K66" i="1"/>
  <c r="L73" i="1"/>
  <c r="F70" i="1"/>
  <c r="L67" i="1"/>
  <c r="K73" i="1"/>
  <c r="E70" i="1"/>
  <c r="I66" i="1"/>
  <c r="L74" i="1"/>
  <c r="F71" i="1"/>
  <c r="L68" i="1"/>
  <c r="F65" i="1"/>
  <c r="K74" i="1"/>
  <c r="I73" i="1"/>
  <c r="G72" i="1"/>
  <c r="E71" i="1"/>
  <c r="C70" i="1"/>
  <c r="K68" i="1"/>
  <c r="I67" i="1"/>
  <c r="G66" i="1"/>
  <c r="E65" i="1"/>
  <c r="F73" i="1"/>
  <c r="J69" i="1"/>
  <c r="D66" i="1"/>
  <c r="G74" i="1"/>
  <c r="C72" i="1"/>
  <c r="G68" i="1"/>
  <c r="L71" i="1"/>
  <c r="F68" i="1"/>
  <c r="C73" i="1"/>
  <c r="G69" i="1"/>
  <c r="C67" i="1"/>
  <c r="D74" i="1"/>
  <c r="H70" i="1"/>
  <c r="L66" i="1"/>
  <c r="I71" i="1"/>
  <c r="E69" i="1"/>
  <c r="I65" i="1"/>
  <c r="J72" i="1"/>
  <c r="D69" i="1"/>
  <c r="J66" i="1"/>
  <c r="G71" i="1"/>
  <c r="C69" i="1"/>
  <c r="G65" i="1"/>
  <c r="H72" i="1"/>
  <c r="D70" i="1"/>
  <c r="H66" i="1"/>
  <c r="J74" i="1"/>
  <c r="H73" i="1"/>
  <c r="F72" i="1"/>
  <c r="D71" i="1"/>
  <c r="L69" i="1"/>
  <c r="J68" i="1"/>
  <c r="H67" i="1"/>
  <c r="F66" i="1"/>
  <c r="D65" i="1"/>
  <c r="L70" i="1"/>
  <c r="H68" i="1"/>
  <c r="E73" i="1"/>
  <c r="I69" i="1"/>
  <c r="C66" i="1"/>
  <c r="F74" i="1"/>
  <c r="J70" i="1"/>
  <c r="L65" i="1"/>
  <c r="K71" i="1"/>
  <c r="K65" i="1"/>
  <c r="L72" i="1"/>
  <c r="F69" i="1"/>
  <c r="D68" i="1"/>
  <c r="C74" i="1"/>
  <c r="G70" i="1"/>
  <c r="C68" i="1"/>
  <c r="H71" i="1"/>
  <c r="H65" i="1"/>
  <c r="I72" i="1"/>
  <c r="K67" i="1"/>
  <c r="J73" i="1"/>
  <c r="J67" i="1"/>
  <c r="I74" i="1"/>
  <c r="G73" i="1"/>
  <c r="E72" i="1"/>
  <c r="C71" i="1"/>
  <c r="K69" i="1"/>
  <c r="I68" i="1"/>
  <c r="G67" i="1"/>
  <c r="E66" i="1"/>
  <c r="B29" i="1"/>
  <c r="B30" i="1" s="1"/>
  <c r="B31" i="1" s="1"/>
  <c r="B32" i="1" s="1"/>
  <c r="B33" i="1" s="1"/>
  <c r="B34" i="1" s="1"/>
  <c r="B35" i="1" s="1"/>
  <c r="B36" i="1" s="1"/>
  <c r="C28" i="1"/>
  <c r="B37" i="1" l="1"/>
  <c r="C29" i="1"/>
  <c r="C30" i="1" l="1"/>
  <c r="C31" i="1" l="1"/>
  <c r="C32" i="1" l="1"/>
  <c r="C33" i="1" l="1"/>
  <c r="C34" i="1" l="1"/>
  <c r="C36" i="1" l="1"/>
  <c r="C35" i="1"/>
  <c r="C3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胡振凯</author>
  </authors>
  <commentList>
    <comment ref="C28" authorId="0" shapeId="0" xr:uid="{5D03EF5D-2458-4591-8A20-6924B494E103}">
      <text>
        <r>
          <rPr>
            <b/>
            <sz val="9"/>
            <color indexed="81"/>
            <rFont val="宋体"/>
            <family val="3"/>
            <charset val="134"/>
          </rPr>
          <t>胡振凯:</t>
        </r>
        <r>
          <rPr>
            <sz val="9"/>
            <color indexed="81"/>
            <rFont val="宋体"/>
            <family val="3"/>
            <charset val="134"/>
          </rPr>
          <t xml:space="preserve">
期望次数-成功次数=期望失败次数，其中成功次数为1
</t>
        </r>
      </text>
    </comment>
  </commentList>
</comments>
</file>

<file path=xl/sharedStrings.xml><?xml version="1.0" encoding="utf-8"?>
<sst xmlns="http://schemas.openxmlformats.org/spreadsheetml/2006/main" count="208" uniqueCount="192">
  <si>
    <t>问题原型</t>
    <phoneticPr fontId="1" type="noConversion"/>
  </si>
  <si>
    <t>假设目前有一把武器，当前星级为0，升星上限为10；</t>
    <phoneticPr fontId="1" type="noConversion"/>
  </si>
  <si>
    <t>试计算在以下成功率表中，升到10星的期望消耗升星石数量及消耗的金币数量。</t>
  </si>
  <si>
    <t>失败概率</t>
    <phoneticPr fontId="1" type="noConversion"/>
  </si>
  <si>
    <t>每次升星消耗数量固定为1个。存在成功率。成功时，武器星数+1；失败时，该武器可升星的上限-1，当前星级-1（0星时不减）；</t>
    <phoneticPr fontId="1" type="noConversion"/>
  </si>
  <si>
    <t>当武器当前星级等于升星上限时，无法再升星，但可以消耗10万金币恢复1的上限。</t>
    <phoneticPr fontId="1" type="noConversion"/>
  </si>
  <si>
    <t>方法一</t>
    <phoneticPr fontId="1" type="noConversion"/>
  </si>
  <si>
    <t>每一级升级成功的期望次数=失败概率*失败后回到原本等级的期望+1</t>
    <phoneticPr fontId="1" type="noConversion"/>
  </si>
  <si>
    <t>Eij代表从i级升到j级所需要的次数的期望</t>
    <phoneticPr fontId="1" type="noConversion"/>
  </si>
  <si>
    <t>装备等级总是一级一级的升，不可能越过下一级达到更后面的等级。所以E010=E01+E12+E23+….+E910</t>
    <phoneticPr fontId="1" type="noConversion"/>
  </si>
  <si>
    <t>期望次数</t>
    <phoneticPr fontId="1" type="noConversion"/>
  </si>
  <si>
    <t>消耗金币（万）</t>
    <phoneticPr fontId="1" type="noConversion"/>
  </si>
  <si>
    <t>E01</t>
    <phoneticPr fontId="1" type="noConversion"/>
  </si>
  <si>
    <t>E12</t>
    <phoneticPr fontId="1" type="noConversion"/>
  </si>
  <si>
    <t>E23</t>
    <phoneticPr fontId="1" type="noConversion"/>
  </si>
  <si>
    <t>E34</t>
    <phoneticPr fontId="1" type="noConversion"/>
  </si>
  <si>
    <t>E45</t>
    <phoneticPr fontId="1" type="noConversion"/>
  </si>
  <si>
    <t>E56</t>
  </si>
  <si>
    <t>E67</t>
  </si>
  <si>
    <t>E78</t>
  </si>
  <si>
    <t>E89</t>
  </si>
  <si>
    <t>E910</t>
    <phoneticPr fontId="1" type="noConversion"/>
  </si>
  <si>
    <t>E010</t>
    <phoneticPr fontId="1" type="noConversion"/>
  </si>
  <si>
    <t>比如E12=1+0.05*E02=1+0.05*(E01+E12)</t>
    <phoneticPr fontId="1" type="noConversion"/>
  </si>
  <si>
    <t>得到E12=(1+0.05*E01)/(1-0.05)</t>
    <phoneticPr fontId="1" type="noConversion"/>
  </si>
  <si>
    <t>得到从0到10星所需的强化石数量，以及失败所消耗的金币数量</t>
    <phoneticPr fontId="1" type="noConversion"/>
  </si>
  <si>
    <t>方法二</t>
    <phoneticPr fontId="1" type="noConversion"/>
  </si>
  <si>
    <t>利用马尔科夫矩阵来解决</t>
    <phoneticPr fontId="1" type="noConversion"/>
  </si>
  <si>
    <t>下一状态</t>
    <phoneticPr fontId="1" type="noConversion"/>
  </si>
  <si>
    <t>当前状态</t>
    <phoneticPr fontId="1" type="noConversion"/>
  </si>
  <si>
    <t>M</t>
    <phoneticPr fontId="1" type="noConversion"/>
  </si>
  <si>
    <t>状态转移矩阵M如下所示：</t>
    <phoneticPr fontId="1" type="noConversion"/>
  </si>
  <si>
    <t>当前星级</t>
    <phoneticPr fontId="1" type="noConversion"/>
  </si>
  <si>
    <t>升星成功概率</t>
    <phoneticPr fontId="1" type="noConversion"/>
  </si>
  <si>
    <t>初试状态矩阵X0</t>
    <phoneticPr fontId="1" type="noConversion"/>
  </si>
  <si>
    <t>X0</t>
    <phoneticPr fontId="1" type="noConversion"/>
  </si>
  <si>
    <t>X0代表武器百分之百在0级</t>
    <phoneticPr fontId="1" type="noConversion"/>
  </si>
  <si>
    <t>X1代表武器第一次强化后，百分之百到1级</t>
    <phoneticPr fontId="1" type="noConversion"/>
  </si>
  <si>
    <t>X1</t>
    <phoneticPr fontId="1" type="noConversion"/>
  </si>
  <si>
    <t>令S=I+M+M^2+…</t>
    <phoneticPr fontId="1" type="noConversion"/>
  </si>
  <si>
    <t>可得S=I+S*M</t>
    <phoneticPr fontId="1" type="noConversion"/>
  </si>
  <si>
    <t>得I=(I-M)*S</t>
    <phoneticPr fontId="1" type="noConversion"/>
  </si>
  <si>
    <t>即S为I-M的逆矩阵</t>
    <phoneticPr fontId="1" type="noConversion"/>
  </si>
  <si>
    <t>其中I代表单位矩阵</t>
    <phoneticPr fontId="1" type="noConversion"/>
  </si>
  <si>
    <t>故期望强化次数E=X0*(I+M+M^2+…）*[1,1,1,1,1,1,1,1,1,,1]</t>
    <phoneticPr fontId="1" type="noConversion"/>
  </si>
  <si>
    <t>0到10的期望次数</t>
    <phoneticPr fontId="1" type="noConversion"/>
  </si>
  <si>
    <t>1到10的期望次数</t>
    <phoneticPr fontId="1" type="noConversion"/>
  </si>
  <si>
    <t>2到10的期望次数</t>
    <phoneticPr fontId="1" type="noConversion"/>
  </si>
  <si>
    <t>3到10的期望次数</t>
    <phoneticPr fontId="1" type="noConversion"/>
  </si>
  <si>
    <t>4到10的期望次数</t>
    <phoneticPr fontId="1" type="noConversion"/>
  </si>
  <si>
    <t>5到10的期望次数</t>
    <phoneticPr fontId="1" type="noConversion"/>
  </si>
  <si>
    <t>6到10的期望次数</t>
    <phoneticPr fontId="1" type="noConversion"/>
  </si>
  <si>
    <t>7到10的期望次数</t>
    <phoneticPr fontId="1" type="noConversion"/>
  </si>
  <si>
    <t>8到10的期望次数</t>
    <phoneticPr fontId="1" type="noConversion"/>
  </si>
  <si>
    <t>9级到10期望次数</t>
    <phoneticPr fontId="1" type="noConversion"/>
  </si>
  <si>
    <t>结果</t>
    <phoneticPr fontId="1" type="noConversion"/>
  </si>
  <si>
    <t>含义</t>
    <phoneticPr fontId="1" type="noConversion"/>
  </si>
  <si>
    <t>则强化期望次数E，就是把x0，X1,X2,…,X（n+1），…这些向量的第一位到第十位加起来即可</t>
    <phoneticPr fontId="1" type="noConversion"/>
  </si>
  <si>
    <t>六件套</t>
    <phoneticPr fontId="1" type="noConversion"/>
  </si>
  <si>
    <t>五件套</t>
    <phoneticPr fontId="1" type="noConversion"/>
  </si>
  <si>
    <t>四件套</t>
    <phoneticPr fontId="1" type="noConversion"/>
  </si>
  <si>
    <t>三件套</t>
    <phoneticPr fontId="1" type="noConversion"/>
  </si>
  <si>
    <t>两件套</t>
    <phoneticPr fontId="1" type="noConversion"/>
  </si>
  <si>
    <t>总和</t>
    <phoneticPr fontId="1" type="noConversion"/>
  </si>
  <si>
    <t>DEF</t>
    <phoneticPr fontId="1" type="noConversion"/>
  </si>
  <si>
    <t>CEF</t>
    <phoneticPr fontId="1" type="noConversion"/>
  </si>
  <si>
    <t>CDF</t>
    <phoneticPr fontId="1" type="noConversion"/>
  </si>
  <si>
    <t>CDE</t>
    <phoneticPr fontId="1" type="noConversion"/>
  </si>
  <si>
    <t>BEF</t>
    <phoneticPr fontId="1" type="noConversion"/>
  </si>
  <si>
    <t>BDF</t>
    <phoneticPr fontId="1" type="noConversion"/>
  </si>
  <si>
    <t>EF</t>
    <phoneticPr fontId="1" type="noConversion"/>
  </si>
  <si>
    <t>CDEF</t>
    <phoneticPr fontId="1" type="noConversion"/>
  </si>
  <si>
    <t>BDE</t>
    <phoneticPr fontId="1" type="noConversion"/>
  </si>
  <si>
    <t>DF</t>
    <phoneticPr fontId="1" type="noConversion"/>
  </si>
  <si>
    <t>BDEF</t>
    <phoneticPr fontId="1" type="noConversion"/>
  </si>
  <si>
    <t>BCF</t>
    <phoneticPr fontId="1" type="noConversion"/>
  </si>
  <si>
    <t>DE</t>
    <phoneticPr fontId="1" type="noConversion"/>
  </si>
  <si>
    <t>BCEF</t>
    <phoneticPr fontId="1" type="noConversion"/>
  </si>
  <si>
    <t>BCE</t>
    <phoneticPr fontId="1" type="noConversion"/>
  </si>
  <si>
    <t>CF</t>
    <phoneticPr fontId="1" type="noConversion"/>
  </si>
  <si>
    <t>BCDF</t>
    <phoneticPr fontId="1" type="noConversion"/>
  </si>
  <si>
    <t>BCD</t>
    <phoneticPr fontId="1" type="noConversion"/>
  </si>
  <si>
    <t>CE</t>
    <phoneticPr fontId="1" type="noConversion"/>
  </si>
  <si>
    <t>BCDE</t>
    <phoneticPr fontId="1" type="noConversion"/>
  </si>
  <si>
    <t>AEF</t>
    <phoneticPr fontId="1" type="noConversion"/>
  </si>
  <si>
    <t>CD</t>
    <phoneticPr fontId="1" type="noConversion"/>
  </si>
  <si>
    <t>ADEF</t>
    <phoneticPr fontId="1" type="noConversion"/>
  </si>
  <si>
    <t>ADF</t>
    <phoneticPr fontId="1" type="noConversion"/>
  </si>
  <si>
    <t>BF</t>
    <phoneticPr fontId="1" type="noConversion"/>
  </si>
  <si>
    <t>ACEF</t>
    <phoneticPr fontId="1" type="noConversion"/>
  </si>
  <si>
    <t>ADE</t>
    <phoneticPr fontId="1" type="noConversion"/>
  </si>
  <si>
    <t>BE</t>
    <phoneticPr fontId="1" type="noConversion"/>
  </si>
  <si>
    <t>ACDF</t>
    <phoneticPr fontId="1" type="noConversion"/>
  </si>
  <si>
    <t>ACF</t>
    <phoneticPr fontId="1" type="noConversion"/>
  </si>
  <si>
    <t>BD</t>
    <phoneticPr fontId="1" type="noConversion"/>
  </si>
  <si>
    <t>求和</t>
    <phoneticPr fontId="1" type="noConversion"/>
  </si>
  <si>
    <t>BCDEF</t>
    <phoneticPr fontId="1" type="noConversion"/>
  </si>
  <si>
    <t>ACDE</t>
    <phoneticPr fontId="1" type="noConversion"/>
  </si>
  <si>
    <t>ACE</t>
    <phoneticPr fontId="1" type="noConversion"/>
  </si>
  <si>
    <t>BC</t>
    <phoneticPr fontId="1" type="noConversion"/>
  </si>
  <si>
    <t>F</t>
    <phoneticPr fontId="1" type="noConversion"/>
  </si>
  <si>
    <t>ACDEF</t>
    <phoneticPr fontId="1" type="noConversion"/>
  </si>
  <si>
    <t>ABDF</t>
    <phoneticPr fontId="1" type="noConversion"/>
  </si>
  <si>
    <t>ACD</t>
    <phoneticPr fontId="1" type="noConversion"/>
  </si>
  <si>
    <t>AF</t>
    <phoneticPr fontId="1" type="noConversion"/>
  </si>
  <si>
    <t>E</t>
    <phoneticPr fontId="1" type="noConversion"/>
  </si>
  <si>
    <t>ABDEF</t>
    <phoneticPr fontId="1" type="noConversion"/>
  </si>
  <si>
    <t>ABDE</t>
    <phoneticPr fontId="1" type="noConversion"/>
  </si>
  <si>
    <t>ABF</t>
    <phoneticPr fontId="1" type="noConversion"/>
  </si>
  <si>
    <t>AE</t>
    <phoneticPr fontId="1" type="noConversion"/>
  </si>
  <si>
    <t>D</t>
    <phoneticPr fontId="1" type="noConversion"/>
  </si>
  <si>
    <t>ABCEF</t>
    <phoneticPr fontId="1" type="noConversion"/>
  </si>
  <si>
    <t>ABCF</t>
    <phoneticPr fontId="1" type="noConversion"/>
  </si>
  <si>
    <t>ABE</t>
    <phoneticPr fontId="1" type="noConversion"/>
  </si>
  <si>
    <t>AD</t>
    <phoneticPr fontId="1" type="noConversion"/>
  </si>
  <si>
    <t>C</t>
    <phoneticPr fontId="1" type="noConversion"/>
  </si>
  <si>
    <t>ABCDF</t>
    <phoneticPr fontId="1" type="noConversion"/>
  </si>
  <si>
    <t>ABCE</t>
    <phoneticPr fontId="1" type="noConversion"/>
  </si>
  <si>
    <t>ABD</t>
    <phoneticPr fontId="1" type="noConversion"/>
  </si>
  <si>
    <t>AC</t>
    <phoneticPr fontId="1" type="noConversion"/>
  </si>
  <si>
    <t>B</t>
    <phoneticPr fontId="1" type="noConversion"/>
  </si>
  <si>
    <t>ABCDEF</t>
    <phoneticPr fontId="1" type="noConversion"/>
  </si>
  <si>
    <t>ABCDE</t>
    <phoneticPr fontId="1" type="noConversion"/>
  </si>
  <si>
    <t>ABCD</t>
    <phoneticPr fontId="1" type="noConversion"/>
  </si>
  <si>
    <t>ABC</t>
    <phoneticPr fontId="1" type="noConversion"/>
  </si>
  <si>
    <t>AB</t>
    <phoneticPr fontId="1" type="noConversion"/>
  </si>
  <si>
    <t>A</t>
    <phoneticPr fontId="1" type="noConversion"/>
  </si>
  <si>
    <t>计算方法为容斥原理</t>
    <phoneticPr fontId="1" type="noConversion"/>
  </si>
  <si>
    <t>掉落概率</t>
    <phoneticPr fontId="1" type="noConversion"/>
  </si>
  <si>
    <t>装备</t>
    <phoneticPr fontId="1" type="noConversion"/>
  </si>
  <si>
    <t>集齐套装期望次数</t>
    <phoneticPr fontId="1" type="noConversion"/>
  </si>
  <si>
    <t>问题原型：每打一次副本随机掉落ABCDEF中的装备，求集齐一件套的期望要打几次副本</t>
    <phoneticPr fontId="1" type="noConversion"/>
  </si>
  <si>
    <t>拓展：如果求只掉落ABCD四件装备时，把模型的EF值取0即可</t>
    <phoneticPr fontId="1" type="noConversion"/>
  </si>
  <si>
    <t>模型建立：马尔科夫矩阵</t>
    <phoneticPr fontId="1" type="noConversion"/>
  </si>
  <si>
    <t>问题原型：每天可以刷四次副本，初始有20%掉落概率装备，如果没有掉落，则下一次掉落概率增加20%（掉落了则掉落概率回到20%），求平均每天可以掉落几件装备？</t>
    <phoneticPr fontId="1" type="noConversion"/>
  </si>
  <si>
    <t>状态一</t>
    <phoneticPr fontId="1" type="noConversion"/>
  </si>
  <si>
    <t>状态二</t>
    <phoneticPr fontId="1" type="noConversion"/>
  </si>
  <si>
    <t>状态三</t>
    <phoneticPr fontId="1" type="noConversion"/>
  </si>
  <si>
    <t>状态四</t>
    <phoneticPr fontId="1" type="noConversion"/>
  </si>
  <si>
    <t>状态五</t>
    <phoneticPr fontId="1" type="noConversion"/>
  </si>
  <si>
    <t>状态转移矩阵M</t>
    <phoneticPr fontId="1" type="noConversion"/>
  </si>
  <si>
    <t>初试状态X</t>
    <phoneticPr fontId="1" type="noConversion"/>
  </si>
  <si>
    <t>第一次打副本</t>
    <phoneticPr fontId="1" type="noConversion"/>
  </si>
  <si>
    <t>第二次打副本</t>
    <phoneticPr fontId="1" type="noConversion"/>
  </si>
  <si>
    <t>第三次打副本</t>
    <phoneticPr fontId="1" type="noConversion"/>
  </si>
  <si>
    <t>第四次打副本</t>
    <phoneticPr fontId="1" type="noConversion"/>
  </si>
  <si>
    <t>状态一代表成功掉落装备</t>
    <phoneticPr fontId="1" type="noConversion"/>
  </si>
  <si>
    <t>把状态一的次数求和，得到每天掉落装备数</t>
    <phoneticPr fontId="1" type="noConversion"/>
  </si>
  <si>
    <t>保底次数</t>
    <phoneticPr fontId="1" type="noConversion"/>
  </si>
  <si>
    <t>初始概率</t>
    <phoneticPr fontId="1" type="noConversion"/>
  </si>
  <si>
    <t>真实抽奖概率</t>
    <phoneticPr fontId="1" type="noConversion"/>
  </si>
  <si>
    <t>发生概率</t>
    <phoneticPr fontId="1" type="noConversion"/>
  </si>
  <si>
    <t>不中概率</t>
    <phoneticPr fontId="1" type="noConversion"/>
  </si>
  <si>
    <t>抽中概率</t>
    <phoneticPr fontId="1" type="noConversion"/>
  </si>
  <si>
    <t>第N次抽</t>
    <phoneticPr fontId="1" type="noConversion"/>
  </si>
  <si>
    <t>问题原型：每次抽奖概率为5%，保底次数为30次，求真实抽奖概率</t>
    <phoneticPr fontId="1" type="noConversion"/>
  </si>
  <si>
    <t>模型思路：计算 抽奖次数*该情况发生概率的期望的求和，得到期望抽奖次数，然后求倒数，得到真实中奖概率</t>
    <phoneticPr fontId="1" type="noConversion"/>
  </si>
  <si>
    <t>输入初试概率和保底次数，</t>
    <phoneticPr fontId="1" type="noConversion"/>
  </si>
  <si>
    <t>会自动计算出真实概率</t>
  </si>
  <si>
    <t>公式</t>
    <phoneticPr fontId="1" type="noConversion"/>
  </si>
  <si>
    <t>A+INT((LV+N)/M)*B</t>
    <phoneticPr fontId="1" type="noConversion"/>
  </si>
  <si>
    <t>作用</t>
    <phoneticPr fontId="1" type="noConversion"/>
  </si>
  <si>
    <t>从第M-N级开始，每M级提升B属性</t>
    <phoneticPr fontId="1" type="noConversion"/>
  </si>
  <si>
    <t>初始值A</t>
    <phoneticPr fontId="1" type="noConversion"/>
  </si>
  <si>
    <t>增加值B</t>
    <phoneticPr fontId="1" type="noConversion"/>
  </si>
  <si>
    <t>调整参数N</t>
    <phoneticPr fontId="1" type="noConversion"/>
  </si>
  <si>
    <t>固定M级加属性</t>
    <phoneticPr fontId="1" type="noConversion"/>
  </si>
  <si>
    <t>开始位置</t>
    <phoneticPr fontId="1" type="noConversion"/>
  </si>
  <si>
    <t>等级LV</t>
    <phoneticPr fontId="1" type="noConversion"/>
  </si>
  <si>
    <t>对应属性</t>
    <phoneticPr fontId="1" type="noConversion"/>
  </si>
  <si>
    <t>每M级才升属性点，不是每级固定提升</t>
    <phoneticPr fontId="1" type="noConversion"/>
  </si>
  <si>
    <t>EHP</t>
    <phoneticPr fontId="1" type="noConversion"/>
  </si>
  <si>
    <t>常数N</t>
    <phoneticPr fontId="1" type="noConversion"/>
  </si>
  <si>
    <t>常数M</t>
    <phoneticPr fontId="1" type="noConversion"/>
  </si>
  <si>
    <t>护甲值</t>
    <phoneticPr fontId="1" type="noConversion"/>
  </si>
  <si>
    <t>减伤率</t>
    <phoneticPr fontId="1" type="noConversion"/>
  </si>
  <si>
    <t>HP</t>
    <phoneticPr fontId="1" type="noConversion"/>
  </si>
  <si>
    <t>这样的好处是，护甲值的投放的属性价值是固定的，与玩家当前护甲值无关</t>
    <phoneticPr fontId="1" type="noConversion"/>
  </si>
  <si>
    <t>减伤率=护甲值/(M*护甲值+N)</t>
    <phoneticPr fontId="1" type="noConversion"/>
  </si>
  <si>
    <t>为了解决这个问题，改变减伤率的构成</t>
    <phoneticPr fontId="1" type="noConversion"/>
  </si>
  <si>
    <t>属性价值非线性，如果一开始玩家有85%的减伤率，此时再投放10%的减伤率，EHP会特别高，可能出现一人屠一城的情况</t>
    <phoneticPr fontId="1" type="noConversion"/>
  </si>
  <si>
    <t>每1%减伤率提升的EHP</t>
    <phoneticPr fontId="1" type="noConversion"/>
  </si>
  <si>
    <t>问题原型：每次战斗需要消耗一个军令状，每天免费送100个军令状（则每天可发生100场战斗），现在每次战斗都有一定几率掉落1个军令状，如果希望玩家每天战斗140次，则掉落几率应该设置为多少</t>
    <phoneticPr fontId="1" type="noConversion"/>
  </si>
  <si>
    <t>初始次数</t>
    <phoneticPr fontId="1" type="noConversion"/>
  </si>
  <si>
    <t>期望总次数</t>
    <phoneticPr fontId="1" type="noConversion"/>
  </si>
  <si>
    <t>解决思路：利用EXCEL的规划求解功能</t>
    <phoneticPr fontId="1" type="noConversion"/>
  </si>
  <si>
    <t>第二轮</t>
    <phoneticPr fontId="1" type="noConversion"/>
  </si>
  <si>
    <t>期望掉落军令状</t>
    <phoneticPr fontId="1" type="noConversion"/>
  </si>
  <si>
    <t>第一轮</t>
    <phoneticPr fontId="1" type="noConversion"/>
  </si>
  <si>
    <t>第三轮</t>
    <phoneticPr fontId="1" type="noConversion"/>
  </si>
  <si>
    <t>只有期望掉落军令状大于等于1，才可以开始新的一轮战斗</t>
    <phoneticPr fontId="1" type="noConversion"/>
  </si>
  <si>
    <t>即通过改变掉落概率，使得期望总次数=140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</si>
</sst>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1"/>
      <color theme="8" tint="-0.499984740745262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0" xfId="0" applyFill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2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177" fontId="0" fillId="4" borderId="1" xfId="0" applyNumberFormat="1" applyFill="1" applyBorder="1"/>
    <xf numFmtId="176" fontId="0" fillId="2" borderId="1" xfId="0" applyNumberFormat="1" applyFill="1" applyBorder="1"/>
    <xf numFmtId="0" fontId="2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horizontal="center"/>
    </xf>
    <xf numFmtId="176" fontId="0" fillId="0" borderId="0" xfId="0" applyNumberFormat="1"/>
    <xf numFmtId="0" fontId="0" fillId="6" borderId="0" xfId="0" applyFill="1"/>
    <xf numFmtId="0" fontId="7" fillId="5" borderId="0" xfId="0" applyFont="1" applyFill="1"/>
    <xf numFmtId="10" fontId="0" fillId="5" borderId="0" xfId="0" applyNumberFormat="1" applyFill="1"/>
    <xf numFmtId="0" fontId="0" fillId="0" borderId="0" xfId="0" applyAlignment="1">
      <alignment horizontal="right"/>
    </xf>
    <xf numFmtId="9" fontId="0" fillId="0" borderId="0" xfId="1" applyFont="1" applyAlignment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减伤率投放!$C$2</c:f>
              <c:strCache>
                <c:ptCount val="1"/>
                <c:pt idx="0">
                  <c:v>EHP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减伤率投放!$B$3:$B$19</c:f>
              <c:numCache>
                <c:formatCode>0%</c:formatCode>
                <c:ptCount val="1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</c:numCache>
            </c:numRef>
          </c:xVal>
          <c:yVal>
            <c:numRef>
              <c:f>减伤率投放!$C$3:$C$19</c:f>
              <c:numCache>
                <c:formatCode>General</c:formatCode>
                <c:ptCount val="17"/>
                <c:pt idx="0">
                  <c:v>111.11111111111111</c:v>
                </c:pt>
                <c:pt idx="1">
                  <c:v>117.64705882352942</c:v>
                </c:pt>
                <c:pt idx="2">
                  <c:v>125</c:v>
                </c:pt>
                <c:pt idx="3">
                  <c:v>133.33333333333334</c:v>
                </c:pt>
                <c:pt idx="4">
                  <c:v>142.85714285714286</c:v>
                </c:pt>
                <c:pt idx="5">
                  <c:v>153.84615384615384</c:v>
                </c:pt>
                <c:pt idx="6">
                  <c:v>166.66666666666669</c:v>
                </c:pt>
                <c:pt idx="7">
                  <c:v>181.81818181818181</c:v>
                </c:pt>
                <c:pt idx="8">
                  <c:v>200</c:v>
                </c:pt>
                <c:pt idx="9">
                  <c:v>222.22222222222226</c:v>
                </c:pt>
                <c:pt idx="10">
                  <c:v>250</c:v>
                </c:pt>
                <c:pt idx="11">
                  <c:v>285.71428571428572</c:v>
                </c:pt>
                <c:pt idx="12">
                  <c:v>333.33333333333326</c:v>
                </c:pt>
                <c:pt idx="13">
                  <c:v>400</c:v>
                </c:pt>
                <c:pt idx="14">
                  <c:v>500.00000000000011</c:v>
                </c:pt>
                <c:pt idx="15">
                  <c:v>666.66666666666652</c:v>
                </c:pt>
                <c:pt idx="16">
                  <c:v>1000.0000000000002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E-4C6B-9401-7AB303512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37375"/>
        <c:axId val="432444447"/>
      </c:scatterChart>
      <c:valAx>
        <c:axId val="43243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444447"/>
        <c:crosses val="autoZero"/>
        <c:crossBetween val="midCat"/>
      </c:valAx>
      <c:valAx>
        <c:axId val="43244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43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减伤率投放!$D$2</c:f>
              <c:strCache>
                <c:ptCount val="1"/>
                <c:pt idx="0">
                  <c:v>每1%减伤率提升的EHP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减伤率投放!$D$3:$D$19</c:f>
              <c:numCache>
                <c:formatCode>General</c:formatCode>
                <c:ptCount val="17"/>
                <c:pt idx="1">
                  <c:v>1.3071895424836615</c:v>
                </c:pt>
                <c:pt idx="2">
                  <c:v>1.4705882352941155</c:v>
                </c:pt>
                <c:pt idx="3">
                  <c:v>1.666666666666669</c:v>
                </c:pt>
                <c:pt idx="4">
                  <c:v>1.904761904761904</c:v>
                </c:pt>
                <c:pt idx="5">
                  <c:v>2.1978021978021962</c:v>
                </c:pt>
                <c:pt idx="6">
                  <c:v>2.564102564102567</c:v>
                </c:pt>
                <c:pt idx="7">
                  <c:v>3.0303030303030258</c:v>
                </c:pt>
                <c:pt idx="8">
                  <c:v>3.636363636363638</c:v>
                </c:pt>
                <c:pt idx="9">
                  <c:v>4.4444444444444473</c:v>
                </c:pt>
                <c:pt idx="10">
                  <c:v>5.5555555555555562</c:v>
                </c:pt>
                <c:pt idx="11">
                  <c:v>7.1428571428571379</c:v>
                </c:pt>
                <c:pt idx="12">
                  <c:v>9.5238095238095202</c:v>
                </c:pt>
                <c:pt idx="13">
                  <c:v>13.333333333333337</c:v>
                </c:pt>
                <c:pt idx="14">
                  <c:v>20.000000000000004</c:v>
                </c:pt>
                <c:pt idx="15">
                  <c:v>33.333333333333329</c:v>
                </c:pt>
                <c:pt idx="16">
                  <c:v>66.666666666666686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9-4990-BEFE-02509EE6A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57343"/>
        <c:axId val="432437375"/>
      </c:scatterChart>
      <c:valAx>
        <c:axId val="43245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437375"/>
        <c:crosses val="autoZero"/>
        <c:crossBetween val="midCat"/>
      </c:valAx>
      <c:valAx>
        <c:axId val="4324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45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减伤率投放!$F$26</c:f>
              <c:strCache>
                <c:ptCount val="1"/>
                <c:pt idx="0">
                  <c:v>EHP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减伤率投放!$C$27:$C$43</c:f>
              <c:numCache>
                <c:formatCode>General</c:formatCode>
                <c:ptCount val="17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</c:numCache>
            </c:numRef>
          </c:xVal>
          <c:yVal>
            <c:numRef>
              <c:f>减伤率投放!$F$27:$F$43</c:f>
              <c:numCache>
                <c:formatCode>General</c:formatCode>
                <c:ptCount val="17"/>
                <c:pt idx="0">
                  <c:v>299.99999999999994</c:v>
                </c:pt>
                <c:pt idx="1">
                  <c:v>400</c:v>
                </c:pt>
                <c:pt idx="2">
                  <c:v>500.00000000000011</c:v>
                </c:pt>
                <c:pt idx="3">
                  <c:v>600.00000000000011</c:v>
                </c:pt>
                <c:pt idx="4">
                  <c:v>699.99999999999977</c:v>
                </c:pt>
                <c:pt idx="5">
                  <c:v>800</c:v>
                </c:pt>
                <c:pt idx="6">
                  <c:v>899.99999999999955</c:v>
                </c:pt>
                <c:pt idx="7">
                  <c:v>1000.0000000000002</c:v>
                </c:pt>
                <c:pt idx="8">
                  <c:v>1099.9999999999995</c:v>
                </c:pt>
                <c:pt idx="9">
                  <c:v>1199.9999999999995</c:v>
                </c:pt>
                <c:pt idx="10">
                  <c:v>1300.0000000000009</c:v>
                </c:pt>
                <c:pt idx="11">
                  <c:v>1400.0000000000007</c:v>
                </c:pt>
                <c:pt idx="12">
                  <c:v>1500.0000000000002</c:v>
                </c:pt>
                <c:pt idx="13">
                  <c:v>1600</c:v>
                </c:pt>
                <c:pt idx="14">
                  <c:v>1699.9999999999995</c:v>
                </c:pt>
                <c:pt idx="15">
                  <c:v>1799.9999999999991</c:v>
                </c:pt>
                <c:pt idx="16">
                  <c:v>1899.9999999999982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7-4C70-B2AA-7B1B3D5F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54239"/>
        <c:axId val="570050079"/>
      </c:scatterChart>
      <c:valAx>
        <c:axId val="57005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050079"/>
        <c:crosses val="autoZero"/>
        <c:crossBetween val="midCat"/>
      </c:valAx>
      <c:valAx>
        <c:axId val="57005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05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2</xdr:row>
      <xdr:rowOff>41275</xdr:rowOff>
    </xdr:from>
    <xdr:to>
      <xdr:col>13</xdr:col>
      <xdr:colOff>152400</xdr:colOff>
      <xdr:row>17</xdr:row>
      <xdr:rowOff>117475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D846D87-A146-4300-B069-25A4C3FB9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508000</xdr:colOff>
      <xdr:row>2</xdr:row>
      <xdr:rowOff>28575</xdr:rowOff>
    </xdr:from>
    <xdr:to>
      <xdr:col>20</xdr:col>
      <xdr:colOff>457200</xdr:colOff>
      <xdr:row>17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ED8AB6C-883C-4892-B9ED-BD4F25426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120650</xdr:colOff>
      <xdr:row>29</xdr:row>
      <xdr:rowOff>161925</xdr:rowOff>
    </xdr:from>
    <xdr:to>
      <xdr:col>14</xdr:col>
      <xdr:colOff>69850</xdr:colOff>
      <xdr:row>45</xdr:row>
      <xdr:rowOff>60325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D5501B5-81F1-4430-B884-88559231F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162984</xdr:rowOff>
    </xdr:from>
    <xdr:to>
      <xdr:col>5</xdr:col>
      <xdr:colOff>522040</xdr:colOff>
      <xdr:row>31</xdr:row>
      <xdr:rowOff>158750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251C12-0FD8-4F23-8F99-82D4E4DC9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3184"/>
          <a:ext cx="4147890" cy="3907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tabSelected="1" topLeftCell="A22" zoomScale="70" zoomScaleNormal="70" workbookViewId="0">
      <selection activeCell="L91" sqref="L91"/>
    </sheetView>
  </sheetViews>
  <sheetFormatPr defaultRowHeight="13.9" x14ac:dyDescent="0.4"/>
  <cols>
    <col min="2" max="2" width="12.59765625" customWidth="1"/>
  </cols>
  <sheetData>
    <row r="1" spans="1:3" s="7" customFormat="1" x14ac:dyDescent="0.4">
      <c r="A1" s="6" t="s">
        <v>0</v>
      </c>
    </row>
    <row r="2" spans="1:3" s="7" customFormat="1" x14ac:dyDescent="0.4">
      <c r="A2" s="7" t="s">
        <v>1</v>
      </c>
    </row>
    <row r="3" spans="1:3" s="7" customFormat="1" x14ac:dyDescent="0.4">
      <c r="A3" s="7" t="s">
        <v>4</v>
      </c>
    </row>
    <row r="4" spans="1:3" s="7" customFormat="1" x14ac:dyDescent="0.4">
      <c r="A4" s="7" t="s">
        <v>5</v>
      </c>
    </row>
    <row r="5" spans="1:3" s="7" customFormat="1" x14ac:dyDescent="0.4">
      <c r="A5" s="7" t="s">
        <v>2</v>
      </c>
    </row>
    <row r="7" spans="1:3" x14ac:dyDescent="0.4">
      <c r="A7" s="4" t="s">
        <v>32</v>
      </c>
      <c r="B7" s="5" t="s">
        <v>33</v>
      </c>
      <c r="C7" s="5" t="s">
        <v>3</v>
      </c>
    </row>
    <row r="8" spans="1:3" x14ac:dyDescent="0.4">
      <c r="A8" s="1">
        <v>0</v>
      </c>
      <c r="B8" s="12">
        <v>1</v>
      </c>
      <c r="C8" s="2">
        <f>1-B8</f>
        <v>0</v>
      </c>
    </row>
    <row r="9" spans="1:3" x14ac:dyDescent="0.4">
      <c r="A9" s="1">
        <v>1</v>
      </c>
      <c r="B9" s="12">
        <v>0.95</v>
      </c>
      <c r="C9" s="2">
        <f t="shared" ref="C9:C16" si="0">1-B9</f>
        <v>5.0000000000000044E-2</v>
      </c>
    </row>
    <row r="10" spans="1:3" x14ac:dyDescent="0.4">
      <c r="A10" s="1">
        <v>2</v>
      </c>
      <c r="B10" s="12">
        <v>0.9</v>
      </c>
      <c r="C10" s="2">
        <f>1-B10</f>
        <v>9.9999999999999978E-2</v>
      </c>
    </row>
    <row r="11" spans="1:3" x14ac:dyDescent="0.4">
      <c r="A11" s="1">
        <v>3</v>
      </c>
      <c r="B11" s="12">
        <v>0.85</v>
      </c>
      <c r="C11" s="2">
        <f>1-B11</f>
        <v>0.15000000000000002</v>
      </c>
    </row>
    <row r="12" spans="1:3" x14ac:dyDescent="0.4">
      <c r="A12" s="1">
        <v>4</v>
      </c>
      <c r="B12" s="12">
        <v>0.8</v>
      </c>
      <c r="C12" s="2">
        <f>1-B12</f>
        <v>0.19999999999999996</v>
      </c>
    </row>
    <row r="13" spans="1:3" x14ac:dyDescent="0.4">
      <c r="A13" s="1">
        <v>5</v>
      </c>
      <c r="B13" s="12">
        <v>0.7</v>
      </c>
      <c r="C13" s="2">
        <f>1-B13</f>
        <v>0.30000000000000004</v>
      </c>
    </row>
    <row r="14" spans="1:3" x14ac:dyDescent="0.4">
      <c r="A14" s="1">
        <v>6</v>
      </c>
      <c r="B14" s="12">
        <v>0.6</v>
      </c>
      <c r="C14" s="2">
        <f t="shared" si="0"/>
        <v>0.4</v>
      </c>
    </row>
    <row r="15" spans="1:3" x14ac:dyDescent="0.4">
      <c r="A15" s="1">
        <v>7</v>
      </c>
      <c r="B15" s="12">
        <v>0.5</v>
      </c>
      <c r="C15" s="2">
        <f t="shared" si="0"/>
        <v>0.5</v>
      </c>
    </row>
    <row r="16" spans="1:3" x14ac:dyDescent="0.4">
      <c r="A16" s="1">
        <v>8</v>
      </c>
      <c r="B16" s="12">
        <v>0.4</v>
      </c>
      <c r="C16" s="2">
        <f t="shared" si="0"/>
        <v>0.6</v>
      </c>
    </row>
    <row r="17" spans="1:5" x14ac:dyDescent="0.4">
      <c r="A17" s="1">
        <v>9</v>
      </c>
      <c r="B17" s="12">
        <v>0.2</v>
      </c>
      <c r="C17" s="2">
        <f>1-B17</f>
        <v>0.8</v>
      </c>
    </row>
    <row r="19" spans="1:5" ht="22.5" x14ac:dyDescent="0.6">
      <c r="A19" s="8" t="s">
        <v>6</v>
      </c>
    </row>
    <row r="20" spans="1:5" x14ac:dyDescent="0.4">
      <c r="A20" s="9" t="s">
        <v>7</v>
      </c>
    </row>
    <row r="21" spans="1:5" x14ac:dyDescent="0.4">
      <c r="A21" s="9" t="s">
        <v>8</v>
      </c>
    </row>
    <row r="22" spans="1:5" x14ac:dyDescent="0.4">
      <c r="A22" s="9" t="s">
        <v>9</v>
      </c>
    </row>
    <row r="24" spans="1:5" x14ac:dyDescent="0.4">
      <c r="A24" s="9" t="s">
        <v>23</v>
      </c>
      <c r="E24" t="s">
        <v>24</v>
      </c>
    </row>
    <row r="26" spans="1:5" x14ac:dyDescent="0.4">
      <c r="A26" s="1"/>
      <c r="B26" s="1" t="s">
        <v>10</v>
      </c>
      <c r="C26" s="1" t="s">
        <v>11</v>
      </c>
    </row>
    <row r="27" spans="1:5" x14ac:dyDescent="0.4">
      <c r="A27" s="1" t="s">
        <v>12</v>
      </c>
      <c r="B27" s="1">
        <f>1</f>
        <v>1</v>
      </c>
      <c r="C27" s="1">
        <v>0</v>
      </c>
    </row>
    <row r="28" spans="1:5" x14ac:dyDescent="0.4">
      <c r="A28" s="1" t="s">
        <v>13</v>
      </c>
      <c r="B28" s="1">
        <f>(1+C9*B27)/(1-C9)</f>
        <v>1.1052631578947369</v>
      </c>
      <c r="C28" s="1">
        <f>(B28-1)*10</f>
        <v>1.0526315789473695</v>
      </c>
    </row>
    <row r="29" spans="1:5" x14ac:dyDescent="0.4">
      <c r="A29" s="1" t="s">
        <v>14</v>
      </c>
      <c r="B29" s="1">
        <f t="shared" ref="B29:B36" si="1">(1+C10*B28)/(1-C10)</f>
        <v>1.2339181286549705</v>
      </c>
      <c r="C29" s="1">
        <f t="shared" ref="C29:C36" si="2">(B29-1)*10</f>
        <v>2.3391812865497053</v>
      </c>
    </row>
    <row r="30" spans="1:5" x14ac:dyDescent="0.4">
      <c r="A30" s="1" t="s">
        <v>15</v>
      </c>
      <c r="B30" s="1">
        <f t="shared" si="1"/>
        <v>1.3942208462332302</v>
      </c>
      <c r="C30" s="1">
        <f t="shared" si="2"/>
        <v>3.9422084623323017</v>
      </c>
    </row>
    <row r="31" spans="1:5" x14ac:dyDescent="0.4">
      <c r="A31" s="1" t="s">
        <v>16</v>
      </c>
      <c r="B31" s="1">
        <f t="shared" si="1"/>
        <v>1.5985552115583073</v>
      </c>
      <c r="C31" s="1">
        <f t="shared" si="2"/>
        <v>5.9855521155830722</v>
      </c>
    </row>
    <row r="32" spans="1:5" x14ac:dyDescent="0.4">
      <c r="A32" s="1" t="s">
        <v>17</v>
      </c>
      <c r="B32" s="1">
        <f t="shared" si="1"/>
        <v>2.113666519239275</v>
      </c>
      <c r="C32" s="1">
        <f t="shared" si="2"/>
        <v>11.13666519239275</v>
      </c>
    </row>
    <row r="33" spans="1:29" x14ac:dyDescent="0.4">
      <c r="A33" s="1" t="s">
        <v>18</v>
      </c>
      <c r="B33" s="1">
        <f t="shared" si="1"/>
        <v>3.07577767949285</v>
      </c>
      <c r="C33" s="1">
        <f t="shared" si="2"/>
        <v>20.7577767949285</v>
      </c>
    </row>
    <row r="34" spans="1:29" x14ac:dyDescent="0.4">
      <c r="A34" s="1" t="s">
        <v>19</v>
      </c>
      <c r="B34" s="1">
        <f t="shared" si="1"/>
        <v>5.07577767949285</v>
      </c>
      <c r="C34" s="1">
        <f t="shared" si="2"/>
        <v>40.757776794928503</v>
      </c>
    </row>
    <row r="35" spans="1:29" x14ac:dyDescent="0.4">
      <c r="A35" s="1" t="s">
        <v>20</v>
      </c>
      <c r="B35" s="1">
        <f t="shared" si="1"/>
        <v>10.113666519239274</v>
      </c>
      <c r="C35" s="1">
        <f t="shared" si="2"/>
        <v>91.136665192392741</v>
      </c>
    </row>
    <row r="36" spans="1:29" x14ac:dyDescent="0.4">
      <c r="A36" s="1" t="s">
        <v>21</v>
      </c>
      <c r="B36" s="1">
        <f t="shared" si="1"/>
        <v>45.45466607695711</v>
      </c>
      <c r="C36" s="1">
        <f t="shared" si="2"/>
        <v>444.54666076957108</v>
      </c>
    </row>
    <row r="37" spans="1:29" x14ac:dyDescent="0.4">
      <c r="A37" s="10" t="s">
        <v>22</v>
      </c>
      <c r="B37" s="10">
        <f>SUM(B27:B36)</f>
        <v>72.16551181876261</v>
      </c>
      <c r="C37" s="11">
        <f>SUM(C27:C36)</f>
        <v>621.65511818762604</v>
      </c>
    </row>
    <row r="39" spans="1:29" x14ac:dyDescent="0.4">
      <c r="B39" t="s">
        <v>25</v>
      </c>
    </row>
    <row r="41" spans="1:29" ht="22.5" x14ac:dyDescent="0.6">
      <c r="A41" s="8" t="s">
        <v>26</v>
      </c>
    </row>
    <row r="42" spans="1:29" x14ac:dyDescent="0.4">
      <c r="A42" t="s">
        <v>27</v>
      </c>
    </row>
    <row r="44" spans="1:29" x14ac:dyDescent="0.4">
      <c r="A44" t="s">
        <v>31</v>
      </c>
      <c r="P44" s="15" t="s">
        <v>34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x14ac:dyDescent="0.4">
      <c r="B45" s="1"/>
      <c r="C45" s="1"/>
      <c r="D45" s="24" t="s">
        <v>28</v>
      </c>
      <c r="E45" s="24"/>
      <c r="F45" s="24"/>
      <c r="G45" s="24"/>
      <c r="H45" s="24"/>
      <c r="I45" s="24"/>
      <c r="J45" s="24"/>
      <c r="K45" s="24"/>
      <c r="L45" s="24"/>
      <c r="M45" s="24"/>
      <c r="N45" s="16"/>
      <c r="P45" s="15" t="s">
        <v>36</v>
      </c>
      <c r="Q45" s="15"/>
      <c r="R45" s="15"/>
      <c r="S45" s="15" t="s">
        <v>37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x14ac:dyDescent="0.4">
      <c r="B46" s="1"/>
      <c r="C46" s="1" t="s">
        <v>30</v>
      </c>
      <c r="D46" s="1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  <c r="P46" s="13" t="s">
        <v>35</v>
      </c>
      <c r="Q46" s="15"/>
      <c r="R46" s="15"/>
      <c r="S46" s="13" t="s">
        <v>38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x14ac:dyDescent="0.4">
      <c r="B47" s="25" t="s">
        <v>29</v>
      </c>
      <c r="C47" s="1">
        <v>0</v>
      </c>
      <c r="D47" s="1">
        <v>0</v>
      </c>
      <c r="E47" s="2">
        <f>B8</f>
        <v>1</v>
      </c>
      <c r="F47" s="1"/>
      <c r="G47" s="1"/>
      <c r="H47" s="1"/>
      <c r="I47" s="1"/>
      <c r="J47" s="1"/>
      <c r="K47" s="1"/>
      <c r="L47" s="1"/>
      <c r="M47" s="1"/>
      <c r="P47" s="14">
        <v>1</v>
      </c>
      <c r="Q47" s="15"/>
      <c r="R47" s="15"/>
      <c r="S47" s="14">
        <v>0</v>
      </c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x14ac:dyDescent="0.4">
      <c r="B48" s="25"/>
      <c r="C48" s="1">
        <v>1</v>
      </c>
      <c r="D48" s="2">
        <f>C9</f>
        <v>5.0000000000000044E-2</v>
      </c>
      <c r="E48" s="1"/>
      <c r="F48" s="2">
        <f>B9</f>
        <v>0.95</v>
      </c>
      <c r="G48" s="1"/>
      <c r="H48" s="1"/>
      <c r="I48" s="1"/>
      <c r="J48" s="1"/>
      <c r="K48" s="1"/>
      <c r="L48" s="1"/>
      <c r="M48" s="1"/>
      <c r="P48" s="14">
        <v>0</v>
      </c>
      <c r="Q48" s="15"/>
      <c r="R48" s="15"/>
      <c r="S48" s="14">
        <v>1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2:29" x14ac:dyDescent="0.4">
      <c r="B49" s="25"/>
      <c r="C49" s="1">
        <v>2</v>
      </c>
      <c r="D49" s="1"/>
      <c r="E49" s="2">
        <f>C10</f>
        <v>9.9999999999999978E-2</v>
      </c>
      <c r="F49" s="1"/>
      <c r="G49" s="2">
        <f>B10</f>
        <v>0.9</v>
      </c>
      <c r="H49" s="1"/>
      <c r="I49" s="1"/>
      <c r="J49" s="1"/>
      <c r="K49" s="1"/>
      <c r="L49" s="1"/>
      <c r="M49" s="1"/>
      <c r="P49" s="14">
        <v>0</v>
      </c>
      <c r="Q49" s="15"/>
      <c r="R49" s="15"/>
      <c r="S49" s="14">
        <v>0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2:29" x14ac:dyDescent="0.4">
      <c r="B50" s="25"/>
      <c r="C50" s="1">
        <v>3</v>
      </c>
      <c r="D50" s="1"/>
      <c r="E50" s="1"/>
      <c r="F50" s="2">
        <f>C11</f>
        <v>0.15000000000000002</v>
      </c>
      <c r="G50" s="1"/>
      <c r="H50" s="2">
        <f>B11</f>
        <v>0.85</v>
      </c>
      <c r="I50" s="1"/>
      <c r="J50" s="1"/>
      <c r="K50" s="1"/>
      <c r="L50" s="1"/>
      <c r="M50" s="1"/>
      <c r="P50" s="14">
        <v>0</v>
      </c>
      <c r="Q50" s="15"/>
      <c r="R50" s="15"/>
      <c r="S50" s="14">
        <v>0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2:29" x14ac:dyDescent="0.4">
      <c r="B51" s="25"/>
      <c r="C51" s="1">
        <v>4</v>
      </c>
      <c r="D51" s="1"/>
      <c r="E51" s="1"/>
      <c r="F51" s="1"/>
      <c r="G51" s="2">
        <f>C12</f>
        <v>0.19999999999999996</v>
      </c>
      <c r="H51" s="1"/>
      <c r="I51" s="2">
        <f>B12</f>
        <v>0.8</v>
      </c>
      <c r="J51" s="1"/>
      <c r="K51" s="1"/>
      <c r="L51" s="1"/>
      <c r="M51" s="1"/>
      <c r="P51" s="14">
        <v>0</v>
      </c>
      <c r="Q51" s="15"/>
      <c r="R51" s="15"/>
      <c r="S51" s="14">
        <v>0</v>
      </c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2:29" x14ac:dyDescent="0.4">
      <c r="B52" s="25"/>
      <c r="C52" s="1">
        <v>5</v>
      </c>
      <c r="D52" s="1"/>
      <c r="E52" s="1"/>
      <c r="F52" s="1"/>
      <c r="G52" s="1"/>
      <c r="H52" s="2">
        <f>C13</f>
        <v>0.30000000000000004</v>
      </c>
      <c r="I52" s="1"/>
      <c r="J52" s="2">
        <f>B13</f>
        <v>0.7</v>
      </c>
      <c r="K52" s="1"/>
      <c r="L52" s="1"/>
      <c r="M52" s="1"/>
      <c r="P52" s="14">
        <v>0</v>
      </c>
      <c r="Q52" s="15"/>
      <c r="R52" s="15"/>
      <c r="S52" s="14">
        <v>0</v>
      </c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2:29" x14ac:dyDescent="0.4">
      <c r="B53" s="25"/>
      <c r="C53" s="1">
        <v>6</v>
      </c>
      <c r="D53" s="1"/>
      <c r="E53" s="1"/>
      <c r="F53" s="1"/>
      <c r="G53" s="1"/>
      <c r="H53" s="1"/>
      <c r="I53" s="2">
        <f>C14</f>
        <v>0.4</v>
      </c>
      <c r="J53" s="1"/>
      <c r="K53" s="2">
        <f>B14</f>
        <v>0.6</v>
      </c>
      <c r="L53" s="1"/>
      <c r="M53" s="1"/>
      <c r="P53" s="14">
        <v>0</v>
      </c>
      <c r="Q53" s="15"/>
      <c r="R53" s="15"/>
      <c r="S53" s="14">
        <v>0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2:29" x14ac:dyDescent="0.4">
      <c r="B54" s="25"/>
      <c r="C54" s="1">
        <v>7</v>
      </c>
      <c r="D54" s="1"/>
      <c r="E54" s="1"/>
      <c r="F54" s="1"/>
      <c r="G54" s="1"/>
      <c r="H54" s="1"/>
      <c r="I54" s="1"/>
      <c r="J54" s="2">
        <f>C15</f>
        <v>0.5</v>
      </c>
      <c r="K54" s="1"/>
      <c r="L54" s="2">
        <f>B15</f>
        <v>0.5</v>
      </c>
      <c r="M54" s="1"/>
      <c r="P54" s="14">
        <v>0</v>
      </c>
      <c r="Q54" s="15"/>
      <c r="R54" s="15"/>
      <c r="S54" s="14">
        <v>0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2:29" x14ac:dyDescent="0.4">
      <c r="B55" s="25"/>
      <c r="C55" s="1">
        <v>8</v>
      </c>
      <c r="D55" s="1"/>
      <c r="E55" s="1"/>
      <c r="F55" s="1"/>
      <c r="G55" s="1"/>
      <c r="H55" s="1"/>
      <c r="I55" s="1"/>
      <c r="J55" s="1"/>
      <c r="K55" s="2">
        <f>C16</f>
        <v>0.6</v>
      </c>
      <c r="L55" s="1"/>
      <c r="M55" s="2">
        <f>B16</f>
        <v>0.4</v>
      </c>
      <c r="N55" s="17"/>
      <c r="P55" s="14">
        <v>0</v>
      </c>
      <c r="Q55" s="15"/>
      <c r="R55" s="15"/>
      <c r="S55" s="14">
        <v>0</v>
      </c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2:29" x14ac:dyDescent="0.4">
      <c r="B56" s="25"/>
      <c r="C56" s="1">
        <v>9</v>
      </c>
      <c r="D56" s="1"/>
      <c r="E56" s="1"/>
      <c r="F56" s="1"/>
      <c r="G56" s="1"/>
      <c r="H56" s="1"/>
      <c r="I56" s="1"/>
      <c r="J56" s="1"/>
      <c r="K56" s="1"/>
      <c r="L56" s="2">
        <f>C17</f>
        <v>0.8</v>
      </c>
      <c r="M56" s="1"/>
      <c r="P56" s="14">
        <v>0</v>
      </c>
      <c r="Q56" s="15"/>
      <c r="R56" s="15"/>
      <c r="S56" s="14">
        <v>0</v>
      </c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2:29" x14ac:dyDescent="0.4">
      <c r="P57" s="15" t="s">
        <v>57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2:29" x14ac:dyDescent="0.4">
      <c r="P58" s="15" t="s">
        <v>44</v>
      </c>
      <c r="Q58" s="15"/>
      <c r="R58" s="15"/>
      <c r="S58" s="15"/>
      <c r="T58" s="15"/>
      <c r="U58" s="15"/>
      <c r="V58" s="15" t="s">
        <v>43</v>
      </c>
      <c r="W58" s="15"/>
      <c r="X58" s="15"/>
      <c r="Y58" s="15"/>
      <c r="Z58" s="15"/>
      <c r="AA58" s="15"/>
      <c r="AB58" s="15"/>
      <c r="AC58" s="15"/>
    </row>
    <row r="59" spans="2:29" x14ac:dyDescent="0.4"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2:29" x14ac:dyDescent="0.4">
      <c r="P60" s="15" t="s">
        <v>39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2:29" x14ac:dyDescent="0.4">
      <c r="P61" s="15" t="s">
        <v>40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2:29" x14ac:dyDescent="0.4">
      <c r="P62" s="15" t="s">
        <v>41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2:29" x14ac:dyDescent="0.4">
      <c r="P63" s="15" t="s">
        <v>42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2:29" x14ac:dyDescent="0.4">
      <c r="C64" s="10">
        <v>0</v>
      </c>
      <c r="D64" s="10">
        <v>1</v>
      </c>
      <c r="E64" s="10">
        <v>2</v>
      </c>
      <c r="F64" s="10">
        <v>3</v>
      </c>
      <c r="G64" s="10">
        <v>4</v>
      </c>
      <c r="H64" s="10">
        <v>5</v>
      </c>
      <c r="I64" s="10">
        <v>6</v>
      </c>
      <c r="J64" s="10">
        <v>7</v>
      </c>
      <c r="K64" s="10">
        <v>8</v>
      </c>
      <c r="L64" s="10">
        <v>9</v>
      </c>
      <c r="N64" t="s">
        <v>55</v>
      </c>
      <c r="O64" t="s">
        <v>56</v>
      </c>
    </row>
    <row r="65" spans="2:15" x14ac:dyDescent="0.4">
      <c r="B65" s="10">
        <v>0</v>
      </c>
      <c r="C65">
        <f t="array" ref="C65:L74">MINVERSE(_xlfn.MUNIT(10)-D47:M56)</f>
        <v>1.0605803724998772</v>
      </c>
      <c r="D65">
        <v>1.2116074499975429</v>
      </c>
      <c r="E65">
        <v>1.5102707749766571</v>
      </c>
      <c r="F65">
        <v>2.3949579831932772</v>
      </c>
      <c r="G65">
        <v>5.1785714285714297</v>
      </c>
      <c r="H65">
        <v>10.47619047619048</v>
      </c>
      <c r="I65">
        <v>15.833333333333339</v>
      </c>
      <c r="J65">
        <v>17.000000000000007</v>
      </c>
      <c r="K65">
        <v>12.500000000000005</v>
      </c>
      <c r="L65">
        <v>5.0000000000000018</v>
      </c>
      <c r="M65">
        <v>1</v>
      </c>
      <c r="N65">
        <f t="array" ref="N65:N74">MMULT(C65:L74,M65:M74)</f>
        <v>72.165511818762624</v>
      </c>
      <c r="O65" t="s">
        <v>45</v>
      </c>
    </row>
    <row r="66" spans="2:15" x14ac:dyDescent="0.4">
      <c r="B66" s="10">
        <v>1</v>
      </c>
      <c r="C66">
        <v>6.0580372499877196E-2</v>
      </c>
      <c r="D66">
        <v>1.2116074499975429</v>
      </c>
      <c r="E66">
        <v>1.5102707749766571</v>
      </c>
      <c r="F66">
        <v>2.3949579831932772</v>
      </c>
      <c r="G66">
        <v>5.1785714285714297</v>
      </c>
      <c r="H66">
        <v>10.47619047619048</v>
      </c>
      <c r="I66">
        <v>15.833333333333339</v>
      </c>
      <c r="J66">
        <v>17.000000000000007</v>
      </c>
      <c r="K66">
        <v>12.500000000000005</v>
      </c>
      <c r="L66">
        <v>5.0000000000000018</v>
      </c>
      <c r="M66">
        <v>1</v>
      </c>
      <c r="N66">
        <v>71.165511818762624</v>
      </c>
      <c r="O66" t="s">
        <v>46</v>
      </c>
    </row>
    <row r="67" spans="2:15" x14ac:dyDescent="0.4">
      <c r="B67" s="10">
        <v>2</v>
      </c>
      <c r="C67">
        <v>7.9487935525087271E-3</v>
      </c>
      <c r="D67">
        <v>0.15897587105017441</v>
      </c>
      <c r="E67">
        <v>1.5102707749766573</v>
      </c>
      <c r="F67">
        <v>2.3949579831932772</v>
      </c>
      <c r="G67">
        <v>5.1785714285714297</v>
      </c>
      <c r="H67">
        <v>10.47619047619048</v>
      </c>
      <c r="I67">
        <v>15.833333333333339</v>
      </c>
      <c r="J67">
        <v>17.000000000000007</v>
      </c>
      <c r="K67">
        <v>12.500000000000005</v>
      </c>
      <c r="L67">
        <v>5.0000000000000018</v>
      </c>
      <c r="M67">
        <v>1</v>
      </c>
      <c r="N67">
        <v>70.060248660867884</v>
      </c>
      <c r="O67" t="s">
        <v>47</v>
      </c>
    </row>
    <row r="68" spans="2:15" x14ac:dyDescent="0.4">
      <c r="B68" s="10">
        <v>3</v>
      </c>
      <c r="C68">
        <v>2.1008403361344554E-3</v>
      </c>
      <c r="D68">
        <v>4.2016806722689072E-2</v>
      </c>
      <c r="E68">
        <v>0.3991596638655463</v>
      </c>
      <c r="F68">
        <v>2.3949579831932772</v>
      </c>
      <c r="G68">
        <v>5.1785714285714297</v>
      </c>
      <c r="H68">
        <v>10.47619047619048</v>
      </c>
      <c r="I68">
        <v>15.833333333333339</v>
      </c>
      <c r="J68">
        <v>17.000000000000007</v>
      </c>
      <c r="K68">
        <v>12.500000000000005</v>
      </c>
      <c r="L68">
        <v>5.0000000000000018</v>
      </c>
      <c r="M68">
        <v>1</v>
      </c>
      <c r="N68">
        <v>68.826330532212907</v>
      </c>
      <c r="O68" t="s">
        <v>48</v>
      </c>
    </row>
    <row r="69" spans="2:15" x14ac:dyDescent="0.4">
      <c r="B69" s="10">
        <v>4</v>
      </c>
      <c r="C69">
        <v>1.0688485920684072E-3</v>
      </c>
      <c r="D69">
        <v>2.137697184136813E-2</v>
      </c>
      <c r="E69">
        <v>0.20308123249299725</v>
      </c>
      <c r="F69">
        <v>1.2184873949579833</v>
      </c>
      <c r="G69">
        <v>5.1785714285714297</v>
      </c>
      <c r="H69">
        <v>10.476190476190478</v>
      </c>
      <c r="I69">
        <v>15.833333333333339</v>
      </c>
      <c r="J69">
        <v>17.000000000000007</v>
      </c>
      <c r="K69">
        <v>12.500000000000004</v>
      </c>
      <c r="L69">
        <v>5.0000000000000018</v>
      </c>
      <c r="M69">
        <v>1</v>
      </c>
      <c r="N69">
        <v>67.432109685979682</v>
      </c>
      <c r="O69" t="s">
        <v>49</v>
      </c>
    </row>
    <row r="70" spans="2:15" x14ac:dyDescent="0.4">
      <c r="B70" s="10">
        <v>5</v>
      </c>
      <c r="C70">
        <v>8.108506560518951E-4</v>
      </c>
      <c r="D70">
        <v>1.6217013121037894E-2</v>
      </c>
      <c r="E70">
        <v>0.15406162464986001</v>
      </c>
      <c r="F70">
        <v>0.92436974789915993</v>
      </c>
      <c r="G70">
        <v>3.9285714285714306</v>
      </c>
      <c r="H70">
        <v>10.476190476190478</v>
      </c>
      <c r="I70">
        <v>15.833333333333337</v>
      </c>
      <c r="J70">
        <v>17.000000000000007</v>
      </c>
      <c r="K70">
        <v>12.500000000000004</v>
      </c>
      <c r="L70">
        <v>5.0000000000000018</v>
      </c>
      <c r="M70">
        <v>1</v>
      </c>
      <c r="N70">
        <v>65.833554474421362</v>
      </c>
      <c r="O70" t="s">
        <v>50</v>
      </c>
    </row>
    <row r="71" spans="2:15" x14ac:dyDescent="0.4">
      <c r="B71" s="10">
        <v>6</v>
      </c>
      <c r="C71">
        <v>7.0028011204481858E-4</v>
      </c>
      <c r="D71">
        <v>1.4005602240896361E-2</v>
      </c>
      <c r="E71">
        <v>0.13305322128851546</v>
      </c>
      <c r="F71">
        <v>0.79831932773109271</v>
      </c>
      <c r="G71">
        <v>3.392857142857145</v>
      </c>
      <c r="H71">
        <v>9.0476190476190492</v>
      </c>
      <c r="I71">
        <v>15.833333333333337</v>
      </c>
      <c r="J71">
        <v>17.000000000000007</v>
      </c>
      <c r="K71">
        <v>12.500000000000004</v>
      </c>
      <c r="L71">
        <v>5.0000000000000018</v>
      </c>
      <c r="M71">
        <v>1</v>
      </c>
      <c r="N71">
        <v>63.719887955182088</v>
      </c>
      <c r="O71" t="s">
        <v>51</v>
      </c>
    </row>
    <row r="72" spans="2:15" x14ac:dyDescent="0.4">
      <c r="B72" s="10">
        <v>7</v>
      </c>
      <c r="C72">
        <v>6.2656641604010076E-4</v>
      </c>
      <c r="D72">
        <v>1.2531328320802006E-2</v>
      </c>
      <c r="E72">
        <v>0.1190476190476191</v>
      </c>
      <c r="F72">
        <v>0.71428571428571452</v>
      </c>
      <c r="G72">
        <v>3.0357142857142878</v>
      </c>
      <c r="H72">
        <v>8.0952380952380985</v>
      </c>
      <c r="I72">
        <v>14.16666666666667</v>
      </c>
      <c r="J72">
        <v>17.000000000000007</v>
      </c>
      <c r="K72">
        <v>12.500000000000004</v>
      </c>
      <c r="L72">
        <v>5.0000000000000018</v>
      </c>
      <c r="M72">
        <v>1</v>
      </c>
      <c r="N72">
        <v>60.644110275689243</v>
      </c>
      <c r="O72" t="s">
        <v>52</v>
      </c>
    </row>
    <row r="73" spans="2:15" x14ac:dyDescent="0.4">
      <c r="B73" s="10">
        <v>8</v>
      </c>
      <c r="C73">
        <v>5.5285272003538304E-4</v>
      </c>
      <c r="D73">
        <v>1.1057054400707653E-2</v>
      </c>
      <c r="E73">
        <v>0.10504201680672273</v>
      </c>
      <c r="F73">
        <v>0.63025210084033634</v>
      </c>
      <c r="G73">
        <v>2.6785714285714302</v>
      </c>
      <c r="H73">
        <v>7.142857142857145</v>
      </c>
      <c r="I73">
        <v>12.500000000000004</v>
      </c>
      <c r="J73">
        <v>15.000000000000004</v>
      </c>
      <c r="K73">
        <v>12.500000000000004</v>
      </c>
      <c r="L73">
        <v>5.0000000000000018</v>
      </c>
      <c r="M73">
        <v>1</v>
      </c>
      <c r="N73">
        <v>55.568332596196385</v>
      </c>
      <c r="O73" t="s">
        <v>53</v>
      </c>
    </row>
    <row r="74" spans="2:15" x14ac:dyDescent="0.4">
      <c r="B74" s="10">
        <v>9</v>
      </c>
      <c r="C74">
        <v>4.4228217602830647E-4</v>
      </c>
      <c r="D74">
        <v>8.8456435205661234E-3</v>
      </c>
      <c r="E74">
        <v>8.4033613445378186E-2</v>
      </c>
      <c r="F74">
        <v>0.50420168067226911</v>
      </c>
      <c r="G74">
        <v>2.1428571428571441</v>
      </c>
      <c r="H74">
        <v>5.7142857142857162</v>
      </c>
      <c r="I74">
        <v>10.000000000000004</v>
      </c>
      <c r="J74">
        <v>12.000000000000004</v>
      </c>
      <c r="K74">
        <v>10.000000000000004</v>
      </c>
      <c r="L74">
        <v>5.0000000000000018</v>
      </c>
      <c r="M74">
        <v>1</v>
      </c>
      <c r="N74">
        <v>45.45466607695711</v>
      </c>
      <c r="O74" t="s">
        <v>54</v>
      </c>
    </row>
  </sheetData>
  <mergeCells count="2">
    <mergeCell ref="D45:M45"/>
    <mergeCell ref="B47:B5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5D7-CFEB-4923-B7F1-4C5F3E5E6424}">
  <dimension ref="A2:F43"/>
  <sheetViews>
    <sheetView topLeftCell="A19" workbookViewId="0">
      <selection activeCell="M24" sqref="M24"/>
    </sheetView>
  </sheetViews>
  <sheetFormatPr defaultRowHeight="13.9" x14ac:dyDescent="0.4"/>
  <sheetData>
    <row r="2" spans="1:4" x14ac:dyDescent="0.4">
      <c r="A2" t="s">
        <v>176</v>
      </c>
      <c r="B2" t="s">
        <v>175</v>
      </c>
      <c r="C2" t="s">
        <v>171</v>
      </c>
      <c r="D2" t="s">
        <v>181</v>
      </c>
    </row>
    <row r="3" spans="1:4" x14ac:dyDescent="0.4">
      <c r="A3">
        <v>100</v>
      </c>
      <c r="B3" s="23">
        <v>0.1</v>
      </c>
      <c r="C3">
        <f t="shared" ref="C3:C19" si="0">A3/(1-B3)</f>
        <v>111.11111111111111</v>
      </c>
    </row>
    <row r="4" spans="1:4" x14ac:dyDescent="0.4">
      <c r="A4">
        <v>100</v>
      </c>
      <c r="B4" s="23">
        <v>0.15</v>
      </c>
      <c r="C4">
        <f t="shared" si="0"/>
        <v>117.64705882352942</v>
      </c>
      <c r="D4">
        <f t="shared" ref="D4:D19" si="1">(C4-C3)/((B4-B3)*100)</f>
        <v>1.3071895424836615</v>
      </c>
    </row>
    <row r="5" spans="1:4" x14ac:dyDescent="0.4">
      <c r="A5">
        <v>100</v>
      </c>
      <c r="B5" s="23">
        <v>0.2</v>
      </c>
      <c r="C5">
        <f t="shared" si="0"/>
        <v>125</v>
      </c>
      <c r="D5">
        <f t="shared" si="1"/>
        <v>1.4705882352941155</v>
      </c>
    </row>
    <row r="6" spans="1:4" x14ac:dyDescent="0.4">
      <c r="A6">
        <v>100</v>
      </c>
      <c r="B6" s="23">
        <v>0.25</v>
      </c>
      <c r="C6">
        <f t="shared" si="0"/>
        <v>133.33333333333334</v>
      </c>
      <c r="D6">
        <f t="shared" si="1"/>
        <v>1.666666666666669</v>
      </c>
    </row>
    <row r="7" spans="1:4" x14ac:dyDescent="0.4">
      <c r="A7">
        <v>100</v>
      </c>
      <c r="B7" s="23">
        <v>0.3</v>
      </c>
      <c r="C7">
        <f t="shared" si="0"/>
        <v>142.85714285714286</v>
      </c>
      <c r="D7">
        <f t="shared" si="1"/>
        <v>1.904761904761904</v>
      </c>
    </row>
    <row r="8" spans="1:4" x14ac:dyDescent="0.4">
      <c r="A8">
        <v>100</v>
      </c>
      <c r="B8" s="23">
        <v>0.35</v>
      </c>
      <c r="C8">
        <f t="shared" si="0"/>
        <v>153.84615384615384</v>
      </c>
      <c r="D8">
        <f t="shared" si="1"/>
        <v>2.1978021978021962</v>
      </c>
    </row>
    <row r="9" spans="1:4" x14ac:dyDescent="0.4">
      <c r="A9">
        <v>100</v>
      </c>
      <c r="B9" s="23">
        <v>0.4</v>
      </c>
      <c r="C9">
        <f t="shared" si="0"/>
        <v>166.66666666666669</v>
      </c>
      <c r="D9">
        <f t="shared" si="1"/>
        <v>2.564102564102567</v>
      </c>
    </row>
    <row r="10" spans="1:4" x14ac:dyDescent="0.4">
      <c r="A10">
        <v>100</v>
      </c>
      <c r="B10" s="23">
        <v>0.45</v>
      </c>
      <c r="C10">
        <f t="shared" si="0"/>
        <v>181.81818181818181</v>
      </c>
      <c r="D10">
        <f t="shared" si="1"/>
        <v>3.0303030303030258</v>
      </c>
    </row>
    <row r="11" spans="1:4" x14ac:dyDescent="0.4">
      <c r="A11">
        <v>100</v>
      </c>
      <c r="B11" s="23">
        <v>0.5</v>
      </c>
      <c r="C11">
        <f t="shared" si="0"/>
        <v>200</v>
      </c>
      <c r="D11">
        <f t="shared" si="1"/>
        <v>3.636363636363638</v>
      </c>
    </row>
    <row r="12" spans="1:4" x14ac:dyDescent="0.4">
      <c r="A12">
        <v>100</v>
      </c>
      <c r="B12" s="23">
        <v>0.55000000000000004</v>
      </c>
      <c r="C12">
        <f t="shared" si="0"/>
        <v>222.22222222222226</v>
      </c>
      <c r="D12">
        <f t="shared" si="1"/>
        <v>4.4444444444444473</v>
      </c>
    </row>
    <row r="13" spans="1:4" x14ac:dyDescent="0.4">
      <c r="A13">
        <v>100</v>
      </c>
      <c r="B13" s="23">
        <v>0.6</v>
      </c>
      <c r="C13">
        <f t="shared" si="0"/>
        <v>250</v>
      </c>
      <c r="D13">
        <f t="shared" si="1"/>
        <v>5.5555555555555562</v>
      </c>
    </row>
    <row r="14" spans="1:4" x14ac:dyDescent="0.4">
      <c r="A14">
        <v>100</v>
      </c>
      <c r="B14" s="23">
        <v>0.65</v>
      </c>
      <c r="C14">
        <f t="shared" si="0"/>
        <v>285.71428571428572</v>
      </c>
      <c r="D14">
        <f t="shared" si="1"/>
        <v>7.1428571428571379</v>
      </c>
    </row>
    <row r="15" spans="1:4" x14ac:dyDescent="0.4">
      <c r="A15">
        <v>100</v>
      </c>
      <c r="B15" s="23">
        <v>0.7</v>
      </c>
      <c r="C15">
        <f t="shared" si="0"/>
        <v>333.33333333333326</v>
      </c>
      <c r="D15">
        <f t="shared" si="1"/>
        <v>9.5238095238095202</v>
      </c>
    </row>
    <row r="16" spans="1:4" x14ac:dyDescent="0.4">
      <c r="A16">
        <v>100</v>
      </c>
      <c r="B16" s="23">
        <v>0.75</v>
      </c>
      <c r="C16">
        <f t="shared" si="0"/>
        <v>400</v>
      </c>
      <c r="D16">
        <f t="shared" si="1"/>
        <v>13.333333333333337</v>
      </c>
    </row>
    <row r="17" spans="1:6" x14ac:dyDescent="0.4">
      <c r="A17">
        <v>100</v>
      </c>
      <c r="B17" s="23">
        <v>0.8</v>
      </c>
      <c r="C17">
        <f t="shared" si="0"/>
        <v>500.00000000000011</v>
      </c>
      <c r="D17">
        <f t="shared" si="1"/>
        <v>20.000000000000004</v>
      </c>
    </row>
    <row r="18" spans="1:6" x14ac:dyDescent="0.4">
      <c r="A18">
        <v>100</v>
      </c>
      <c r="B18" s="23">
        <v>0.85</v>
      </c>
      <c r="C18">
        <f t="shared" si="0"/>
        <v>666.66666666666652</v>
      </c>
      <c r="D18">
        <f t="shared" si="1"/>
        <v>33.333333333333329</v>
      </c>
    </row>
    <row r="19" spans="1:6" x14ac:dyDescent="0.4">
      <c r="A19">
        <v>100</v>
      </c>
      <c r="B19" s="23">
        <v>0.9</v>
      </c>
      <c r="C19">
        <f t="shared" si="0"/>
        <v>1000.0000000000002</v>
      </c>
      <c r="D19">
        <f t="shared" si="1"/>
        <v>66.666666666666686</v>
      </c>
    </row>
    <row r="21" spans="1:6" x14ac:dyDescent="0.4">
      <c r="B21" t="s">
        <v>180</v>
      </c>
    </row>
    <row r="23" spans="1:6" x14ac:dyDescent="0.4">
      <c r="B23" t="s">
        <v>179</v>
      </c>
      <c r="F23" t="s">
        <v>178</v>
      </c>
    </row>
    <row r="24" spans="1:6" x14ac:dyDescent="0.4">
      <c r="B24" t="s">
        <v>177</v>
      </c>
    </row>
    <row r="26" spans="1:6" x14ac:dyDescent="0.4">
      <c r="A26" t="s">
        <v>176</v>
      </c>
      <c r="B26" t="s">
        <v>175</v>
      </c>
      <c r="C26" t="s">
        <v>174</v>
      </c>
      <c r="D26" t="s">
        <v>173</v>
      </c>
      <c r="E26" t="s">
        <v>172</v>
      </c>
      <c r="F26" t="s">
        <v>171</v>
      </c>
    </row>
    <row r="27" spans="1:6" x14ac:dyDescent="0.4">
      <c r="A27">
        <v>100</v>
      </c>
      <c r="B27" s="22">
        <f t="shared" ref="B27:B43" si="2">C27/(C27*D27+E27)</f>
        <v>0.66666666666666663</v>
      </c>
      <c r="C27">
        <v>200</v>
      </c>
      <c r="D27">
        <v>1</v>
      </c>
      <c r="E27">
        <v>100</v>
      </c>
      <c r="F27">
        <f t="shared" ref="F27:F43" si="3">A27/(1-B27)</f>
        <v>299.99999999999994</v>
      </c>
    </row>
    <row r="28" spans="1:6" x14ac:dyDescent="0.4">
      <c r="A28">
        <v>100</v>
      </c>
      <c r="B28" s="22">
        <f t="shared" si="2"/>
        <v>0.75</v>
      </c>
      <c r="C28">
        <v>300</v>
      </c>
      <c r="D28">
        <v>1</v>
      </c>
      <c r="E28">
        <v>100</v>
      </c>
      <c r="F28">
        <f t="shared" si="3"/>
        <v>400</v>
      </c>
    </row>
    <row r="29" spans="1:6" x14ac:dyDescent="0.4">
      <c r="A29">
        <v>100</v>
      </c>
      <c r="B29" s="22">
        <f t="shared" si="2"/>
        <v>0.8</v>
      </c>
      <c r="C29">
        <v>400</v>
      </c>
      <c r="D29">
        <v>1</v>
      </c>
      <c r="E29">
        <v>100</v>
      </c>
      <c r="F29">
        <f t="shared" si="3"/>
        <v>500.00000000000011</v>
      </c>
    </row>
    <row r="30" spans="1:6" x14ac:dyDescent="0.4">
      <c r="A30">
        <v>100</v>
      </c>
      <c r="B30" s="22">
        <f t="shared" si="2"/>
        <v>0.83333333333333337</v>
      </c>
      <c r="C30">
        <v>500</v>
      </c>
      <c r="D30">
        <v>1</v>
      </c>
      <c r="E30">
        <v>100</v>
      </c>
      <c r="F30">
        <f t="shared" si="3"/>
        <v>600.00000000000011</v>
      </c>
    </row>
    <row r="31" spans="1:6" x14ac:dyDescent="0.4">
      <c r="A31">
        <v>100</v>
      </c>
      <c r="B31" s="22">
        <f t="shared" si="2"/>
        <v>0.8571428571428571</v>
      </c>
      <c r="C31">
        <v>600</v>
      </c>
      <c r="D31">
        <v>1</v>
      </c>
      <c r="E31">
        <v>100</v>
      </c>
      <c r="F31">
        <f t="shared" si="3"/>
        <v>699.99999999999977</v>
      </c>
    </row>
    <row r="32" spans="1:6" x14ac:dyDescent="0.4">
      <c r="A32">
        <v>100</v>
      </c>
      <c r="B32" s="22">
        <f t="shared" si="2"/>
        <v>0.875</v>
      </c>
      <c r="C32">
        <v>700</v>
      </c>
      <c r="D32">
        <v>1</v>
      </c>
      <c r="E32">
        <v>100</v>
      </c>
      <c r="F32">
        <f t="shared" si="3"/>
        <v>800</v>
      </c>
    </row>
    <row r="33" spans="1:6" x14ac:dyDescent="0.4">
      <c r="A33">
        <v>100</v>
      </c>
      <c r="B33" s="22">
        <f t="shared" si="2"/>
        <v>0.88888888888888884</v>
      </c>
      <c r="C33">
        <v>800</v>
      </c>
      <c r="D33">
        <v>1</v>
      </c>
      <c r="E33">
        <v>100</v>
      </c>
      <c r="F33">
        <f t="shared" si="3"/>
        <v>899.99999999999955</v>
      </c>
    </row>
    <row r="34" spans="1:6" x14ac:dyDescent="0.4">
      <c r="A34">
        <v>100</v>
      </c>
      <c r="B34" s="22">
        <f t="shared" si="2"/>
        <v>0.9</v>
      </c>
      <c r="C34">
        <v>900</v>
      </c>
      <c r="D34">
        <v>1</v>
      </c>
      <c r="E34">
        <v>100</v>
      </c>
      <c r="F34">
        <f t="shared" si="3"/>
        <v>1000.0000000000002</v>
      </c>
    </row>
    <row r="35" spans="1:6" x14ac:dyDescent="0.4">
      <c r="A35">
        <v>100</v>
      </c>
      <c r="B35" s="22">
        <f t="shared" si="2"/>
        <v>0.90909090909090906</v>
      </c>
      <c r="C35">
        <v>1000</v>
      </c>
      <c r="D35">
        <v>1</v>
      </c>
      <c r="E35">
        <v>100</v>
      </c>
      <c r="F35">
        <f t="shared" si="3"/>
        <v>1099.9999999999995</v>
      </c>
    </row>
    <row r="36" spans="1:6" x14ac:dyDescent="0.4">
      <c r="A36">
        <v>100</v>
      </c>
      <c r="B36" s="22">
        <f t="shared" si="2"/>
        <v>0.91666666666666663</v>
      </c>
      <c r="C36">
        <v>1100</v>
      </c>
      <c r="D36">
        <v>1</v>
      </c>
      <c r="E36">
        <v>100</v>
      </c>
      <c r="F36">
        <f t="shared" si="3"/>
        <v>1199.9999999999995</v>
      </c>
    </row>
    <row r="37" spans="1:6" x14ac:dyDescent="0.4">
      <c r="A37">
        <v>100</v>
      </c>
      <c r="B37" s="22">
        <f t="shared" si="2"/>
        <v>0.92307692307692313</v>
      </c>
      <c r="C37">
        <v>1200</v>
      </c>
      <c r="D37">
        <v>1</v>
      </c>
      <c r="E37">
        <v>100</v>
      </c>
      <c r="F37">
        <f t="shared" si="3"/>
        <v>1300.0000000000009</v>
      </c>
    </row>
    <row r="38" spans="1:6" x14ac:dyDescent="0.4">
      <c r="A38">
        <v>100</v>
      </c>
      <c r="B38" s="22">
        <f t="shared" si="2"/>
        <v>0.9285714285714286</v>
      </c>
      <c r="C38">
        <v>1300</v>
      </c>
      <c r="D38">
        <v>1</v>
      </c>
      <c r="E38">
        <v>100</v>
      </c>
      <c r="F38">
        <f t="shared" si="3"/>
        <v>1400.0000000000007</v>
      </c>
    </row>
    <row r="39" spans="1:6" x14ac:dyDescent="0.4">
      <c r="A39">
        <v>100</v>
      </c>
      <c r="B39" s="22">
        <f t="shared" si="2"/>
        <v>0.93333333333333335</v>
      </c>
      <c r="C39">
        <v>1400</v>
      </c>
      <c r="D39">
        <v>1</v>
      </c>
      <c r="E39">
        <v>100</v>
      </c>
      <c r="F39">
        <f t="shared" si="3"/>
        <v>1500.0000000000002</v>
      </c>
    </row>
    <row r="40" spans="1:6" x14ac:dyDescent="0.4">
      <c r="A40">
        <v>100</v>
      </c>
      <c r="B40" s="22">
        <f t="shared" si="2"/>
        <v>0.9375</v>
      </c>
      <c r="C40">
        <v>1500</v>
      </c>
      <c r="D40">
        <v>1</v>
      </c>
      <c r="E40">
        <v>100</v>
      </c>
      <c r="F40">
        <f t="shared" si="3"/>
        <v>1600</v>
      </c>
    </row>
    <row r="41" spans="1:6" x14ac:dyDescent="0.4">
      <c r="A41">
        <v>100</v>
      </c>
      <c r="B41" s="22">
        <f t="shared" si="2"/>
        <v>0.94117647058823528</v>
      </c>
      <c r="C41">
        <v>1600</v>
      </c>
      <c r="D41">
        <v>1</v>
      </c>
      <c r="E41">
        <v>100</v>
      </c>
      <c r="F41">
        <f t="shared" si="3"/>
        <v>1699.9999999999995</v>
      </c>
    </row>
    <row r="42" spans="1:6" x14ac:dyDescent="0.4">
      <c r="A42">
        <v>100</v>
      </c>
      <c r="B42" s="22">
        <f t="shared" si="2"/>
        <v>0.94444444444444442</v>
      </c>
      <c r="C42">
        <v>1700</v>
      </c>
      <c r="D42">
        <v>1</v>
      </c>
      <c r="E42">
        <v>100</v>
      </c>
      <c r="F42">
        <f t="shared" si="3"/>
        <v>1799.9999999999991</v>
      </c>
    </row>
    <row r="43" spans="1:6" x14ac:dyDescent="0.4">
      <c r="A43">
        <v>100</v>
      </c>
      <c r="B43" s="22">
        <f t="shared" si="2"/>
        <v>0.94736842105263153</v>
      </c>
      <c r="C43">
        <v>1800</v>
      </c>
      <c r="D43">
        <v>1</v>
      </c>
      <c r="E43">
        <v>100</v>
      </c>
      <c r="F43">
        <f t="shared" si="3"/>
        <v>1899.9999999999982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237D-88A4-4383-B1A1-CF670CA48E20}">
  <dimension ref="A1:Q49"/>
  <sheetViews>
    <sheetView workbookViewId="0">
      <selection activeCell="J2" sqref="J2"/>
    </sheetView>
  </sheetViews>
  <sheetFormatPr defaultRowHeight="13.9" x14ac:dyDescent="0.4"/>
  <sheetData>
    <row r="1" spans="1:17" s="15" customFormat="1" x14ac:dyDescent="0.4">
      <c r="A1" s="19" t="s">
        <v>131</v>
      </c>
    </row>
    <row r="2" spans="1:17" s="15" customFormat="1" ht="29" customHeight="1" x14ac:dyDescent="0.4">
      <c r="A2" s="26" t="s">
        <v>127</v>
      </c>
      <c r="B2" s="26"/>
      <c r="C2" s="26"/>
      <c r="D2" s="26"/>
      <c r="E2" s="26"/>
      <c r="F2" s="26"/>
      <c r="G2" s="26"/>
      <c r="H2" s="26"/>
      <c r="I2" s="26"/>
      <c r="J2" s="15" t="s">
        <v>132</v>
      </c>
    </row>
    <row r="3" spans="1:17" x14ac:dyDescent="0.4">
      <c r="A3" t="s">
        <v>129</v>
      </c>
      <c r="B3" t="s">
        <v>128</v>
      </c>
    </row>
    <row r="4" spans="1:17" x14ac:dyDescent="0.4">
      <c r="A4" t="s">
        <v>126</v>
      </c>
      <c r="B4" s="3">
        <v>0.1</v>
      </c>
      <c r="D4" t="s">
        <v>125</v>
      </c>
      <c r="E4">
        <f t="shared" ref="E4:E18" si="0">IF(OR(VLOOKUP(MID(D4,1,1),$A$4:$B$9,2,TRUE)=0,VLOOKUP(MID(D4,2,1),$A$4:$B$9,2,TRUE)=0),0,VLOOKUP(MID(D4,1,1),$A$4:$B$9,2,TRUE)+VLOOKUP(MID(D4,2,1),$A$4:$B$9,2,TRUE))</f>
        <v>0.30000000000000004</v>
      </c>
      <c r="G4" t="s">
        <v>124</v>
      </c>
      <c r="H4">
        <f t="shared" ref="H4:H23" si="1">IF(OR(VLOOKUP(MID(G4,1,1),$A$4:$B$9,2,TRUE)=0,VLOOKUP(MID(G4,2,1),$A$4:$B$9,2,TRUE)=0,VLOOKUP(MID(G4,3,1),$A$4:$B$9,2,TRUE)=0),0,VLOOKUP(MID(G4,1,1),$A$4:$B$9,2,TRUE)+VLOOKUP(MID(G4,2,1),$A$4:$B$9,2,TRUE))+VLOOKUP(MID(G4,3,1),$A$4:$B$9,2,TRUE)</f>
        <v>0.45000000000000007</v>
      </c>
      <c r="J4" t="s">
        <v>123</v>
      </c>
      <c r="K4">
        <f t="shared" ref="K4:K17" si="2">IF(OR(VLOOKUP(MID(J4,1,1),$A$4:$B$9,2,TRUE)=0,VLOOKUP(MID(J4,2,1),$A$4:$B$9,2,TRUE)=0,VLOOKUP(MID(J4,3,1),$A$4:$B$9,2,TRUE)=0,VLOOKUP(MID(J4,4,1),$A$4:$B$9,2,TRUE)=0),0,VLOOKUP(MID(J4,1,1),$A$4:$B$9,2,TRUE)+VLOOKUP(MID(J4,2,1),$A$4:$B$9,2,TRUE)+VLOOKUP(MID(J4,3,1),$A$4:$B$9,2,TRUE)+VLOOKUP(MID(J4,4,1),$A$4:$B$9,2,TRUE))</f>
        <v>0.60000000000000009</v>
      </c>
      <c r="M4" t="s">
        <v>122</v>
      </c>
      <c r="N4">
        <f t="shared" ref="N4:N9" si="3">IF(OR(VLOOKUP(MID(M4,1,1),$A$4:$B$9,2,TRUE)=0,VLOOKUP(MID(M4,2,1),$A$4:$B$9,2,TRUE)=0,VLOOKUP(MID(M4,3,1),$A$4:$B$9,2,TRUE)=0,VLOOKUP(MID(M4,4,1),$A$4:$B$9,2,TRUE)=0,VLOOKUP(MID(M4,5,1),$A$4:$B$9,2,TRUE)=0),0,VLOOKUP(MID(M4,1,1),$A$4:$B$9,2,TRUE)+VLOOKUP(MID(M4,2,1),$A$4:$B$9,2,TRUE)+VLOOKUP(MID(M4,3,1),$A$4:$B$9,2,TRUE)+VLOOKUP(MID(M4,4,1),$A$4:$B$9,2,TRUE)+VLOOKUP(MID(M4,5,1),$A$4:$B$9,2,TRUE))</f>
        <v>0.70000000000000007</v>
      </c>
      <c r="P4" t="s">
        <v>121</v>
      </c>
      <c r="Q4">
        <f>IF(OR(VLOOKUP(MID(P4,1,1),$A$4:$B$9,2,TRUE)=0,VLOOKUP(MID(P4,2,1),$A$4:$B$9,2,TRUE)=0,VLOOKUP(MID(P4,3,1),$A$4:$B$9,2,TRUE)=0,VLOOKUP(MID(P4,4,1),$A$4:$B$9,2,TRUE)=0,VLOOKUP(MID(P4,5,1),$A$4:$B$9,2,TRUE)=0,VLOOKUP(MID(P4,6,1),$A$4:$B$9,2,TRUE)=0),0,VLOOKUP(MID(P4,1,1),$A$4:$B$9,2,TRUE)+VLOOKUP(MID(P4,2,1),$A$4:$B$9,2,TRUE)+VLOOKUP(MID(P4,3,1),$A$4:$B$9,2,TRUE)+VLOOKUP(MID(P4,4,1),$A$4:$B$9,2,TRUE)+VLOOKUP(MID(P4,5,1),$A$4:$B$9,2,TRUE)+VLOOKUP(MID(P4,6,1),$A$4:$B$9,2,TRUE))</f>
        <v>1</v>
      </c>
    </row>
    <row r="5" spans="1:17" x14ac:dyDescent="0.4">
      <c r="A5" t="s">
        <v>120</v>
      </c>
      <c r="B5" s="3">
        <v>0.2</v>
      </c>
      <c r="D5" t="s">
        <v>119</v>
      </c>
      <c r="E5">
        <f t="shared" si="0"/>
        <v>0.25</v>
      </c>
      <c r="G5" t="s">
        <v>118</v>
      </c>
      <c r="H5">
        <f t="shared" si="1"/>
        <v>0.45000000000000007</v>
      </c>
      <c r="J5" t="s">
        <v>117</v>
      </c>
      <c r="K5">
        <f t="shared" si="2"/>
        <v>0.55000000000000004</v>
      </c>
      <c r="M5" t="s">
        <v>116</v>
      </c>
      <c r="N5">
        <f t="shared" si="3"/>
        <v>0.90000000000000013</v>
      </c>
    </row>
    <row r="6" spans="1:17" x14ac:dyDescent="0.4">
      <c r="A6" t="s">
        <v>115</v>
      </c>
      <c r="B6" s="3">
        <v>0.15</v>
      </c>
      <c r="D6" t="s">
        <v>114</v>
      </c>
      <c r="E6">
        <f t="shared" si="0"/>
        <v>0.25</v>
      </c>
      <c r="G6" t="s">
        <v>113</v>
      </c>
      <c r="H6">
        <f t="shared" si="1"/>
        <v>0.4</v>
      </c>
      <c r="J6" t="s">
        <v>112</v>
      </c>
      <c r="K6">
        <f t="shared" si="2"/>
        <v>0.75</v>
      </c>
      <c r="M6" t="s">
        <v>111</v>
      </c>
      <c r="N6">
        <f t="shared" si="3"/>
        <v>0.85000000000000009</v>
      </c>
    </row>
    <row r="7" spans="1:17" x14ac:dyDescent="0.4">
      <c r="A7" t="s">
        <v>110</v>
      </c>
      <c r="B7" s="3">
        <v>0.15</v>
      </c>
      <c r="D7" t="s">
        <v>109</v>
      </c>
      <c r="E7">
        <f t="shared" si="0"/>
        <v>0.2</v>
      </c>
      <c r="G7" t="s">
        <v>108</v>
      </c>
      <c r="H7">
        <f t="shared" si="1"/>
        <v>0.60000000000000009</v>
      </c>
      <c r="J7" t="s">
        <v>107</v>
      </c>
      <c r="K7">
        <f t="shared" si="2"/>
        <v>0.55000000000000004</v>
      </c>
      <c r="M7" t="s">
        <v>106</v>
      </c>
      <c r="N7">
        <f t="shared" si="3"/>
        <v>0.85000000000000009</v>
      </c>
    </row>
    <row r="8" spans="1:17" x14ac:dyDescent="0.4">
      <c r="A8" t="s">
        <v>105</v>
      </c>
      <c r="B8" s="3">
        <v>0.1</v>
      </c>
      <c r="D8" t="s">
        <v>104</v>
      </c>
      <c r="E8">
        <f t="shared" si="0"/>
        <v>0.4</v>
      </c>
      <c r="G8" t="s">
        <v>103</v>
      </c>
      <c r="H8">
        <f t="shared" si="1"/>
        <v>0.4</v>
      </c>
      <c r="J8" t="s">
        <v>102</v>
      </c>
      <c r="K8">
        <f t="shared" si="2"/>
        <v>0.75</v>
      </c>
      <c r="M8" t="s">
        <v>101</v>
      </c>
      <c r="N8">
        <f t="shared" si="3"/>
        <v>0.8</v>
      </c>
    </row>
    <row r="9" spans="1:17" x14ac:dyDescent="0.4">
      <c r="A9" t="s">
        <v>100</v>
      </c>
      <c r="B9" s="3">
        <v>0.3</v>
      </c>
      <c r="D9" t="s">
        <v>99</v>
      </c>
      <c r="E9">
        <f t="shared" si="0"/>
        <v>0.35</v>
      </c>
      <c r="G9" t="s">
        <v>98</v>
      </c>
      <c r="H9">
        <f t="shared" si="1"/>
        <v>0.35</v>
      </c>
      <c r="J9" t="s">
        <v>97</v>
      </c>
      <c r="K9">
        <f t="shared" si="2"/>
        <v>0.5</v>
      </c>
      <c r="M9" t="s">
        <v>96</v>
      </c>
      <c r="N9">
        <f t="shared" si="3"/>
        <v>0.89999999999999991</v>
      </c>
    </row>
    <row r="10" spans="1:17" x14ac:dyDescent="0.4">
      <c r="A10" t="s">
        <v>95</v>
      </c>
      <c r="B10" t="str">
        <f>IF(SUM(B4:B9)=1,"1","错误")</f>
        <v>1</v>
      </c>
      <c r="D10" t="s">
        <v>94</v>
      </c>
      <c r="E10">
        <f t="shared" si="0"/>
        <v>0.35</v>
      </c>
      <c r="G10" t="s">
        <v>93</v>
      </c>
      <c r="H10">
        <f t="shared" si="1"/>
        <v>0.55000000000000004</v>
      </c>
      <c r="J10" t="s">
        <v>92</v>
      </c>
      <c r="K10">
        <f t="shared" si="2"/>
        <v>0.7</v>
      </c>
    </row>
    <row r="11" spans="1:17" x14ac:dyDescent="0.4">
      <c r="D11" t="s">
        <v>91</v>
      </c>
      <c r="E11">
        <f t="shared" si="0"/>
        <v>0.30000000000000004</v>
      </c>
      <c r="G11" t="s">
        <v>90</v>
      </c>
      <c r="H11">
        <f t="shared" si="1"/>
        <v>0.35</v>
      </c>
      <c r="J11" t="s">
        <v>89</v>
      </c>
      <c r="K11">
        <f t="shared" si="2"/>
        <v>0.64999999999999991</v>
      </c>
    </row>
    <row r="12" spans="1:17" x14ac:dyDescent="0.4">
      <c r="D12" t="s">
        <v>88</v>
      </c>
      <c r="E12">
        <f t="shared" si="0"/>
        <v>0.5</v>
      </c>
      <c r="G12" t="s">
        <v>87</v>
      </c>
      <c r="H12">
        <f t="shared" si="1"/>
        <v>0.55000000000000004</v>
      </c>
      <c r="J12" t="s">
        <v>86</v>
      </c>
      <c r="K12">
        <f t="shared" si="2"/>
        <v>0.64999999999999991</v>
      </c>
    </row>
    <row r="13" spans="1:17" x14ac:dyDescent="0.4">
      <c r="D13" t="s">
        <v>85</v>
      </c>
      <c r="E13">
        <f t="shared" si="0"/>
        <v>0.3</v>
      </c>
      <c r="G13" t="s">
        <v>84</v>
      </c>
      <c r="H13">
        <f t="shared" si="1"/>
        <v>0.5</v>
      </c>
      <c r="J13" t="s">
        <v>83</v>
      </c>
      <c r="K13">
        <f t="shared" si="2"/>
        <v>0.6</v>
      </c>
    </row>
    <row r="14" spans="1:17" x14ac:dyDescent="0.4">
      <c r="D14" t="s">
        <v>82</v>
      </c>
      <c r="E14">
        <f t="shared" si="0"/>
        <v>0.25</v>
      </c>
      <c r="G14" t="s">
        <v>81</v>
      </c>
      <c r="H14">
        <f t="shared" si="1"/>
        <v>0.5</v>
      </c>
      <c r="J14" t="s">
        <v>80</v>
      </c>
      <c r="K14">
        <f t="shared" si="2"/>
        <v>0.8</v>
      </c>
    </row>
    <row r="15" spans="1:17" x14ac:dyDescent="0.4">
      <c r="D15" t="s">
        <v>79</v>
      </c>
      <c r="E15">
        <f t="shared" si="0"/>
        <v>0.44999999999999996</v>
      </c>
      <c r="G15" t="s">
        <v>78</v>
      </c>
      <c r="H15">
        <f t="shared" si="1"/>
        <v>0.44999999999999996</v>
      </c>
      <c r="J15" t="s">
        <v>77</v>
      </c>
      <c r="K15">
        <f t="shared" si="2"/>
        <v>0.75</v>
      </c>
    </row>
    <row r="16" spans="1:17" x14ac:dyDescent="0.4">
      <c r="D16" t="s">
        <v>76</v>
      </c>
      <c r="E16">
        <f t="shared" si="0"/>
        <v>0.25</v>
      </c>
      <c r="G16" t="s">
        <v>75</v>
      </c>
      <c r="H16">
        <f t="shared" si="1"/>
        <v>0.64999999999999991</v>
      </c>
      <c r="J16" t="s">
        <v>74</v>
      </c>
      <c r="K16">
        <f t="shared" si="2"/>
        <v>0.75</v>
      </c>
    </row>
    <row r="17" spans="1:17" x14ac:dyDescent="0.4">
      <c r="D17" t="s">
        <v>73</v>
      </c>
      <c r="E17">
        <f t="shared" si="0"/>
        <v>0.44999999999999996</v>
      </c>
      <c r="G17" t="s">
        <v>72</v>
      </c>
      <c r="H17">
        <f t="shared" si="1"/>
        <v>0.44999999999999996</v>
      </c>
      <c r="J17" t="s">
        <v>71</v>
      </c>
      <c r="K17">
        <f t="shared" si="2"/>
        <v>0.7</v>
      </c>
    </row>
    <row r="18" spans="1:17" x14ac:dyDescent="0.4">
      <c r="D18" t="s">
        <v>70</v>
      </c>
      <c r="E18">
        <f t="shared" si="0"/>
        <v>0.4</v>
      </c>
      <c r="G18" t="s">
        <v>69</v>
      </c>
      <c r="H18">
        <f t="shared" si="1"/>
        <v>0.64999999999999991</v>
      </c>
    </row>
    <row r="19" spans="1:17" x14ac:dyDescent="0.4">
      <c r="G19" t="s">
        <v>68</v>
      </c>
      <c r="H19">
        <f t="shared" si="1"/>
        <v>0.60000000000000009</v>
      </c>
    </row>
    <row r="20" spans="1:17" x14ac:dyDescent="0.4">
      <c r="G20" t="s">
        <v>67</v>
      </c>
      <c r="H20">
        <f t="shared" si="1"/>
        <v>0.4</v>
      </c>
    </row>
    <row r="21" spans="1:17" x14ac:dyDescent="0.4">
      <c r="G21" t="s">
        <v>66</v>
      </c>
      <c r="H21">
        <f t="shared" si="1"/>
        <v>0.6</v>
      </c>
    </row>
    <row r="22" spans="1:17" x14ac:dyDescent="0.4">
      <c r="G22" t="s">
        <v>65</v>
      </c>
      <c r="H22">
        <f t="shared" si="1"/>
        <v>0.55000000000000004</v>
      </c>
    </row>
    <row r="23" spans="1:17" x14ac:dyDescent="0.4">
      <c r="G23" t="s">
        <v>64</v>
      </c>
      <c r="H23">
        <f t="shared" si="1"/>
        <v>0.55000000000000004</v>
      </c>
    </row>
    <row r="25" spans="1:17" x14ac:dyDescent="0.4">
      <c r="A25" t="s">
        <v>10</v>
      </c>
    </row>
    <row r="26" spans="1:17" x14ac:dyDescent="0.4">
      <c r="A26" t="str">
        <f t="shared" ref="A26:A31" si="4">"1/"&amp;A4</f>
        <v>1/A</v>
      </c>
      <c r="B26">
        <f>IFERROR(1/B4,"错误")</f>
        <v>10</v>
      </c>
      <c r="D26" t="str">
        <f t="shared" ref="D26:D40" si="5">"1/"&amp;D4</f>
        <v>1/AB</v>
      </c>
      <c r="E26">
        <f t="shared" ref="E26:E40" si="6">IFERROR(1/E4,"0")</f>
        <v>3.333333333333333</v>
      </c>
      <c r="G26" t="str">
        <f t="shared" ref="G26:G45" si="7">"1/"&amp;G4</f>
        <v>1/ABC</v>
      </c>
      <c r="H26">
        <f t="shared" ref="H26:H45" si="8">IFERROR(1/H4,"0")</f>
        <v>2.2222222222222219</v>
      </c>
      <c r="J26" t="str">
        <f t="shared" ref="J26:J39" si="9">"1/"&amp;J4</f>
        <v>1/ABCD</v>
      </c>
      <c r="K26">
        <f t="shared" ref="K26:K39" si="10">IFERROR(1/K4,"0")</f>
        <v>1.6666666666666665</v>
      </c>
      <c r="M26" t="str">
        <f t="shared" ref="M26:M31" si="11">"1/"&amp;M4</f>
        <v>1/ABCDE</v>
      </c>
      <c r="N26">
        <f t="shared" ref="N26:N31" si="12">IFERROR(1/N4,"0")</f>
        <v>1.4285714285714284</v>
      </c>
      <c r="P26" t="str">
        <f>"1/"&amp;P4</f>
        <v>1/ABCDEF</v>
      </c>
      <c r="Q26">
        <f>IFERROR(1/Q4,"0")</f>
        <v>1</v>
      </c>
    </row>
    <row r="27" spans="1:17" x14ac:dyDescent="0.4">
      <c r="A27" t="str">
        <f t="shared" si="4"/>
        <v>1/B</v>
      </c>
      <c r="B27">
        <f>IFERROR(1/B6,"错误")</f>
        <v>6.666666666666667</v>
      </c>
      <c r="D27" t="str">
        <f t="shared" si="5"/>
        <v>1/AC</v>
      </c>
      <c r="E27">
        <f t="shared" si="6"/>
        <v>4</v>
      </c>
      <c r="G27" t="str">
        <f t="shared" si="7"/>
        <v>1/ABD</v>
      </c>
      <c r="H27">
        <f t="shared" si="8"/>
        <v>2.2222222222222219</v>
      </c>
      <c r="J27" t="str">
        <f t="shared" si="9"/>
        <v>1/ABCE</v>
      </c>
      <c r="K27">
        <f t="shared" si="10"/>
        <v>1.8181818181818181</v>
      </c>
      <c r="M27" t="str">
        <f t="shared" si="11"/>
        <v>1/ABCDF</v>
      </c>
      <c r="N27">
        <f t="shared" si="12"/>
        <v>1.1111111111111109</v>
      </c>
    </row>
    <row r="28" spans="1:17" x14ac:dyDescent="0.4">
      <c r="A28" t="str">
        <f t="shared" si="4"/>
        <v>1/C</v>
      </c>
      <c r="B28">
        <f>IFERROR(1/B7,"错误")</f>
        <v>6.666666666666667</v>
      </c>
      <c r="D28" t="str">
        <f t="shared" si="5"/>
        <v>1/AD</v>
      </c>
      <c r="E28">
        <f t="shared" si="6"/>
        <v>4</v>
      </c>
      <c r="G28" t="str">
        <f t="shared" si="7"/>
        <v>1/ABE</v>
      </c>
      <c r="H28">
        <f t="shared" si="8"/>
        <v>2.5</v>
      </c>
      <c r="J28" t="str">
        <f t="shared" si="9"/>
        <v>1/ABCF</v>
      </c>
      <c r="K28">
        <f t="shared" si="10"/>
        <v>1.3333333333333333</v>
      </c>
      <c r="M28" t="str">
        <f t="shared" si="11"/>
        <v>1/ABCEF</v>
      </c>
      <c r="N28">
        <f t="shared" si="12"/>
        <v>1.1764705882352939</v>
      </c>
    </row>
    <row r="29" spans="1:17" x14ac:dyDescent="0.4">
      <c r="A29" t="str">
        <f t="shared" si="4"/>
        <v>1/D</v>
      </c>
      <c r="B29">
        <f>IFERROR(1/B5,"错误")</f>
        <v>5</v>
      </c>
      <c r="D29" t="str">
        <f t="shared" si="5"/>
        <v>1/AE</v>
      </c>
      <c r="E29">
        <f t="shared" si="6"/>
        <v>5</v>
      </c>
      <c r="G29" t="str">
        <f t="shared" si="7"/>
        <v>1/ABF</v>
      </c>
      <c r="H29">
        <f t="shared" si="8"/>
        <v>1.6666666666666665</v>
      </c>
      <c r="J29" t="str">
        <f t="shared" si="9"/>
        <v>1/ABDE</v>
      </c>
      <c r="K29">
        <f t="shared" si="10"/>
        <v>1.8181818181818181</v>
      </c>
      <c r="M29" t="str">
        <f t="shared" si="11"/>
        <v>1/ABDEF</v>
      </c>
      <c r="N29">
        <f t="shared" si="12"/>
        <v>1.1764705882352939</v>
      </c>
    </row>
    <row r="30" spans="1:17" x14ac:dyDescent="0.4">
      <c r="A30" t="str">
        <f t="shared" si="4"/>
        <v>1/E</v>
      </c>
      <c r="B30">
        <f>IFERROR(1/B8,"0")</f>
        <v>10</v>
      </c>
      <c r="D30" t="str">
        <f t="shared" si="5"/>
        <v>1/AF</v>
      </c>
      <c r="E30">
        <f t="shared" si="6"/>
        <v>2.5</v>
      </c>
      <c r="G30" t="str">
        <f t="shared" si="7"/>
        <v>1/ACD</v>
      </c>
      <c r="H30">
        <f t="shared" si="8"/>
        <v>2.5</v>
      </c>
      <c r="J30" t="str">
        <f t="shared" si="9"/>
        <v>1/ABDF</v>
      </c>
      <c r="K30">
        <f t="shared" si="10"/>
        <v>1.3333333333333333</v>
      </c>
      <c r="M30" t="str">
        <f t="shared" si="11"/>
        <v>1/ACDEF</v>
      </c>
      <c r="N30">
        <f t="shared" si="12"/>
        <v>1.25</v>
      </c>
    </row>
    <row r="31" spans="1:17" x14ac:dyDescent="0.4">
      <c r="A31" t="str">
        <f t="shared" si="4"/>
        <v>1/F</v>
      </c>
      <c r="B31">
        <f>IFERROR(1/B9,"0")</f>
        <v>3.3333333333333335</v>
      </c>
      <c r="D31" t="str">
        <f t="shared" si="5"/>
        <v>1/BC</v>
      </c>
      <c r="E31">
        <f t="shared" si="6"/>
        <v>2.8571428571428572</v>
      </c>
      <c r="G31" t="str">
        <f t="shared" si="7"/>
        <v>1/ACE</v>
      </c>
      <c r="H31">
        <f t="shared" si="8"/>
        <v>2.8571428571428572</v>
      </c>
      <c r="J31" t="str">
        <f t="shared" si="9"/>
        <v>1/ACDE</v>
      </c>
      <c r="K31">
        <f t="shared" si="10"/>
        <v>2</v>
      </c>
      <c r="M31" t="str">
        <f t="shared" si="11"/>
        <v>1/BCDEF</v>
      </c>
      <c r="N31">
        <f t="shared" si="12"/>
        <v>1.1111111111111112</v>
      </c>
    </row>
    <row r="32" spans="1:17" x14ac:dyDescent="0.4">
      <c r="D32" t="str">
        <f t="shared" si="5"/>
        <v>1/BD</v>
      </c>
      <c r="E32">
        <f t="shared" si="6"/>
        <v>2.8571428571428572</v>
      </c>
      <c r="G32" t="str">
        <f t="shared" si="7"/>
        <v>1/ACF</v>
      </c>
      <c r="H32">
        <f t="shared" si="8"/>
        <v>1.8181818181818181</v>
      </c>
      <c r="J32" t="str">
        <f t="shared" si="9"/>
        <v>1/ACDF</v>
      </c>
      <c r="K32">
        <f t="shared" si="10"/>
        <v>1.4285714285714286</v>
      </c>
    </row>
    <row r="33" spans="1:17" x14ac:dyDescent="0.4">
      <c r="D33" t="str">
        <f t="shared" si="5"/>
        <v>1/BE</v>
      </c>
      <c r="E33">
        <f t="shared" si="6"/>
        <v>3.333333333333333</v>
      </c>
      <c r="G33" t="str">
        <f t="shared" si="7"/>
        <v>1/ADE</v>
      </c>
      <c r="H33">
        <f t="shared" si="8"/>
        <v>2.8571428571428572</v>
      </c>
      <c r="J33" t="str">
        <f t="shared" si="9"/>
        <v>1/ACEF</v>
      </c>
      <c r="K33">
        <f t="shared" si="10"/>
        <v>1.5384615384615388</v>
      </c>
    </row>
    <row r="34" spans="1:17" x14ac:dyDescent="0.4">
      <c r="D34" t="str">
        <f t="shared" si="5"/>
        <v>1/BF</v>
      </c>
      <c r="E34">
        <f t="shared" si="6"/>
        <v>2</v>
      </c>
      <c r="G34" t="str">
        <f t="shared" si="7"/>
        <v>1/ADF</v>
      </c>
      <c r="H34">
        <f t="shared" si="8"/>
        <v>1.8181818181818181</v>
      </c>
      <c r="J34" t="str">
        <f t="shared" si="9"/>
        <v>1/ADEF</v>
      </c>
      <c r="K34">
        <f t="shared" si="10"/>
        <v>1.5384615384615388</v>
      </c>
    </row>
    <row r="35" spans="1:17" x14ac:dyDescent="0.4">
      <c r="D35" t="str">
        <f t="shared" si="5"/>
        <v>1/CD</v>
      </c>
      <c r="E35">
        <f t="shared" si="6"/>
        <v>3.3333333333333335</v>
      </c>
      <c r="G35" t="str">
        <f t="shared" si="7"/>
        <v>1/AEF</v>
      </c>
      <c r="H35">
        <f t="shared" si="8"/>
        <v>2</v>
      </c>
      <c r="J35" t="str">
        <f t="shared" si="9"/>
        <v>1/BCDE</v>
      </c>
      <c r="K35">
        <f t="shared" si="10"/>
        <v>1.6666666666666667</v>
      </c>
    </row>
    <row r="36" spans="1:17" x14ac:dyDescent="0.4">
      <c r="D36" t="str">
        <f t="shared" si="5"/>
        <v>1/CE</v>
      </c>
      <c r="E36">
        <f t="shared" si="6"/>
        <v>4</v>
      </c>
      <c r="G36" t="str">
        <f t="shared" si="7"/>
        <v>1/BCD</v>
      </c>
      <c r="H36">
        <f t="shared" si="8"/>
        <v>2</v>
      </c>
      <c r="J36" t="str">
        <f t="shared" si="9"/>
        <v>1/BCDF</v>
      </c>
      <c r="K36">
        <f t="shared" si="10"/>
        <v>1.25</v>
      </c>
    </row>
    <row r="37" spans="1:17" x14ac:dyDescent="0.4">
      <c r="D37" t="str">
        <f t="shared" si="5"/>
        <v>1/CF</v>
      </c>
      <c r="E37">
        <f t="shared" si="6"/>
        <v>2.2222222222222223</v>
      </c>
      <c r="G37" t="str">
        <f t="shared" si="7"/>
        <v>1/BCE</v>
      </c>
      <c r="H37">
        <f t="shared" si="8"/>
        <v>2.2222222222222223</v>
      </c>
      <c r="J37" t="str">
        <f t="shared" si="9"/>
        <v>1/BCEF</v>
      </c>
      <c r="K37">
        <f t="shared" si="10"/>
        <v>1.3333333333333333</v>
      </c>
    </row>
    <row r="38" spans="1:17" x14ac:dyDescent="0.4">
      <c r="D38" t="str">
        <f t="shared" si="5"/>
        <v>1/DE</v>
      </c>
      <c r="E38">
        <f t="shared" si="6"/>
        <v>4</v>
      </c>
      <c r="G38" t="str">
        <f t="shared" si="7"/>
        <v>1/BCF</v>
      </c>
      <c r="H38">
        <f t="shared" si="8"/>
        <v>1.5384615384615388</v>
      </c>
      <c r="J38" t="str">
        <f t="shared" si="9"/>
        <v>1/BDEF</v>
      </c>
      <c r="K38">
        <f t="shared" si="10"/>
        <v>1.3333333333333333</v>
      </c>
    </row>
    <row r="39" spans="1:17" x14ac:dyDescent="0.4">
      <c r="D39" t="str">
        <f t="shared" si="5"/>
        <v>1/DF</v>
      </c>
      <c r="E39">
        <f t="shared" si="6"/>
        <v>2.2222222222222223</v>
      </c>
      <c r="G39" t="str">
        <f t="shared" si="7"/>
        <v>1/BDE</v>
      </c>
      <c r="H39">
        <f t="shared" si="8"/>
        <v>2.2222222222222223</v>
      </c>
      <c r="J39" t="str">
        <f t="shared" si="9"/>
        <v>1/CDEF</v>
      </c>
      <c r="K39">
        <f t="shared" si="10"/>
        <v>1.4285714285714286</v>
      </c>
    </row>
    <row r="40" spans="1:17" x14ac:dyDescent="0.4">
      <c r="D40" t="str">
        <f t="shared" si="5"/>
        <v>1/EF</v>
      </c>
      <c r="E40">
        <f t="shared" si="6"/>
        <v>2.5</v>
      </c>
      <c r="G40" t="str">
        <f t="shared" si="7"/>
        <v>1/BDF</v>
      </c>
      <c r="H40">
        <f t="shared" si="8"/>
        <v>1.5384615384615388</v>
      </c>
    </row>
    <row r="41" spans="1:17" x14ac:dyDescent="0.4">
      <c r="G41" t="str">
        <f t="shared" si="7"/>
        <v>1/BEF</v>
      </c>
      <c r="H41">
        <f t="shared" si="8"/>
        <v>1.6666666666666665</v>
      </c>
    </row>
    <row r="42" spans="1:17" x14ac:dyDescent="0.4">
      <c r="G42" t="str">
        <f t="shared" si="7"/>
        <v>1/CDE</v>
      </c>
      <c r="H42">
        <f t="shared" si="8"/>
        <v>2.5</v>
      </c>
    </row>
    <row r="43" spans="1:17" x14ac:dyDescent="0.4">
      <c r="G43" t="str">
        <f t="shared" si="7"/>
        <v>1/CDF</v>
      </c>
      <c r="H43">
        <f t="shared" si="8"/>
        <v>1.6666666666666667</v>
      </c>
    </row>
    <row r="44" spans="1:17" x14ac:dyDescent="0.4">
      <c r="G44" t="str">
        <f t="shared" si="7"/>
        <v>1/CEF</v>
      </c>
      <c r="H44">
        <f t="shared" si="8"/>
        <v>1.8181818181818181</v>
      </c>
    </row>
    <row r="45" spans="1:17" x14ac:dyDescent="0.4">
      <c r="G45" t="str">
        <f t="shared" si="7"/>
        <v>1/DEF</v>
      </c>
      <c r="H45">
        <f t="shared" si="8"/>
        <v>1.8181818181818181</v>
      </c>
    </row>
    <row r="47" spans="1:17" s="3" customFormat="1" x14ac:dyDescent="0.4">
      <c r="A47" s="3" t="s">
        <v>63</v>
      </c>
      <c r="B47" s="3">
        <f>SUM(B26:B31)</f>
        <v>41.666666666666671</v>
      </c>
      <c r="D47" s="3" t="s">
        <v>62</v>
      </c>
      <c r="E47" s="3">
        <f>-SUM(E26:E40)</f>
        <v>-48.158730158730158</v>
      </c>
      <c r="G47" s="3" t="s">
        <v>61</v>
      </c>
      <c r="H47" s="3">
        <f>SUM(H26:H45)</f>
        <v>41.452824952824955</v>
      </c>
      <c r="J47" s="3" t="s">
        <v>60</v>
      </c>
      <c r="K47" s="3">
        <f>-SUM(K26:K39)</f>
        <v>-21.487096237096232</v>
      </c>
      <c r="M47" s="3" t="s">
        <v>59</v>
      </c>
      <c r="N47" s="3">
        <f>SUM(N26:N31)</f>
        <v>7.253734827264239</v>
      </c>
      <c r="P47" s="3" t="s">
        <v>58</v>
      </c>
      <c r="Q47" s="3">
        <f>-SUM(Q26)</f>
        <v>-1</v>
      </c>
    </row>
    <row r="49" spans="1:3" x14ac:dyDescent="0.4">
      <c r="A49" t="s">
        <v>130</v>
      </c>
      <c r="C49" s="18">
        <f>B47+E47+H47+K47+N47+Q47</f>
        <v>19.727400050929475</v>
      </c>
    </row>
  </sheetData>
  <mergeCells count="1">
    <mergeCell ref="A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314A-E151-4425-B4F4-A1B6F4F6FF25}">
  <dimension ref="A1:H24"/>
  <sheetViews>
    <sheetView workbookViewId="0">
      <selection activeCell="G13" sqref="G13"/>
    </sheetView>
  </sheetViews>
  <sheetFormatPr defaultRowHeight="13.9" x14ac:dyDescent="0.4"/>
  <cols>
    <col min="1" max="1" width="15.3984375" customWidth="1"/>
    <col min="2" max="2" width="12.59765625" customWidth="1"/>
    <col min="3" max="5" width="12.33203125" bestFit="1" customWidth="1"/>
  </cols>
  <sheetData>
    <row r="1" spans="1:8" s="15" customFormat="1" x14ac:dyDescent="0.4">
      <c r="A1" s="15" t="s">
        <v>134</v>
      </c>
    </row>
    <row r="2" spans="1:8" s="15" customFormat="1" x14ac:dyDescent="0.4"/>
    <row r="3" spans="1:8" s="15" customFormat="1" x14ac:dyDescent="0.4">
      <c r="A3" s="15" t="s">
        <v>133</v>
      </c>
    </row>
    <row r="4" spans="1:8" s="15" customFormat="1" x14ac:dyDescent="0.4"/>
    <row r="5" spans="1:8" x14ac:dyDescent="0.4">
      <c r="B5" t="s">
        <v>146</v>
      </c>
    </row>
    <row r="6" spans="1:8" x14ac:dyDescent="0.4">
      <c r="A6" s="1" t="s">
        <v>140</v>
      </c>
      <c r="B6" s="1" t="s">
        <v>135</v>
      </c>
      <c r="C6" s="1" t="s">
        <v>136</v>
      </c>
      <c r="D6" s="1" t="s">
        <v>137</v>
      </c>
      <c r="E6" s="1" t="s">
        <v>138</v>
      </c>
      <c r="F6" s="1" t="s">
        <v>139</v>
      </c>
      <c r="H6" t="s">
        <v>141</v>
      </c>
    </row>
    <row r="7" spans="1:8" x14ac:dyDescent="0.4">
      <c r="A7" s="1" t="s">
        <v>135</v>
      </c>
      <c r="B7" s="1">
        <v>0.2</v>
      </c>
      <c r="C7" s="1">
        <v>0.4</v>
      </c>
      <c r="D7" s="1">
        <v>0.6</v>
      </c>
      <c r="E7" s="1">
        <v>0.8</v>
      </c>
      <c r="F7" s="1">
        <v>1</v>
      </c>
      <c r="H7">
        <v>1</v>
      </c>
    </row>
    <row r="8" spans="1:8" x14ac:dyDescent="0.4">
      <c r="A8" s="1" t="s">
        <v>136</v>
      </c>
      <c r="B8" s="1">
        <v>0.8</v>
      </c>
      <c r="C8" s="1">
        <v>0</v>
      </c>
      <c r="D8" s="1">
        <v>0</v>
      </c>
      <c r="E8" s="1">
        <v>0</v>
      </c>
      <c r="F8" s="1">
        <v>0</v>
      </c>
      <c r="H8">
        <v>0</v>
      </c>
    </row>
    <row r="9" spans="1:8" x14ac:dyDescent="0.4">
      <c r="A9" s="1" t="s">
        <v>137</v>
      </c>
      <c r="B9" s="1">
        <v>0</v>
      </c>
      <c r="C9" s="1">
        <v>0.6</v>
      </c>
      <c r="D9" s="1">
        <v>0</v>
      </c>
      <c r="E9" s="1">
        <v>0</v>
      </c>
      <c r="F9" s="1">
        <v>0</v>
      </c>
      <c r="H9">
        <v>0</v>
      </c>
    </row>
    <row r="10" spans="1:8" x14ac:dyDescent="0.4">
      <c r="A10" s="1" t="s">
        <v>138</v>
      </c>
      <c r="B10" s="1">
        <v>0</v>
      </c>
      <c r="C10" s="1">
        <v>0</v>
      </c>
      <c r="D10" s="1">
        <v>0.4</v>
      </c>
      <c r="E10" s="1">
        <v>0</v>
      </c>
      <c r="F10" s="1">
        <v>0</v>
      </c>
      <c r="H10">
        <v>0</v>
      </c>
    </row>
    <row r="11" spans="1:8" x14ac:dyDescent="0.4">
      <c r="A11" s="1" t="s">
        <v>139</v>
      </c>
      <c r="B11" s="1">
        <v>0</v>
      </c>
      <c r="C11" s="1">
        <v>0</v>
      </c>
      <c r="D11" s="1">
        <v>0</v>
      </c>
      <c r="E11" s="1">
        <v>0.2</v>
      </c>
      <c r="F11" s="1">
        <v>0</v>
      </c>
      <c r="H11">
        <v>0</v>
      </c>
    </row>
    <row r="15" spans="1:8" x14ac:dyDescent="0.4">
      <c r="B15" t="s">
        <v>142</v>
      </c>
      <c r="C15" t="s">
        <v>143</v>
      </c>
      <c r="D15" t="s">
        <v>144</v>
      </c>
      <c r="E15" t="s">
        <v>145</v>
      </c>
    </row>
    <row r="16" spans="1:8" x14ac:dyDescent="0.4">
      <c r="A16" s="1" t="s">
        <v>135</v>
      </c>
      <c r="B16">
        <f t="array" ref="B16:B20">MMULT($B$7:$F$11,H7:H11)</f>
        <v>0.2</v>
      </c>
      <c r="C16">
        <f t="array" ref="C16:C20">MMULT($B$7:$F$11,B16:B20)</f>
        <v>0.3600000000000001</v>
      </c>
      <c r="D16">
        <f t="array" ref="D16:D20">MMULT($B$7:$F$11,C16:C20)</f>
        <v>0.42400000000000004</v>
      </c>
      <c r="E16">
        <f t="array" ref="E16:E20">MMULT($B$7:$F$11,D16:D20)</f>
        <v>0.41120000000000007</v>
      </c>
    </row>
    <row r="17" spans="1:5" x14ac:dyDescent="0.4">
      <c r="A17" s="1" t="s">
        <v>136</v>
      </c>
      <c r="B17">
        <v>0.8</v>
      </c>
      <c r="C17">
        <v>0.16000000000000003</v>
      </c>
      <c r="D17">
        <v>0.28800000000000009</v>
      </c>
      <c r="E17">
        <v>0.33920000000000006</v>
      </c>
    </row>
    <row r="18" spans="1:5" x14ac:dyDescent="0.4">
      <c r="A18" s="1" t="s">
        <v>137</v>
      </c>
      <c r="B18">
        <v>0</v>
      </c>
      <c r="C18">
        <v>0.48</v>
      </c>
      <c r="D18">
        <v>9.6000000000000016E-2</v>
      </c>
      <c r="E18">
        <v>0.17280000000000004</v>
      </c>
    </row>
    <row r="19" spans="1:5" x14ac:dyDescent="0.4">
      <c r="A19" s="1" t="s">
        <v>138</v>
      </c>
      <c r="B19">
        <v>0</v>
      </c>
      <c r="C19">
        <v>0</v>
      </c>
      <c r="D19">
        <v>0.192</v>
      </c>
      <c r="E19">
        <v>3.8400000000000011E-2</v>
      </c>
    </row>
    <row r="20" spans="1:5" x14ac:dyDescent="0.4">
      <c r="A20" s="1" t="s">
        <v>139</v>
      </c>
      <c r="B20">
        <v>0</v>
      </c>
      <c r="C20">
        <v>0</v>
      </c>
      <c r="D20">
        <v>0</v>
      </c>
      <c r="E20">
        <v>3.8400000000000004E-2</v>
      </c>
    </row>
    <row r="23" spans="1:5" x14ac:dyDescent="0.4">
      <c r="B23" t="s">
        <v>147</v>
      </c>
    </row>
    <row r="24" spans="1:5" x14ac:dyDescent="0.4">
      <c r="A24" t="s">
        <v>10</v>
      </c>
      <c r="B24">
        <f>B16+C16+D16+E16</f>
        <v>1.3952000000000002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4DE-1420-4695-88D1-DD9A587DD818}">
  <dimension ref="A1:H149"/>
  <sheetViews>
    <sheetView workbookViewId="0">
      <selection sqref="A1:XFD1"/>
    </sheetView>
  </sheetViews>
  <sheetFormatPr defaultRowHeight="13.9" x14ac:dyDescent="0.4"/>
  <cols>
    <col min="4" max="4" width="9.796875" bestFit="1" customWidth="1"/>
  </cols>
  <sheetData>
    <row r="1" spans="1:8" s="15" customFormat="1" x14ac:dyDescent="0.4">
      <c r="A1" s="15" t="s">
        <v>155</v>
      </c>
    </row>
    <row r="2" spans="1:8" s="15" customFormat="1" x14ac:dyDescent="0.4">
      <c r="A2" s="15" t="s">
        <v>156</v>
      </c>
    </row>
    <row r="4" spans="1:8" x14ac:dyDescent="0.4">
      <c r="D4" t="s">
        <v>154</v>
      </c>
      <c r="E4" t="s">
        <v>153</v>
      </c>
      <c r="F4" t="s">
        <v>152</v>
      </c>
      <c r="G4" t="s">
        <v>151</v>
      </c>
      <c r="H4" t="s">
        <v>150</v>
      </c>
    </row>
    <row r="5" spans="1:8" x14ac:dyDescent="0.4">
      <c r="A5" t="s">
        <v>149</v>
      </c>
      <c r="B5" s="3">
        <v>0.05</v>
      </c>
      <c r="D5">
        <v>1</v>
      </c>
      <c r="E5">
        <f t="shared" ref="E5:E49" si="0">IF(D5=$B$6,1,IF(D5&gt;$B$6,0,$B$5))</f>
        <v>0.05</v>
      </c>
      <c r="F5">
        <f t="shared" ref="F5:F49" si="1">1-E5</f>
        <v>0.95</v>
      </c>
      <c r="G5">
        <f>E5</f>
        <v>0.05</v>
      </c>
      <c r="H5" s="20">
        <f>1/SUMPRODUCT(D$5:D$1048576,G$5:G$1048576)</f>
        <v>6.3664970594967313E-2</v>
      </c>
    </row>
    <row r="6" spans="1:8" x14ac:dyDescent="0.4">
      <c r="A6" t="s">
        <v>148</v>
      </c>
      <c r="B6" s="3">
        <v>30</v>
      </c>
      <c r="D6">
        <v>2</v>
      </c>
      <c r="E6">
        <f t="shared" si="0"/>
        <v>0.05</v>
      </c>
      <c r="F6">
        <f t="shared" si="1"/>
        <v>0.95</v>
      </c>
      <c r="G6">
        <f>E6*PRODUCT(F5)</f>
        <v>4.7500000000000001E-2</v>
      </c>
    </row>
    <row r="7" spans="1:8" x14ac:dyDescent="0.4">
      <c r="D7">
        <v>3</v>
      </c>
      <c r="E7">
        <f t="shared" si="0"/>
        <v>0.05</v>
      </c>
      <c r="F7">
        <f t="shared" si="1"/>
        <v>0.95</v>
      </c>
      <c r="G7">
        <f>E7*PRODUCT($F$5:F6)</f>
        <v>4.5124999999999998E-2</v>
      </c>
    </row>
    <row r="8" spans="1:8" x14ac:dyDescent="0.4">
      <c r="A8" t="s">
        <v>157</v>
      </c>
      <c r="D8">
        <v>4</v>
      </c>
      <c r="E8">
        <f t="shared" si="0"/>
        <v>0.05</v>
      </c>
      <c r="F8">
        <f t="shared" si="1"/>
        <v>0.95</v>
      </c>
      <c r="G8">
        <f>E8*PRODUCT($F$5:F7)</f>
        <v>4.2868749999999997E-2</v>
      </c>
    </row>
    <row r="9" spans="1:8" x14ac:dyDescent="0.4">
      <c r="A9" t="s">
        <v>158</v>
      </c>
      <c r="D9">
        <v>5</v>
      </c>
      <c r="E9">
        <f t="shared" si="0"/>
        <v>0.05</v>
      </c>
      <c r="F9">
        <f t="shared" si="1"/>
        <v>0.95</v>
      </c>
      <c r="G9">
        <f>E9*PRODUCT($F$5:F8)</f>
        <v>4.0725312499999999E-2</v>
      </c>
    </row>
    <row r="10" spans="1:8" x14ac:dyDescent="0.4">
      <c r="D10">
        <v>6</v>
      </c>
      <c r="E10">
        <f t="shared" si="0"/>
        <v>0.05</v>
      </c>
      <c r="F10">
        <f t="shared" si="1"/>
        <v>0.95</v>
      </c>
      <c r="G10">
        <f>E10*PRODUCT($F$5:F9)</f>
        <v>3.8689046874999994E-2</v>
      </c>
    </row>
    <row r="11" spans="1:8" x14ac:dyDescent="0.4">
      <c r="D11">
        <v>7</v>
      </c>
      <c r="E11">
        <f t="shared" si="0"/>
        <v>0.05</v>
      </c>
      <c r="F11">
        <f t="shared" si="1"/>
        <v>0.95</v>
      </c>
      <c r="G11">
        <f>E11*PRODUCT($F$5:F10)</f>
        <v>3.675459453124999E-2</v>
      </c>
    </row>
    <row r="12" spans="1:8" x14ac:dyDescent="0.4">
      <c r="D12">
        <v>8</v>
      </c>
      <c r="E12">
        <f t="shared" si="0"/>
        <v>0.05</v>
      </c>
      <c r="F12">
        <f t="shared" si="1"/>
        <v>0.95</v>
      </c>
      <c r="G12">
        <f>E12*PRODUCT($F$5:F11)</f>
        <v>3.4916864804687489E-2</v>
      </c>
    </row>
    <row r="13" spans="1:8" x14ac:dyDescent="0.4">
      <c r="D13">
        <v>9</v>
      </c>
      <c r="E13">
        <f t="shared" si="0"/>
        <v>0.05</v>
      </c>
      <c r="F13">
        <f t="shared" si="1"/>
        <v>0.95</v>
      </c>
      <c r="G13">
        <f>E13*PRODUCT($F$5:F12)</f>
        <v>3.3171021564453111E-2</v>
      </c>
    </row>
    <row r="14" spans="1:8" x14ac:dyDescent="0.4">
      <c r="D14">
        <v>10</v>
      </c>
      <c r="E14">
        <f t="shared" si="0"/>
        <v>0.05</v>
      </c>
      <c r="F14">
        <f t="shared" si="1"/>
        <v>0.95</v>
      </c>
      <c r="G14">
        <f>E14*PRODUCT($F$5:F13)</f>
        <v>3.1512470486230452E-2</v>
      </c>
    </row>
    <row r="15" spans="1:8" x14ac:dyDescent="0.4">
      <c r="D15">
        <v>11</v>
      </c>
      <c r="E15">
        <f t="shared" si="0"/>
        <v>0.05</v>
      </c>
      <c r="F15">
        <f t="shared" si="1"/>
        <v>0.95</v>
      </c>
      <c r="G15">
        <f>E15*PRODUCT($F$5:F14)</f>
        <v>2.993684696191893E-2</v>
      </c>
    </row>
    <row r="16" spans="1:8" x14ac:dyDescent="0.4">
      <c r="D16">
        <v>12</v>
      </c>
      <c r="E16">
        <f t="shared" si="0"/>
        <v>0.05</v>
      </c>
      <c r="F16">
        <f t="shared" si="1"/>
        <v>0.95</v>
      </c>
      <c r="G16">
        <f>E16*PRODUCT($F$5:F15)</f>
        <v>2.844000461382298E-2</v>
      </c>
    </row>
    <row r="17" spans="4:7" x14ac:dyDescent="0.4">
      <c r="D17">
        <v>13</v>
      </c>
      <c r="E17">
        <f t="shared" si="0"/>
        <v>0.05</v>
      </c>
      <c r="F17">
        <f t="shared" si="1"/>
        <v>0.95</v>
      </c>
      <c r="G17">
        <f>E17*PRODUCT($F$5:F16)</f>
        <v>2.701800438313183E-2</v>
      </c>
    </row>
    <row r="18" spans="4:7" x14ac:dyDescent="0.4">
      <c r="D18">
        <v>14</v>
      </c>
      <c r="E18">
        <f t="shared" si="0"/>
        <v>0.05</v>
      </c>
      <c r="F18">
        <f t="shared" si="1"/>
        <v>0.95</v>
      </c>
      <c r="G18">
        <f>E18*PRODUCT($F$5:F17)</f>
        <v>2.5667104163975236E-2</v>
      </c>
    </row>
    <row r="19" spans="4:7" x14ac:dyDescent="0.4">
      <c r="D19">
        <v>15</v>
      </c>
      <c r="E19">
        <f t="shared" si="0"/>
        <v>0.05</v>
      </c>
      <c r="F19">
        <f t="shared" si="1"/>
        <v>0.95</v>
      </c>
      <c r="G19">
        <f>E19*PRODUCT($F$5:F18)</f>
        <v>2.4383748955776472E-2</v>
      </c>
    </row>
    <row r="20" spans="4:7" x14ac:dyDescent="0.4">
      <c r="D20">
        <v>16</v>
      </c>
      <c r="E20">
        <f t="shared" si="0"/>
        <v>0.05</v>
      </c>
      <c r="F20">
        <f t="shared" si="1"/>
        <v>0.95</v>
      </c>
      <c r="G20">
        <f>E20*PRODUCT($F$5:F19)</f>
        <v>2.3164561507987649E-2</v>
      </c>
    </row>
    <row r="21" spans="4:7" x14ac:dyDescent="0.4">
      <c r="D21">
        <v>17</v>
      </c>
      <c r="E21">
        <f t="shared" si="0"/>
        <v>0.05</v>
      </c>
      <c r="F21">
        <f t="shared" si="1"/>
        <v>0.95</v>
      </c>
      <c r="G21">
        <f>E21*PRODUCT($F$5:F20)</f>
        <v>2.2006333432588263E-2</v>
      </c>
    </row>
    <row r="22" spans="4:7" x14ac:dyDescent="0.4">
      <c r="D22">
        <v>18</v>
      </c>
      <c r="E22">
        <f t="shared" si="0"/>
        <v>0.05</v>
      </c>
      <c r="F22">
        <f t="shared" si="1"/>
        <v>0.95</v>
      </c>
      <c r="G22">
        <f>E22*PRODUCT($F$5:F21)</f>
        <v>2.0906016760958851E-2</v>
      </c>
    </row>
    <row r="23" spans="4:7" x14ac:dyDescent="0.4">
      <c r="D23">
        <v>19</v>
      </c>
      <c r="E23">
        <f t="shared" si="0"/>
        <v>0.05</v>
      </c>
      <c r="F23">
        <f t="shared" si="1"/>
        <v>0.95</v>
      </c>
      <c r="G23">
        <f>E23*PRODUCT($F$5:F22)</f>
        <v>1.9860715922910905E-2</v>
      </c>
    </row>
    <row r="24" spans="4:7" x14ac:dyDescent="0.4">
      <c r="D24">
        <v>20</v>
      </c>
      <c r="E24">
        <f t="shared" si="0"/>
        <v>0.05</v>
      </c>
      <c r="F24">
        <f t="shared" si="1"/>
        <v>0.95</v>
      </c>
      <c r="G24">
        <f>E24*PRODUCT($F$5:F23)</f>
        <v>1.886768012676536E-2</v>
      </c>
    </row>
    <row r="25" spans="4:7" x14ac:dyDescent="0.4">
      <c r="D25">
        <v>21</v>
      </c>
      <c r="E25">
        <f t="shared" si="0"/>
        <v>0.05</v>
      </c>
      <c r="F25">
        <f t="shared" si="1"/>
        <v>0.95</v>
      </c>
      <c r="G25">
        <f>E25*PRODUCT($F$5:F24)</f>
        <v>1.7924296120427088E-2</v>
      </c>
    </row>
    <row r="26" spans="4:7" x14ac:dyDescent="0.4">
      <c r="D26">
        <v>22</v>
      </c>
      <c r="E26">
        <f t="shared" si="0"/>
        <v>0.05</v>
      </c>
      <c r="F26">
        <f t="shared" si="1"/>
        <v>0.95</v>
      </c>
      <c r="G26">
        <f>E26*PRODUCT($F$5:F25)</f>
        <v>1.7028081314405735E-2</v>
      </c>
    </row>
    <row r="27" spans="4:7" x14ac:dyDescent="0.4">
      <c r="D27">
        <v>23</v>
      </c>
      <c r="E27">
        <f t="shared" si="0"/>
        <v>0.05</v>
      </c>
      <c r="F27">
        <f t="shared" si="1"/>
        <v>0.95</v>
      </c>
      <c r="G27">
        <f>E27*PRODUCT($F$5:F26)</f>
        <v>1.6176677248685444E-2</v>
      </c>
    </row>
    <row r="28" spans="4:7" x14ac:dyDescent="0.4">
      <c r="D28">
        <v>24</v>
      </c>
      <c r="E28">
        <f t="shared" si="0"/>
        <v>0.05</v>
      </c>
      <c r="F28">
        <f t="shared" si="1"/>
        <v>0.95</v>
      </c>
      <c r="G28">
        <f>E28*PRODUCT($F$5:F27)</f>
        <v>1.5367843386251174E-2</v>
      </c>
    </row>
    <row r="29" spans="4:7" x14ac:dyDescent="0.4">
      <c r="D29">
        <v>25</v>
      </c>
      <c r="E29">
        <f t="shared" si="0"/>
        <v>0.05</v>
      </c>
      <c r="F29">
        <f t="shared" si="1"/>
        <v>0.95</v>
      </c>
      <c r="G29">
        <f>E29*PRODUCT($F$5:F28)</f>
        <v>1.4599451216938614E-2</v>
      </c>
    </row>
    <row r="30" spans="4:7" x14ac:dyDescent="0.4">
      <c r="D30">
        <v>26</v>
      </c>
      <c r="E30">
        <f t="shared" si="0"/>
        <v>0.05</v>
      </c>
      <c r="F30">
        <f t="shared" si="1"/>
        <v>0.95</v>
      </c>
      <c r="G30">
        <f>E30*PRODUCT($F$5:F29)</f>
        <v>1.3869478656091684E-2</v>
      </c>
    </row>
    <row r="31" spans="4:7" x14ac:dyDescent="0.4">
      <c r="D31">
        <v>27</v>
      </c>
      <c r="E31">
        <f t="shared" si="0"/>
        <v>0.05</v>
      </c>
      <c r="F31">
        <f t="shared" si="1"/>
        <v>0.95</v>
      </c>
      <c r="G31">
        <f>E31*PRODUCT($F$5:F30)</f>
        <v>1.31760047232871E-2</v>
      </c>
    </row>
    <row r="32" spans="4:7" x14ac:dyDescent="0.4">
      <c r="D32">
        <v>28</v>
      </c>
      <c r="E32">
        <f t="shared" si="0"/>
        <v>0.05</v>
      </c>
      <c r="F32">
        <f t="shared" si="1"/>
        <v>0.95</v>
      </c>
      <c r="G32">
        <f>E32*PRODUCT($F$5:F31)</f>
        <v>1.2517204487122744E-2</v>
      </c>
    </row>
    <row r="33" spans="4:7" x14ac:dyDescent="0.4">
      <c r="D33">
        <v>29</v>
      </c>
      <c r="E33">
        <f t="shared" si="0"/>
        <v>0.05</v>
      </c>
      <c r="F33">
        <f t="shared" si="1"/>
        <v>0.95</v>
      </c>
      <c r="G33">
        <f>E33*PRODUCT($F$5:F32)</f>
        <v>1.1891344262766605E-2</v>
      </c>
    </row>
    <row r="34" spans="4:7" x14ac:dyDescent="0.4">
      <c r="D34">
        <v>30</v>
      </c>
      <c r="E34">
        <f t="shared" si="0"/>
        <v>1</v>
      </c>
      <c r="F34">
        <f t="shared" si="1"/>
        <v>0</v>
      </c>
      <c r="G34">
        <f>E34*PRODUCT($F$5:F33)</f>
        <v>0.22593554099256549</v>
      </c>
    </row>
    <row r="35" spans="4:7" x14ac:dyDescent="0.4">
      <c r="D35">
        <v>31</v>
      </c>
      <c r="E35">
        <f t="shared" si="0"/>
        <v>0</v>
      </c>
      <c r="F35">
        <f t="shared" si="1"/>
        <v>1</v>
      </c>
      <c r="G35">
        <f>E35*PRODUCT($F$5:F34)</f>
        <v>0</v>
      </c>
    </row>
    <row r="36" spans="4:7" x14ac:dyDescent="0.4">
      <c r="D36">
        <v>32</v>
      </c>
      <c r="E36">
        <f t="shared" si="0"/>
        <v>0</v>
      </c>
      <c r="F36">
        <f t="shared" si="1"/>
        <v>1</v>
      </c>
      <c r="G36">
        <f>E36*PRODUCT($F$5:F35)</f>
        <v>0</v>
      </c>
    </row>
    <row r="37" spans="4:7" x14ac:dyDescent="0.4">
      <c r="D37">
        <v>33</v>
      </c>
      <c r="E37">
        <f t="shared" si="0"/>
        <v>0</v>
      </c>
      <c r="F37">
        <f t="shared" si="1"/>
        <v>1</v>
      </c>
      <c r="G37">
        <f>E37*PRODUCT($F$5:F36)</f>
        <v>0</v>
      </c>
    </row>
    <row r="38" spans="4:7" x14ac:dyDescent="0.4">
      <c r="D38">
        <v>34</v>
      </c>
      <c r="E38">
        <f t="shared" si="0"/>
        <v>0</v>
      </c>
      <c r="F38">
        <f t="shared" si="1"/>
        <v>1</v>
      </c>
      <c r="G38">
        <f>E38*PRODUCT($F$5:F37)</f>
        <v>0</v>
      </c>
    </row>
    <row r="39" spans="4:7" x14ac:dyDescent="0.4">
      <c r="D39">
        <v>35</v>
      </c>
      <c r="E39">
        <f t="shared" si="0"/>
        <v>0</v>
      </c>
      <c r="F39">
        <f t="shared" si="1"/>
        <v>1</v>
      </c>
      <c r="G39">
        <f>E39*PRODUCT($F$5:F38)</f>
        <v>0</v>
      </c>
    </row>
    <row r="40" spans="4:7" x14ac:dyDescent="0.4">
      <c r="D40">
        <v>36</v>
      </c>
      <c r="E40">
        <f t="shared" si="0"/>
        <v>0</v>
      </c>
      <c r="F40">
        <f t="shared" si="1"/>
        <v>1</v>
      </c>
      <c r="G40">
        <f>E40*PRODUCT($F$5:F39)</f>
        <v>0</v>
      </c>
    </row>
    <row r="41" spans="4:7" x14ac:dyDescent="0.4">
      <c r="D41">
        <v>37</v>
      </c>
      <c r="E41">
        <f t="shared" si="0"/>
        <v>0</v>
      </c>
      <c r="F41">
        <f t="shared" si="1"/>
        <v>1</v>
      </c>
      <c r="G41">
        <f>E41*PRODUCT($F$5:F40)</f>
        <v>0</v>
      </c>
    </row>
    <row r="42" spans="4:7" x14ac:dyDescent="0.4">
      <c r="D42">
        <v>38</v>
      </c>
      <c r="E42">
        <f t="shared" si="0"/>
        <v>0</v>
      </c>
      <c r="F42">
        <f t="shared" si="1"/>
        <v>1</v>
      </c>
      <c r="G42">
        <f>E42*PRODUCT($F$5:F41)</f>
        <v>0</v>
      </c>
    </row>
    <row r="43" spans="4:7" x14ac:dyDescent="0.4">
      <c r="D43">
        <v>39</v>
      </c>
      <c r="E43">
        <f t="shared" si="0"/>
        <v>0</v>
      </c>
      <c r="F43">
        <f t="shared" si="1"/>
        <v>1</v>
      </c>
      <c r="G43">
        <f>E43*PRODUCT($F$5:F42)</f>
        <v>0</v>
      </c>
    </row>
    <row r="44" spans="4:7" x14ac:dyDescent="0.4">
      <c r="D44">
        <v>40</v>
      </c>
      <c r="E44">
        <f t="shared" si="0"/>
        <v>0</v>
      </c>
      <c r="F44">
        <f t="shared" si="1"/>
        <v>1</v>
      </c>
      <c r="G44">
        <f>E44*PRODUCT($F$5:F43)</f>
        <v>0</v>
      </c>
    </row>
    <row r="45" spans="4:7" x14ac:dyDescent="0.4">
      <c r="D45">
        <v>41</v>
      </c>
      <c r="E45">
        <f t="shared" si="0"/>
        <v>0</v>
      </c>
      <c r="F45">
        <f t="shared" si="1"/>
        <v>1</v>
      </c>
      <c r="G45">
        <f>E45*PRODUCT($F$5:F44)</f>
        <v>0</v>
      </c>
    </row>
    <row r="46" spans="4:7" x14ac:dyDescent="0.4">
      <c r="D46">
        <v>42</v>
      </c>
      <c r="E46">
        <f t="shared" si="0"/>
        <v>0</v>
      </c>
      <c r="F46">
        <f t="shared" si="1"/>
        <v>1</v>
      </c>
      <c r="G46">
        <f>E46*PRODUCT($F$5:F45)</f>
        <v>0</v>
      </c>
    </row>
    <row r="47" spans="4:7" x14ac:dyDescent="0.4">
      <c r="D47">
        <v>43</v>
      </c>
      <c r="E47">
        <f t="shared" si="0"/>
        <v>0</v>
      </c>
      <c r="F47">
        <f t="shared" si="1"/>
        <v>1</v>
      </c>
      <c r="G47">
        <f>E47*PRODUCT($F$5:F46)</f>
        <v>0</v>
      </c>
    </row>
    <row r="48" spans="4:7" x14ac:dyDescent="0.4">
      <c r="D48">
        <v>44</v>
      </c>
      <c r="E48">
        <f t="shared" si="0"/>
        <v>0</v>
      </c>
      <c r="F48">
        <f t="shared" si="1"/>
        <v>1</v>
      </c>
      <c r="G48">
        <f>E48*PRODUCT($F$5:F47)</f>
        <v>0</v>
      </c>
    </row>
    <row r="49" spans="4:7" x14ac:dyDescent="0.4">
      <c r="D49">
        <v>45</v>
      </c>
      <c r="E49">
        <f t="shared" si="0"/>
        <v>0</v>
      </c>
      <c r="F49">
        <f t="shared" si="1"/>
        <v>1</v>
      </c>
      <c r="G49">
        <f>E49*PRODUCT($F$5:F48)</f>
        <v>0</v>
      </c>
    </row>
    <row r="50" spans="4:7" x14ac:dyDescent="0.4">
      <c r="D50">
        <v>46</v>
      </c>
      <c r="E50">
        <f t="shared" ref="E50:E113" si="2">IF(D50=$B$6,1,IF(D50&gt;$B$6,0,$B$5))</f>
        <v>0</v>
      </c>
      <c r="F50">
        <f t="shared" ref="F50:F113" si="3">1-E50</f>
        <v>1</v>
      </c>
      <c r="G50">
        <f>E50*PRODUCT($F$5:F49)</f>
        <v>0</v>
      </c>
    </row>
    <row r="51" spans="4:7" x14ac:dyDescent="0.4">
      <c r="D51">
        <v>47</v>
      </c>
      <c r="E51">
        <f t="shared" si="2"/>
        <v>0</v>
      </c>
      <c r="F51">
        <f t="shared" si="3"/>
        <v>1</v>
      </c>
      <c r="G51">
        <f>E51*PRODUCT($F$5:F50)</f>
        <v>0</v>
      </c>
    </row>
    <row r="52" spans="4:7" x14ac:dyDescent="0.4">
      <c r="D52">
        <v>48</v>
      </c>
      <c r="E52">
        <f t="shared" si="2"/>
        <v>0</v>
      </c>
      <c r="F52">
        <f t="shared" si="3"/>
        <v>1</v>
      </c>
      <c r="G52">
        <f>E52*PRODUCT($F$5:F51)</f>
        <v>0</v>
      </c>
    </row>
    <row r="53" spans="4:7" x14ac:dyDescent="0.4">
      <c r="D53">
        <v>49</v>
      </c>
      <c r="E53">
        <f t="shared" si="2"/>
        <v>0</v>
      </c>
      <c r="F53">
        <f t="shared" si="3"/>
        <v>1</v>
      </c>
      <c r="G53">
        <f>E53*PRODUCT($F$5:F52)</f>
        <v>0</v>
      </c>
    </row>
    <row r="54" spans="4:7" x14ac:dyDescent="0.4">
      <c r="D54">
        <v>50</v>
      </c>
      <c r="E54">
        <f t="shared" si="2"/>
        <v>0</v>
      </c>
      <c r="F54">
        <f t="shared" si="3"/>
        <v>1</v>
      </c>
      <c r="G54">
        <f>E54*PRODUCT($F$5:F53)</f>
        <v>0</v>
      </c>
    </row>
    <row r="55" spans="4:7" x14ac:dyDescent="0.4">
      <c r="D55">
        <v>51</v>
      </c>
      <c r="E55">
        <f t="shared" si="2"/>
        <v>0</v>
      </c>
      <c r="F55">
        <f t="shared" si="3"/>
        <v>1</v>
      </c>
      <c r="G55">
        <f>E55*PRODUCT($F$5:F54)</f>
        <v>0</v>
      </c>
    </row>
    <row r="56" spans="4:7" x14ac:dyDescent="0.4">
      <c r="D56">
        <v>52</v>
      </c>
      <c r="E56">
        <f t="shared" si="2"/>
        <v>0</v>
      </c>
      <c r="F56">
        <f t="shared" si="3"/>
        <v>1</v>
      </c>
      <c r="G56">
        <f>E56*PRODUCT($F$5:F55)</f>
        <v>0</v>
      </c>
    </row>
    <row r="57" spans="4:7" x14ac:dyDescent="0.4">
      <c r="D57">
        <v>53</v>
      </c>
      <c r="E57">
        <f t="shared" si="2"/>
        <v>0</v>
      </c>
      <c r="F57">
        <f t="shared" si="3"/>
        <v>1</v>
      </c>
      <c r="G57">
        <f>E57*PRODUCT($F$5:F56)</f>
        <v>0</v>
      </c>
    </row>
    <row r="58" spans="4:7" x14ac:dyDescent="0.4">
      <c r="D58">
        <v>54</v>
      </c>
      <c r="E58">
        <f t="shared" si="2"/>
        <v>0</v>
      </c>
      <c r="F58">
        <f t="shared" si="3"/>
        <v>1</v>
      </c>
      <c r="G58">
        <f>E58*PRODUCT($F$5:F57)</f>
        <v>0</v>
      </c>
    </row>
    <row r="59" spans="4:7" x14ac:dyDescent="0.4">
      <c r="D59">
        <v>55</v>
      </c>
      <c r="E59">
        <f t="shared" si="2"/>
        <v>0</v>
      </c>
      <c r="F59">
        <f t="shared" si="3"/>
        <v>1</v>
      </c>
      <c r="G59">
        <f>E59*PRODUCT($F$5:F58)</f>
        <v>0</v>
      </c>
    </row>
    <row r="60" spans="4:7" x14ac:dyDescent="0.4">
      <c r="D60">
        <v>56</v>
      </c>
      <c r="E60">
        <f t="shared" si="2"/>
        <v>0</v>
      </c>
      <c r="F60">
        <f t="shared" si="3"/>
        <v>1</v>
      </c>
      <c r="G60">
        <f>E60*PRODUCT($F$5:F59)</f>
        <v>0</v>
      </c>
    </row>
    <row r="61" spans="4:7" x14ac:dyDescent="0.4">
      <c r="D61">
        <v>57</v>
      </c>
      <c r="E61">
        <f t="shared" si="2"/>
        <v>0</v>
      </c>
      <c r="F61">
        <f t="shared" si="3"/>
        <v>1</v>
      </c>
      <c r="G61">
        <f>E61*PRODUCT($F$5:F60)</f>
        <v>0</v>
      </c>
    </row>
    <row r="62" spans="4:7" x14ac:dyDescent="0.4">
      <c r="D62">
        <v>58</v>
      </c>
      <c r="E62">
        <f t="shared" si="2"/>
        <v>0</v>
      </c>
      <c r="F62">
        <f t="shared" si="3"/>
        <v>1</v>
      </c>
      <c r="G62">
        <f>E62*PRODUCT($F$5:F61)</f>
        <v>0</v>
      </c>
    </row>
    <row r="63" spans="4:7" x14ac:dyDescent="0.4">
      <c r="D63">
        <v>59</v>
      </c>
      <c r="E63">
        <f t="shared" si="2"/>
        <v>0</v>
      </c>
      <c r="F63">
        <f t="shared" si="3"/>
        <v>1</v>
      </c>
      <c r="G63">
        <f>E63*PRODUCT($F$5:F62)</f>
        <v>0</v>
      </c>
    </row>
    <row r="64" spans="4:7" x14ac:dyDescent="0.4">
      <c r="D64">
        <v>60</v>
      </c>
      <c r="E64">
        <f t="shared" si="2"/>
        <v>0</v>
      </c>
      <c r="F64">
        <f t="shared" si="3"/>
        <v>1</v>
      </c>
      <c r="G64">
        <f>E64*PRODUCT($F$5:F63)</f>
        <v>0</v>
      </c>
    </row>
    <row r="65" spans="4:7" x14ac:dyDescent="0.4">
      <c r="D65">
        <v>61</v>
      </c>
      <c r="E65">
        <f t="shared" si="2"/>
        <v>0</v>
      </c>
      <c r="F65">
        <f t="shared" si="3"/>
        <v>1</v>
      </c>
      <c r="G65">
        <f>E65*PRODUCT($F$5:F64)</f>
        <v>0</v>
      </c>
    </row>
    <row r="66" spans="4:7" x14ac:dyDescent="0.4">
      <c r="D66">
        <v>62</v>
      </c>
      <c r="E66">
        <f t="shared" si="2"/>
        <v>0</v>
      </c>
      <c r="F66">
        <f t="shared" si="3"/>
        <v>1</v>
      </c>
      <c r="G66">
        <f>E66*PRODUCT($F$5:F65)</f>
        <v>0</v>
      </c>
    </row>
    <row r="67" spans="4:7" x14ac:dyDescent="0.4">
      <c r="D67">
        <v>63</v>
      </c>
      <c r="E67">
        <f t="shared" si="2"/>
        <v>0</v>
      </c>
      <c r="F67">
        <f t="shared" si="3"/>
        <v>1</v>
      </c>
      <c r="G67">
        <f>E67*PRODUCT($F$5:F66)</f>
        <v>0</v>
      </c>
    </row>
    <row r="68" spans="4:7" x14ac:dyDescent="0.4">
      <c r="D68">
        <v>64</v>
      </c>
      <c r="E68">
        <f t="shared" si="2"/>
        <v>0</v>
      </c>
      <c r="F68">
        <f t="shared" si="3"/>
        <v>1</v>
      </c>
      <c r="G68">
        <f>E68*PRODUCT($F$5:F67)</f>
        <v>0</v>
      </c>
    </row>
    <row r="69" spans="4:7" x14ac:dyDescent="0.4">
      <c r="D69">
        <v>65</v>
      </c>
      <c r="E69">
        <f t="shared" si="2"/>
        <v>0</v>
      </c>
      <c r="F69">
        <f t="shared" si="3"/>
        <v>1</v>
      </c>
      <c r="G69">
        <f>E69*PRODUCT($F$5:F68)</f>
        <v>0</v>
      </c>
    </row>
    <row r="70" spans="4:7" x14ac:dyDescent="0.4">
      <c r="D70">
        <v>66</v>
      </c>
      <c r="E70">
        <f t="shared" si="2"/>
        <v>0</v>
      </c>
      <c r="F70">
        <f t="shared" si="3"/>
        <v>1</v>
      </c>
      <c r="G70">
        <f>E70*PRODUCT($F$5:F69)</f>
        <v>0</v>
      </c>
    </row>
    <row r="71" spans="4:7" x14ac:dyDescent="0.4">
      <c r="D71">
        <v>67</v>
      </c>
      <c r="E71">
        <f t="shared" si="2"/>
        <v>0</v>
      </c>
      <c r="F71">
        <f t="shared" si="3"/>
        <v>1</v>
      </c>
      <c r="G71">
        <f>E71*PRODUCT($F$5:F70)</f>
        <v>0</v>
      </c>
    </row>
    <row r="72" spans="4:7" x14ac:dyDescent="0.4">
      <c r="D72">
        <v>68</v>
      </c>
      <c r="E72">
        <f t="shared" si="2"/>
        <v>0</v>
      </c>
      <c r="F72">
        <f t="shared" si="3"/>
        <v>1</v>
      </c>
      <c r="G72">
        <f>E72*PRODUCT($F$5:F71)</f>
        <v>0</v>
      </c>
    </row>
    <row r="73" spans="4:7" x14ac:dyDescent="0.4">
      <c r="D73">
        <v>69</v>
      </c>
      <c r="E73">
        <f t="shared" si="2"/>
        <v>0</v>
      </c>
      <c r="F73">
        <f t="shared" si="3"/>
        <v>1</v>
      </c>
      <c r="G73">
        <f>E73*PRODUCT($F$5:F72)</f>
        <v>0</v>
      </c>
    </row>
    <row r="74" spans="4:7" x14ac:dyDescent="0.4">
      <c r="D74">
        <v>70</v>
      </c>
      <c r="E74">
        <f t="shared" si="2"/>
        <v>0</v>
      </c>
      <c r="F74">
        <f t="shared" si="3"/>
        <v>1</v>
      </c>
      <c r="G74">
        <f>E74*PRODUCT($F$5:F73)</f>
        <v>0</v>
      </c>
    </row>
    <row r="75" spans="4:7" x14ac:dyDescent="0.4">
      <c r="D75">
        <v>71</v>
      </c>
      <c r="E75">
        <f t="shared" si="2"/>
        <v>0</v>
      </c>
      <c r="F75">
        <f t="shared" si="3"/>
        <v>1</v>
      </c>
      <c r="G75">
        <f>E75*PRODUCT($F$5:F74)</f>
        <v>0</v>
      </c>
    </row>
    <row r="76" spans="4:7" x14ac:dyDescent="0.4">
      <c r="D76">
        <v>72</v>
      </c>
      <c r="E76">
        <f t="shared" si="2"/>
        <v>0</v>
      </c>
      <c r="F76">
        <f t="shared" si="3"/>
        <v>1</v>
      </c>
      <c r="G76">
        <f>E76*PRODUCT($F$5:F75)</f>
        <v>0</v>
      </c>
    </row>
    <row r="77" spans="4:7" x14ac:dyDescent="0.4">
      <c r="D77">
        <v>73</v>
      </c>
      <c r="E77">
        <f t="shared" si="2"/>
        <v>0</v>
      </c>
      <c r="F77">
        <f t="shared" si="3"/>
        <v>1</v>
      </c>
      <c r="G77">
        <f>E77*PRODUCT($F$5:F76)</f>
        <v>0</v>
      </c>
    </row>
    <row r="78" spans="4:7" x14ac:dyDescent="0.4">
      <c r="D78">
        <v>74</v>
      </c>
      <c r="E78">
        <f t="shared" si="2"/>
        <v>0</v>
      </c>
      <c r="F78">
        <f t="shared" si="3"/>
        <v>1</v>
      </c>
      <c r="G78">
        <f>E78*PRODUCT($F$5:F77)</f>
        <v>0</v>
      </c>
    </row>
    <row r="79" spans="4:7" x14ac:dyDescent="0.4">
      <c r="D79">
        <v>75</v>
      </c>
      <c r="E79">
        <f t="shared" si="2"/>
        <v>0</v>
      </c>
      <c r="F79">
        <f t="shared" si="3"/>
        <v>1</v>
      </c>
      <c r="G79">
        <f>E79*PRODUCT($F$5:F78)</f>
        <v>0</v>
      </c>
    </row>
    <row r="80" spans="4:7" x14ac:dyDescent="0.4">
      <c r="D80">
        <v>76</v>
      </c>
      <c r="E80">
        <f t="shared" si="2"/>
        <v>0</v>
      </c>
      <c r="F80">
        <f t="shared" si="3"/>
        <v>1</v>
      </c>
      <c r="G80">
        <f>E80*PRODUCT($F$5:F79)</f>
        <v>0</v>
      </c>
    </row>
    <row r="81" spans="4:7" x14ac:dyDescent="0.4">
      <c r="D81">
        <v>77</v>
      </c>
      <c r="E81">
        <f t="shared" si="2"/>
        <v>0</v>
      </c>
      <c r="F81">
        <f t="shared" si="3"/>
        <v>1</v>
      </c>
      <c r="G81">
        <f>E81*PRODUCT($F$5:F80)</f>
        <v>0</v>
      </c>
    </row>
    <row r="82" spans="4:7" x14ac:dyDescent="0.4">
      <c r="D82">
        <v>78</v>
      </c>
      <c r="E82">
        <f t="shared" si="2"/>
        <v>0</v>
      </c>
      <c r="F82">
        <f t="shared" si="3"/>
        <v>1</v>
      </c>
      <c r="G82">
        <f>E82*PRODUCT($F$5:F81)</f>
        <v>0</v>
      </c>
    </row>
    <row r="83" spans="4:7" x14ac:dyDescent="0.4">
      <c r="D83">
        <v>79</v>
      </c>
      <c r="E83">
        <f t="shared" si="2"/>
        <v>0</v>
      </c>
      <c r="F83">
        <f t="shared" si="3"/>
        <v>1</v>
      </c>
      <c r="G83">
        <f>E83*PRODUCT($F$5:F82)</f>
        <v>0</v>
      </c>
    </row>
    <row r="84" spans="4:7" x14ac:dyDescent="0.4">
      <c r="D84">
        <v>80</v>
      </c>
      <c r="E84">
        <f t="shared" si="2"/>
        <v>0</v>
      </c>
      <c r="F84">
        <f t="shared" si="3"/>
        <v>1</v>
      </c>
      <c r="G84">
        <f>E84*PRODUCT($F$5:F83)</f>
        <v>0</v>
      </c>
    </row>
    <row r="85" spans="4:7" x14ac:dyDescent="0.4">
      <c r="D85">
        <v>81</v>
      </c>
      <c r="E85">
        <f t="shared" si="2"/>
        <v>0</v>
      </c>
      <c r="F85">
        <f t="shared" si="3"/>
        <v>1</v>
      </c>
      <c r="G85">
        <f>E85*PRODUCT($F$5:F84)</f>
        <v>0</v>
      </c>
    </row>
    <row r="86" spans="4:7" x14ac:dyDescent="0.4">
      <c r="D86">
        <v>82</v>
      </c>
      <c r="E86">
        <f t="shared" si="2"/>
        <v>0</v>
      </c>
      <c r="F86">
        <f t="shared" si="3"/>
        <v>1</v>
      </c>
      <c r="G86">
        <f>E86*PRODUCT($F$5:F85)</f>
        <v>0</v>
      </c>
    </row>
    <row r="87" spans="4:7" x14ac:dyDescent="0.4">
      <c r="D87">
        <v>83</v>
      </c>
      <c r="E87">
        <f t="shared" si="2"/>
        <v>0</v>
      </c>
      <c r="F87">
        <f t="shared" si="3"/>
        <v>1</v>
      </c>
      <c r="G87">
        <f>E87*PRODUCT($F$5:F86)</f>
        <v>0</v>
      </c>
    </row>
    <row r="88" spans="4:7" x14ac:dyDescent="0.4">
      <c r="D88">
        <v>84</v>
      </c>
      <c r="E88">
        <f t="shared" si="2"/>
        <v>0</v>
      </c>
      <c r="F88">
        <f t="shared" si="3"/>
        <v>1</v>
      </c>
      <c r="G88">
        <f>E88*PRODUCT($F$5:F87)</f>
        <v>0</v>
      </c>
    </row>
    <row r="89" spans="4:7" x14ac:dyDescent="0.4">
      <c r="D89">
        <v>85</v>
      </c>
      <c r="E89">
        <f t="shared" si="2"/>
        <v>0</v>
      </c>
      <c r="F89">
        <f t="shared" si="3"/>
        <v>1</v>
      </c>
      <c r="G89">
        <f>E89*PRODUCT($F$5:F88)</f>
        <v>0</v>
      </c>
    </row>
    <row r="90" spans="4:7" x14ac:dyDescent="0.4">
      <c r="D90">
        <v>86</v>
      </c>
      <c r="E90">
        <f t="shared" si="2"/>
        <v>0</v>
      </c>
      <c r="F90">
        <f t="shared" si="3"/>
        <v>1</v>
      </c>
      <c r="G90">
        <f>E90*PRODUCT($F$5:F89)</f>
        <v>0</v>
      </c>
    </row>
    <row r="91" spans="4:7" x14ac:dyDescent="0.4">
      <c r="D91">
        <v>87</v>
      </c>
      <c r="E91">
        <f t="shared" si="2"/>
        <v>0</v>
      </c>
      <c r="F91">
        <f t="shared" si="3"/>
        <v>1</v>
      </c>
      <c r="G91">
        <f>E91*PRODUCT($F$5:F90)</f>
        <v>0</v>
      </c>
    </row>
    <row r="92" spans="4:7" x14ac:dyDescent="0.4">
      <c r="D92">
        <v>88</v>
      </c>
      <c r="E92">
        <f t="shared" si="2"/>
        <v>0</v>
      </c>
      <c r="F92">
        <f t="shared" si="3"/>
        <v>1</v>
      </c>
      <c r="G92">
        <f>E92*PRODUCT($F$5:F91)</f>
        <v>0</v>
      </c>
    </row>
    <row r="93" spans="4:7" x14ac:dyDescent="0.4">
      <c r="D93">
        <v>89</v>
      </c>
      <c r="E93">
        <f t="shared" si="2"/>
        <v>0</v>
      </c>
      <c r="F93">
        <f t="shared" si="3"/>
        <v>1</v>
      </c>
      <c r="G93">
        <f>E93*PRODUCT($F$5:F92)</f>
        <v>0</v>
      </c>
    </row>
    <row r="94" spans="4:7" x14ac:dyDescent="0.4">
      <c r="D94">
        <v>90</v>
      </c>
      <c r="E94">
        <f t="shared" si="2"/>
        <v>0</v>
      </c>
      <c r="F94">
        <f t="shared" si="3"/>
        <v>1</v>
      </c>
      <c r="G94">
        <f>E94*PRODUCT($F$5:F93)</f>
        <v>0</v>
      </c>
    </row>
    <row r="95" spans="4:7" x14ac:dyDescent="0.4">
      <c r="D95">
        <v>91</v>
      </c>
      <c r="E95">
        <f t="shared" si="2"/>
        <v>0</v>
      </c>
      <c r="F95">
        <f t="shared" si="3"/>
        <v>1</v>
      </c>
      <c r="G95">
        <f>E95*PRODUCT($F$5:F94)</f>
        <v>0</v>
      </c>
    </row>
    <row r="96" spans="4:7" x14ac:dyDescent="0.4">
      <c r="D96">
        <v>92</v>
      </c>
      <c r="E96">
        <f t="shared" si="2"/>
        <v>0</v>
      </c>
      <c r="F96">
        <f t="shared" si="3"/>
        <v>1</v>
      </c>
      <c r="G96">
        <f>E96*PRODUCT($F$5:F95)</f>
        <v>0</v>
      </c>
    </row>
    <row r="97" spans="4:7" x14ac:dyDescent="0.4">
      <c r="D97">
        <v>93</v>
      </c>
      <c r="E97">
        <f t="shared" si="2"/>
        <v>0</v>
      </c>
      <c r="F97">
        <f t="shared" si="3"/>
        <v>1</v>
      </c>
      <c r="G97">
        <f>E97*PRODUCT($F$5:F96)</f>
        <v>0</v>
      </c>
    </row>
    <row r="98" spans="4:7" x14ac:dyDescent="0.4">
      <c r="D98">
        <v>94</v>
      </c>
      <c r="E98">
        <f t="shared" si="2"/>
        <v>0</v>
      </c>
      <c r="F98">
        <f t="shared" si="3"/>
        <v>1</v>
      </c>
      <c r="G98">
        <f>E98*PRODUCT($F$5:F97)</f>
        <v>0</v>
      </c>
    </row>
    <row r="99" spans="4:7" x14ac:dyDescent="0.4">
      <c r="D99">
        <v>95</v>
      </c>
      <c r="E99">
        <f t="shared" si="2"/>
        <v>0</v>
      </c>
      <c r="F99">
        <f t="shared" si="3"/>
        <v>1</v>
      </c>
      <c r="G99">
        <f>E99*PRODUCT($F$5:F98)</f>
        <v>0</v>
      </c>
    </row>
    <row r="100" spans="4:7" x14ac:dyDescent="0.4">
      <c r="D100">
        <v>96</v>
      </c>
      <c r="E100">
        <f t="shared" si="2"/>
        <v>0</v>
      </c>
      <c r="F100">
        <f t="shared" si="3"/>
        <v>1</v>
      </c>
      <c r="G100">
        <f>E100*PRODUCT($F$5:F99)</f>
        <v>0</v>
      </c>
    </row>
    <row r="101" spans="4:7" x14ac:dyDescent="0.4">
      <c r="D101">
        <v>97</v>
      </c>
      <c r="E101">
        <f t="shared" si="2"/>
        <v>0</v>
      </c>
      <c r="F101">
        <f t="shared" si="3"/>
        <v>1</v>
      </c>
      <c r="G101">
        <f>E101*PRODUCT($F$5:F100)</f>
        <v>0</v>
      </c>
    </row>
    <row r="102" spans="4:7" x14ac:dyDescent="0.4">
      <c r="D102">
        <v>98</v>
      </c>
      <c r="E102">
        <f t="shared" si="2"/>
        <v>0</v>
      </c>
      <c r="F102">
        <f t="shared" si="3"/>
        <v>1</v>
      </c>
      <c r="G102">
        <f>E102*PRODUCT($F$5:F101)</f>
        <v>0</v>
      </c>
    </row>
    <row r="103" spans="4:7" x14ac:dyDescent="0.4">
      <c r="D103">
        <v>99</v>
      </c>
      <c r="E103">
        <f t="shared" si="2"/>
        <v>0</v>
      </c>
      <c r="F103">
        <f t="shared" si="3"/>
        <v>1</v>
      </c>
      <c r="G103">
        <f>E103*PRODUCT($F$5:F102)</f>
        <v>0</v>
      </c>
    </row>
    <row r="104" spans="4:7" x14ac:dyDescent="0.4">
      <c r="D104">
        <v>100</v>
      </c>
      <c r="E104">
        <f t="shared" si="2"/>
        <v>0</v>
      </c>
      <c r="F104">
        <f t="shared" si="3"/>
        <v>1</v>
      </c>
      <c r="G104">
        <f>E104*PRODUCT($F$5:F103)</f>
        <v>0</v>
      </c>
    </row>
    <row r="105" spans="4:7" x14ac:dyDescent="0.4">
      <c r="D105">
        <v>101</v>
      </c>
      <c r="E105">
        <f t="shared" si="2"/>
        <v>0</v>
      </c>
      <c r="F105">
        <f t="shared" si="3"/>
        <v>1</v>
      </c>
      <c r="G105">
        <f>E105*PRODUCT($F$5:F104)</f>
        <v>0</v>
      </c>
    </row>
    <row r="106" spans="4:7" x14ac:dyDescent="0.4">
      <c r="D106">
        <v>102</v>
      </c>
      <c r="E106">
        <f t="shared" si="2"/>
        <v>0</v>
      </c>
      <c r="F106">
        <f t="shared" si="3"/>
        <v>1</v>
      </c>
      <c r="G106">
        <f>E106*PRODUCT($F$5:F105)</f>
        <v>0</v>
      </c>
    </row>
    <row r="107" spans="4:7" x14ac:dyDescent="0.4">
      <c r="D107">
        <v>103</v>
      </c>
      <c r="E107">
        <f t="shared" si="2"/>
        <v>0</v>
      </c>
      <c r="F107">
        <f t="shared" si="3"/>
        <v>1</v>
      </c>
      <c r="G107">
        <f>E107*PRODUCT($F$5:F106)</f>
        <v>0</v>
      </c>
    </row>
    <row r="108" spans="4:7" x14ac:dyDescent="0.4">
      <c r="D108">
        <v>104</v>
      </c>
      <c r="E108">
        <f t="shared" si="2"/>
        <v>0</v>
      </c>
      <c r="F108">
        <f t="shared" si="3"/>
        <v>1</v>
      </c>
      <c r="G108">
        <f>E108*PRODUCT($F$5:F107)</f>
        <v>0</v>
      </c>
    </row>
    <row r="109" spans="4:7" x14ac:dyDescent="0.4">
      <c r="D109">
        <v>105</v>
      </c>
      <c r="E109">
        <f t="shared" si="2"/>
        <v>0</v>
      </c>
      <c r="F109">
        <f t="shared" si="3"/>
        <v>1</v>
      </c>
      <c r="G109">
        <f>E109*PRODUCT($F$5:F108)</f>
        <v>0</v>
      </c>
    </row>
    <row r="110" spans="4:7" x14ac:dyDescent="0.4">
      <c r="D110">
        <v>106</v>
      </c>
      <c r="E110">
        <f t="shared" si="2"/>
        <v>0</v>
      </c>
      <c r="F110">
        <f t="shared" si="3"/>
        <v>1</v>
      </c>
      <c r="G110">
        <f>E110*PRODUCT($F$5:F109)</f>
        <v>0</v>
      </c>
    </row>
    <row r="111" spans="4:7" x14ac:dyDescent="0.4">
      <c r="D111">
        <v>107</v>
      </c>
      <c r="E111">
        <f t="shared" si="2"/>
        <v>0</v>
      </c>
      <c r="F111">
        <f t="shared" si="3"/>
        <v>1</v>
      </c>
      <c r="G111">
        <f>E111*PRODUCT($F$5:F110)</f>
        <v>0</v>
      </c>
    </row>
    <row r="112" spans="4:7" x14ac:dyDescent="0.4">
      <c r="D112">
        <v>108</v>
      </c>
      <c r="E112">
        <f t="shared" si="2"/>
        <v>0</v>
      </c>
      <c r="F112">
        <f t="shared" si="3"/>
        <v>1</v>
      </c>
      <c r="G112">
        <f>E112*PRODUCT($F$5:F111)</f>
        <v>0</v>
      </c>
    </row>
    <row r="113" spans="4:7" x14ac:dyDescent="0.4">
      <c r="D113">
        <v>109</v>
      </c>
      <c r="E113">
        <f t="shared" si="2"/>
        <v>0</v>
      </c>
      <c r="F113">
        <f t="shared" si="3"/>
        <v>1</v>
      </c>
      <c r="G113">
        <f>E113*PRODUCT($F$5:F112)</f>
        <v>0</v>
      </c>
    </row>
    <row r="114" spans="4:7" x14ac:dyDescent="0.4">
      <c r="D114">
        <v>110</v>
      </c>
      <c r="E114">
        <f t="shared" ref="E114:E149" si="4">IF(D114=$B$6,1,IF(D114&gt;$B$6,0,$B$5))</f>
        <v>0</v>
      </c>
      <c r="F114">
        <f t="shared" ref="F114:F149" si="5">1-E114</f>
        <v>1</v>
      </c>
      <c r="G114">
        <f>E114*PRODUCT($F$5:F113)</f>
        <v>0</v>
      </c>
    </row>
    <row r="115" spans="4:7" x14ac:dyDescent="0.4">
      <c r="D115">
        <v>111</v>
      </c>
      <c r="E115">
        <f t="shared" si="4"/>
        <v>0</v>
      </c>
      <c r="F115">
        <f t="shared" si="5"/>
        <v>1</v>
      </c>
      <c r="G115">
        <f>E115*PRODUCT($F$5:F114)</f>
        <v>0</v>
      </c>
    </row>
    <row r="116" spans="4:7" x14ac:dyDescent="0.4">
      <c r="D116">
        <v>112</v>
      </c>
      <c r="E116">
        <f t="shared" si="4"/>
        <v>0</v>
      </c>
      <c r="F116">
        <f t="shared" si="5"/>
        <v>1</v>
      </c>
      <c r="G116">
        <f>E116*PRODUCT($F$5:F115)</f>
        <v>0</v>
      </c>
    </row>
    <row r="117" spans="4:7" x14ac:dyDescent="0.4">
      <c r="D117">
        <v>113</v>
      </c>
      <c r="E117">
        <f t="shared" si="4"/>
        <v>0</v>
      </c>
      <c r="F117">
        <f t="shared" si="5"/>
        <v>1</v>
      </c>
      <c r="G117">
        <f>E117*PRODUCT($F$5:F116)</f>
        <v>0</v>
      </c>
    </row>
    <row r="118" spans="4:7" x14ac:dyDescent="0.4">
      <c r="D118">
        <v>114</v>
      </c>
      <c r="E118">
        <f t="shared" si="4"/>
        <v>0</v>
      </c>
      <c r="F118">
        <f t="shared" si="5"/>
        <v>1</v>
      </c>
      <c r="G118">
        <f>E118*PRODUCT($F$5:F117)</f>
        <v>0</v>
      </c>
    </row>
    <row r="119" spans="4:7" x14ac:dyDescent="0.4">
      <c r="D119">
        <v>115</v>
      </c>
      <c r="E119">
        <f t="shared" si="4"/>
        <v>0</v>
      </c>
      <c r="F119">
        <f t="shared" si="5"/>
        <v>1</v>
      </c>
      <c r="G119">
        <f>E119*PRODUCT($F$5:F118)</f>
        <v>0</v>
      </c>
    </row>
    <row r="120" spans="4:7" x14ac:dyDescent="0.4">
      <c r="D120">
        <v>116</v>
      </c>
      <c r="E120">
        <f t="shared" si="4"/>
        <v>0</v>
      </c>
      <c r="F120">
        <f t="shared" si="5"/>
        <v>1</v>
      </c>
      <c r="G120">
        <f>E120*PRODUCT($F$5:F119)</f>
        <v>0</v>
      </c>
    </row>
    <row r="121" spans="4:7" x14ac:dyDescent="0.4">
      <c r="D121">
        <v>117</v>
      </c>
      <c r="E121">
        <f t="shared" si="4"/>
        <v>0</v>
      </c>
      <c r="F121">
        <f t="shared" si="5"/>
        <v>1</v>
      </c>
      <c r="G121">
        <f>E121*PRODUCT($F$5:F120)</f>
        <v>0</v>
      </c>
    </row>
    <row r="122" spans="4:7" x14ac:dyDescent="0.4">
      <c r="D122">
        <v>118</v>
      </c>
      <c r="E122">
        <f t="shared" si="4"/>
        <v>0</v>
      </c>
      <c r="F122">
        <f t="shared" si="5"/>
        <v>1</v>
      </c>
      <c r="G122">
        <f>E122*PRODUCT($F$5:F121)</f>
        <v>0</v>
      </c>
    </row>
    <row r="123" spans="4:7" x14ac:dyDescent="0.4">
      <c r="D123">
        <v>119</v>
      </c>
      <c r="E123">
        <f t="shared" si="4"/>
        <v>0</v>
      </c>
      <c r="F123">
        <f t="shared" si="5"/>
        <v>1</v>
      </c>
      <c r="G123">
        <f>E123*PRODUCT($F$5:F122)</f>
        <v>0</v>
      </c>
    </row>
    <row r="124" spans="4:7" x14ac:dyDescent="0.4">
      <c r="D124">
        <v>120</v>
      </c>
      <c r="E124">
        <f t="shared" si="4"/>
        <v>0</v>
      </c>
      <c r="F124">
        <f t="shared" si="5"/>
        <v>1</v>
      </c>
      <c r="G124">
        <f>E124*PRODUCT($F$5:F123)</f>
        <v>0</v>
      </c>
    </row>
    <row r="125" spans="4:7" x14ac:dyDescent="0.4">
      <c r="D125">
        <v>121</v>
      </c>
      <c r="E125">
        <f t="shared" si="4"/>
        <v>0</v>
      </c>
      <c r="F125">
        <f t="shared" si="5"/>
        <v>1</v>
      </c>
      <c r="G125">
        <f>E125*PRODUCT($F$5:F124)</f>
        <v>0</v>
      </c>
    </row>
    <row r="126" spans="4:7" x14ac:dyDescent="0.4">
      <c r="D126">
        <v>122</v>
      </c>
      <c r="E126">
        <f t="shared" si="4"/>
        <v>0</v>
      </c>
      <c r="F126">
        <f t="shared" si="5"/>
        <v>1</v>
      </c>
      <c r="G126">
        <f>E126*PRODUCT($F$5:F125)</f>
        <v>0</v>
      </c>
    </row>
    <row r="127" spans="4:7" x14ac:dyDescent="0.4">
      <c r="D127">
        <v>123</v>
      </c>
      <c r="E127">
        <f t="shared" si="4"/>
        <v>0</v>
      </c>
      <c r="F127">
        <f t="shared" si="5"/>
        <v>1</v>
      </c>
      <c r="G127">
        <f>E127*PRODUCT($F$5:F126)</f>
        <v>0</v>
      </c>
    </row>
    <row r="128" spans="4:7" x14ac:dyDescent="0.4">
      <c r="D128">
        <v>124</v>
      </c>
      <c r="E128">
        <f t="shared" si="4"/>
        <v>0</v>
      </c>
      <c r="F128">
        <f t="shared" si="5"/>
        <v>1</v>
      </c>
      <c r="G128">
        <f>E128*PRODUCT($F$5:F127)</f>
        <v>0</v>
      </c>
    </row>
    <row r="129" spans="4:7" x14ac:dyDescent="0.4">
      <c r="D129">
        <v>125</v>
      </c>
      <c r="E129">
        <f t="shared" si="4"/>
        <v>0</v>
      </c>
      <c r="F129">
        <f t="shared" si="5"/>
        <v>1</v>
      </c>
      <c r="G129">
        <f>E129*PRODUCT($F$5:F128)</f>
        <v>0</v>
      </c>
    </row>
    <row r="130" spans="4:7" x14ac:dyDescent="0.4">
      <c r="D130">
        <v>126</v>
      </c>
      <c r="E130">
        <f t="shared" si="4"/>
        <v>0</v>
      </c>
      <c r="F130">
        <f t="shared" si="5"/>
        <v>1</v>
      </c>
      <c r="G130">
        <f>E130*PRODUCT($F$5:F129)</f>
        <v>0</v>
      </c>
    </row>
    <row r="131" spans="4:7" x14ac:dyDescent="0.4">
      <c r="D131">
        <v>127</v>
      </c>
      <c r="E131">
        <f t="shared" si="4"/>
        <v>0</v>
      </c>
      <c r="F131">
        <f t="shared" si="5"/>
        <v>1</v>
      </c>
      <c r="G131">
        <f>E131*PRODUCT($F$5:F130)</f>
        <v>0</v>
      </c>
    </row>
    <row r="132" spans="4:7" x14ac:dyDescent="0.4">
      <c r="D132">
        <v>128</v>
      </c>
      <c r="E132">
        <f t="shared" si="4"/>
        <v>0</v>
      </c>
      <c r="F132">
        <f t="shared" si="5"/>
        <v>1</v>
      </c>
      <c r="G132">
        <f>E132*PRODUCT($F$5:F131)</f>
        <v>0</v>
      </c>
    </row>
    <row r="133" spans="4:7" x14ac:dyDescent="0.4">
      <c r="D133">
        <v>129</v>
      </c>
      <c r="E133">
        <f t="shared" si="4"/>
        <v>0</v>
      </c>
      <c r="F133">
        <f t="shared" si="5"/>
        <v>1</v>
      </c>
      <c r="G133">
        <f>E133*PRODUCT($F$5:F132)</f>
        <v>0</v>
      </c>
    </row>
    <row r="134" spans="4:7" x14ac:dyDescent="0.4">
      <c r="D134">
        <v>130</v>
      </c>
      <c r="E134">
        <f t="shared" si="4"/>
        <v>0</v>
      </c>
      <c r="F134">
        <f t="shared" si="5"/>
        <v>1</v>
      </c>
      <c r="G134">
        <f>E134*PRODUCT($F$5:F133)</f>
        <v>0</v>
      </c>
    </row>
    <row r="135" spans="4:7" x14ac:dyDescent="0.4">
      <c r="D135">
        <v>131</v>
      </c>
      <c r="E135">
        <f t="shared" si="4"/>
        <v>0</v>
      </c>
      <c r="F135">
        <f t="shared" si="5"/>
        <v>1</v>
      </c>
      <c r="G135">
        <f>E135*PRODUCT($F$5:F134)</f>
        <v>0</v>
      </c>
    </row>
    <row r="136" spans="4:7" x14ac:dyDescent="0.4">
      <c r="D136">
        <v>132</v>
      </c>
      <c r="E136">
        <f t="shared" si="4"/>
        <v>0</v>
      </c>
      <c r="F136">
        <f t="shared" si="5"/>
        <v>1</v>
      </c>
      <c r="G136">
        <f>E136*PRODUCT($F$5:F135)</f>
        <v>0</v>
      </c>
    </row>
    <row r="137" spans="4:7" x14ac:dyDescent="0.4">
      <c r="D137">
        <v>133</v>
      </c>
      <c r="E137">
        <f t="shared" si="4"/>
        <v>0</v>
      </c>
      <c r="F137">
        <f t="shared" si="5"/>
        <v>1</v>
      </c>
      <c r="G137">
        <f>E137*PRODUCT($F$5:F136)</f>
        <v>0</v>
      </c>
    </row>
    <row r="138" spans="4:7" x14ac:dyDescent="0.4">
      <c r="D138">
        <v>134</v>
      </c>
      <c r="E138">
        <f t="shared" si="4"/>
        <v>0</v>
      </c>
      <c r="F138">
        <f t="shared" si="5"/>
        <v>1</v>
      </c>
      <c r="G138">
        <f>E138*PRODUCT($F$5:F137)</f>
        <v>0</v>
      </c>
    </row>
    <row r="139" spans="4:7" x14ac:dyDescent="0.4">
      <c r="D139">
        <v>135</v>
      </c>
      <c r="E139">
        <f t="shared" si="4"/>
        <v>0</v>
      </c>
      <c r="F139">
        <f t="shared" si="5"/>
        <v>1</v>
      </c>
      <c r="G139">
        <f>E139*PRODUCT($F$5:F138)</f>
        <v>0</v>
      </c>
    </row>
    <row r="140" spans="4:7" x14ac:dyDescent="0.4">
      <c r="D140">
        <v>136</v>
      </c>
      <c r="E140">
        <f t="shared" si="4"/>
        <v>0</v>
      </c>
      <c r="F140">
        <f t="shared" si="5"/>
        <v>1</v>
      </c>
      <c r="G140">
        <f>E140*PRODUCT($F$5:F139)</f>
        <v>0</v>
      </c>
    </row>
    <row r="141" spans="4:7" x14ac:dyDescent="0.4">
      <c r="D141">
        <v>137</v>
      </c>
      <c r="E141">
        <f t="shared" si="4"/>
        <v>0</v>
      </c>
      <c r="F141">
        <f t="shared" si="5"/>
        <v>1</v>
      </c>
      <c r="G141">
        <f>E141*PRODUCT($F$5:F140)</f>
        <v>0</v>
      </c>
    </row>
    <row r="142" spans="4:7" x14ac:dyDescent="0.4">
      <c r="D142">
        <v>138</v>
      </c>
      <c r="E142">
        <f t="shared" si="4"/>
        <v>0</v>
      </c>
      <c r="F142">
        <f t="shared" si="5"/>
        <v>1</v>
      </c>
      <c r="G142">
        <f>E142*PRODUCT($F$5:F141)</f>
        <v>0</v>
      </c>
    </row>
    <row r="143" spans="4:7" x14ac:dyDescent="0.4">
      <c r="D143">
        <v>139</v>
      </c>
      <c r="E143">
        <f t="shared" si="4"/>
        <v>0</v>
      </c>
      <c r="F143">
        <f t="shared" si="5"/>
        <v>1</v>
      </c>
      <c r="G143">
        <f>E143*PRODUCT($F$5:F142)</f>
        <v>0</v>
      </c>
    </row>
    <row r="144" spans="4:7" x14ac:dyDescent="0.4">
      <c r="D144">
        <v>140</v>
      </c>
      <c r="E144">
        <f t="shared" si="4"/>
        <v>0</v>
      </c>
      <c r="F144">
        <f t="shared" si="5"/>
        <v>1</v>
      </c>
      <c r="G144">
        <f>E144*PRODUCT($F$5:F143)</f>
        <v>0</v>
      </c>
    </row>
    <row r="145" spans="4:7" x14ac:dyDescent="0.4">
      <c r="D145">
        <v>141</v>
      </c>
      <c r="E145">
        <f t="shared" si="4"/>
        <v>0</v>
      </c>
      <c r="F145">
        <f t="shared" si="5"/>
        <v>1</v>
      </c>
      <c r="G145">
        <f>E145*PRODUCT($F$5:F144)</f>
        <v>0</v>
      </c>
    </row>
    <row r="146" spans="4:7" x14ac:dyDescent="0.4">
      <c r="D146">
        <v>142</v>
      </c>
      <c r="E146">
        <f t="shared" si="4"/>
        <v>0</v>
      </c>
      <c r="F146">
        <f t="shared" si="5"/>
        <v>1</v>
      </c>
      <c r="G146">
        <f>E146*PRODUCT($F$5:F145)</f>
        <v>0</v>
      </c>
    </row>
    <row r="147" spans="4:7" x14ac:dyDescent="0.4">
      <c r="D147">
        <v>143</v>
      </c>
      <c r="E147">
        <f t="shared" si="4"/>
        <v>0</v>
      </c>
      <c r="F147">
        <f t="shared" si="5"/>
        <v>1</v>
      </c>
      <c r="G147">
        <f>E147*PRODUCT($F$5:F146)</f>
        <v>0</v>
      </c>
    </row>
    <row r="148" spans="4:7" x14ac:dyDescent="0.4">
      <c r="D148">
        <v>144</v>
      </c>
      <c r="E148">
        <f t="shared" si="4"/>
        <v>0</v>
      </c>
      <c r="F148">
        <f t="shared" si="5"/>
        <v>1</v>
      </c>
      <c r="G148">
        <f>E148*PRODUCT($F$5:F147)</f>
        <v>0</v>
      </c>
    </row>
    <row r="149" spans="4:7" x14ac:dyDescent="0.4">
      <c r="D149">
        <v>145</v>
      </c>
      <c r="E149">
        <f t="shared" si="4"/>
        <v>0</v>
      </c>
      <c r="F149">
        <f t="shared" si="5"/>
        <v>1</v>
      </c>
      <c r="G149">
        <f>E149*PRODUCT($F$5:F148)</f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BA92-673F-40B6-8B62-B00D93BD7A6D}">
  <dimension ref="A1:B31"/>
  <sheetViews>
    <sheetView workbookViewId="0">
      <selection activeCell="E24" sqref="E24"/>
    </sheetView>
  </sheetViews>
  <sheetFormatPr defaultRowHeight="13.9" x14ac:dyDescent="0.4"/>
  <cols>
    <col min="1" max="1" width="14.06640625" bestFit="1" customWidth="1"/>
  </cols>
  <sheetData>
    <row r="1" spans="1:2" x14ac:dyDescent="0.4">
      <c r="A1" t="s">
        <v>159</v>
      </c>
      <c r="B1" t="s">
        <v>160</v>
      </c>
    </row>
    <row r="2" spans="1:2" x14ac:dyDescent="0.4">
      <c r="A2" t="s">
        <v>161</v>
      </c>
      <c r="B2" t="s">
        <v>170</v>
      </c>
    </row>
    <row r="4" spans="1:2" x14ac:dyDescent="0.4">
      <c r="B4" t="s">
        <v>162</v>
      </c>
    </row>
    <row r="5" spans="1:2" x14ac:dyDescent="0.4">
      <c r="A5" t="s">
        <v>163</v>
      </c>
      <c r="B5">
        <v>10</v>
      </c>
    </row>
    <row r="6" spans="1:2" x14ac:dyDescent="0.4">
      <c r="A6" t="s">
        <v>164</v>
      </c>
      <c r="B6">
        <v>5</v>
      </c>
    </row>
    <row r="7" spans="1:2" x14ac:dyDescent="0.4">
      <c r="A7" t="s">
        <v>165</v>
      </c>
      <c r="B7">
        <v>2</v>
      </c>
    </row>
    <row r="8" spans="1:2" x14ac:dyDescent="0.4">
      <c r="A8" t="s">
        <v>166</v>
      </c>
      <c r="B8">
        <v>5</v>
      </c>
    </row>
    <row r="9" spans="1:2" x14ac:dyDescent="0.4">
      <c r="A9" t="s">
        <v>167</v>
      </c>
      <c r="B9">
        <f>B8-B7</f>
        <v>3</v>
      </c>
    </row>
    <row r="11" spans="1:2" x14ac:dyDescent="0.4">
      <c r="A11" s="21" t="s">
        <v>168</v>
      </c>
      <c r="B11" t="s">
        <v>169</v>
      </c>
    </row>
    <row r="12" spans="1:2" x14ac:dyDescent="0.4">
      <c r="A12">
        <v>1</v>
      </c>
      <c r="B12">
        <f t="shared" ref="B12:B31" si="0">$B$5+INT((A12+$B$7)/$B$8)*$B$6</f>
        <v>10</v>
      </c>
    </row>
    <row r="13" spans="1:2" x14ac:dyDescent="0.4">
      <c r="A13">
        <v>2</v>
      </c>
      <c r="B13">
        <f t="shared" si="0"/>
        <v>10</v>
      </c>
    </row>
    <row r="14" spans="1:2" x14ac:dyDescent="0.4">
      <c r="A14">
        <v>3</v>
      </c>
      <c r="B14">
        <f t="shared" si="0"/>
        <v>15</v>
      </c>
    </row>
    <row r="15" spans="1:2" x14ac:dyDescent="0.4">
      <c r="A15">
        <v>4</v>
      </c>
      <c r="B15">
        <f t="shared" si="0"/>
        <v>15</v>
      </c>
    </row>
    <row r="16" spans="1:2" x14ac:dyDescent="0.4">
      <c r="A16">
        <v>5</v>
      </c>
      <c r="B16">
        <f t="shared" si="0"/>
        <v>15</v>
      </c>
    </row>
    <row r="17" spans="1:2" x14ac:dyDescent="0.4">
      <c r="A17">
        <v>6</v>
      </c>
      <c r="B17">
        <f>$B$5+INT((A17+$B$7)/$B$8)*$B$6</f>
        <v>15</v>
      </c>
    </row>
    <row r="18" spans="1:2" x14ac:dyDescent="0.4">
      <c r="A18">
        <v>7</v>
      </c>
      <c r="B18">
        <f t="shared" si="0"/>
        <v>15</v>
      </c>
    </row>
    <row r="19" spans="1:2" x14ac:dyDescent="0.4">
      <c r="A19">
        <v>8</v>
      </c>
      <c r="B19">
        <f t="shared" si="0"/>
        <v>20</v>
      </c>
    </row>
    <row r="20" spans="1:2" x14ac:dyDescent="0.4">
      <c r="A20">
        <v>9</v>
      </c>
      <c r="B20">
        <f>$B$5+INT((A20+$B$7)/$B$8)*$B$6</f>
        <v>20</v>
      </c>
    </row>
    <row r="21" spans="1:2" x14ac:dyDescent="0.4">
      <c r="A21">
        <v>10</v>
      </c>
      <c r="B21">
        <f t="shared" si="0"/>
        <v>20</v>
      </c>
    </row>
    <row r="22" spans="1:2" x14ac:dyDescent="0.4">
      <c r="A22">
        <v>11</v>
      </c>
      <c r="B22">
        <f t="shared" si="0"/>
        <v>20</v>
      </c>
    </row>
    <row r="23" spans="1:2" x14ac:dyDescent="0.4">
      <c r="A23">
        <v>12</v>
      </c>
      <c r="B23">
        <f t="shared" si="0"/>
        <v>20</v>
      </c>
    </row>
    <row r="24" spans="1:2" x14ac:dyDescent="0.4">
      <c r="A24">
        <v>13</v>
      </c>
      <c r="B24">
        <f t="shared" si="0"/>
        <v>25</v>
      </c>
    </row>
    <row r="25" spans="1:2" x14ac:dyDescent="0.4">
      <c r="A25">
        <v>14</v>
      </c>
      <c r="B25">
        <f t="shared" si="0"/>
        <v>25</v>
      </c>
    </row>
    <row r="26" spans="1:2" x14ac:dyDescent="0.4">
      <c r="A26">
        <v>15</v>
      </c>
      <c r="B26">
        <f t="shared" si="0"/>
        <v>25</v>
      </c>
    </row>
    <row r="27" spans="1:2" x14ac:dyDescent="0.4">
      <c r="A27">
        <v>16</v>
      </c>
      <c r="B27">
        <f t="shared" si="0"/>
        <v>25</v>
      </c>
    </row>
    <row r="28" spans="1:2" x14ac:dyDescent="0.4">
      <c r="A28">
        <v>17</v>
      </c>
      <c r="B28">
        <f t="shared" si="0"/>
        <v>25</v>
      </c>
    </row>
    <row r="29" spans="1:2" x14ac:dyDescent="0.4">
      <c r="A29">
        <v>18</v>
      </c>
      <c r="B29">
        <f t="shared" si="0"/>
        <v>30</v>
      </c>
    </row>
    <row r="30" spans="1:2" x14ac:dyDescent="0.4">
      <c r="A30">
        <v>19</v>
      </c>
      <c r="B30">
        <f t="shared" si="0"/>
        <v>30</v>
      </c>
    </row>
    <row r="31" spans="1:2" x14ac:dyDescent="0.4">
      <c r="A31">
        <v>20</v>
      </c>
      <c r="B31">
        <f t="shared" si="0"/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FB7F-A0ED-4EA3-90A6-204F6DE1AA03}">
  <dimension ref="A1:M12"/>
  <sheetViews>
    <sheetView topLeftCell="A10" workbookViewId="0">
      <selection activeCell="I30" sqref="I30"/>
    </sheetView>
  </sheetViews>
  <sheetFormatPr defaultRowHeight="13.9" x14ac:dyDescent="0.4"/>
  <cols>
    <col min="1" max="1" width="11.1328125" customWidth="1"/>
    <col min="4" max="4" width="10.3984375" bestFit="1" customWidth="1"/>
  </cols>
  <sheetData>
    <row r="1" spans="1:13" s="15" customFormat="1" x14ac:dyDescent="0.4">
      <c r="A1" s="15" t="s">
        <v>182</v>
      </c>
    </row>
    <row r="2" spans="1:13" x14ac:dyDescent="0.4">
      <c r="A2" t="s">
        <v>185</v>
      </c>
    </row>
    <row r="4" spans="1:13" x14ac:dyDescent="0.4">
      <c r="D4" s="24" t="s">
        <v>187</v>
      </c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4">
      <c r="A5" t="s">
        <v>184</v>
      </c>
      <c r="B5" t="s">
        <v>183</v>
      </c>
      <c r="C5" t="s">
        <v>128</v>
      </c>
      <c r="D5" s="1" t="s">
        <v>188</v>
      </c>
      <c r="E5" s="1" t="s">
        <v>186</v>
      </c>
      <c r="F5" s="1" t="s">
        <v>189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</row>
    <row r="6" spans="1:13" x14ac:dyDescent="0.4">
      <c r="A6">
        <f>B6+SUMIF(D6:M6,"&gt;=1")</f>
        <v>139.99999651751725</v>
      </c>
      <c r="B6">
        <v>100</v>
      </c>
      <c r="C6">
        <v>0.29082393447178079</v>
      </c>
      <c r="D6" s="1">
        <f>B6*$C$6</f>
        <v>29.082393447178077</v>
      </c>
      <c r="E6" s="1">
        <f>D6*$C$6</f>
        <v>8.4578560861646643</v>
      </c>
      <c r="F6" s="1">
        <f>E6*$C$6</f>
        <v>2.4597469841745045</v>
      </c>
      <c r="G6" s="1">
        <f>F6*$C$6</f>
        <v>0.71535329574272655</v>
      </c>
      <c r="H6" s="1">
        <f>G6*$C$6</f>
        <v>0.20804186000525512</v>
      </c>
      <c r="I6" s="1">
        <f t="shared" ref="I6:M6" si="0">H6*$C$6</f>
        <v>6.050355226155571E-2</v>
      </c>
      <c r="J6" s="1">
        <f t="shared" si="0"/>
        <v>1.7595881118224643E-2</v>
      </c>
      <c r="K6" s="1">
        <f t="shared" si="0"/>
        <v>5.1173033772998087E-3</v>
      </c>
      <c r="L6" s="1">
        <f t="shared" si="0"/>
        <v>1.488234302072062E-3</v>
      </c>
      <c r="M6" s="1">
        <f t="shared" si="0"/>
        <v>4.3281415514446179E-4</v>
      </c>
    </row>
    <row r="8" spans="1:13" x14ac:dyDescent="0.4">
      <c r="D8" t="s">
        <v>190</v>
      </c>
    </row>
    <row r="12" spans="1:13" x14ac:dyDescent="0.4">
      <c r="G12" t="s">
        <v>191</v>
      </c>
    </row>
  </sheetData>
  <mergeCells count="1">
    <mergeCell ref="D4:M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DNF武器强化模型</vt:lpstr>
      <vt:lpstr>减伤率投放</vt:lpstr>
      <vt:lpstr>集齐套装期望次数</vt:lpstr>
      <vt:lpstr>日均掉落装备</vt:lpstr>
      <vt:lpstr>保底固定概率抽奖</vt:lpstr>
      <vt:lpstr>每M级才提升属性</vt:lpstr>
      <vt:lpstr>军令状掉率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胡振凯</dc:creator>
  <cp:lastModifiedBy>father your</cp:lastModifiedBy>
  <dcterms:created xsi:type="dcterms:W3CDTF">2015-06-05T18:19:34Z</dcterms:created>
  <dcterms:modified xsi:type="dcterms:W3CDTF">2024-09-18T09:21:09Z</dcterms:modified>
</cp:coreProperties>
</file>