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39000" yWindow="820" windowWidth="35740" windowHeight="22840" tabRatio="774" activeTab="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1" l="1"/>
  <c r="I21" i="11"/>
  <c r="I31" i="11"/>
  <c r="I39" i="11"/>
  <c r="I48" i="11"/>
  <c r="I49" i="11"/>
  <c r="H48" i="11"/>
  <c r="H39" i="11"/>
  <c r="H31" i="11"/>
  <c r="H21" i="11"/>
  <c r="H11" i="11"/>
  <c r="H50" i="11"/>
  <c r="H51" i="11"/>
  <c r="G11" i="11"/>
  <c r="G21" i="11"/>
  <c r="G31" i="11"/>
  <c r="G39" i="11"/>
  <c r="G48" i="11"/>
  <c r="G49" i="11"/>
  <c r="F48" i="11"/>
  <c r="F39" i="11"/>
  <c r="F31" i="11"/>
  <c r="F21" i="11"/>
  <c r="F11" i="11"/>
  <c r="F50" i="11"/>
  <c r="F51" i="11"/>
  <c r="E11" i="11"/>
  <c r="E21" i="11"/>
  <c r="E31" i="11"/>
  <c r="E39" i="11"/>
  <c r="E48" i="11"/>
  <c r="E49" i="11"/>
  <c r="D48" i="11"/>
  <c r="D39" i="11"/>
  <c r="D31" i="11"/>
  <c r="D21" i="11"/>
  <c r="D11" i="11"/>
  <c r="D50" i="11"/>
  <c r="D51" i="11"/>
  <c r="F11" i="8"/>
  <c r="F48" i="8"/>
  <c r="F39" i="8"/>
  <c r="F31" i="8"/>
  <c r="F21" i="8"/>
  <c r="F50" i="8"/>
  <c r="D11" i="8"/>
  <c r="D48" i="8"/>
  <c r="D39" i="8"/>
  <c r="D31" i="8"/>
  <c r="D21" i="8"/>
  <c r="D50" i="8"/>
  <c r="E21" i="8"/>
  <c r="E11" i="8"/>
  <c r="E31" i="8"/>
  <c r="E39" i="8"/>
  <c r="E48" i="8"/>
  <c r="E49" i="8"/>
  <c r="G48" i="8"/>
  <c r="H48" i="8"/>
  <c r="I48" i="8"/>
  <c r="G39" i="8"/>
  <c r="H39" i="8"/>
  <c r="I39" i="8"/>
  <c r="G31" i="8"/>
  <c r="H31" i="8"/>
  <c r="I31" i="8"/>
  <c r="G21" i="8"/>
  <c r="H21" i="8"/>
  <c r="I21" i="8"/>
  <c r="G11" i="8"/>
  <c r="H11" i="8"/>
  <c r="I11" i="8"/>
  <c r="E48" i="2"/>
  <c r="F48" i="2"/>
  <c r="G48" i="2"/>
  <c r="H48" i="2"/>
  <c r="I48" i="2"/>
  <c r="E39" i="2"/>
  <c r="F39" i="2"/>
  <c r="G39" i="2"/>
  <c r="H39" i="2"/>
  <c r="I39" i="2"/>
  <c r="E31" i="2"/>
  <c r="F31" i="2"/>
  <c r="G31" i="2"/>
  <c r="H31" i="2"/>
  <c r="I31" i="2"/>
  <c r="E21" i="2"/>
  <c r="F21" i="2"/>
  <c r="G21" i="2"/>
  <c r="H21" i="2"/>
  <c r="I21" i="2"/>
  <c r="F11" i="2"/>
  <c r="G11" i="2"/>
  <c r="H11" i="2"/>
  <c r="I11" i="2"/>
  <c r="E11" i="2"/>
  <c r="B37" i="2"/>
  <c r="D21" i="9"/>
  <c r="F32" i="8"/>
  <c r="H49" i="9"/>
  <c r="F49" i="9"/>
  <c r="D49" i="9"/>
  <c r="J42" i="9"/>
  <c r="K42" i="9"/>
  <c r="C42" i="9"/>
  <c r="B42" i="9"/>
  <c r="F11" i="10"/>
  <c r="H11" i="10"/>
  <c r="H11" i="9"/>
  <c r="F11" i="9"/>
  <c r="C14" i="9"/>
  <c r="B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M37" i="10"/>
  <c r="M38" i="10"/>
  <c r="M34" i="10"/>
  <c r="M25" i="10"/>
  <c r="M26" i="10"/>
  <c r="M27" i="10"/>
  <c r="M28" i="10"/>
  <c r="M29" i="10"/>
  <c r="M30" i="10"/>
  <c r="M24" i="10"/>
  <c r="M15" i="10"/>
  <c r="M16" i="10"/>
  <c r="M17" i="10"/>
  <c r="M18" i="10"/>
  <c r="M19" i="10"/>
  <c r="M20" i="10"/>
  <c r="M14" i="10"/>
  <c r="M6" i="10"/>
  <c r="M7" i="10"/>
  <c r="M8" i="10"/>
  <c r="M9" i="10"/>
  <c r="M10" i="10"/>
  <c r="M5" i="10"/>
  <c r="M44" i="9"/>
  <c r="M45" i="9"/>
  <c r="M46" i="9"/>
  <c r="M43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M17" i="9"/>
  <c r="M18" i="9"/>
  <c r="M19" i="9"/>
  <c r="M20" i="9"/>
  <c r="M14" i="9"/>
  <c r="M6" i="9"/>
  <c r="M7" i="9"/>
  <c r="M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H46" i="10"/>
  <c r="F46" i="10"/>
  <c r="D46" i="10"/>
  <c r="H39" i="10"/>
  <c r="F39" i="10"/>
  <c r="D39" i="10"/>
  <c r="H39" i="9"/>
  <c r="F39" i="9"/>
  <c r="D39" i="9"/>
  <c r="H31" i="10"/>
  <c r="F31" i="10"/>
  <c r="D31" i="10"/>
  <c r="H31" i="9"/>
  <c r="F31" i="9"/>
  <c r="D31" i="9"/>
  <c r="D11" i="10"/>
  <c r="D11" i="9"/>
  <c r="H21" i="10"/>
  <c r="F21" i="10"/>
  <c r="D21" i="10"/>
  <c r="H21" i="9"/>
  <c r="F21" i="9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6" i="10"/>
  <c r="O35" i="10"/>
  <c r="N35" i="10"/>
  <c r="P35" i="10"/>
  <c r="N34" i="10"/>
  <c r="P34" i="10"/>
  <c r="O34" i="10"/>
  <c r="N30" i="10"/>
  <c r="P30" i="10"/>
  <c r="O30" i="10"/>
  <c r="N29" i="10"/>
  <c r="P29" i="10"/>
  <c r="O29" i="10"/>
  <c r="O28" i="10"/>
  <c r="N28" i="10"/>
  <c r="P28" i="10"/>
  <c r="N27" i="10"/>
  <c r="P27" i="10"/>
  <c r="O27" i="10"/>
  <c r="N26" i="10"/>
  <c r="P26" i="10"/>
  <c r="O26" i="10"/>
  <c r="N25" i="10"/>
  <c r="P25" i="10"/>
  <c r="O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O18" i="11"/>
  <c r="N18" i="11"/>
  <c r="P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6" i="9"/>
  <c r="P46" i="9"/>
  <c r="O46" i="9"/>
  <c r="O45" i="9"/>
  <c r="N45" i="9"/>
  <c r="P45" i="9"/>
  <c r="N44" i="9"/>
  <c r="P44" i="9"/>
  <c r="O44" i="9"/>
  <c r="N43" i="9"/>
  <c r="P43" i="9"/>
  <c r="O43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6" i="9"/>
  <c r="O15" i="9"/>
  <c r="N15" i="9"/>
  <c r="P15" i="9"/>
  <c r="N14" i="9"/>
  <c r="P14" i="9"/>
  <c r="O14" i="9"/>
  <c r="L14" i="9"/>
  <c r="N10" i="9"/>
  <c r="P10" i="9"/>
  <c r="O10" i="9"/>
  <c r="N9" i="9"/>
  <c r="P9" i="9"/>
  <c r="O9" i="9"/>
  <c r="N8" i="9"/>
  <c r="P8" i="9"/>
  <c r="O8" i="9"/>
  <c r="N7" i="9"/>
  <c r="P7" i="9"/>
  <c r="O7" i="9"/>
  <c r="N6" i="9"/>
  <c r="P6" i="9"/>
  <c r="O6" i="9"/>
  <c r="N5" i="9"/>
  <c r="P5" i="9"/>
  <c r="O5" i="9"/>
  <c r="I49" i="10"/>
  <c r="G49" i="10"/>
  <c r="E49" i="10"/>
  <c r="I49" i="8"/>
  <c r="G49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H50" i="10"/>
  <c r="H50" i="8"/>
  <c r="F50" i="10"/>
  <c r="F51" i="9"/>
  <c r="H51" i="9"/>
  <c r="D51" i="9"/>
  <c r="D50" i="10"/>
  <c r="D48" i="2"/>
  <c r="D39" i="2"/>
  <c r="D31" i="2"/>
  <c r="D21" i="2"/>
  <c r="D22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50" i="2"/>
  <c r="H50" i="2"/>
  <c r="F50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32" i="8"/>
  <c r="I3" i="9"/>
  <c r="I32" i="9"/>
  <c r="I3" i="10"/>
  <c r="I32" i="10"/>
  <c r="I3" i="11"/>
  <c r="I40" i="11"/>
  <c r="I3" i="2"/>
  <c r="I32" i="2"/>
  <c r="G3" i="8"/>
  <c r="G32" i="8"/>
  <c r="G3" i="9"/>
  <c r="G22" i="9"/>
  <c r="G3" i="10"/>
  <c r="G40" i="10"/>
  <c r="G3" i="11"/>
  <c r="G22" i="11"/>
  <c r="G3" i="2"/>
  <c r="G32" i="2"/>
  <c r="E3" i="8"/>
  <c r="E12" i="8"/>
  <c r="E3" i="9"/>
  <c r="E22" i="9"/>
  <c r="E3" i="10"/>
  <c r="E32" i="10"/>
  <c r="E3" i="11"/>
  <c r="E32" i="11"/>
  <c r="E3" i="2"/>
  <c r="E32" i="2"/>
  <c r="E12" i="11"/>
  <c r="G32" i="11"/>
  <c r="G40" i="11"/>
  <c r="I12" i="11"/>
  <c r="E22" i="11"/>
  <c r="E40" i="11"/>
  <c r="E40" i="9"/>
  <c r="G40" i="9"/>
  <c r="G32" i="9"/>
  <c r="I32" i="11"/>
  <c r="I22" i="8"/>
  <c r="G12" i="11"/>
  <c r="I22" i="11"/>
  <c r="I40" i="9"/>
  <c r="G12" i="10"/>
  <c r="G22" i="10"/>
  <c r="I22" i="9"/>
  <c r="I40" i="8"/>
  <c r="I12" i="10"/>
  <c r="I22" i="10"/>
  <c r="I40" i="10"/>
  <c r="G32" i="10"/>
  <c r="E40" i="10"/>
  <c r="E12" i="10"/>
  <c r="E22" i="10"/>
  <c r="E32" i="9"/>
  <c r="I12" i="8"/>
  <c r="G22" i="8"/>
  <c r="G40" i="8"/>
  <c r="G12" i="8"/>
  <c r="E32" i="8"/>
  <c r="E22" i="8"/>
  <c r="E40" i="8"/>
  <c r="I40" i="2"/>
  <c r="I22" i="2"/>
  <c r="G12" i="2"/>
  <c r="E22" i="2"/>
  <c r="E40" i="2"/>
  <c r="G40" i="2"/>
  <c r="E12" i="2"/>
  <c r="I12" i="2"/>
  <c r="G22" i="2"/>
  <c r="I50" i="9"/>
  <c r="G50" i="9"/>
  <c r="E50" i="9"/>
  <c r="F40" i="8"/>
  <c r="H40" i="8"/>
  <c r="F40" i="9"/>
  <c r="H40" i="9"/>
  <c r="F40" i="10"/>
  <c r="H40" i="10"/>
  <c r="F40" i="11"/>
  <c r="H40" i="11"/>
  <c r="F40" i="2"/>
  <c r="H40" i="2"/>
  <c r="H32" i="8"/>
  <c r="F32" i="9"/>
  <c r="H32" i="9"/>
  <c r="F32" i="10"/>
  <c r="H32" i="10"/>
  <c r="F32" i="11"/>
  <c r="H32" i="11"/>
  <c r="F32" i="2"/>
  <c r="H32" i="2"/>
  <c r="H22" i="8"/>
  <c r="F22" i="9"/>
  <c r="H22" i="9"/>
  <c r="F22" i="10"/>
  <c r="H22" i="10"/>
  <c r="F22" i="11"/>
  <c r="H22" i="11"/>
  <c r="F22" i="2"/>
  <c r="H22" i="2"/>
  <c r="H12" i="8"/>
  <c r="F12" i="10"/>
  <c r="H12" i="10"/>
  <c r="F12" i="11"/>
  <c r="H12" i="11"/>
  <c r="F12" i="2"/>
  <c r="H12" i="2"/>
  <c r="J46" i="9"/>
  <c r="K46" i="9"/>
  <c r="C46" i="9"/>
  <c r="B46" i="9"/>
  <c r="L46" i="9"/>
  <c r="J45" i="9"/>
  <c r="K45" i="9"/>
  <c r="C45" i="9"/>
  <c r="B45" i="9"/>
  <c r="L45" i="9"/>
  <c r="J44" i="9"/>
  <c r="K44" i="9"/>
  <c r="C44" i="9"/>
  <c r="B44" i="9"/>
  <c r="L44" i="9"/>
  <c r="J43" i="9"/>
  <c r="C43" i="9"/>
  <c r="B43" i="9"/>
  <c r="L43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5" i="10"/>
  <c r="K45" i="10"/>
  <c r="C45" i="10"/>
  <c r="B45" i="10"/>
  <c r="L45" i="10"/>
  <c r="J44" i="10"/>
  <c r="K44" i="10"/>
  <c r="C44" i="10"/>
  <c r="B44" i="10"/>
  <c r="L44" i="10"/>
  <c r="J43" i="10"/>
  <c r="K43" i="10"/>
  <c r="C43" i="10"/>
  <c r="B43" i="10"/>
  <c r="L43" i="10"/>
  <c r="J42" i="10"/>
  <c r="K42" i="10"/>
  <c r="C42" i="10"/>
  <c r="B42" i="10"/>
  <c r="L42" i="10"/>
  <c r="J41" i="10"/>
  <c r="J40" i="10"/>
  <c r="D40" i="10"/>
  <c r="J38" i="10"/>
  <c r="K38" i="10"/>
  <c r="C38" i="10"/>
  <c r="B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K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C25" i="10"/>
  <c r="B25" i="10"/>
  <c r="L25" i="10"/>
  <c r="J24" i="10"/>
  <c r="K24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C15" i="10"/>
  <c r="B15" i="10"/>
  <c r="L15" i="10"/>
  <c r="J14" i="10"/>
  <c r="K14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C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C5" i="10"/>
  <c r="B5" i="10"/>
  <c r="L5" i="10"/>
  <c r="J45" i="11"/>
  <c r="K45" i="11"/>
  <c r="C45" i="11"/>
  <c r="B45" i="11"/>
  <c r="L45" i="11"/>
  <c r="J44" i="11"/>
  <c r="K44" i="11"/>
  <c r="C44" i="11"/>
  <c r="B44" i="11"/>
  <c r="L44" i="11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C6" i="11"/>
  <c r="B6" i="11"/>
  <c r="L6" i="11"/>
  <c r="J5" i="11"/>
  <c r="K5" i="11"/>
  <c r="C5" i="11"/>
  <c r="B5" i="11"/>
  <c r="L5" i="11"/>
  <c r="J45" i="8"/>
  <c r="K45" i="8"/>
  <c r="C45" i="8"/>
  <c r="B45" i="8"/>
  <c r="L45" i="8"/>
  <c r="J44" i="8"/>
  <c r="K44" i="8"/>
  <c r="C44" i="8"/>
  <c r="B44" i="8"/>
  <c r="L44" i="8"/>
  <c r="J43" i="8"/>
  <c r="K43" i="8"/>
  <c r="C43" i="8"/>
  <c r="B43" i="8"/>
  <c r="L43" i="8"/>
  <c r="J42" i="8"/>
  <c r="K42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B36" i="8"/>
  <c r="L36" i="8"/>
  <c r="J35" i="8"/>
  <c r="K35" i="8"/>
  <c r="C35" i="8"/>
  <c r="B35" i="8"/>
  <c r="L35" i="8"/>
  <c r="J34" i="8"/>
  <c r="K34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C25" i="8"/>
  <c r="B25" i="8"/>
  <c r="L25" i="8"/>
  <c r="J24" i="8"/>
  <c r="K24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C15" i="8"/>
  <c r="B15" i="8"/>
  <c r="L15" i="8"/>
  <c r="J14" i="8"/>
  <c r="K14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C5" i="8"/>
  <c r="B5" i="8"/>
  <c r="L5" i="8"/>
  <c r="K43" i="9"/>
  <c r="K49" i="9"/>
  <c r="J49" i="9"/>
  <c r="K39" i="9"/>
  <c r="K31" i="9"/>
  <c r="K21" i="9"/>
  <c r="K11" i="11"/>
  <c r="K48" i="8"/>
  <c r="K11" i="9"/>
  <c r="K31" i="11"/>
  <c r="K21" i="10"/>
  <c r="K46" i="10"/>
  <c r="J48" i="8"/>
  <c r="J21" i="9"/>
  <c r="J11" i="11"/>
  <c r="J31" i="11"/>
  <c r="J48" i="11"/>
  <c r="K48" i="11"/>
  <c r="J31" i="10"/>
  <c r="K31" i="10"/>
  <c r="J21" i="11"/>
  <c r="K21" i="11"/>
  <c r="J39" i="11"/>
  <c r="K39" i="11"/>
  <c r="J21" i="10"/>
  <c r="J39" i="9"/>
  <c r="J11" i="10"/>
  <c r="J39" i="10"/>
  <c r="K39" i="10"/>
  <c r="J46" i="10"/>
  <c r="J11" i="9"/>
  <c r="J31" i="9"/>
  <c r="J39" i="8"/>
  <c r="K39" i="8"/>
  <c r="J31" i="8"/>
  <c r="K21" i="8"/>
  <c r="J21" i="8"/>
  <c r="J11" i="8"/>
  <c r="K31" i="8"/>
  <c r="J45" i="2"/>
  <c r="C45" i="2"/>
  <c r="B45" i="2"/>
  <c r="L45" i="2"/>
  <c r="J44" i="2"/>
  <c r="C44" i="2"/>
  <c r="B44" i="2"/>
  <c r="L44" i="2"/>
  <c r="J43" i="2"/>
  <c r="C43" i="2"/>
  <c r="B43" i="2"/>
  <c r="L43" i="2"/>
  <c r="J42" i="2"/>
  <c r="K42" i="2"/>
  <c r="C42" i="2"/>
  <c r="B42" i="2"/>
  <c r="L42" i="2"/>
  <c r="J38" i="2"/>
  <c r="C38" i="2"/>
  <c r="B38" i="2"/>
  <c r="L38" i="2"/>
  <c r="J37" i="2"/>
  <c r="C37" i="2"/>
  <c r="L37" i="2"/>
  <c r="J36" i="2"/>
  <c r="C36" i="2"/>
  <c r="B36" i="2"/>
  <c r="L36" i="2"/>
  <c r="J35" i="2"/>
  <c r="C35" i="2"/>
  <c r="B35" i="2"/>
  <c r="L35" i="2"/>
  <c r="J34" i="2"/>
  <c r="K34" i="2"/>
  <c r="C34" i="2"/>
  <c r="B34" i="2"/>
  <c r="L34" i="2"/>
  <c r="J30" i="2"/>
  <c r="C30" i="2"/>
  <c r="B30" i="2"/>
  <c r="L30" i="2"/>
  <c r="J29" i="2"/>
  <c r="C29" i="2"/>
  <c r="B29" i="2"/>
  <c r="L29" i="2"/>
  <c r="J28" i="2"/>
  <c r="C28" i="2"/>
  <c r="B28" i="2"/>
  <c r="L28" i="2"/>
  <c r="J27" i="2"/>
  <c r="C27" i="2"/>
  <c r="B27" i="2"/>
  <c r="L27" i="2"/>
  <c r="J26" i="2"/>
  <c r="C26" i="2"/>
  <c r="B26" i="2"/>
  <c r="L26" i="2"/>
  <c r="J25" i="2"/>
  <c r="C25" i="2"/>
  <c r="B25" i="2"/>
  <c r="L25" i="2"/>
  <c r="J24" i="2"/>
  <c r="C24" i="2"/>
  <c r="B24" i="2"/>
  <c r="L24" i="2"/>
  <c r="B20" i="2"/>
  <c r="L20" i="2"/>
  <c r="C20" i="2"/>
  <c r="J20" i="2"/>
  <c r="J19" i="2"/>
  <c r="C19" i="2"/>
  <c r="B19" i="2"/>
  <c r="L19" i="2"/>
  <c r="J18" i="2"/>
  <c r="C18" i="2"/>
  <c r="B18" i="2"/>
  <c r="L18" i="2"/>
  <c r="J17" i="2"/>
  <c r="C17" i="2"/>
  <c r="B17" i="2"/>
  <c r="L17" i="2"/>
  <c r="J16" i="2"/>
  <c r="C16" i="2"/>
  <c r="B16" i="2"/>
  <c r="L16" i="2"/>
  <c r="J15" i="2"/>
  <c r="C15" i="2"/>
  <c r="B15" i="2"/>
  <c r="L15" i="2"/>
  <c r="J14" i="2"/>
  <c r="C14" i="2"/>
  <c r="B14" i="2"/>
  <c r="L14" i="2"/>
  <c r="J6" i="2"/>
  <c r="J7" i="2"/>
  <c r="J8" i="2"/>
  <c r="J9" i="2"/>
  <c r="J10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J5" i="2"/>
  <c r="B5" i="2"/>
  <c r="L5" i="2"/>
  <c r="K1" i="11"/>
  <c r="K1" i="9"/>
  <c r="K7" i="2"/>
  <c r="K6" i="2"/>
  <c r="K5" i="2"/>
  <c r="K8" i="2"/>
  <c r="K15" i="2"/>
  <c r="K19" i="2"/>
  <c r="K26" i="2"/>
  <c r="K30" i="2"/>
  <c r="K37" i="2"/>
  <c r="K44" i="2"/>
  <c r="K20" i="2"/>
  <c r="K10" i="2"/>
  <c r="K17" i="2"/>
  <c r="K24" i="2"/>
  <c r="K28" i="2"/>
  <c r="K35" i="2"/>
  <c r="K14" i="2"/>
  <c r="K18" i="2"/>
  <c r="K25" i="2"/>
  <c r="K29" i="2"/>
  <c r="K36" i="2"/>
  <c r="K43" i="2"/>
  <c r="K9" i="2"/>
  <c r="K16" i="2"/>
  <c r="K27" i="2"/>
  <c r="K38" i="2"/>
  <c r="K45" i="2"/>
  <c r="I49" i="2"/>
  <c r="J39" i="2"/>
  <c r="J11" i="2"/>
  <c r="J21" i="2"/>
  <c r="G49" i="2"/>
  <c r="J31" i="2"/>
  <c r="J48" i="2"/>
  <c r="K11" i="8"/>
  <c r="K11" i="10"/>
  <c r="K1" i="10"/>
  <c r="K1" i="8"/>
  <c r="K39" i="2"/>
  <c r="K21" i="2"/>
  <c r="K11" i="2"/>
  <c r="K48" i="2"/>
  <c r="K31" i="2"/>
  <c r="J12" i="2"/>
  <c r="J13" i="2"/>
  <c r="J22" i="2"/>
  <c r="J23" i="2"/>
  <c r="J32" i="2"/>
  <c r="J33" i="2"/>
  <c r="J40" i="2"/>
  <c r="J41" i="2"/>
  <c r="K1" i="2"/>
  <c r="C5" i="2"/>
  <c r="D12" i="2"/>
  <c r="D40" i="2"/>
  <c r="D32" i="2"/>
  <c r="E49" i="2"/>
</calcChain>
</file>

<file path=xl/sharedStrings.xml><?xml version="1.0" encoding="utf-8"?>
<sst xmlns="http://schemas.openxmlformats.org/spreadsheetml/2006/main" count="299" uniqueCount="50">
  <si>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</si>
  <si>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</si>
  <si>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</si>
  <si>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</si>
  <si>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</si>
  <si>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</si>
  <si>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</si>
  <si>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</si>
  <si>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</si>
  <si>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</si>
  <si>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</si>
  <si>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</si>
  <si>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</si>
  <si>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</si>
  <si>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</si>
  <si>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</si>
  <si>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</si>
  <si>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</si>
  <si>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</si>
  <si>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</si>
  <si>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</si>
  <si>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</si>
  <si>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</si>
  <si>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</si>
  <si>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</si>
  <si>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</si>
  <si>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7.1.15</t>
  </si>
  <si>
    <t>7.6.15</t>
  </si>
  <si>
    <t>7.8.15</t>
  </si>
  <si>
    <t>7.10.15</t>
  </si>
  <si>
    <t>7.13.15</t>
  </si>
  <si>
    <t>7.15.15</t>
  </si>
  <si>
    <t>7.17.15</t>
  </si>
  <si>
    <t>7.20.15</t>
  </si>
  <si>
    <t>7.22.15</t>
  </si>
  <si>
    <t>7.24.15</t>
  </si>
  <si>
    <t>7.27.15</t>
  </si>
  <si>
    <t>7.29.15</t>
  </si>
  <si>
    <t>7.31.15</t>
  </si>
  <si>
    <t>David's Famous Bacon &amp; Shrimp Fried Rice</t>
  </si>
  <si>
    <t>Begetable &amp; Tofu Fried Rice</t>
  </si>
  <si>
    <t>Potato, White Bean Croquette</t>
  </si>
  <si>
    <t>Italian Turkey Sausage Baked Penne Pasta</t>
  </si>
  <si>
    <t>Szechuan Stle Beef</t>
  </si>
  <si>
    <t>Tamarind Pepper Tofu</t>
  </si>
  <si>
    <t>Ragu Alla Bolognase</t>
  </si>
  <si>
    <t>Wild Mushroom Tagliatelle</t>
  </si>
  <si>
    <t>Chicken Parmesan</t>
  </si>
  <si>
    <t>Three Cheese eggplant parmesan</t>
  </si>
  <si>
    <t>TOTAL ITEMS WASTED AS A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</si>
</sst>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Protection="1"/>
    <xf numFmtId="165" fontId="0" fillId="3" borderId="1" xfId="1" applyFont="1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0" fontId="6" fillId="5" borderId="0" xfId="0" applyFont="1" applyFill="1" applyBorder="1" applyProtection="1"/>
    <xf numFmtId="0" fontId="6" fillId="2" borderId="0" xfId="0" applyFont="1" applyFill="1" applyBorder="1" applyProtection="1"/>
    <xf numFmtId="0" fontId="6" fillId="5" borderId="1" xfId="0" applyFont="1" applyFill="1" applyBorder="1" applyProtection="1"/>
    <xf numFmtId="0" fontId="6" fillId="2" borderId="1" xfId="0" applyFont="1" applyFill="1" applyBorder="1" applyProtection="1"/>
    <xf numFmtId="0" fontId="6" fillId="6" borderId="1" xfId="0" applyFont="1" applyFill="1" applyBorder="1" applyProtection="1"/>
    <xf numFmtId="0" fontId="6" fillId="6" borderId="0" xfId="0" applyFont="1" applyFill="1" applyBorder="1" applyProtection="1"/>
    <xf numFmtId="0" fontId="0" fillId="3" borderId="3" xfId="0" applyFill="1" applyBorder="1" applyProtection="1"/>
    <xf numFmtId="165" fontId="0" fillId="3" borderId="3" xfId="1" applyFont="1" applyFill="1" applyBorder="1" applyProtection="1"/>
    <xf numFmtId="0" fontId="6" fillId="7" borderId="1" xfId="0" applyFont="1" applyFill="1" applyBorder="1" applyProtection="1"/>
    <xf numFmtId="0" fontId="6" fillId="7" borderId="0" xfId="0" applyFont="1" applyFill="1" applyBorder="1" applyProtection="1"/>
    <xf numFmtId="0" fontId="6" fillId="8" borderId="0" xfId="0" applyFont="1" applyFill="1" applyBorder="1" applyProtection="1"/>
    <xf numFmtId="0" fontId="6" fillId="8" borderId="1" xfId="0" applyFont="1" applyFill="1" applyBorder="1" applyProtection="1"/>
    <xf numFmtId="0" fontId="12" fillId="4" borderId="1" xfId="0" applyNumberFormat="1" applyFont="1" applyFill="1" applyBorder="1" applyAlignment="1" applyProtection="1">
      <alignment horizontal="center" vertical="center"/>
    </xf>
    <xf numFmtId="0" fontId="13" fillId="4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165" fontId="0" fillId="0" borderId="0" xfId="1" applyFont="1" applyBorder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6" fillId="9" borderId="1" xfId="0" applyFont="1" applyFill="1" applyBorder="1" applyProtection="1"/>
    <xf numFmtId="0" fontId="6" fillId="9" borderId="0" xfId="0" applyFont="1" applyFill="1" applyBorder="1" applyProtection="1"/>
    <xf numFmtId="0" fontId="14" fillId="3" borderId="0" xfId="0" applyNumberFormat="1" applyFont="1" applyFill="1" applyAlignment="1" applyProtection="1">
      <alignment horizontal="center" vertical="center"/>
    </xf>
    <xf numFmtId="0" fontId="14" fillId="0" borderId="0" xfId="0" applyNumberFormat="1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4" borderId="1" xfId="0" applyFont="1" applyFill="1" applyBorder="1" applyProtection="1"/>
    <xf numFmtId="0" fontId="0" fillId="3" borderId="0" xfId="0" applyFill="1" applyProtection="1"/>
    <xf numFmtId="10" fontId="10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165" fontId="3" fillId="3" borderId="0" xfId="1" applyFont="1" applyFill="1" applyBorder="1" applyAlignment="1" applyProtection="1">
      <alignment horizontal="center" vertical="center"/>
    </xf>
    <xf numFmtId="165" fontId="3" fillId="3" borderId="4" xfId="1" applyFont="1" applyFill="1" applyBorder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E46" sqref="E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30.33203125" style="2" customWidth="1"/>
    <col min="12" max="12" width="36.5" style="1" customWidth="1"/>
    <col min="13" max="17" width="9.1640625" style="1" customWidth="1"/>
    <col min="18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81" t="s">
        <v>17</v>
      </c>
      <c r="D3" s="82" t="s">
        <v>26</v>
      </c>
      <c r="E3" s="33" t="str">
        <f>D3</f>
        <v>7.1.15</v>
      </c>
      <c r="F3" s="82"/>
      <c r="G3" s="31">
        <f>F3</f>
        <v>0</v>
      </c>
      <c r="H3" s="82"/>
      <c r="I3" s="31">
        <f>H3</f>
        <v>0</v>
      </c>
      <c r="J3" s="74" t="s">
        <v>1</v>
      </c>
      <c r="K3" s="76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9"/>
      <c r="D4" s="82"/>
      <c r="E4" s="31" t="s">
        <v>4</v>
      </c>
      <c r="F4" s="82"/>
      <c r="G4" s="31" t="s">
        <v>4</v>
      </c>
      <c r="H4" s="83"/>
      <c r="I4" s="31" t="s">
        <v>4</v>
      </c>
      <c r="J4" s="75"/>
      <c r="K4" s="7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1</v>
      </c>
      <c r="E5" s="39">
        <v>0</v>
      </c>
      <c r="F5" s="23"/>
      <c r="G5" s="39"/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1906</v>
      </c>
      <c r="B6" s="18" t="str">
        <f t="shared" si="0"/>
        <v/>
      </c>
      <c r="C6" s="4" t="str">
        <f t="shared" si="1"/>
        <v/>
      </c>
      <c r="D6" s="23">
        <v>1</v>
      </c>
      <c r="E6" s="39">
        <v>0</v>
      </c>
      <c r="F6" s="23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>
      <c r="A7" s="12">
        <v>1899</v>
      </c>
      <c r="B7" s="18" t="str">
        <f t="shared" si="0"/>
        <v/>
      </c>
      <c r="C7" s="4" t="str">
        <f t="shared" si="1"/>
        <v/>
      </c>
      <c r="D7" s="23">
        <v>1</v>
      </c>
      <c r="E7" s="39">
        <v>1</v>
      </c>
      <c r="F7" s="23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1</v>
      </c>
      <c r="O7" s="38">
        <f t="shared" si="7"/>
        <v>0</v>
      </c>
      <c r="P7" s="38">
        <f t="shared" si="8"/>
        <v>1</v>
      </c>
    </row>
    <row r="8" spans="1:16" hidden="1">
      <c r="A8" s="12"/>
      <c r="B8" s="18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3</v>
      </c>
      <c r="E11" s="68">
        <f t="shared" ref="E11" si="9">SUM(E5:E10)</f>
        <v>1</v>
      </c>
      <c r="F11" s="25">
        <f t="shared" ref="F11" si="10">SUM(F5:F10)</f>
        <v>0</v>
      </c>
      <c r="G11" s="68">
        <f t="shared" ref="G11" si="11">SUM(G5:G10)</f>
        <v>0</v>
      </c>
      <c r="H11" s="25">
        <f t="shared" ref="H11" si="12">SUM(H5:H10)</f>
        <v>0</v>
      </c>
      <c r="I11" s="68">
        <f t="shared" ref="I11" si="13">SUM(I5:I10)</f>
        <v>0</v>
      </c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9" t="s">
        <v>0</v>
      </c>
      <c r="D12" s="78" t="str">
        <f>D3</f>
        <v>7.1.15</v>
      </c>
      <c r="E12" s="32" t="str">
        <f>$E$3</f>
        <v>7.1.15</v>
      </c>
      <c r="F12" s="78">
        <f t="shared" ref="F12:H12" si="14">F3</f>
        <v>0</v>
      </c>
      <c r="G12" s="32">
        <f>$G$3</f>
        <v>0</v>
      </c>
      <c r="H12" s="78">
        <f t="shared" si="14"/>
        <v>0</v>
      </c>
      <c r="I12" s="32">
        <f>$I$3</f>
        <v>0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9"/>
      <c r="D13" s="78"/>
      <c r="E13" s="32" t="str">
        <f>$E$4</f>
        <v>Waste</v>
      </c>
      <c r="F13" s="78"/>
      <c r="G13" s="32" t="str">
        <f>$G$4</f>
        <v>Waste</v>
      </c>
      <c r="H13" s="7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1799</v>
      </c>
      <c r="B14" s="16" t="str">
        <f t="shared" ref="B14:B20" si="15">IFERROR(VLOOKUP(A14,sku,2,FALSE),"")</f>
        <v/>
      </c>
      <c r="C14" s="17" t="str">
        <f t="shared" ref="C14:C19" si="16">IFERROR(VLOOKUP(A14,sku,3,FALSE),"")</f>
        <v/>
      </c>
      <c r="D14" s="23">
        <v>1</v>
      </c>
      <c r="E14" s="39">
        <v>1</v>
      </c>
      <c r="F14" s="23"/>
      <c r="G14" s="39"/>
      <c r="H14" s="24"/>
      <c r="I14" s="39"/>
      <c r="J14" s="4">
        <f t="shared" ref="J14:J20" si="17">IFERROR(VLOOKUP(A14,sku,4,FALSE),0)</f>
        <v>0</v>
      </c>
      <c r="K14" s="5">
        <f t="shared" ref="K14:K20" si="18">(D14+F14+H14)*J14</f>
        <v>0</v>
      </c>
      <c r="L14" s="36" t="str">
        <f>B14</f>
        <v/>
      </c>
      <c r="M14" s="37">
        <f>D14-E14+F14-G14+H14-I14</f>
        <v>0</v>
      </c>
      <c r="N14" s="37">
        <f>E14+G14+I14</f>
        <v>1</v>
      </c>
      <c r="O14" s="38">
        <f>M14/(D14+F14+H14)</f>
        <v>0</v>
      </c>
      <c r="P14" s="38">
        <f>N14/(D14+F14+H14)</f>
        <v>1</v>
      </c>
    </row>
    <row r="15" spans="1:16">
      <c r="A15" s="10">
        <v>1801</v>
      </c>
      <c r="B15" s="18" t="str">
        <f t="shared" si="15"/>
        <v/>
      </c>
      <c r="C15" s="19" t="str">
        <f t="shared" si="16"/>
        <v/>
      </c>
      <c r="D15" s="23">
        <v>1</v>
      </c>
      <c r="E15" s="39">
        <v>1</v>
      </c>
      <c r="F15" s="23"/>
      <c r="G15" s="39"/>
      <c r="H15" s="24"/>
      <c r="I15" s="39"/>
      <c r="J15" s="4">
        <f t="shared" si="17"/>
        <v>0</v>
      </c>
      <c r="K15" s="5">
        <f t="shared" si="18"/>
        <v>0</v>
      </c>
      <c r="L15" s="36" t="str">
        <f t="shared" ref="L15:L20" si="19">B15</f>
        <v/>
      </c>
      <c r="M15" s="37">
        <f t="shared" ref="M15:M20" si="20">D15-E15+F15-G15+H15-I15</f>
        <v>0</v>
      </c>
      <c r="N15" s="37">
        <f t="shared" ref="N15:N20" si="21">E15+G15+I15</f>
        <v>1</v>
      </c>
      <c r="O15" s="38">
        <f t="shared" ref="O15:O20" si="22">M15/(D15+F15+H15)</f>
        <v>0</v>
      </c>
      <c r="P15" s="38">
        <f t="shared" ref="P15:P20" si="23">N15/(D15+F15+H15)</f>
        <v>1</v>
      </c>
    </row>
    <row r="16" spans="1:16">
      <c r="A16" s="10">
        <v>1804</v>
      </c>
      <c r="B16" s="16" t="str">
        <f t="shared" si="15"/>
        <v/>
      </c>
      <c r="C16" s="17" t="str">
        <f t="shared" si="16"/>
        <v/>
      </c>
      <c r="D16" s="23">
        <v>1</v>
      </c>
      <c r="E16" s="39">
        <v>0</v>
      </c>
      <c r="F16" s="23"/>
      <c r="G16" s="39"/>
      <c r="H16" s="24"/>
      <c r="I16" s="39"/>
      <c r="J16" s="4">
        <f t="shared" si="17"/>
        <v>0</v>
      </c>
      <c r="K16" s="5">
        <f t="shared" si="18"/>
        <v>0</v>
      </c>
      <c r="L16" s="36" t="str">
        <f t="shared" si="19"/>
        <v/>
      </c>
      <c r="M16" s="37">
        <f t="shared" si="20"/>
        <v>1</v>
      </c>
      <c r="N16" s="37">
        <f t="shared" si="21"/>
        <v>0</v>
      </c>
      <c r="O16" s="38">
        <f t="shared" si="22"/>
        <v>1</v>
      </c>
      <c r="P16" s="38">
        <f t="shared" si="23"/>
        <v>0</v>
      </c>
    </row>
    <row r="17" spans="1:16">
      <c r="A17" s="10">
        <v>1818</v>
      </c>
      <c r="B17" s="16" t="str">
        <f t="shared" si="15"/>
        <v/>
      </c>
      <c r="C17" s="17" t="str">
        <f t="shared" si="16"/>
        <v/>
      </c>
      <c r="D17" s="23">
        <v>1</v>
      </c>
      <c r="E17" s="39">
        <v>1</v>
      </c>
      <c r="F17" s="24"/>
      <c r="G17" s="39"/>
      <c r="H17" s="24"/>
      <c r="I17" s="39"/>
      <c r="J17" s="4">
        <f t="shared" si="17"/>
        <v>0</v>
      </c>
      <c r="K17" s="5">
        <f t="shared" si="18"/>
        <v>0</v>
      </c>
      <c r="L17" s="36" t="str">
        <f t="shared" si="19"/>
        <v/>
      </c>
      <c r="M17" s="37">
        <f t="shared" si="20"/>
        <v>0</v>
      </c>
      <c r="N17" s="37">
        <f t="shared" si="21"/>
        <v>1</v>
      </c>
      <c r="O17" s="38">
        <f t="shared" si="22"/>
        <v>0</v>
      </c>
      <c r="P17" s="38">
        <f t="shared" si="23"/>
        <v>1</v>
      </c>
    </row>
    <row r="18" spans="1:16">
      <c r="A18" s="10">
        <v>1791</v>
      </c>
      <c r="B18" s="18" t="str">
        <f t="shared" si="15"/>
        <v/>
      </c>
      <c r="C18" s="17" t="str">
        <f t="shared" si="16"/>
        <v/>
      </c>
      <c r="D18" s="23">
        <v>1</v>
      </c>
      <c r="E18" s="39">
        <v>0</v>
      </c>
      <c r="F18" s="24"/>
      <c r="G18" s="39"/>
      <c r="H18" s="24"/>
      <c r="I18" s="39"/>
      <c r="J18" s="4">
        <f t="shared" si="17"/>
        <v>0</v>
      </c>
      <c r="K18" s="5">
        <f t="shared" si="18"/>
        <v>0</v>
      </c>
      <c r="L18" s="36" t="str">
        <f t="shared" si="19"/>
        <v/>
      </c>
      <c r="M18" s="37">
        <f t="shared" si="20"/>
        <v>1</v>
      </c>
      <c r="N18" s="37">
        <f t="shared" si="21"/>
        <v>0</v>
      </c>
      <c r="O18" s="38">
        <f t="shared" si="22"/>
        <v>1</v>
      </c>
      <c r="P18" s="38">
        <f t="shared" si="23"/>
        <v>0</v>
      </c>
    </row>
    <row r="19" spans="1:16" hidden="1">
      <c r="A19" s="10"/>
      <c r="B19" s="18" t="str">
        <f t="shared" si="15"/>
        <v/>
      </c>
      <c r="C19" s="19" t="str">
        <f t="shared" si="16"/>
        <v/>
      </c>
      <c r="D19" s="23"/>
      <c r="E19" s="39"/>
      <c r="F19" s="24"/>
      <c r="G19" s="39"/>
      <c r="H19" s="24"/>
      <c r="I19" s="39"/>
      <c r="J19" s="4">
        <f t="shared" si="17"/>
        <v>0</v>
      </c>
      <c r="K19" s="5">
        <f t="shared" si="18"/>
        <v>0</v>
      </c>
      <c r="L19" s="36" t="str">
        <f t="shared" si="19"/>
        <v/>
      </c>
      <c r="M19" s="37">
        <f t="shared" si="20"/>
        <v>0</v>
      </c>
      <c r="N19" s="37">
        <f t="shared" si="21"/>
        <v>0</v>
      </c>
      <c r="O19" s="38" t="e">
        <f t="shared" si="22"/>
        <v>#DIV/0!</v>
      </c>
      <c r="P19" s="38" t="e">
        <f t="shared" si="23"/>
        <v>#DIV/0!</v>
      </c>
    </row>
    <row r="20" spans="1:16" hidden="1">
      <c r="A20" s="10"/>
      <c r="B20" s="18" t="str">
        <f t="shared" si="15"/>
        <v/>
      </c>
      <c r="C20" s="19" t="str">
        <f t="shared" ref="C20" si="24">IFERROR(VLOOKUP(A20,sku,3,FALSE),"")</f>
        <v/>
      </c>
      <c r="D20" s="23"/>
      <c r="E20" s="39"/>
      <c r="F20" s="24"/>
      <c r="G20" s="39"/>
      <c r="H20" s="24"/>
      <c r="I20" s="39"/>
      <c r="J20" s="4">
        <f t="shared" si="17"/>
        <v>0</v>
      </c>
      <c r="K20" s="5">
        <f t="shared" si="18"/>
        <v>0</v>
      </c>
      <c r="L20" s="36" t="str">
        <f t="shared" si="19"/>
        <v/>
      </c>
      <c r="M20" s="37">
        <f t="shared" si="20"/>
        <v>0</v>
      </c>
      <c r="N20" s="37">
        <f t="shared" si="21"/>
        <v>0</v>
      </c>
      <c r="O20" s="38" t="e">
        <f t="shared" si="22"/>
        <v>#DIV/0!</v>
      </c>
      <c r="P20" s="38" t="e">
        <f t="shared" si="23"/>
        <v>#DIV/0!</v>
      </c>
    </row>
    <row r="21" spans="1:16" ht="18">
      <c r="A21" s="4"/>
      <c r="B21" s="6" t="s">
        <v>8</v>
      </c>
      <c r="C21" s="6"/>
      <c r="D21" s="25">
        <f>SUM(D14:D20)</f>
        <v>5</v>
      </c>
      <c r="E21" s="68">
        <f t="shared" ref="E21:I21" si="25">SUM(E14:E20)</f>
        <v>3</v>
      </c>
      <c r="F21" s="25">
        <f t="shared" si="25"/>
        <v>0</v>
      </c>
      <c r="G21" s="68">
        <f t="shared" si="25"/>
        <v>0</v>
      </c>
      <c r="H21" s="25">
        <f t="shared" si="25"/>
        <v>0</v>
      </c>
      <c r="I21" s="68">
        <f t="shared" si="25"/>
        <v>0</v>
      </c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9" t="s">
        <v>0</v>
      </c>
      <c r="D22" s="78" t="str">
        <f>D3</f>
        <v>7.1.15</v>
      </c>
      <c r="E22" s="32" t="str">
        <f>$E$3</f>
        <v>7.1.15</v>
      </c>
      <c r="F22" s="78">
        <f t="shared" ref="F22:H22" si="26">F3</f>
        <v>0</v>
      </c>
      <c r="G22" s="32">
        <f>$G$3</f>
        <v>0</v>
      </c>
      <c r="H22" s="78">
        <f t="shared" si="26"/>
        <v>0</v>
      </c>
      <c r="I22" s="32">
        <f>$I$3</f>
        <v>0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9"/>
      <c r="D23" s="80"/>
      <c r="E23" s="32" t="str">
        <f>$E$4</f>
        <v>Waste</v>
      </c>
      <c r="F23" s="78"/>
      <c r="G23" s="32" t="str">
        <f>$G$4</f>
        <v>Waste</v>
      </c>
      <c r="H23" s="7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1841</v>
      </c>
      <c r="B24" s="16" t="str">
        <f t="shared" ref="B24:B30" si="27">IFERROR(VLOOKUP(A24,sku,2,FALSE),"")</f>
        <v/>
      </c>
      <c r="C24" s="17" t="str">
        <f t="shared" ref="C24:C30" si="28">IFERROR(VLOOKUP(A24,sku,3,FALSE),"")</f>
        <v/>
      </c>
      <c r="D24" s="23">
        <v>1</v>
      </c>
      <c r="E24" s="39">
        <v>0</v>
      </c>
      <c r="F24" s="23"/>
      <c r="G24" s="39"/>
      <c r="H24" s="23"/>
      <c r="I24" s="39"/>
      <c r="J24" s="4">
        <f t="shared" ref="J24:J30" si="29">IFERROR(VLOOKUP(A24,sku,4,FALSE),0)</f>
        <v>0</v>
      </c>
      <c r="K24" s="5">
        <f t="shared" ref="K24:K30" si="30">(D24+F24+H24)*J24</f>
        <v>0</v>
      </c>
      <c r="L24" s="36" t="str">
        <f>B24</f>
        <v/>
      </c>
      <c r="M24" s="37">
        <f>D24-E24+F24-G24+H24-I24</f>
        <v>1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1859</v>
      </c>
      <c r="B25" s="18" t="str">
        <f t="shared" si="27"/>
        <v/>
      </c>
      <c r="C25" s="19" t="str">
        <f t="shared" si="28"/>
        <v/>
      </c>
      <c r="D25" s="23">
        <v>1</v>
      </c>
      <c r="E25" s="39">
        <v>1</v>
      </c>
      <c r="F25" s="23"/>
      <c r="G25" s="39"/>
      <c r="H25" s="23"/>
      <c r="I25" s="39"/>
      <c r="J25" s="4">
        <f t="shared" si="29"/>
        <v>0</v>
      </c>
      <c r="K25" s="5">
        <f t="shared" si="30"/>
        <v>0</v>
      </c>
      <c r="L25" s="36" t="str">
        <f t="shared" ref="L25:L30" si="31">B25</f>
        <v/>
      </c>
      <c r="M25" s="37">
        <f t="shared" ref="M25:M30" si="32">D25-E25+F25-G25+H25-I25</f>
        <v>0</v>
      </c>
      <c r="N25" s="37">
        <f t="shared" ref="N25:N30" si="33">E25+G25+I25</f>
        <v>1</v>
      </c>
      <c r="O25" s="38">
        <f t="shared" ref="O25:O30" si="34">M25/(D25+F25+H25)</f>
        <v>0</v>
      </c>
      <c r="P25" s="38">
        <f t="shared" ref="P25:P30" si="35">N25/(D25+F25+H25)</f>
        <v>1</v>
      </c>
    </row>
    <row r="26" spans="1:16">
      <c r="A26" s="10">
        <v>1855</v>
      </c>
      <c r="B26" s="16" t="str">
        <f t="shared" si="27"/>
        <v/>
      </c>
      <c r="C26" s="17" t="str">
        <f t="shared" si="28"/>
        <v/>
      </c>
      <c r="D26" s="23">
        <v>1</v>
      </c>
      <c r="E26" s="39">
        <v>1</v>
      </c>
      <c r="F26" s="23"/>
      <c r="G26" s="39"/>
      <c r="H26" s="23"/>
      <c r="I26" s="39"/>
      <c r="J26" s="4">
        <f t="shared" si="29"/>
        <v>0</v>
      </c>
      <c r="K26" s="5">
        <f t="shared" si="30"/>
        <v>0</v>
      </c>
      <c r="L26" s="36" t="str">
        <f t="shared" si="31"/>
        <v/>
      </c>
      <c r="M26" s="37">
        <f t="shared" si="32"/>
        <v>0</v>
      </c>
      <c r="N26" s="37">
        <f t="shared" si="33"/>
        <v>1</v>
      </c>
      <c r="O26" s="38">
        <f t="shared" si="34"/>
        <v>0</v>
      </c>
      <c r="P26" s="38">
        <f t="shared" si="35"/>
        <v>1</v>
      </c>
    </row>
    <row r="27" spans="1:16">
      <c r="A27" s="10">
        <v>1828</v>
      </c>
      <c r="B27" s="16" t="str">
        <f t="shared" si="27"/>
        <v/>
      </c>
      <c r="C27" s="17" t="str">
        <f t="shared" si="28"/>
        <v/>
      </c>
      <c r="D27" s="23">
        <v>1</v>
      </c>
      <c r="E27" s="39">
        <v>1</v>
      </c>
      <c r="F27" s="23"/>
      <c r="G27" s="39"/>
      <c r="H27" s="23"/>
      <c r="I27" s="39"/>
      <c r="J27" s="4">
        <f t="shared" si="29"/>
        <v>0</v>
      </c>
      <c r="K27" s="5">
        <f t="shared" si="30"/>
        <v>0</v>
      </c>
      <c r="L27" s="36" t="str">
        <f t="shared" si="31"/>
        <v/>
      </c>
      <c r="M27" s="37">
        <f t="shared" si="32"/>
        <v>0</v>
      </c>
      <c r="N27" s="37">
        <f t="shared" si="33"/>
        <v>1</v>
      </c>
      <c r="O27" s="38">
        <f t="shared" si="34"/>
        <v>0</v>
      </c>
      <c r="P27" s="38">
        <f t="shared" si="35"/>
        <v>1</v>
      </c>
    </row>
    <row r="28" spans="1:16" hidden="1">
      <c r="A28" s="10"/>
      <c r="B28" s="18" t="str">
        <f t="shared" si="27"/>
        <v/>
      </c>
      <c r="C28" s="19" t="str">
        <f t="shared" si="28"/>
        <v/>
      </c>
      <c r="D28" s="23"/>
      <c r="E28" s="39"/>
      <c r="F28" s="23"/>
      <c r="G28" s="39"/>
      <c r="H28" s="23"/>
      <c r="I28" s="39"/>
      <c r="J28" s="4">
        <f t="shared" si="29"/>
        <v>0</v>
      </c>
      <c r="K28" s="5">
        <f t="shared" si="30"/>
        <v>0</v>
      </c>
      <c r="L28" s="36" t="str">
        <f t="shared" si="31"/>
        <v/>
      </c>
      <c r="M28" s="37">
        <f t="shared" si="32"/>
        <v>0</v>
      </c>
      <c r="N28" s="37">
        <f t="shared" si="33"/>
        <v>0</v>
      </c>
      <c r="O28" s="38" t="e">
        <f t="shared" si="34"/>
        <v>#DIV/0!</v>
      </c>
      <c r="P28" s="38" t="e">
        <f t="shared" si="35"/>
        <v>#DIV/0!</v>
      </c>
    </row>
    <row r="29" spans="1:16" hidden="1">
      <c r="A29" s="10"/>
      <c r="B29" s="18" t="str">
        <f t="shared" si="27"/>
        <v/>
      </c>
      <c r="C29" s="19" t="str">
        <f t="shared" si="28"/>
        <v/>
      </c>
      <c r="D29" s="23"/>
      <c r="E29" s="39"/>
      <c r="F29" s="24"/>
      <c r="G29" s="39"/>
      <c r="H29" s="24"/>
      <c r="I29" s="39"/>
      <c r="J29" s="4">
        <f t="shared" si="29"/>
        <v>0</v>
      </c>
      <c r="K29" s="5">
        <f t="shared" si="30"/>
        <v>0</v>
      </c>
      <c r="L29" s="36" t="str">
        <f t="shared" si="31"/>
        <v/>
      </c>
      <c r="M29" s="37">
        <f t="shared" si="32"/>
        <v>0</v>
      </c>
      <c r="N29" s="37">
        <f t="shared" si="33"/>
        <v>0</v>
      </c>
      <c r="O29" s="38" t="e">
        <f t="shared" si="34"/>
        <v>#DIV/0!</v>
      </c>
      <c r="P29" s="38" t="e">
        <f t="shared" si="35"/>
        <v>#DIV/0!</v>
      </c>
    </row>
    <row r="30" spans="1:16" hidden="1">
      <c r="A30" s="10"/>
      <c r="B30" s="18" t="str">
        <f t="shared" si="27"/>
        <v/>
      </c>
      <c r="C30" s="19" t="str">
        <f t="shared" si="28"/>
        <v/>
      </c>
      <c r="D30" s="23"/>
      <c r="E30" s="39"/>
      <c r="F30" s="24"/>
      <c r="G30" s="39"/>
      <c r="H30" s="24"/>
      <c r="I30" s="39"/>
      <c r="J30" s="4">
        <f t="shared" si="29"/>
        <v>0</v>
      </c>
      <c r="K30" s="5">
        <f t="shared" si="30"/>
        <v>0</v>
      </c>
      <c r="L30" s="36" t="str">
        <f t="shared" si="31"/>
        <v/>
      </c>
      <c r="M30" s="37">
        <f t="shared" si="32"/>
        <v>0</v>
      </c>
      <c r="N30" s="37">
        <f t="shared" si="33"/>
        <v>0</v>
      </c>
      <c r="O30" s="38" t="e">
        <f t="shared" si="34"/>
        <v>#DIV/0!</v>
      </c>
      <c r="P30" s="38" t="e">
        <f t="shared" si="35"/>
        <v>#DIV/0!</v>
      </c>
    </row>
    <row r="31" spans="1:16" ht="18">
      <c r="A31" s="4"/>
      <c r="B31" s="6" t="s">
        <v>10</v>
      </c>
      <c r="C31" s="6"/>
      <c r="D31" s="25">
        <f>SUM(D24:D30)</f>
        <v>4</v>
      </c>
      <c r="E31" s="68">
        <f t="shared" ref="E31:I31" si="36">SUM(E24:E30)</f>
        <v>3</v>
      </c>
      <c r="F31" s="25">
        <f t="shared" si="36"/>
        <v>0</v>
      </c>
      <c r="G31" s="68">
        <f t="shared" si="36"/>
        <v>0</v>
      </c>
      <c r="H31" s="25">
        <f t="shared" si="36"/>
        <v>0</v>
      </c>
      <c r="I31" s="68">
        <f t="shared" si="36"/>
        <v>0</v>
      </c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9" t="s">
        <v>0</v>
      </c>
      <c r="D32" s="78" t="str">
        <f>D3</f>
        <v>7.1.15</v>
      </c>
      <c r="E32" s="32" t="str">
        <f>$E$3</f>
        <v>7.1.15</v>
      </c>
      <c r="F32" s="78">
        <f t="shared" ref="F32:H32" si="37">F3</f>
        <v>0</v>
      </c>
      <c r="G32" s="32">
        <f>$G$3</f>
        <v>0</v>
      </c>
      <c r="H32" s="78">
        <f t="shared" si="37"/>
        <v>0</v>
      </c>
      <c r="I32" s="32">
        <f>$I$3</f>
        <v>0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9"/>
      <c r="D33" s="78"/>
      <c r="E33" s="32" t="str">
        <f>$E$4</f>
        <v>Waste</v>
      </c>
      <c r="F33" s="78"/>
      <c r="G33" s="32" t="str">
        <f>$G$4</f>
        <v>Waste</v>
      </c>
      <c r="H33" s="7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1883</v>
      </c>
      <c r="B34" s="16" t="str">
        <f>IFERROR(VLOOKUP(A34,sku,2,FALSE),"")</f>
        <v/>
      </c>
      <c r="C34" s="17" t="str">
        <f t="shared" ref="C34:C38" si="38">IFERROR(VLOOKUP(A34,sku,3,FALSE),"")</f>
        <v/>
      </c>
      <c r="D34" s="23">
        <v>1</v>
      </c>
      <c r="E34" s="39">
        <v>0</v>
      </c>
      <c r="F34" s="23"/>
      <c r="G34" s="39"/>
      <c r="H34" s="23"/>
      <c r="I34" s="39"/>
      <c r="J34" s="4">
        <f>IFERROR(VLOOKUP(A34,sku,4,FALSE),0)</f>
        <v>0</v>
      </c>
      <c r="K34" s="5">
        <f t="shared" ref="K34:K38" si="39">(D34+F34+H34)*J34</f>
        <v>0</v>
      </c>
      <c r="L34" s="36" t="str">
        <f>B34</f>
        <v/>
      </c>
      <c r="M34" s="37">
        <f>D34-E34+F34-G34+H34-I34</f>
        <v>1</v>
      </c>
      <c r="N34" s="37">
        <f>E34+G34+I34</f>
        <v>0</v>
      </c>
      <c r="O34" s="38">
        <f>M34/(D34+F34+H34)</f>
        <v>1</v>
      </c>
      <c r="P34" s="38">
        <f>N34/(D34+F34+H34)</f>
        <v>0</v>
      </c>
    </row>
    <row r="35" spans="1:16">
      <c r="A35" s="10">
        <v>1890</v>
      </c>
      <c r="B35" s="16" t="str">
        <f>IFERROR(VLOOKUP(A35,sku,2,FALSE),"")</f>
        <v/>
      </c>
      <c r="C35" s="17" t="str">
        <f t="shared" si="38"/>
        <v/>
      </c>
      <c r="D35" s="23">
        <v>1</v>
      </c>
      <c r="E35" s="39">
        <v>0</v>
      </c>
      <c r="F35" s="23"/>
      <c r="G35" s="39"/>
      <c r="H35" s="23"/>
      <c r="I35" s="39"/>
      <c r="J35" s="4">
        <f>IFERROR(VLOOKUP(A35,sku,4,FALSE),0)</f>
        <v>0</v>
      </c>
      <c r="K35" s="5">
        <f t="shared" si="39"/>
        <v>0</v>
      </c>
      <c r="L35" s="36" t="str">
        <f t="shared" ref="L35:L38" si="40">B35</f>
        <v/>
      </c>
      <c r="M35" s="37">
        <f t="shared" ref="M35:M38" si="41">D35-E35+F35-G35+H35-I35</f>
        <v>1</v>
      </c>
      <c r="N35" s="37">
        <f t="shared" ref="N35:N38" si="42">E35+G35+I35</f>
        <v>0</v>
      </c>
      <c r="O35" s="38">
        <f t="shared" ref="O35:O38" si="43">M35/(D35+F35+H35)</f>
        <v>1</v>
      </c>
      <c r="P35" s="38">
        <f t="shared" ref="P35:P38" si="44">N35/(D35+F35+H35)</f>
        <v>0</v>
      </c>
    </row>
    <row r="36" spans="1:16">
      <c r="A36" s="10">
        <v>1891</v>
      </c>
      <c r="B36" s="16" t="str">
        <f>IFERROR(VLOOKUP(A36,sku,2,FALSE),"")</f>
        <v/>
      </c>
      <c r="C36" s="17" t="str">
        <f t="shared" si="38"/>
        <v/>
      </c>
      <c r="D36" s="23">
        <v>1</v>
      </c>
      <c r="E36" s="39">
        <v>0</v>
      </c>
      <c r="F36" s="23"/>
      <c r="G36" s="39"/>
      <c r="H36" s="23"/>
      <c r="I36" s="39"/>
      <c r="J36" s="4">
        <f>IFERROR(VLOOKUP(A36,sku,4,FALSE),0)</f>
        <v>0</v>
      </c>
      <c r="K36" s="5">
        <f t="shared" si="39"/>
        <v>0</v>
      </c>
      <c r="L36" s="36" t="str">
        <f t="shared" si="40"/>
        <v/>
      </c>
      <c r="M36" s="37">
        <f t="shared" si="41"/>
        <v>1</v>
      </c>
      <c r="N36" s="37">
        <f t="shared" si="42"/>
        <v>0</v>
      </c>
      <c r="O36" s="38">
        <f t="shared" si="43"/>
        <v>1</v>
      </c>
      <c r="P36" s="38">
        <f t="shared" si="44"/>
        <v>0</v>
      </c>
    </row>
    <row r="37" spans="1:16">
      <c r="A37" s="10">
        <v>1870</v>
      </c>
      <c r="B37" s="16" t="str">
        <f>IFERROR(VLOOKUP(A37,sku,2,FALSE),"")</f>
        <v/>
      </c>
      <c r="C37" s="17" t="str">
        <f t="shared" si="38"/>
        <v/>
      </c>
      <c r="D37" s="23">
        <v>1</v>
      </c>
      <c r="E37" s="39">
        <v>0</v>
      </c>
      <c r="F37" s="23"/>
      <c r="G37" s="39"/>
      <c r="H37" s="24"/>
      <c r="I37" s="39"/>
      <c r="J37" s="4">
        <f>IFERROR(VLOOKUP(A37,sku,4,FALSE),0)</f>
        <v>0</v>
      </c>
      <c r="K37" s="5">
        <f t="shared" si="39"/>
        <v>0</v>
      </c>
      <c r="L37" s="36" t="str">
        <f t="shared" si="40"/>
        <v/>
      </c>
      <c r="M37" s="37">
        <f t="shared" si="41"/>
        <v>1</v>
      </c>
      <c r="N37" s="37">
        <f t="shared" si="42"/>
        <v>0</v>
      </c>
      <c r="O37" s="38">
        <f t="shared" si="43"/>
        <v>1</v>
      </c>
      <c r="P37" s="38">
        <f t="shared" si="44"/>
        <v>0</v>
      </c>
    </row>
    <row r="38" spans="1:16" hidden="1">
      <c r="A38" s="10"/>
      <c r="B38" s="16" t="str">
        <f>IFERROR(VLOOKUP(A38,sku,2,FALSE),"")</f>
        <v/>
      </c>
      <c r="C38" s="17" t="str">
        <f t="shared" si="38"/>
        <v/>
      </c>
      <c r="D38" s="23"/>
      <c r="E38" s="39"/>
      <c r="F38" s="23"/>
      <c r="G38" s="39"/>
      <c r="H38" s="24"/>
      <c r="I38" s="39"/>
      <c r="J38" s="4">
        <f>IFERROR(VLOOKUP(A38,sku,4,FALSE),0)</f>
        <v>0</v>
      </c>
      <c r="K38" s="5">
        <f t="shared" si="39"/>
        <v>0</v>
      </c>
      <c r="L38" s="36" t="str">
        <f t="shared" si="40"/>
        <v/>
      </c>
      <c r="M38" s="37">
        <f t="shared" si="41"/>
        <v>0</v>
      </c>
      <c r="N38" s="37">
        <f t="shared" si="42"/>
        <v>0</v>
      </c>
      <c r="O38" s="38" t="e">
        <f t="shared" si="43"/>
        <v>#DIV/0!</v>
      </c>
      <c r="P38" s="38" t="e">
        <f t="shared" si="44"/>
        <v>#DIV/0!</v>
      </c>
    </row>
    <row r="39" spans="1:16" ht="18">
      <c r="A39" s="4"/>
      <c r="B39" s="8" t="s">
        <v>12</v>
      </c>
      <c r="C39" s="8"/>
      <c r="D39" s="25">
        <f>SUM(D34:D38)</f>
        <v>4</v>
      </c>
      <c r="E39" s="68">
        <f t="shared" ref="E39:I39" si="45">SUM(E34:E38)</f>
        <v>0</v>
      </c>
      <c r="F39" s="25">
        <f t="shared" si="45"/>
        <v>0</v>
      </c>
      <c r="G39" s="68">
        <f t="shared" si="45"/>
        <v>0</v>
      </c>
      <c r="H39" s="25">
        <f t="shared" si="45"/>
        <v>0</v>
      </c>
      <c r="I39" s="68">
        <f t="shared" si="45"/>
        <v>0</v>
      </c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9" t="s">
        <v>0</v>
      </c>
      <c r="D40" s="78" t="str">
        <f>D3</f>
        <v>7.1.15</v>
      </c>
      <c r="E40" s="32" t="str">
        <f>$E$3</f>
        <v>7.1.15</v>
      </c>
      <c r="F40" s="78">
        <f t="shared" ref="F40:H40" si="46">F3</f>
        <v>0</v>
      </c>
      <c r="G40" s="32">
        <f>$G$3</f>
        <v>0</v>
      </c>
      <c r="H40" s="78">
        <f t="shared" si="46"/>
        <v>0</v>
      </c>
      <c r="I40" s="32">
        <f>$I$3</f>
        <v>0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9"/>
      <c r="D41" s="78"/>
      <c r="E41" s="32" t="str">
        <f>$E$4</f>
        <v>Waste</v>
      </c>
      <c r="F41" s="78"/>
      <c r="G41" s="32" t="str">
        <f>$G$4</f>
        <v>Waste</v>
      </c>
      <c r="H41" s="7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49" t="str">
        <f>IFERROR(VLOOKUP(A42,sku,2,FALSE),"")</f>
        <v/>
      </c>
      <c r="C42" s="17" t="str">
        <f t="shared" ref="C42:C45" si="47">IFERROR(VLOOKUP(A42,sku,3,FALSE),"")</f>
        <v/>
      </c>
      <c r="D42" s="24">
        <v>1</v>
      </c>
      <c r="E42" s="39">
        <v>1</v>
      </c>
      <c r="F42" s="24"/>
      <c r="G42" s="39"/>
      <c r="H42" s="24"/>
      <c r="I42" s="39"/>
      <c r="J42" s="4">
        <f>IFERROR(VLOOKUP(A42,sku,4,FALSE),0)</f>
        <v>0</v>
      </c>
      <c r="K42" s="5">
        <f t="shared" ref="K42:K45" si="48">(D42+F42+H42)*J42</f>
        <v>0</v>
      </c>
      <c r="L42" s="36" t="str">
        <f>B42</f>
        <v/>
      </c>
      <c r="M42" s="37">
        <f>D42+F42+H42</f>
        <v>1</v>
      </c>
      <c r="N42" s="37">
        <f>E42+G42+I42</f>
        <v>1</v>
      </c>
      <c r="O42" s="38">
        <f>M42/(D42+F42+H42)</f>
        <v>1</v>
      </c>
      <c r="P42" s="38">
        <f>N42/(D42+F42+H42)</f>
        <v>1</v>
      </c>
    </row>
    <row r="43" spans="1:16">
      <c r="A43" s="10">
        <v>1945</v>
      </c>
      <c r="B43" s="50" t="str">
        <f>IFERROR(VLOOKUP(A43,sku,2,FALSE),"")</f>
        <v/>
      </c>
      <c r="C43" s="17" t="str">
        <f t="shared" si="47"/>
        <v/>
      </c>
      <c r="D43" s="24">
        <v>1</v>
      </c>
      <c r="E43" s="39">
        <v>1</v>
      </c>
      <c r="F43" s="24"/>
      <c r="G43" s="39"/>
      <c r="H43" s="24"/>
      <c r="I43" s="39"/>
      <c r="J43" s="4">
        <f>IFERROR(VLOOKUP(A43,sku,4,FALSE),0)</f>
        <v>0</v>
      </c>
      <c r="K43" s="5">
        <f t="shared" si="48"/>
        <v>0</v>
      </c>
      <c r="L43" s="36" t="str">
        <f t="shared" ref="L43:L45" si="49">B43</f>
        <v/>
      </c>
      <c r="M43" s="37">
        <f t="shared" ref="M43:M45" si="50">D43+F43+H43</f>
        <v>1</v>
      </c>
      <c r="N43" s="37">
        <f t="shared" ref="N43:N45" si="51">E43+G43+I43</f>
        <v>1</v>
      </c>
      <c r="O43" s="38">
        <f t="shared" ref="O43:O45" si="52">M43/(D43+F43+H43)</f>
        <v>1</v>
      </c>
      <c r="P43" s="38">
        <f t="shared" ref="P43:P45" si="53">N43/(D43+F43+H43)</f>
        <v>1</v>
      </c>
    </row>
    <row r="44" spans="1:16" hidden="1">
      <c r="A44" s="10"/>
      <c r="B44" s="16" t="str">
        <f>IFERROR(VLOOKUP(A44,sku,2,FALSE),"")</f>
        <v/>
      </c>
      <c r="C44" s="17" t="str">
        <f t="shared" si="4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8"/>
        <v>0</v>
      </c>
      <c r="L44" s="36" t="str">
        <f t="shared" si="49"/>
        <v/>
      </c>
      <c r="M44" s="37">
        <f t="shared" si="50"/>
        <v>0</v>
      </c>
      <c r="N44" s="37">
        <f t="shared" si="51"/>
        <v>0</v>
      </c>
      <c r="O44" s="38" t="e">
        <f t="shared" si="52"/>
        <v>#DIV/0!</v>
      </c>
      <c r="P44" s="38" t="e">
        <f t="shared" si="53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4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8"/>
        <v>0</v>
      </c>
      <c r="L45" s="36" t="str">
        <f t="shared" si="49"/>
        <v/>
      </c>
      <c r="M45" s="37">
        <f t="shared" si="50"/>
        <v>0</v>
      </c>
      <c r="N45" s="37">
        <f t="shared" si="51"/>
        <v>0</v>
      </c>
      <c r="O45" s="38" t="e">
        <f t="shared" si="52"/>
        <v>#DIV/0!</v>
      </c>
      <c r="P45" s="38" t="e">
        <f t="shared" si="53"/>
        <v>#DIV/0!</v>
      </c>
    </row>
    <row r="46" spans="1:16">
      <c r="A46" s="43"/>
      <c r="B46" s="47" t="s">
        <v>39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40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2</v>
      </c>
      <c r="E48" s="68">
        <f t="shared" ref="E48:I48" si="54">SUM(E42:E45)</f>
        <v>2</v>
      </c>
      <c r="F48" s="25">
        <f t="shared" si="54"/>
        <v>0</v>
      </c>
      <c r="G48" s="68">
        <f t="shared" si="54"/>
        <v>0</v>
      </c>
      <c r="H48" s="25">
        <f t="shared" si="54"/>
        <v>0</v>
      </c>
      <c r="I48" s="68">
        <f t="shared" si="54"/>
        <v>0</v>
      </c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67">
        <f>E11+E21+E31+E39+E48</f>
        <v>9</v>
      </c>
      <c r="F49" s="29"/>
      <c r="G49" s="67">
        <f>G11+G21+G31+G39+G48</f>
        <v>0</v>
      </c>
      <c r="H49" s="29"/>
      <c r="I49" s="67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18</v>
      </c>
      <c r="E50" s="30"/>
      <c r="F50" s="26">
        <f>F48+F39+F31+F21+F11</f>
        <v>0</v>
      </c>
      <c r="G50" s="30"/>
      <c r="H50" s="26">
        <f>H48+H39+H31+H21+H11</f>
        <v>0</v>
      </c>
      <c r="I50" s="30"/>
      <c r="L50" s="11"/>
    </row>
  </sheetData>
  <sheetProtection formatColumns="0"/>
  <mergeCells count="22">
    <mergeCell ref="F12:F13"/>
    <mergeCell ref="C3:C4"/>
    <mergeCell ref="D3:D4"/>
    <mergeCell ref="F3:F4"/>
    <mergeCell ref="H3:H4"/>
    <mergeCell ref="H12:H13"/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5.6640625" style="1" customWidth="1"/>
    <col min="13" max="15" width="9.1640625" style="1" customWidth="1"/>
    <col min="16" max="16" width="9" style="1" customWidth="1"/>
    <col min="17" max="18" width="9.1640625" style="1"/>
    <col min="19" max="19" width="9.1640625" style="1" customWidth="1"/>
    <col min="20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81" t="s">
        <v>17</v>
      </c>
      <c r="D3" s="82" t="s">
        <v>27</v>
      </c>
      <c r="E3" s="33" t="str">
        <f>D3</f>
        <v>7.6.15</v>
      </c>
      <c r="F3" s="82" t="s">
        <v>28</v>
      </c>
      <c r="G3" s="31" t="str">
        <f>F3</f>
        <v>7.8.15</v>
      </c>
      <c r="H3" s="82" t="s">
        <v>29</v>
      </c>
      <c r="I3" s="31" t="str">
        <f>H3</f>
        <v>7.10.15</v>
      </c>
      <c r="J3" s="74" t="s">
        <v>1</v>
      </c>
      <c r="K3" s="76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9"/>
      <c r="D4" s="82"/>
      <c r="E4" s="31" t="s">
        <v>4</v>
      </c>
      <c r="F4" s="82"/>
      <c r="G4" s="31" t="s">
        <v>4</v>
      </c>
      <c r="H4" s="83"/>
      <c r="I4" s="31" t="s">
        <v>4</v>
      </c>
      <c r="J4" s="75"/>
      <c r="K4" s="7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69">
        <v>1910</v>
      </c>
      <c r="B5" s="18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2</v>
      </c>
      <c r="E5" s="39">
        <v>0</v>
      </c>
      <c r="F5" s="23">
        <v>2</v>
      </c>
      <c r="G5" s="39">
        <v>0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69">
        <v>1720</v>
      </c>
      <c r="B6" s="18" t="str">
        <f t="shared" si="0"/>
        <v/>
      </c>
      <c r="C6" s="40" t="str">
        <f t="shared" si="1"/>
        <v/>
      </c>
      <c r="D6" s="23">
        <v>2</v>
      </c>
      <c r="E6" s="39">
        <v>1</v>
      </c>
      <c r="F6" s="23">
        <v>2</v>
      </c>
      <c r="G6" s="39">
        <v>2</v>
      </c>
      <c r="H6" s="23">
        <v>2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3</v>
      </c>
      <c r="N6" s="37">
        <f t="shared" ref="M6:N10" si="6">E6+G6+I6</f>
        <v>3</v>
      </c>
      <c r="O6" s="38">
        <f t="shared" ref="O6:O10" si="7">M6/(D6+F6+H6)</f>
        <v>0.5</v>
      </c>
      <c r="P6" s="38">
        <f t="shared" ref="P6:P10" si="8">N6/(D6+F6+H6)</f>
        <v>0.5</v>
      </c>
    </row>
    <row r="7" spans="1:16">
      <c r="A7" s="69">
        <v>1759</v>
      </c>
      <c r="B7" s="18" t="str">
        <f t="shared" si="0"/>
        <v/>
      </c>
      <c r="C7" s="40" t="str">
        <f t="shared" si="1"/>
        <v/>
      </c>
      <c r="D7" s="23">
        <v>2</v>
      </c>
      <c r="E7" s="39">
        <v>0</v>
      </c>
      <c r="F7" s="23">
        <v>2</v>
      </c>
      <c r="G7" s="39">
        <v>0</v>
      </c>
      <c r="H7" s="23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6</v>
      </c>
      <c r="N7" s="37">
        <f t="shared" si="6"/>
        <v>0</v>
      </c>
      <c r="O7" s="38">
        <f t="shared" si="7"/>
        <v>1</v>
      </c>
      <c r="P7" s="38">
        <f t="shared" si="8"/>
        <v>0</v>
      </c>
    </row>
    <row r="8" spans="1:16" ht="15" hidden="1" customHeight="1">
      <c r="A8" s="12"/>
      <c r="B8" s="4" t="str">
        <f t="shared" si="0"/>
        <v/>
      </c>
      <c r="C8" s="40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t="15" hidden="1" customHeight="1">
      <c r="A9" s="10"/>
      <c r="B9" s="4" t="str">
        <f t="shared" si="0"/>
        <v/>
      </c>
      <c r="C9" s="40" t="str">
        <f t="shared" si="1"/>
        <v/>
      </c>
      <c r="D9" s="23"/>
      <c r="E9" s="39"/>
      <c r="F9" s="23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t="15" hidden="1" customHeight="1">
      <c r="A10" s="10"/>
      <c r="B10" s="4" t="str">
        <f t="shared" si="0"/>
        <v/>
      </c>
      <c r="C10" s="40" t="str">
        <f t="shared" si="1"/>
        <v/>
      </c>
      <c r="D10" s="23"/>
      <c r="E10" s="39"/>
      <c r="F10" s="23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41"/>
      <c r="D11" s="25">
        <f>SUM(D5:D10)</f>
        <v>6</v>
      </c>
      <c r="E11" s="68">
        <f t="shared" ref="E11:F11" si="9">SUM(E5:E10)</f>
        <v>1</v>
      </c>
      <c r="F11" s="25">
        <f t="shared" si="9"/>
        <v>6</v>
      </c>
      <c r="G11" s="68">
        <f t="shared" ref="G11:I11" si="10">SUM(G5:G10)</f>
        <v>2</v>
      </c>
      <c r="H11" s="25">
        <f t="shared" si="10"/>
        <v>6</v>
      </c>
      <c r="I11" s="68">
        <f t="shared" si="10"/>
        <v>0</v>
      </c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9" t="s">
        <v>0</v>
      </c>
      <c r="D12" s="78" t="str">
        <f>D3</f>
        <v>7.6.15</v>
      </c>
      <c r="E12" s="32" t="str">
        <f>$E$3</f>
        <v>7.6.15</v>
      </c>
      <c r="F12" s="78" t="s">
        <v>28</v>
      </c>
      <c r="G12" s="32" t="str">
        <f>$G$3</f>
        <v>7.8.15</v>
      </c>
      <c r="H12" s="78" t="str">
        <f t="shared" ref="H12" si="11">H3</f>
        <v>7.10.15</v>
      </c>
      <c r="I12" s="32" t="str">
        <f>$I$3</f>
        <v>7.10.15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9"/>
      <c r="D13" s="80"/>
      <c r="E13" s="32" t="str">
        <f>$E$4</f>
        <v>Waste</v>
      </c>
      <c r="F13" s="78"/>
      <c r="G13" s="32" t="str">
        <f>$G$4</f>
        <v>Waste</v>
      </c>
      <c r="H13" s="7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2">
        <v>1806</v>
      </c>
      <c r="B14" s="16" t="str">
        <f t="shared" ref="B14:B20" si="12">IFERROR(VLOOKUP(A14,sku,2,FALSE),"")</f>
        <v/>
      </c>
      <c r="C14" s="17" t="str">
        <f t="shared" ref="C14:C20" si="13">IFERROR(VLOOKUP(A14,sku,3,FALSE),"")</f>
        <v/>
      </c>
      <c r="D14" s="23">
        <v>2</v>
      </c>
      <c r="E14" s="39">
        <v>1</v>
      </c>
      <c r="F14" s="23">
        <v>2</v>
      </c>
      <c r="G14" s="39">
        <v>1</v>
      </c>
      <c r="H14" s="23">
        <v>2</v>
      </c>
      <c r="I14" s="39">
        <v>2</v>
      </c>
      <c r="J14" s="4">
        <f t="shared" ref="J14:J20" si="14">IFERROR(VLOOKUP(A14,sku,4,FALSE),0)</f>
        <v>0</v>
      </c>
      <c r="K14" s="5">
        <f t="shared" ref="K14:K20" si="15">(D14+F14+H14)*J14</f>
        <v>0</v>
      </c>
      <c r="L14" s="36" t="str">
        <f>B14</f>
        <v/>
      </c>
      <c r="M14" s="37">
        <f>D14-E14+F14-G14+H14-I14</f>
        <v>2</v>
      </c>
      <c r="N14" s="37">
        <f>E14+G14+I14</f>
        <v>4</v>
      </c>
      <c r="O14" s="38">
        <f>M14/(D14+F14+H14)</f>
        <v>0.33333333333333331</v>
      </c>
      <c r="P14" s="38">
        <f>N14/(D14+F14+H14)</f>
        <v>0.66666666666666663</v>
      </c>
    </row>
    <row r="15" spans="1:16">
      <c r="A15" s="12">
        <v>1808</v>
      </c>
      <c r="B15" s="18" t="str">
        <f t="shared" si="12"/>
        <v/>
      </c>
      <c r="C15" s="19" t="str">
        <f t="shared" si="13"/>
        <v/>
      </c>
      <c r="D15" s="23">
        <v>2</v>
      </c>
      <c r="E15" s="39">
        <v>0</v>
      </c>
      <c r="F15" s="23">
        <v>2</v>
      </c>
      <c r="G15" s="39">
        <v>0</v>
      </c>
      <c r="H15" s="23">
        <v>2</v>
      </c>
      <c r="I15" s="39">
        <v>2</v>
      </c>
      <c r="J15" s="4">
        <f t="shared" si="14"/>
        <v>0</v>
      </c>
      <c r="K15" s="5">
        <f t="shared" si="15"/>
        <v>0</v>
      </c>
      <c r="L15" s="36" t="str">
        <f t="shared" ref="L15:L20" si="16">B15</f>
        <v/>
      </c>
      <c r="M15" s="37">
        <f t="shared" ref="M15:M18" si="17">D15-E15+F15-G15+H15-I15</f>
        <v>4</v>
      </c>
      <c r="N15" s="37">
        <f t="shared" ref="M15:N20" si="18">E15+G15+I15</f>
        <v>2</v>
      </c>
      <c r="O15" s="38">
        <f t="shared" ref="O15:O20" si="19">M15/(D15+F15+H15)</f>
        <v>0.66666666666666663</v>
      </c>
      <c r="P15" s="38">
        <f t="shared" ref="P15:P20" si="20">N15/(D15+F15+H15)</f>
        <v>0.33333333333333331</v>
      </c>
    </row>
    <row r="16" spans="1:16">
      <c r="A16" s="12">
        <v>1820</v>
      </c>
      <c r="B16" s="16" t="str">
        <f t="shared" si="12"/>
        <v/>
      </c>
      <c r="C16" s="17" t="str">
        <f t="shared" si="13"/>
        <v/>
      </c>
      <c r="D16" s="23">
        <v>2</v>
      </c>
      <c r="E16" s="39">
        <v>1</v>
      </c>
      <c r="F16" s="23">
        <v>2</v>
      </c>
      <c r="G16" s="39">
        <v>2</v>
      </c>
      <c r="H16" s="23">
        <v>2</v>
      </c>
      <c r="I16" s="39">
        <v>1</v>
      </c>
      <c r="J16" s="4">
        <f t="shared" si="14"/>
        <v>0</v>
      </c>
      <c r="K16" s="5">
        <f t="shared" si="15"/>
        <v>0</v>
      </c>
      <c r="L16" s="36" t="str">
        <f t="shared" si="16"/>
        <v/>
      </c>
      <c r="M16" s="37">
        <f t="shared" si="17"/>
        <v>2</v>
      </c>
      <c r="N16" s="37">
        <f t="shared" si="18"/>
        <v>4</v>
      </c>
      <c r="O16" s="38">
        <f t="shared" si="19"/>
        <v>0.33333333333333331</v>
      </c>
      <c r="P16" s="38">
        <f t="shared" si="20"/>
        <v>0.66666666666666663</v>
      </c>
    </row>
    <row r="17" spans="1:16">
      <c r="A17" s="12">
        <v>1821</v>
      </c>
      <c r="B17" s="16" t="str">
        <f t="shared" si="12"/>
        <v/>
      </c>
      <c r="C17" s="17" t="str">
        <f t="shared" si="13"/>
        <v/>
      </c>
      <c r="D17" s="23">
        <v>2</v>
      </c>
      <c r="E17" s="39">
        <v>1</v>
      </c>
      <c r="F17" s="23">
        <v>2</v>
      </c>
      <c r="G17" s="39">
        <v>0</v>
      </c>
      <c r="H17" s="23">
        <v>2</v>
      </c>
      <c r="I17" s="39">
        <v>2</v>
      </c>
      <c r="J17" s="4">
        <f t="shared" si="14"/>
        <v>0</v>
      </c>
      <c r="K17" s="5">
        <f t="shared" si="15"/>
        <v>0</v>
      </c>
      <c r="L17" s="36" t="str">
        <f t="shared" si="16"/>
        <v/>
      </c>
      <c r="M17" s="37">
        <f t="shared" si="17"/>
        <v>3</v>
      </c>
      <c r="N17" s="37">
        <f t="shared" si="18"/>
        <v>3</v>
      </c>
      <c r="O17" s="38">
        <f t="shared" si="19"/>
        <v>0.5</v>
      </c>
      <c r="P17" s="38">
        <f t="shared" si="20"/>
        <v>0.5</v>
      </c>
    </row>
    <row r="18" spans="1:16">
      <c r="A18" s="12">
        <v>1795</v>
      </c>
      <c r="B18" s="18" t="str">
        <f t="shared" si="12"/>
        <v/>
      </c>
      <c r="C18" s="17" t="str">
        <f t="shared" si="13"/>
        <v/>
      </c>
      <c r="D18" s="23">
        <v>2</v>
      </c>
      <c r="E18" s="39">
        <v>1</v>
      </c>
      <c r="F18" s="23">
        <v>2</v>
      </c>
      <c r="G18" s="39">
        <v>2</v>
      </c>
      <c r="H18" s="23">
        <v>2</v>
      </c>
      <c r="I18" s="39">
        <v>0</v>
      </c>
      <c r="J18" s="4">
        <f t="shared" si="14"/>
        <v>0</v>
      </c>
      <c r="K18" s="5">
        <f t="shared" si="15"/>
        <v>0</v>
      </c>
      <c r="L18" s="36" t="str">
        <f t="shared" si="16"/>
        <v/>
      </c>
      <c r="M18" s="37">
        <f t="shared" si="17"/>
        <v>3</v>
      </c>
      <c r="N18" s="37">
        <f t="shared" si="18"/>
        <v>3</v>
      </c>
      <c r="O18" s="38">
        <f t="shared" si="19"/>
        <v>0.5</v>
      </c>
      <c r="P18" s="38">
        <f t="shared" si="20"/>
        <v>0.5</v>
      </c>
    </row>
    <row r="19" spans="1:16">
      <c r="A19" s="12">
        <v>1702</v>
      </c>
      <c r="B19" s="18" t="str">
        <f t="shared" si="12"/>
        <v/>
      </c>
      <c r="C19" s="19" t="str">
        <f t="shared" si="13"/>
        <v/>
      </c>
      <c r="D19" s="23">
        <v>2</v>
      </c>
      <c r="E19" s="39">
        <v>1</v>
      </c>
      <c r="F19" s="23">
        <v>2</v>
      </c>
      <c r="G19" s="39">
        <v>1</v>
      </c>
      <c r="H19" s="23">
        <v>2</v>
      </c>
      <c r="I19" s="39">
        <v>1</v>
      </c>
      <c r="J19" s="4">
        <f t="shared" si="14"/>
        <v>0</v>
      </c>
      <c r="K19" s="5">
        <f t="shared" si="15"/>
        <v>0</v>
      </c>
      <c r="L19" s="36" t="str">
        <f t="shared" si="16"/>
        <v/>
      </c>
      <c r="M19" s="37">
        <f t="shared" si="18"/>
        <v>6</v>
      </c>
      <c r="N19" s="37">
        <f t="shared" si="18"/>
        <v>3</v>
      </c>
      <c r="O19" s="38">
        <f t="shared" si="19"/>
        <v>1</v>
      </c>
      <c r="P19" s="38">
        <f t="shared" si="20"/>
        <v>0.5</v>
      </c>
    </row>
    <row r="20" spans="1:16" hidden="1">
      <c r="A20" s="12"/>
      <c r="B20" s="18" t="str">
        <f t="shared" si="12"/>
        <v/>
      </c>
      <c r="C20" s="19" t="str">
        <f t="shared" si="13"/>
        <v/>
      </c>
      <c r="D20" s="23"/>
      <c r="E20" s="39"/>
      <c r="F20" s="23"/>
      <c r="G20" s="39"/>
      <c r="H20" s="24"/>
      <c r="I20" s="39"/>
      <c r="J20" s="4">
        <f t="shared" si="14"/>
        <v>0</v>
      </c>
      <c r="K20" s="5">
        <f t="shared" si="15"/>
        <v>0</v>
      </c>
      <c r="L20" s="36" t="str">
        <f t="shared" si="16"/>
        <v/>
      </c>
      <c r="M20" s="37">
        <f t="shared" si="18"/>
        <v>0</v>
      </c>
      <c r="N20" s="37">
        <f t="shared" si="18"/>
        <v>0</v>
      </c>
      <c r="O20" s="38" t="e">
        <f t="shared" si="19"/>
        <v>#DIV/0!</v>
      </c>
      <c r="P20" s="38" t="e">
        <f t="shared" si="20"/>
        <v>#DIV/0!</v>
      </c>
    </row>
    <row r="21" spans="1:16" ht="18">
      <c r="A21" s="40"/>
      <c r="B21" s="6" t="s">
        <v>8</v>
      </c>
      <c r="C21" s="41"/>
      <c r="D21" s="25">
        <f>SUM(D14:D20)</f>
        <v>12</v>
      </c>
      <c r="E21" s="68">
        <f t="shared" ref="E21:F21" si="21">SUM(E14:E20)</f>
        <v>5</v>
      </c>
      <c r="F21" s="25">
        <f t="shared" si="21"/>
        <v>12</v>
      </c>
      <c r="G21" s="68">
        <f t="shared" ref="G21:I21" si="22">SUM(G14:G20)</f>
        <v>6</v>
      </c>
      <c r="H21" s="25">
        <f t="shared" si="22"/>
        <v>12</v>
      </c>
      <c r="I21" s="68">
        <f t="shared" si="22"/>
        <v>8</v>
      </c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42"/>
      <c r="B22" s="15" t="s">
        <v>9</v>
      </c>
      <c r="C22" s="79" t="s">
        <v>0</v>
      </c>
      <c r="D22" s="78" t="str">
        <f>D3</f>
        <v>7.6.15</v>
      </c>
      <c r="E22" s="32" t="str">
        <f>$E$3</f>
        <v>7.6.15</v>
      </c>
      <c r="F22" s="78" t="s">
        <v>28</v>
      </c>
      <c r="G22" s="32" t="str">
        <f>$G$3</f>
        <v>7.8.15</v>
      </c>
      <c r="H22" s="78" t="str">
        <f t="shared" ref="H22" si="23">H3</f>
        <v>7.10.15</v>
      </c>
      <c r="I22" s="32" t="str">
        <f>$I$3</f>
        <v>7.10.15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42"/>
      <c r="B23" s="7" t="s">
        <v>5</v>
      </c>
      <c r="C23" s="79"/>
      <c r="D23" s="78"/>
      <c r="E23" s="32" t="str">
        <f>$E$4</f>
        <v>Waste</v>
      </c>
      <c r="F23" s="78"/>
      <c r="G23" s="32" t="str">
        <f>$G$4</f>
        <v>Waste</v>
      </c>
      <c r="H23" s="7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2">
        <v>1842</v>
      </c>
      <c r="B24" s="16" t="str">
        <f t="shared" ref="B24:B30" si="24">IFERROR(VLOOKUP(A24,sku,2,FALSE),"")</f>
        <v/>
      </c>
      <c r="C24" s="17" t="str">
        <f t="shared" ref="C24:C30" si="25">IFERROR(VLOOKUP(A24,sku,3,FALSE),"")</f>
        <v/>
      </c>
      <c r="D24" s="23">
        <v>1</v>
      </c>
      <c r="E24" s="39">
        <v>0</v>
      </c>
      <c r="F24" s="23">
        <v>1</v>
      </c>
      <c r="G24" s="39">
        <v>0</v>
      </c>
      <c r="H24" s="23">
        <v>1</v>
      </c>
      <c r="I24" s="39">
        <v>0</v>
      </c>
      <c r="J24" s="4">
        <f t="shared" ref="J24:J30" si="26">IFERROR(VLOOKUP(A24,sku,4,FALSE),0)</f>
        <v>0</v>
      </c>
      <c r="K24" s="5">
        <f t="shared" ref="K24:K30" si="27">(D24+F24+H24)*J24</f>
        <v>0</v>
      </c>
      <c r="L24" s="36" t="str">
        <f>B24</f>
        <v/>
      </c>
      <c r="M24" s="37">
        <f>D24-E24+F24-G24+H24-I24</f>
        <v>3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2">
        <v>1860</v>
      </c>
      <c r="B25" s="18" t="str">
        <f t="shared" si="24"/>
        <v/>
      </c>
      <c r="C25" s="19" t="str">
        <f t="shared" si="25"/>
        <v/>
      </c>
      <c r="D25" s="23">
        <v>1</v>
      </c>
      <c r="E25" s="39">
        <v>0</v>
      </c>
      <c r="F25" s="23">
        <v>1</v>
      </c>
      <c r="G25" s="39">
        <v>0</v>
      </c>
      <c r="H25" s="23">
        <v>1</v>
      </c>
      <c r="I25" s="39">
        <v>0</v>
      </c>
      <c r="J25" s="4">
        <f t="shared" si="26"/>
        <v>0</v>
      </c>
      <c r="K25" s="5">
        <f t="shared" si="27"/>
        <v>0</v>
      </c>
      <c r="L25" s="36" t="str">
        <f t="shared" ref="L25:L30" si="28">B25</f>
        <v/>
      </c>
      <c r="M25" s="37">
        <f t="shared" ref="M25:M30" si="29">D25-E25+F25-G25+H25-I25</f>
        <v>3</v>
      </c>
      <c r="N25" s="37">
        <f t="shared" ref="N25:N30" si="30">E25+G25+I25</f>
        <v>0</v>
      </c>
      <c r="O25" s="38">
        <f t="shared" ref="O25:O30" si="31">M25/(D25+F25+H25)</f>
        <v>1</v>
      </c>
      <c r="P25" s="38">
        <f t="shared" ref="P25:P30" si="32">N25/(D25+F25+H25)</f>
        <v>0</v>
      </c>
    </row>
    <row r="26" spans="1:16">
      <c r="A26" s="12">
        <v>1866</v>
      </c>
      <c r="B26" s="16" t="str">
        <f t="shared" si="24"/>
        <v/>
      </c>
      <c r="C26" s="17" t="str">
        <f t="shared" si="25"/>
        <v/>
      </c>
      <c r="D26" s="23">
        <v>1</v>
      </c>
      <c r="E26" s="39">
        <v>0</v>
      </c>
      <c r="F26" s="23">
        <v>1</v>
      </c>
      <c r="G26" s="39">
        <v>1</v>
      </c>
      <c r="H26" s="23">
        <v>1</v>
      </c>
      <c r="I26" s="39">
        <v>0</v>
      </c>
      <c r="J26" s="4">
        <f t="shared" si="26"/>
        <v>0</v>
      </c>
      <c r="K26" s="5">
        <f t="shared" si="27"/>
        <v>0</v>
      </c>
      <c r="L26" s="36" t="str">
        <f t="shared" si="28"/>
        <v/>
      </c>
      <c r="M26" s="37">
        <f t="shared" si="29"/>
        <v>2</v>
      </c>
      <c r="N26" s="37">
        <f t="shared" si="30"/>
        <v>1</v>
      </c>
      <c r="O26" s="38">
        <f t="shared" si="31"/>
        <v>0.66666666666666663</v>
      </c>
      <c r="P26" s="38">
        <f t="shared" si="32"/>
        <v>0.33333333333333331</v>
      </c>
    </row>
    <row r="27" spans="1:16">
      <c r="A27" s="12">
        <v>1772</v>
      </c>
      <c r="B27" s="16" t="str">
        <f t="shared" si="24"/>
        <v/>
      </c>
      <c r="C27" s="17" t="str">
        <f t="shared" si="25"/>
        <v/>
      </c>
      <c r="D27" s="23">
        <v>1</v>
      </c>
      <c r="E27" s="39">
        <v>1</v>
      </c>
      <c r="F27" s="23">
        <v>1</v>
      </c>
      <c r="G27" s="39">
        <v>1</v>
      </c>
      <c r="H27" s="23">
        <v>1</v>
      </c>
      <c r="I27" s="39">
        <v>1</v>
      </c>
      <c r="J27" s="4">
        <f t="shared" si="26"/>
        <v>0</v>
      </c>
      <c r="K27" s="5">
        <f t="shared" si="27"/>
        <v>0</v>
      </c>
      <c r="L27" s="36" t="str">
        <f t="shared" si="28"/>
        <v/>
      </c>
      <c r="M27" s="37">
        <f t="shared" si="29"/>
        <v>0</v>
      </c>
      <c r="N27" s="37">
        <f t="shared" si="30"/>
        <v>3</v>
      </c>
      <c r="O27" s="38">
        <f t="shared" si="31"/>
        <v>0</v>
      </c>
      <c r="P27" s="38">
        <f t="shared" si="32"/>
        <v>1</v>
      </c>
    </row>
    <row r="28" spans="1:16">
      <c r="A28" s="12">
        <v>1834</v>
      </c>
      <c r="B28" s="18" t="str">
        <f t="shared" si="24"/>
        <v/>
      </c>
      <c r="C28" s="19" t="str">
        <f t="shared" si="25"/>
        <v/>
      </c>
      <c r="D28" s="23">
        <v>1</v>
      </c>
      <c r="E28" s="39">
        <v>0</v>
      </c>
      <c r="F28" s="23">
        <v>1</v>
      </c>
      <c r="G28" s="39">
        <v>1</v>
      </c>
      <c r="H28" s="23">
        <v>1</v>
      </c>
      <c r="I28" s="39">
        <v>0</v>
      </c>
      <c r="J28" s="4">
        <f t="shared" si="26"/>
        <v>0</v>
      </c>
      <c r="K28" s="5">
        <f t="shared" si="27"/>
        <v>0</v>
      </c>
      <c r="L28" s="36" t="str">
        <f t="shared" si="28"/>
        <v/>
      </c>
      <c r="M28" s="37">
        <f t="shared" si="29"/>
        <v>2</v>
      </c>
      <c r="N28" s="37">
        <f t="shared" si="30"/>
        <v>1</v>
      </c>
      <c r="O28" s="38">
        <f t="shared" si="31"/>
        <v>0.66666666666666663</v>
      </c>
      <c r="P28" s="38">
        <f t="shared" si="32"/>
        <v>0.33333333333333331</v>
      </c>
    </row>
    <row r="29" spans="1:16" hidden="1">
      <c r="A29" s="12"/>
      <c r="B29" s="18" t="str">
        <f t="shared" si="24"/>
        <v/>
      </c>
      <c r="C29" s="19" t="str">
        <f t="shared" si="25"/>
        <v/>
      </c>
      <c r="D29" s="23"/>
      <c r="E29" s="39"/>
      <c r="F29" s="23"/>
      <c r="G29" s="39"/>
      <c r="H29" s="23"/>
      <c r="I29" s="39"/>
      <c r="J29" s="4">
        <f t="shared" si="26"/>
        <v>0</v>
      </c>
      <c r="K29" s="5">
        <f t="shared" si="27"/>
        <v>0</v>
      </c>
      <c r="L29" s="36" t="str">
        <f t="shared" si="28"/>
        <v/>
      </c>
      <c r="M29" s="37">
        <f t="shared" si="29"/>
        <v>0</v>
      </c>
      <c r="N29" s="37">
        <f t="shared" si="30"/>
        <v>0</v>
      </c>
      <c r="O29" s="38" t="e">
        <f t="shared" si="31"/>
        <v>#DIV/0!</v>
      </c>
      <c r="P29" s="38" t="e">
        <f t="shared" si="32"/>
        <v>#DIV/0!</v>
      </c>
    </row>
    <row r="30" spans="1:16" hidden="1">
      <c r="A30" s="12"/>
      <c r="B30" s="18" t="str">
        <f t="shared" si="24"/>
        <v/>
      </c>
      <c r="C30" s="19" t="str">
        <f t="shared" si="25"/>
        <v/>
      </c>
      <c r="D30" s="23"/>
      <c r="E30" s="39"/>
      <c r="F30" s="23"/>
      <c r="G30" s="39"/>
      <c r="H30" s="23"/>
      <c r="I30" s="39"/>
      <c r="J30" s="4">
        <f t="shared" si="26"/>
        <v>0</v>
      </c>
      <c r="K30" s="5">
        <f t="shared" si="27"/>
        <v>0</v>
      </c>
      <c r="L30" s="36" t="str">
        <f t="shared" si="28"/>
        <v/>
      </c>
      <c r="M30" s="37">
        <f t="shared" si="29"/>
        <v>0</v>
      </c>
      <c r="N30" s="37">
        <f t="shared" si="30"/>
        <v>0</v>
      </c>
      <c r="O30" s="38" t="e">
        <f t="shared" si="31"/>
        <v>#DIV/0!</v>
      </c>
      <c r="P30" s="38" t="e">
        <f t="shared" si="32"/>
        <v>#DIV/0!</v>
      </c>
    </row>
    <row r="31" spans="1:16" ht="18">
      <c r="A31" s="40"/>
      <c r="B31" s="6" t="s">
        <v>10</v>
      </c>
      <c r="C31" s="41"/>
      <c r="D31" s="25">
        <f>SUM(D24:D30)</f>
        <v>5</v>
      </c>
      <c r="E31" s="68">
        <f t="shared" ref="E31:I31" si="33">SUM(E24:E30)</f>
        <v>1</v>
      </c>
      <c r="F31" s="25">
        <f t="shared" si="33"/>
        <v>5</v>
      </c>
      <c r="G31" s="68">
        <f t="shared" si="33"/>
        <v>3</v>
      </c>
      <c r="H31" s="25">
        <f t="shared" si="33"/>
        <v>5</v>
      </c>
      <c r="I31" s="68">
        <f t="shared" si="33"/>
        <v>1</v>
      </c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42"/>
      <c r="B32" s="15" t="s">
        <v>11</v>
      </c>
      <c r="C32" s="79" t="s">
        <v>0</v>
      </c>
      <c r="D32" s="78" t="str">
        <f>D3</f>
        <v>7.6.15</v>
      </c>
      <c r="E32" s="32" t="str">
        <f>$E$3</f>
        <v>7.6.15</v>
      </c>
      <c r="F32" s="78" t="str">
        <f t="shared" ref="F32:H32" si="34">F3</f>
        <v>7.8.15</v>
      </c>
      <c r="G32" s="32" t="str">
        <f>$G$3</f>
        <v>7.8.15</v>
      </c>
      <c r="H32" s="78" t="str">
        <f t="shared" si="34"/>
        <v>7.10.15</v>
      </c>
      <c r="I32" s="32" t="str">
        <f>$I$3</f>
        <v>7.10.15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42"/>
      <c r="B33" s="7" t="s">
        <v>5</v>
      </c>
      <c r="C33" s="79"/>
      <c r="D33" s="78"/>
      <c r="E33" s="32" t="str">
        <f>$E$4</f>
        <v>Waste</v>
      </c>
      <c r="F33" s="80"/>
      <c r="G33" s="32" t="str">
        <f>$G$4</f>
        <v>Waste</v>
      </c>
      <c r="H33" s="7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2">
        <v>1876</v>
      </c>
      <c r="B34" s="16" t="str">
        <f>IFERROR(VLOOKUP(A34,sku,2,FALSE),"")</f>
        <v/>
      </c>
      <c r="C34" s="17" t="str">
        <f t="shared" ref="C34:C38" si="35">IFERROR(VLOOKUP(A34,sku,3,FALSE),"")</f>
        <v/>
      </c>
      <c r="D34" s="23">
        <v>1</v>
      </c>
      <c r="E34" s="39">
        <v>0</v>
      </c>
      <c r="F34" s="23">
        <v>1</v>
      </c>
      <c r="G34" s="39">
        <v>1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6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1</v>
      </c>
      <c r="O34" s="38">
        <f>M34/(D34+F34+H34)</f>
        <v>0.66666666666666663</v>
      </c>
      <c r="P34" s="38">
        <f>N34/(D34+F34+H34)</f>
        <v>0.33333333333333331</v>
      </c>
    </row>
    <row r="35" spans="1:16">
      <c r="A35" s="12">
        <v>1878</v>
      </c>
      <c r="B35" s="16" t="str">
        <f>IFERROR(VLOOKUP(A35,sku,2,FALSE),"")</f>
        <v/>
      </c>
      <c r="C35" s="17" t="str">
        <f t="shared" si="35"/>
        <v/>
      </c>
      <c r="D35" s="23">
        <v>2</v>
      </c>
      <c r="E35" s="39">
        <v>0</v>
      </c>
      <c r="F35" s="23">
        <v>2</v>
      </c>
      <c r="G35" s="39">
        <v>1</v>
      </c>
      <c r="H35" s="23">
        <v>2</v>
      </c>
      <c r="I35" s="39">
        <v>2</v>
      </c>
      <c r="J35" s="4">
        <f>IFERROR(VLOOKUP(A35,sku,4,FALSE),0)</f>
        <v>0</v>
      </c>
      <c r="K35" s="5">
        <f t="shared" si="36"/>
        <v>0</v>
      </c>
      <c r="L35" s="36" t="str">
        <f t="shared" ref="L35:L38" si="37">B35</f>
        <v/>
      </c>
      <c r="M35" s="37">
        <f t="shared" ref="M35:M38" si="38">D35-E35+F35-G35+H35-I35</f>
        <v>3</v>
      </c>
      <c r="N35" s="37">
        <f t="shared" ref="N35:N38" si="39">E35+G35+I35</f>
        <v>3</v>
      </c>
      <c r="O35" s="38">
        <f t="shared" ref="O35:O38" si="40">M35/(D35+F35+H35)</f>
        <v>0.5</v>
      </c>
      <c r="P35" s="38">
        <f t="shared" ref="P35:P38" si="41">N35/(D35+F35+H35)</f>
        <v>0.5</v>
      </c>
    </row>
    <row r="36" spans="1:16">
      <c r="A36" s="12">
        <v>1886</v>
      </c>
      <c r="B36" s="16" t="str">
        <f>IFERROR(VLOOKUP(A36,sku,2,FALSE),"")</f>
        <v/>
      </c>
      <c r="C36" s="17" t="str">
        <f t="shared" si="35"/>
        <v/>
      </c>
      <c r="D36" s="23">
        <v>1</v>
      </c>
      <c r="E36" s="39">
        <v>0</v>
      </c>
      <c r="F36" s="23">
        <v>1</v>
      </c>
      <c r="G36" s="39">
        <v>1</v>
      </c>
      <c r="H36" s="23">
        <v>1</v>
      </c>
      <c r="I36" s="39">
        <v>1</v>
      </c>
      <c r="J36" s="4">
        <f>IFERROR(VLOOKUP(A36,sku,4,FALSE),0)</f>
        <v>0</v>
      </c>
      <c r="K36" s="5">
        <f t="shared" si="36"/>
        <v>0</v>
      </c>
      <c r="L36" s="36" t="str">
        <f t="shared" si="37"/>
        <v/>
      </c>
      <c r="M36" s="37">
        <f t="shared" si="38"/>
        <v>1</v>
      </c>
      <c r="N36" s="37">
        <f t="shared" si="39"/>
        <v>2</v>
      </c>
      <c r="O36" s="38">
        <f t="shared" si="40"/>
        <v>0.33333333333333331</v>
      </c>
      <c r="P36" s="38">
        <f t="shared" si="41"/>
        <v>0.66666666666666663</v>
      </c>
    </row>
    <row r="37" spans="1:16">
      <c r="A37" s="12">
        <v>1871</v>
      </c>
      <c r="B37" s="16" t="str">
        <f>IFERROR(VLOOKUP(A37,sku,2,FALSE),"")</f>
        <v/>
      </c>
      <c r="C37" s="17" t="str">
        <f t="shared" si="35"/>
        <v/>
      </c>
      <c r="D37" s="23">
        <v>1</v>
      </c>
      <c r="E37" s="39">
        <v>0</v>
      </c>
      <c r="F37" s="23">
        <v>1</v>
      </c>
      <c r="G37" s="39">
        <v>1</v>
      </c>
      <c r="H37" s="23">
        <v>1</v>
      </c>
      <c r="I37" s="39">
        <v>1</v>
      </c>
      <c r="J37" s="4">
        <f>IFERROR(VLOOKUP(A37,sku,4,FALSE),0)</f>
        <v>0</v>
      </c>
      <c r="K37" s="5">
        <f t="shared" si="36"/>
        <v>0</v>
      </c>
      <c r="L37" s="36" t="str">
        <f t="shared" si="37"/>
        <v/>
      </c>
      <c r="M37" s="37">
        <f t="shared" si="38"/>
        <v>1</v>
      </c>
      <c r="N37" s="37">
        <f t="shared" si="39"/>
        <v>2</v>
      </c>
      <c r="O37" s="38">
        <f t="shared" si="40"/>
        <v>0.33333333333333331</v>
      </c>
      <c r="P37" s="38">
        <f t="shared" si="41"/>
        <v>0.66666666666666663</v>
      </c>
    </row>
    <row r="38" spans="1:16" hidden="1">
      <c r="A38" s="12"/>
      <c r="B38" s="16" t="str">
        <f>IFERROR(VLOOKUP(A38,sku,2,FALSE),"")</f>
        <v/>
      </c>
      <c r="C38" s="17" t="str">
        <f t="shared" si="35"/>
        <v/>
      </c>
      <c r="D38" s="23"/>
      <c r="E38" s="39"/>
      <c r="F38" s="23"/>
      <c r="G38" s="39"/>
      <c r="H38" s="23"/>
      <c r="I38" s="39"/>
      <c r="J38" s="4">
        <f>IFERROR(VLOOKUP(A38,sku,4,FALSE),0)</f>
        <v>0</v>
      </c>
      <c r="K38" s="5">
        <f t="shared" si="36"/>
        <v>0</v>
      </c>
      <c r="L38" s="36" t="str">
        <f t="shared" si="37"/>
        <v/>
      </c>
      <c r="M38" s="37">
        <f t="shared" si="38"/>
        <v>0</v>
      </c>
      <c r="N38" s="37">
        <f t="shared" si="39"/>
        <v>0</v>
      </c>
      <c r="O38" s="38" t="e">
        <f t="shared" si="40"/>
        <v>#DIV/0!</v>
      </c>
      <c r="P38" s="38" t="e">
        <f t="shared" si="41"/>
        <v>#DIV/0!</v>
      </c>
    </row>
    <row r="39" spans="1:16" ht="18">
      <c r="A39" s="40"/>
      <c r="B39" s="8" t="s">
        <v>12</v>
      </c>
      <c r="C39" s="8"/>
      <c r="D39" s="25">
        <f>SUM(D34:D38)</f>
        <v>5</v>
      </c>
      <c r="E39" s="68">
        <f t="shared" ref="E39:I39" si="42">SUM(E34:E38)</f>
        <v>0</v>
      </c>
      <c r="F39" s="25">
        <f t="shared" si="42"/>
        <v>5</v>
      </c>
      <c r="G39" s="68">
        <f t="shared" si="42"/>
        <v>4</v>
      </c>
      <c r="H39" s="25">
        <f t="shared" si="42"/>
        <v>5</v>
      </c>
      <c r="I39" s="68">
        <f t="shared" si="42"/>
        <v>4</v>
      </c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42"/>
      <c r="B40" s="15" t="s">
        <v>13</v>
      </c>
      <c r="C40" s="79" t="s">
        <v>0</v>
      </c>
      <c r="D40" s="78" t="str">
        <f>D3</f>
        <v>7.6.15</v>
      </c>
      <c r="E40" s="32" t="str">
        <f>$E$3</f>
        <v>7.6.15</v>
      </c>
      <c r="F40" s="78" t="str">
        <f t="shared" ref="F40:H40" si="43">F3</f>
        <v>7.8.15</v>
      </c>
      <c r="G40" s="32" t="str">
        <f>$G$3</f>
        <v>7.8.15</v>
      </c>
      <c r="H40" s="78" t="str">
        <f t="shared" si="43"/>
        <v>7.10.15</v>
      </c>
      <c r="I40" s="32" t="str">
        <f>$I$3</f>
        <v>7.10.15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42"/>
      <c r="B41" s="7" t="s">
        <v>5</v>
      </c>
      <c r="C41" s="79"/>
      <c r="D41" s="78"/>
      <c r="E41" s="32" t="str">
        <f>$E$4</f>
        <v>Waste</v>
      </c>
      <c r="F41" s="78"/>
      <c r="G41" s="32" t="str">
        <f>$G$4</f>
        <v>Waste</v>
      </c>
      <c r="H41" s="7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2">
        <v>1944</v>
      </c>
      <c r="B42" s="51" t="str">
        <f>IFERROR(VLOOKUP(A42,sku,2,FALSE),"")</f>
        <v/>
      </c>
      <c r="C42" s="17" t="str">
        <f t="shared" ref="C42:C45" si="44">IFERROR(VLOOKUP(A42,sku,3,FALSE),"")</f>
        <v/>
      </c>
      <c r="D42" s="24">
        <v>1</v>
      </c>
      <c r="E42" s="39">
        <v>1</v>
      </c>
      <c r="F42" s="24">
        <v>1</v>
      </c>
      <c r="G42" s="39">
        <v>0</v>
      </c>
      <c r="H42" s="24">
        <v>1</v>
      </c>
      <c r="I42" s="39">
        <v>1</v>
      </c>
      <c r="J42" s="4">
        <f>IFERROR(VLOOKUP(A42,sku,4,FALSE),0)</f>
        <v>0</v>
      </c>
      <c r="K42" s="5">
        <f t="shared" ref="K42:K45" si="45">(D42+F42+H42)*J42</f>
        <v>0</v>
      </c>
      <c r="L42" s="36" t="str">
        <f>B42</f>
        <v/>
      </c>
      <c r="M42" s="37">
        <f>D42-E42+F42-G42+H42-I42</f>
        <v>1</v>
      </c>
      <c r="N42" s="37">
        <f>E42+G42+I42</f>
        <v>2</v>
      </c>
      <c r="O42" s="38">
        <f>M42/(D42+F42+H42)</f>
        <v>0.33333333333333331</v>
      </c>
      <c r="P42" s="38">
        <f>N42/(D42+F42+H42)</f>
        <v>0.66666666666666663</v>
      </c>
    </row>
    <row r="43" spans="1:16">
      <c r="A43" s="12">
        <v>1945</v>
      </c>
      <c r="B43" s="50" t="str">
        <f>IFERROR(VLOOKUP(A43,sku,2,FALSE),"")</f>
        <v/>
      </c>
      <c r="C43" s="17" t="str">
        <f t="shared" si="44"/>
        <v/>
      </c>
      <c r="D43" s="24">
        <v>1</v>
      </c>
      <c r="E43" s="39">
        <v>0</v>
      </c>
      <c r="F43" s="24">
        <v>1</v>
      </c>
      <c r="G43" s="39">
        <v>0</v>
      </c>
      <c r="H43" s="24">
        <v>1</v>
      </c>
      <c r="I43" s="39">
        <v>0</v>
      </c>
      <c r="J43" s="4">
        <f>IFERROR(VLOOKUP(A43,sku,4,FALSE),0)</f>
        <v>0</v>
      </c>
      <c r="K43" s="5">
        <f t="shared" si="45"/>
        <v>0</v>
      </c>
      <c r="L43" s="36" t="str">
        <f t="shared" ref="L43:L45" si="46">B43</f>
        <v/>
      </c>
      <c r="M43" s="37">
        <f t="shared" ref="M43:N45" si="47">D43+F43+H43</f>
        <v>3</v>
      </c>
      <c r="N43" s="37">
        <f t="shared" si="47"/>
        <v>0</v>
      </c>
      <c r="O43" s="38">
        <f t="shared" ref="O43:O45" si="48">M43/(D43+F43+H43)</f>
        <v>1</v>
      </c>
      <c r="P43" s="38">
        <f t="shared" ref="P43:P45" si="49">N43/(D43+F43+H43)</f>
        <v>0</v>
      </c>
    </row>
    <row r="44" spans="1:16" hidden="1">
      <c r="A44" s="10"/>
      <c r="B44" s="16" t="str">
        <f>IFERROR(VLOOKUP(A44,sku,2,FALSE),"")</f>
        <v/>
      </c>
      <c r="C44" s="17" t="str">
        <f t="shared" si="44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5"/>
        <v>0</v>
      </c>
      <c r="L44" s="36" t="str">
        <f t="shared" si="46"/>
        <v/>
      </c>
      <c r="M44" s="37">
        <f t="shared" si="47"/>
        <v>0</v>
      </c>
      <c r="N44" s="37">
        <f t="shared" si="47"/>
        <v>0</v>
      </c>
      <c r="O44" s="38" t="e">
        <f t="shared" si="48"/>
        <v>#DIV/0!</v>
      </c>
      <c r="P44" s="38" t="e">
        <f t="shared" si="49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44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5"/>
        <v>0</v>
      </c>
      <c r="L45" s="36" t="str">
        <f t="shared" si="46"/>
        <v/>
      </c>
      <c r="M45" s="37">
        <f t="shared" si="47"/>
        <v>0</v>
      </c>
      <c r="N45" s="37">
        <f t="shared" si="47"/>
        <v>0</v>
      </c>
      <c r="O45" s="38" t="e">
        <f t="shared" si="48"/>
        <v>#DIV/0!</v>
      </c>
      <c r="P45" s="38" t="e">
        <f t="shared" si="49"/>
        <v>#DIV/0!</v>
      </c>
    </row>
    <row r="46" spans="1:16">
      <c r="A46" s="43"/>
      <c r="B46" s="52" t="s">
        <v>42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41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2</v>
      </c>
      <c r="E48" s="68">
        <f t="shared" ref="E48:I48" si="50">SUM(E42:E45)</f>
        <v>1</v>
      </c>
      <c r="F48" s="25">
        <f t="shared" si="50"/>
        <v>2</v>
      </c>
      <c r="G48" s="68">
        <f t="shared" si="50"/>
        <v>0</v>
      </c>
      <c r="H48" s="25">
        <f t="shared" si="50"/>
        <v>2</v>
      </c>
      <c r="I48" s="68">
        <f t="shared" si="50"/>
        <v>1</v>
      </c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67">
        <f>E11+E21+E31+E39+E48</f>
        <v>8</v>
      </c>
      <c r="F49" s="29"/>
      <c r="G49" s="67">
        <f>G11+G21+G31+G39+G48</f>
        <v>15</v>
      </c>
      <c r="H49" s="29"/>
      <c r="I49" s="67">
        <f>I11+I21+I31+I39+I48</f>
        <v>14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30</v>
      </c>
      <c r="E50" s="30"/>
      <c r="F50" s="26">
        <f>F48+F39+F31+F21+F11</f>
        <v>30</v>
      </c>
      <c r="G50" s="30"/>
      <c r="H50" s="26">
        <f>H48+H39+H31+H21+H11</f>
        <v>30</v>
      </c>
      <c r="I50" s="30"/>
    </row>
  </sheetData>
  <sheetProtection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showGridLines="0" workbookViewId="0">
      <selection activeCell="I47" sqref="I47"/>
    </sheetView>
  </sheetViews>
  <sheetFormatPr baseColWidth="10" defaultColWidth="9.1640625" defaultRowHeight="14" x14ac:dyDescent="0"/>
  <cols>
    <col min="1" max="1" width="9.1640625" style="1"/>
    <col min="2" max="2" width="45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54.164062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K11+K21+K31+K39+K49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81" t="s">
        <v>17</v>
      </c>
      <c r="D3" s="82" t="s">
        <v>30</v>
      </c>
      <c r="E3" s="33" t="str">
        <f>D3</f>
        <v>7.13.15</v>
      </c>
      <c r="F3" s="82" t="s">
        <v>31</v>
      </c>
      <c r="G3" s="31" t="str">
        <f>F3</f>
        <v>7.15.15</v>
      </c>
      <c r="H3" s="82" t="s">
        <v>32</v>
      </c>
      <c r="I3" s="31" t="str">
        <f>H3</f>
        <v>7.17.15</v>
      </c>
      <c r="J3" s="74" t="s">
        <v>1</v>
      </c>
      <c r="K3" s="76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9"/>
      <c r="D4" s="82"/>
      <c r="E4" s="31" t="s">
        <v>4</v>
      </c>
      <c r="F4" s="82"/>
      <c r="G4" s="31" t="s">
        <v>4</v>
      </c>
      <c r="H4" s="83"/>
      <c r="I4" s="31" t="s">
        <v>4</v>
      </c>
      <c r="J4" s="75"/>
      <c r="K4" s="7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69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2</v>
      </c>
      <c r="E5" s="39">
        <v>0</v>
      </c>
      <c r="F5" s="23">
        <v>2</v>
      </c>
      <c r="G5" s="39">
        <v>0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69">
        <v>1720</v>
      </c>
      <c r="B6" s="18" t="str">
        <f t="shared" si="0"/>
        <v/>
      </c>
      <c r="C6" s="4" t="str">
        <f t="shared" si="1"/>
        <v/>
      </c>
      <c r="D6" s="23">
        <v>2</v>
      </c>
      <c r="E6" s="39">
        <v>1</v>
      </c>
      <c r="F6" s="23">
        <v>2</v>
      </c>
      <c r="G6" s="39">
        <v>1</v>
      </c>
      <c r="H6" s="23">
        <v>2</v>
      </c>
      <c r="I6" s="39">
        <v>1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3</v>
      </c>
      <c r="N6" s="37">
        <f t="shared" ref="N6:N10" si="6">E6+G6+I6</f>
        <v>3</v>
      </c>
      <c r="O6" s="38">
        <f t="shared" ref="O6:O10" si="7">M6/(D6+F6+H6)</f>
        <v>0.5</v>
      </c>
      <c r="P6" s="38">
        <f t="shared" ref="P6:P10" si="8">N6/(D6+F6+H6)</f>
        <v>0.5</v>
      </c>
    </row>
    <row r="7" spans="1:16">
      <c r="A7" s="69">
        <v>1759</v>
      </c>
      <c r="B7" s="18" t="str">
        <f t="shared" si="0"/>
        <v/>
      </c>
      <c r="C7" s="4" t="str">
        <f t="shared" si="1"/>
        <v/>
      </c>
      <c r="D7" s="23">
        <v>2</v>
      </c>
      <c r="E7" s="39">
        <v>2</v>
      </c>
      <c r="F7" s="23">
        <v>2</v>
      </c>
      <c r="G7" s="39">
        <v>0</v>
      </c>
      <c r="H7" s="23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4</v>
      </c>
      <c r="N7" s="37">
        <f t="shared" si="6"/>
        <v>2</v>
      </c>
      <c r="O7" s="38">
        <f t="shared" si="7"/>
        <v>0.66666666666666663</v>
      </c>
      <c r="P7" s="38">
        <f t="shared" si="8"/>
        <v>0.33333333333333331</v>
      </c>
    </row>
    <row r="8" spans="1:16" hidden="1">
      <c r="A8" s="69"/>
      <c r="B8" s="18" t="str">
        <f t="shared" si="0"/>
        <v/>
      </c>
      <c r="C8" s="4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7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7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6</v>
      </c>
      <c r="E11" s="25"/>
      <c r="F11" s="25">
        <f>SUM(F5:F10)</f>
        <v>6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9"/>
      <c r="D12" s="78"/>
      <c r="E12" s="32"/>
      <c r="F12" s="78"/>
      <c r="G12" s="32"/>
      <c r="H12" s="78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/>
      <c r="C13" s="79"/>
      <c r="D13" s="78"/>
      <c r="E13" s="32"/>
      <c r="F13" s="78"/>
      <c r="G13" s="32"/>
      <c r="H13" s="78"/>
      <c r="I13" s="32"/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70">
        <v>1805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2</v>
      </c>
      <c r="E14" s="39">
        <v>2</v>
      </c>
      <c r="F14" s="23">
        <v>2</v>
      </c>
      <c r="G14" s="39">
        <v>1</v>
      </c>
      <c r="H14" s="23">
        <v>2</v>
      </c>
      <c r="I14" s="39">
        <v>1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2</v>
      </c>
      <c r="N14" s="37">
        <f>E14+G14+I14</f>
        <v>4</v>
      </c>
      <c r="O14" s="38">
        <f>M14/(D14+F14+H14)</f>
        <v>0.33333333333333331</v>
      </c>
      <c r="P14" s="38">
        <f>N14/(D14+F14+H14)</f>
        <v>0.66666666666666663</v>
      </c>
    </row>
    <row r="15" spans="1:16">
      <c r="A15" s="70">
        <v>1809</v>
      </c>
      <c r="B15" s="18" t="str">
        <f t="shared" si="9"/>
        <v/>
      </c>
      <c r="C15" s="19" t="str">
        <f t="shared" si="10"/>
        <v/>
      </c>
      <c r="D15" s="23">
        <v>2</v>
      </c>
      <c r="E15" s="39">
        <v>0</v>
      </c>
      <c r="F15" s="23">
        <v>2</v>
      </c>
      <c r="G15" s="39">
        <v>0</v>
      </c>
      <c r="H15" s="23">
        <v>2</v>
      </c>
      <c r="I15" s="39">
        <v>1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5</v>
      </c>
      <c r="N15" s="37">
        <f t="shared" ref="N15:N20" si="15">E15+G15+I15</f>
        <v>1</v>
      </c>
      <c r="O15" s="38">
        <f t="shared" ref="O15:O20" si="16">M15/(D15+F15+H15)</f>
        <v>0.83333333333333337</v>
      </c>
      <c r="P15" s="38">
        <f t="shared" ref="P15:P20" si="17">N15/(D15+F15+H15)</f>
        <v>0.16666666666666666</v>
      </c>
    </row>
    <row r="16" spans="1:16">
      <c r="A16" s="70">
        <v>1812</v>
      </c>
      <c r="B16" s="16" t="str">
        <f t="shared" si="9"/>
        <v/>
      </c>
      <c r="C16" s="17" t="str">
        <f t="shared" si="10"/>
        <v/>
      </c>
      <c r="D16" s="23">
        <v>2</v>
      </c>
      <c r="E16" s="39">
        <v>0</v>
      </c>
      <c r="F16" s="23">
        <v>2</v>
      </c>
      <c r="G16" s="39">
        <v>1</v>
      </c>
      <c r="H16" s="23">
        <v>2</v>
      </c>
      <c r="I16" s="39">
        <v>0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5</v>
      </c>
      <c r="N16" s="37">
        <f t="shared" si="15"/>
        <v>1</v>
      </c>
      <c r="O16" s="38">
        <f t="shared" si="16"/>
        <v>0.83333333333333337</v>
      </c>
      <c r="P16" s="38">
        <f t="shared" si="17"/>
        <v>0.16666666666666666</v>
      </c>
    </row>
    <row r="17" spans="1:16">
      <c r="A17" s="70">
        <v>1817</v>
      </c>
      <c r="B17" s="16" t="str">
        <f t="shared" si="9"/>
        <v/>
      </c>
      <c r="C17" s="17" t="str">
        <f t="shared" si="10"/>
        <v/>
      </c>
      <c r="D17" s="23">
        <v>2</v>
      </c>
      <c r="E17" s="39">
        <v>1</v>
      </c>
      <c r="F17" s="23">
        <v>2</v>
      </c>
      <c r="G17" s="39">
        <v>1</v>
      </c>
      <c r="H17" s="23">
        <v>2</v>
      </c>
      <c r="I17" s="39">
        <v>1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3</v>
      </c>
      <c r="N17" s="37">
        <f t="shared" si="15"/>
        <v>3</v>
      </c>
      <c r="O17" s="38">
        <f t="shared" si="16"/>
        <v>0.5</v>
      </c>
      <c r="P17" s="38">
        <f t="shared" si="17"/>
        <v>0.5</v>
      </c>
    </row>
    <row r="18" spans="1:16">
      <c r="A18" s="70">
        <v>1793</v>
      </c>
      <c r="B18" s="18" t="str">
        <f t="shared" si="9"/>
        <v/>
      </c>
      <c r="C18" s="17" t="str">
        <f t="shared" si="10"/>
        <v/>
      </c>
      <c r="D18" s="23">
        <v>2</v>
      </c>
      <c r="E18" s="39">
        <v>0</v>
      </c>
      <c r="F18" s="23">
        <v>2</v>
      </c>
      <c r="G18" s="39">
        <v>1</v>
      </c>
      <c r="H18" s="23">
        <v>2</v>
      </c>
      <c r="I18" s="39">
        <v>1</v>
      </c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4</v>
      </c>
      <c r="N18" s="37">
        <f t="shared" si="15"/>
        <v>2</v>
      </c>
      <c r="O18" s="38">
        <f t="shared" si="16"/>
        <v>0.66666666666666663</v>
      </c>
      <c r="P18" s="38">
        <f t="shared" si="17"/>
        <v>0.33333333333333331</v>
      </c>
    </row>
    <row r="19" spans="1:16" hidden="1">
      <c r="A19" s="7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 hidden="1">
      <c r="A20" s="7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">
      <c r="A21" s="4"/>
      <c r="B21" s="6" t="s">
        <v>8</v>
      </c>
      <c r="C21" s="6"/>
      <c r="D21" s="25">
        <f>SUM(D14:D20)</f>
        <v>10</v>
      </c>
      <c r="E21" s="25"/>
      <c r="F21" s="25">
        <f>SUM(F14:F20)</f>
        <v>10</v>
      </c>
      <c r="G21" s="25"/>
      <c r="H21" s="25">
        <f>SUM(H14:H20)</f>
        <v>10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9" t="s">
        <v>0</v>
      </c>
      <c r="D22" s="78" t="str">
        <f>D3</f>
        <v>7.13.15</v>
      </c>
      <c r="E22" s="32" t="str">
        <f>$E$3</f>
        <v>7.13.15</v>
      </c>
      <c r="F22" s="78" t="str">
        <f t="shared" ref="F22:H22" si="18">F3</f>
        <v>7.15.15</v>
      </c>
      <c r="G22" s="32" t="str">
        <f>$G$3</f>
        <v>7.15.15</v>
      </c>
      <c r="H22" s="78" t="str">
        <f t="shared" si="18"/>
        <v>7.17.15</v>
      </c>
      <c r="I22" s="32" t="str">
        <f>$I$3</f>
        <v>7.17.15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9"/>
      <c r="D23" s="78"/>
      <c r="E23" s="32" t="str">
        <f>$E$4</f>
        <v>Waste</v>
      </c>
      <c r="F23" s="78"/>
      <c r="G23" s="32" t="str">
        <f>$G$4</f>
        <v>Waste</v>
      </c>
      <c r="H23" s="7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70">
        <v>1844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1</v>
      </c>
      <c r="E24" s="39">
        <v>0</v>
      </c>
      <c r="F24" s="23">
        <v>1</v>
      </c>
      <c r="G24" s="39">
        <v>0</v>
      </c>
      <c r="H24" s="23">
        <v>1</v>
      </c>
      <c r="I24" s="39">
        <v>0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3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70">
        <v>1864</v>
      </c>
      <c r="B25" s="18" t="str">
        <f t="shared" si="19"/>
        <v/>
      </c>
      <c r="C25" s="19" t="str">
        <f t="shared" si="20"/>
        <v/>
      </c>
      <c r="D25" s="23">
        <v>1</v>
      </c>
      <c r="E25" s="39">
        <v>0</v>
      </c>
      <c r="F25" s="23">
        <v>1</v>
      </c>
      <c r="G25" s="39">
        <v>0</v>
      </c>
      <c r="H25" s="23">
        <v>1</v>
      </c>
      <c r="I25" s="39">
        <v>2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1</v>
      </c>
      <c r="N25" s="37">
        <f t="shared" ref="N25:N30" si="25">E25+G25+I25</f>
        <v>2</v>
      </c>
      <c r="O25" s="38">
        <f t="shared" ref="O25:O30" si="26">M25/(D25+F25+H25)</f>
        <v>0.33333333333333331</v>
      </c>
      <c r="P25" s="38">
        <f t="shared" ref="P25:P30" si="27">N25/(D25+F25+H25)</f>
        <v>0.66666666666666663</v>
      </c>
    </row>
    <row r="26" spans="1:16">
      <c r="A26" s="70">
        <v>1837</v>
      </c>
      <c r="B26" s="16" t="str">
        <f t="shared" si="19"/>
        <v/>
      </c>
      <c r="C26" s="17" t="str">
        <f t="shared" si="20"/>
        <v/>
      </c>
      <c r="D26" s="23">
        <v>1</v>
      </c>
      <c r="E26" s="39">
        <v>0</v>
      </c>
      <c r="F26" s="23">
        <v>1</v>
      </c>
      <c r="G26" s="39">
        <v>0</v>
      </c>
      <c r="H26" s="23">
        <v>1</v>
      </c>
      <c r="I26" s="39">
        <v>1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2</v>
      </c>
      <c r="N26" s="37">
        <f t="shared" si="25"/>
        <v>1</v>
      </c>
      <c r="O26" s="38">
        <f t="shared" si="26"/>
        <v>0.66666666666666663</v>
      </c>
      <c r="P26" s="38">
        <f t="shared" si="27"/>
        <v>0.33333333333333331</v>
      </c>
    </row>
    <row r="27" spans="1:16">
      <c r="A27" s="70">
        <v>1861</v>
      </c>
      <c r="B27" s="16" t="str">
        <f t="shared" si="19"/>
        <v/>
      </c>
      <c r="C27" s="17" t="str">
        <f t="shared" si="20"/>
        <v/>
      </c>
      <c r="D27" s="23">
        <v>1</v>
      </c>
      <c r="E27" s="39">
        <v>1</v>
      </c>
      <c r="F27" s="23">
        <v>1</v>
      </c>
      <c r="G27" s="39">
        <v>0</v>
      </c>
      <c r="H27" s="23">
        <v>1</v>
      </c>
      <c r="I27" s="39">
        <v>0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2</v>
      </c>
      <c r="N27" s="37">
        <f t="shared" si="25"/>
        <v>1</v>
      </c>
      <c r="O27" s="38">
        <f t="shared" si="26"/>
        <v>0.66666666666666663</v>
      </c>
      <c r="P27" s="38">
        <f t="shared" si="27"/>
        <v>0.33333333333333331</v>
      </c>
    </row>
    <row r="28" spans="1:16">
      <c r="A28" s="70">
        <v>1833</v>
      </c>
      <c r="B28" s="18" t="str">
        <f t="shared" si="19"/>
        <v/>
      </c>
      <c r="C28" s="19" t="str">
        <f t="shared" si="20"/>
        <v/>
      </c>
      <c r="D28" s="23">
        <v>1</v>
      </c>
      <c r="E28" s="39">
        <v>0</v>
      </c>
      <c r="F28" s="23">
        <v>1</v>
      </c>
      <c r="G28" s="39">
        <v>0</v>
      </c>
      <c r="H28" s="23">
        <v>1</v>
      </c>
      <c r="I28" s="39">
        <v>1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2</v>
      </c>
      <c r="N28" s="37">
        <f t="shared" si="25"/>
        <v>1</v>
      </c>
      <c r="O28" s="38">
        <f t="shared" si="26"/>
        <v>0.66666666666666663</v>
      </c>
      <c r="P28" s="38">
        <f t="shared" si="27"/>
        <v>0.33333333333333331</v>
      </c>
    </row>
    <row r="29" spans="1:16" hidden="1">
      <c r="A29" s="70"/>
      <c r="B29" s="18" t="str">
        <f t="shared" si="19"/>
        <v/>
      </c>
      <c r="C29" s="19" t="str">
        <f t="shared" si="20"/>
        <v/>
      </c>
      <c r="D29" s="23"/>
      <c r="E29" s="39"/>
      <c r="F29" s="23"/>
      <c r="G29" s="39"/>
      <c r="H29" s="24"/>
      <c r="I29" s="39"/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0</v>
      </c>
      <c r="N29" s="37">
        <f t="shared" si="25"/>
        <v>0</v>
      </c>
      <c r="O29" s="38" t="e">
        <f t="shared" si="26"/>
        <v>#DIV/0!</v>
      </c>
      <c r="P29" s="38" t="e">
        <f t="shared" si="27"/>
        <v>#DIV/0!</v>
      </c>
    </row>
    <row r="30" spans="1:16" hidden="1">
      <c r="A30" s="7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">
      <c r="A31" s="4"/>
      <c r="B31" s="6" t="s">
        <v>10</v>
      </c>
      <c r="C31" s="6"/>
      <c r="D31" s="25">
        <f>SUM(D24:D30)</f>
        <v>5</v>
      </c>
      <c r="E31" s="25"/>
      <c r="F31" s="25">
        <f>SUM(F24:F30)</f>
        <v>5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9" t="s">
        <v>0</v>
      </c>
      <c r="D32" s="78" t="str">
        <f>D3</f>
        <v>7.13.15</v>
      </c>
      <c r="E32" s="32" t="str">
        <f>$E$3</f>
        <v>7.13.15</v>
      </c>
      <c r="F32" s="78" t="str">
        <f t="shared" ref="F32:H32" si="28">F3</f>
        <v>7.15.15</v>
      </c>
      <c r="G32" s="32" t="str">
        <f>$G$3</f>
        <v>7.15.15</v>
      </c>
      <c r="H32" s="78" t="str">
        <f t="shared" si="28"/>
        <v>7.17.15</v>
      </c>
      <c r="I32" s="32" t="str">
        <f>$I$3</f>
        <v>7.17.15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9"/>
      <c r="D33" s="78"/>
      <c r="E33" s="32" t="str">
        <f>$E$4</f>
        <v>Waste</v>
      </c>
      <c r="F33" s="78"/>
      <c r="G33" s="32" t="str">
        <f>$G$4</f>
        <v>Waste</v>
      </c>
      <c r="H33" s="7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70">
        <v>1874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1</v>
      </c>
      <c r="E34" s="39">
        <v>0</v>
      </c>
      <c r="F34" s="23">
        <v>1</v>
      </c>
      <c r="G34" s="39">
        <v>1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1</v>
      </c>
      <c r="O34" s="38">
        <f>M34/(D34+F34+H34)</f>
        <v>0.66666666666666663</v>
      </c>
      <c r="P34" s="38">
        <f>N34/(D34+F34+H34)</f>
        <v>0.33333333333333331</v>
      </c>
    </row>
    <row r="35" spans="1:16">
      <c r="A35" s="70">
        <v>1892</v>
      </c>
      <c r="B35" s="16" t="str">
        <f>IFERROR(VLOOKUP(A35,sku,2,FALSE),"")</f>
        <v/>
      </c>
      <c r="C35" s="17" t="str">
        <f t="shared" si="29"/>
        <v/>
      </c>
      <c r="D35" s="23">
        <v>2</v>
      </c>
      <c r="E35" s="39">
        <v>1</v>
      </c>
      <c r="F35" s="23">
        <v>2</v>
      </c>
      <c r="G35" s="39">
        <v>1</v>
      </c>
      <c r="H35" s="23">
        <v>2</v>
      </c>
      <c r="I35" s="39">
        <v>2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2</v>
      </c>
      <c r="N35" s="37">
        <f t="shared" ref="N35:N38" si="33">E35+G35+I35</f>
        <v>4</v>
      </c>
      <c r="O35" s="38">
        <f t="shared" ref="O35:O38" si="34">M35/(D35+F35+H35)</f>
        <v>0.33333333333333331</v>
      </c>
      <c r="P35" s="38">
        <f t="shared" ref="P35:P38" si="35">N35/(D35+F35+H35)</f>
        <v>0.66666666666666663</v>
      </c>
    </row>
    <row r="36" spans="1:16">
      <c r="A36" s="70">
        <v>1884</v>
      </c>
      <c r="B36" s="16" t="str">
        <f>IFERROR(VLOOKUP(A36,sku,2,FALSE),"")</f>
        <v/>
      </c>
      <c r="C36" s="17" t="str">
        <f t="shared" si="29"/>
        <v/>
      </c>
      <c r="D36" s="23">
        <v>1</v>
      </c>
      <c r="E36" s="39">
        <v>0</v>
      </c>
      <c r="F36" s="23">
        <v>1</v>
      </c>
      <c r="G36" s="39">
        <v>0</v>
      </c>
      <c r="H36" s="23">
        <v>1</v>
      </c>
      <c r="I36" s="39">
        <v>1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2</v>
      </c>
      <c r="N36" s="37">
        <f t="shared" si="33"/>
        <v>1</v>
      </c>
      <c r="O36" s="38">
        <f t="shared" si="34"/>
        <v>0.66666666666666663</v>
      </c>
      <c r="P36" s="38">
        <f t="shared" si="35"/>
        <v>0.33333333333333331</v>
      </c>
    </row>
    <row r="37" spans="1:16">
      <c r="A37" s="70">
        <v>1889</v>
      </c>
      <c r="B37" s="16" t="str">
        <f>IFERROR(VLOOKUP(A37,sku,2,FALSE),"")</f>
        <v/>
      </c>
      <c r="C37" s="17" t="str">
        <f t="shared" si="29"/>
        <v/>
      </c>
      <c r="D37" s="23">
        <v>2</v>
      </c>
      <c r="E37" s="39">
        <v>0</v>
      </c>
      <c r="F37" s="23">
        <v>2</v>
      </c>
      <c r="G37" s="39">
        <v>0</v>
      </c>
      <c r="H37" s="23">
        <v>2</v>
      </c>
      <c r="I37" s="39">
        <v>0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6</v>
      </c>
      <c r="N37" s="37">
        <f t="shared" si="33"/>
        <v>0</v>
      </c>
      <c r="O37" s="38">
        <f t="shared" si="34"/>
        <v>1</v>
      </c>
      <c r="P37" s="38">
        <f t="shared" si="35"/>
        <v>0</v>
      </c>
    </row>
    <row r="38" spans="1:16">
      <c r="A38" s="70">
        <v>1753</v>
      </c>
      <c r="B38" s="16" t="str">
        <f>IFERROR(VLOOKUP(A38,sku,2,FALSE),"")</f>
        <v/>
      </c>
      <c r="C38" s="17" t="str">
        <f t="shared" si="29"/>
        <v/>
      </c>
      <c r="D38" s="23">
        <v>1</v>
      </c>
      <c r="E38" s="39">
        <v>0</v>
      </c>
      <c r="F38" s="23">
        <v>1</v>
      </c>
      <c r="G38" s="39">
        <v>0</v>
      </c>
      <c r="H38" s="23">
        <v>1</v>
      </c>
      <c r="I38" s="39">
        <v>1</v>
      </c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2</v>
      </c>
      <c r="N38" s="37">
        <f t="shared" si="33"/>
        <v>1</v>
      </c>
      <c r="O38" s="38">
        <f t="shared" si="34"/>
        <v>0.66666666666666663</v>
      </c>
      <c r="P38" s="38">
        <f t="shared" si="35"/>
        <v>0.33333333333333331</v>
      </c>
    </row>
    <row r="39" spans="1:16" ht="18">
      <c r="A39" s="4"/>
      <c r="B39" s="8" t="s">
        <v>12</v>
      </c>
      <c r="C39" s="8"/>
      <c r="D39" s="25">
        <f>SUM(D34:D38)</f>
        <v>7</v>
      </c>
      <c r="E39" s="25"/>
      <c r="F39" s="25">
        <f>SUM(F34:F38)</f>
        <v>7</v>
      </c>
      <c r="G39" s="25"/>
      <c r="H39" s="25">
        <f>SUM(H34:H38)</f>
        <v>7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9" t="s">
        <v>0</v>
      </c>
      <c r="D40" s="78" t="str">
        <f>D3</f>
        <v>7.13.15</v>
      </c>
      <c r="E40" s="32" t="str">
        <f>$E$3</f>
        <v>7.13.15</v>
      </c>
      <c r="F40" s="78" t="str">
        <f t="shared" ref="F40:H40" si="36">F3</f>
        <v>7.15.15</v>
      </c>
      <c r="G40" s="32" t="str">
        <f>$G$3</f>
        <v>7.15.15</v>
      </c>
      <c r="H40" s="78" t="str">
        <f t="shared" si="36"/>
        <v>7.17.15</v>
      </c>
      <c r="I40" s="32" t="str">
        <f>$I$3</f>
        <v>7.17.15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53"/>
      <c r="B41" s="7" t="s">
        <v>5</v>
      </c>
      <c r="C41" s="79"/>
      <c r="D41" s="78"/>
      <c r="E41" s="32" t="str">
        <f>$E$4</f>
        <v>Waste</v>
      </c>
      <c r="F41" s="78"/>
      <c r="G41" s="32" t="str">
        <f>$G$4</f>
        <v>Waste</v>
      </c>
      <c r="H41" s="78"/>
      <c r="I41" s="32" t="str">
        <f>$I$4</f>
        <v>Waste</v>
      </c>
      <c r="J41" s="53">
        <f>IFERROR(VLOOKUP(A41,sku,5,FALSE),0)</f>
        <v>0</v>
      </c>
      <c r="K41" s="5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71">
        <v>1943</v>
      </c>
      <c r="B42" s="58" t="str">
        <f>IFERROR(VLOOKUP(A42,sku,2,FALSE),"")</f>
        <v/>
      </c>
      <c r="C42" s="17" t="str">
        <f t="shared" ref="C42:C46" si="37">IFERROR(VLOOKUP(A42,sku,3,FALSE),"")</f>
        <v/>
      </c>
      <c r="D42" s="59">
        <v>1</v>
      </c>
      <c r="E42" s="60">
        <v>0</v>
      </c>
      <c r="F42" s="59">
        <v>1</v>
      </c>
      <c r="G42" s="60">
        <v>0</v>
      </c>
      <c r="H42" s="59">
        <v>1</v>
      </c>
      <c r="I42" s="59">
        <v>0</v>
      </c>
      <c r="J42" s="4">
        <f>IFERROR(VLOOKUP(A42,sku,4,FALSE),0)</f>
        <v>0</v>
      </c>
      <c r="K42" s="5">
        <f t="shared" ref="K42:K46" si="38">(D42+F42+H42)*J42</f>
        <v>0</v>
      </c>
      <c r="L42" s="34"/>
      <c r="M42" s="34"/>
      <c r="N42" s="34"/>
      <c r="O42" s="34"/>
      <c r="P42" s="34"/>
    </row>
    <row r="43" spans="1:16">
      <c r="A43" s="70">
        <v>1945</v>
      </c>
      <c r="B43" s="55" t="str">
        <f>IFERROR(VLOOKUP(A43,sku,2,FALSE),"")</f>
        <v/>
      </c>
      <c r="C43" s="17" t="str">
        <f t="shared" si="37"/>
        <v/>
      </c>
      <c r="D43" s="24">
        <v>1</v>
      </c>
      <c r="E43" s="39">
        <v>0</v>
      </c>
      <c r="F43" s="24">
        <v>1</v>
      </c>
      <c r="G43" s="39">
        <v>0</v>
      </c>
      <c r="H43" s="24">
        <v>1</v>
      </c>
      <c r="I43" s="24">
        <v>1</v>
      </c>
      <c r="J43" s="4">
        <f>IFERROR(VLOOKUP(A43,sku,4,FALSE),0)</f>
        <v>0</v>
      </c>
      <c r="K43" s="5">
        <f t="shared" si="38"/>
        <v>0</v>
      </c>
      <c r="L43" s="36" t="str">
        <f>B43</f>
        <v/>
      </c>
      <c r="M43" s="37">
        <f>D43-E43+F43-G43+H43-I43</f>
        <v>2</v>
      </c>
      <c r="N43" s="37">
        <f>E43+G43+I43</f>
        <v>1</v>
      </c>
      <c r="O43" s="38">
        <f>M43/(D43+F43+H43)</f>
        <v>0.66666666666666663</v>
      </c>
      <c r="P43" s="38">
        <f>N43/(D43+F43+H43)</f>
        <v>0.33333333333333331</v>
      </c>
    </row>
    <row r="44" spans="1:16" hidden="1">
      <c r="A44" s="70"/>
      <c r="B44" s="55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ref="L44:L46" si="39">B44</f>
        <v/>
      </c>
      <c r="M44" s="37">
        <f t="shared" ref="M44:M46" si="40">D44-E44+F44-G44+H44-I44</f>
        <v>0</v>
      </c>
      <c r="N44" s="37">
        <f t="shared" ref="N44:N46" si="41">E44+G44+I44</f>
        <v>0</v>
      </c>
      <c r="O44" s="38" t="e">
        <f t="shared" ref="O44:O46" si="42">M44/(D44+F44+H44)</f>
        <v>#DIV/0!</v>
      </c>
      <c r="P44" s="38" t="e">
        <f t="shared" ref="P44:P46" si="43">N44/(D44+F44+H44)</f>
        <v>#DIV/0!</v>
      </c>
    </row>
    <row r="45" spans="1:16" hidden="1">
      <c r="A45" s="70"/>
      <c r="B45" s="55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idden="1">
      <c r="A46" s="70"/>
      <c r="B46" s="55" t="str">
        <f>IFERROR(VLOOKUP(A46,sku,2,FALSE),"")</f>
        <v/>
      </c>
      <c r="C46" s="17" t="str">
        <f t="shared" si="37"/>
        <v/>
      </c>
      <c r="D46" s="24"/>
      <c r="E46" s="39"/>
      <c r="F46" s="24"/>
      <c r="G46" s="39"/>
      <c r="H46" s="24"/>
      <c r="I46" s="39"/>
      <c r="J46" s="4">
        <f>IFERROR(VLOOKUP(A46,sku,4,FALSE),0)</f>
        <v>0</v>
      </c>
      <c r="K46" s="5">
        <f t="shared" si="38"/>
        <v>0</v>
      </c>
      <c r="L46" s="36" t="str">
        <f t="shared" si="39"/>
        <v/>
      </c>
      <c r="M46" s="37">
        <f t="shared" si="40"/>
        <v>0</v>
      </c>
      <c r="N46" s="37">
        <f t="shared" si="41"/>
        <v>0</v>
      </c>
      <c r="O46" s="38" t="e">
        <f t="shared" si="42"/>
        <v>#DIV/0!</v>
      </c>
      <c r="P46" s="38" t="e">
        <f t="shared" si="43"/>
        <v>#DIV/0!</v>
      </c>
    </row>
    <row r="47" spans="1:16">
      <c r="A47" s="43"/>
      <c r="B47" s="56" t="s">
        <v>44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>
      <c r="A48" s="43"/>
      <c r="B48" s="57" t="s">
        <v>43</v>
      </c>
      <c r="C48" s="44"/>
      <c r="D48" s="45"/>
      <c r="E48" s="46"/>
      <c r="F48" s="45"/>
      <c r="G48" s="46"/>
      <c r="H48" s="45"/>
      <c r="I48" s="46"/>
      <c r="J48" s="4"/>
      <c r="K48" s="5"/>
      <c r="L48" s="36"/>
      <c r="M48" s="37"/>
      <c r="N48" s="37"/>
      <c r="O48" s="38"/>
      <c r="P48" s="38"/>
    </row>
    <row r="49" spans="2:16" ht="18">
      <c r="B49" s="8" t="s">
        <v>14</v>
      </c>
      <c r="C49" s="8"/>
      <c r="D49" s="25">
        <f>SUM(D42:D46)</f>
        <v>2</v>
      </c>
      <c r="E49" s="25"/>
      <c r="F49" s="25">
        <f>SUM(F42:F46)</f>
        <v>2</v>
      </c>
      <c r="G49" s="25"/>
      <c r="H49" s="25">
        <f>SUM(H42:H46)</f>
        <v>2</v>
      </c>
      <c r="I49" s="25"/>
      <c r="J49" s="4">
        <f>SUM(J42:J46)</f>
        <v>0</v>
      </c>
      <c r="K49" s="5">
        <f>SUM(K42:K46)</f>
        <v>0</v>
      </c>
      <c r="L49" s="36"/>
      <c r="M49" s="11"/>
      <c r="N49" s="11"/>
      <c r="O49" s="11"/>
      <c r="P49" s="11"/>
    </row>
    <row r="50" spans="2:16" ht="18">
      <c r="B50" s="9" t="s">
        <v>19</v>
      </c>
      <c r="C50" s="9"/>
      <c r="D50" s="29"/>
      <c r="E50" s="26">
        <f>E11+E21+E31+E39+E49</f>
        <v>0</v>
      </c>
      <c r="F50" s="29"/>
      <c r="G50" s="26">
        <f>G11+G21+G31+G39+G49</f>
        <v>0</v>
      </c>
      <c r="H50" s="29"/>
      <c r="I50" s="26">
        <f>I11+I21+I31+I39+I49</f>
        <v>0</v>
      </c>
      <c r="L50" s="35"/>
      <c r="M50" s="11"/>
      <c r="N50" s="11"/>
      <c r="O50" s="11"/>
      <c r="P50" s="11"/>
    </row>
    <row r="51" spans="2:16" ht="18">
      <c r="B51" s="9" t="s">
        <v>18</v>
      </c>
      <c r="C51" s="9"/>
      <c r="D51" s="26">
        <f>D49+D39+D31+D21+D11</f>
        <v>30</v>
      </c>
      <c r="E51" s="30"/>
      <c r="F51" s="26">
        <f>F49+F39+F31+F21+F11</f>
        <v>30</v>
      </c>
      <c r="G51" s="30"/>
      <c r="H51" s="26">
        <f>H49+H39+H31+H21+H11</f>
        <v>30</v>
      </c>
      <c r="I51" s="30"/>
    </row>
  </sheetData>
  <sheetProtection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22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81" t="s">
        <v>17</v>
      </c>
      <c r="D3" s="82" t="s">
        <v>33</v>
      </c>
      <c r="E3" s="33" t="str">
        <f>D3</f>
        <v>7.20.15</v>
      </c>
      <c r="F3" s="82" t="s">
        <v>34</v>
      </c>
      <c r="G3" s="31" t="str">
        <f>F3</f>
        <v>7.22.15</v>
      </c>
      <c r="H3" s="82" t="s">
        <v>35</v>
      </c>
      <c r="I3" s="31" t="str">
        <f>H3</f>
        <v>7.24.15</v>
      </c>
      <c r="J3" s="74" t="s">
        <v>1</v>
      </c>
      <c r="K3" s="76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9"/>
      <c r="D4" s="82"/>
      <c r="E4" s="31" t="s">
        <v>4</v>
      </c>
      <c r="F4" s="82"/>
      <c r="G4" s="31" t="s">
        <v>4</v>
      </c>
      <c r="H4" s="83"/>
      <c r="I4" s="31" t="s">
        <v>4</v>
      </c>
      <c r="J4" s="75"/>
      <c r="K4" s="7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2</v>
      </c>
      <c r="E5" s="39">
        <v>0</v>
      </c>
      <c r="F5" s="23">
        <v>2</v>
      </c>
      <c r="G5" s="39">
        <v>0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1759</v>
      </c>
      <c r="B6" s="4" t="str">
        <f t="shared" si="0"/>
        <v/>
      </c>
      <c r="C6" s="4" t="str">
        <f t="shared" si="1"/>
        <v/>
      </c>
      <c r="D6" s="23">
        <v>2</v>
      </c>
      <c r="E6" s="39">
        <v>2</v>
      </c>
      <c r="F6" s="23">
        <v>2</v>
      </c>
      <c r="G6" s="39">
        <v>0</v>
      </c>
      <c r="H6" s="23">
        <v>2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4</v>
      </c>
      <c r="N6" s="37">
        <f t="shared" ref="N6:N10" si="6">E6+G6+I6</f>
        <v>2</v>
      </c>
      <c r="O6" s="38">
        <f t="shared" ref="O6:O10" si="7">M6/(D6+F6+H6)</f>
        <v>0.66666666666666663</v>
      </c>
      <c r="P6" s="38">
        <f t="shared" ref="P6:P10" si="8">N6/(D6+F6+H6)</f>
        <v>0.33333333333333331</v>
      </c>
    </row>
    <row r="7" spans="1:16">
      <c r="A7" s="12">
        <v>1904</v>
      </c>
      <c r="B7" s="4" t="str">
        <f t="shared" si="0"/>
        <v/>
      </c>
      <c r="C7" s="4" t="str">
        <f t="shared" si="1"/>
        <v/>
      </c>
      <c r="D7" s="23">
        <v>2</v>
      </c>
      <c r="E7" s="39">
        <v>2</v>
      </c>
      <c r="F7" s="23">
        <v>2</v>
      </c>
      <c r="G7" s="39">
        <v>1</v>
      </c>
      <c r="H7" s="23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3</v>
      </c>
      <c r="O7" s="38">
        <f t="shared" si="7"/>
        <v>0.5</v>
      </c>
      <c r="P7" s="38">
        <f t="shared" si="8"/>
        <v>0.5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>
        <v>0</v>
      </c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>
        <v>0</v>
      </c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>
        <v>0</v>
      </c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6</v>
      </c>
      <c r="E11" s="25"/>
      <c r="F11" s="25">
        <f t="shared" ref="F11:H11" si="9">SUM(F5:F10)</f>
        <v>6</v>
      </c>
      <c r="G11" s="25"/>
      <c r="H11" s="25">
        <f t="shared" si="9"/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9" t="s">
        <v>0</v>
      </c>
      <c r="D12" s="78" t="str">
        <f>D3</f>
        <v>7.20.15</v>
      </c>
      <c r="E12" s="32" t="str">
        <f>$E$3</f>
        <v>7.20.15</v>
      </c>
      <c r="F12" s="78" t="str">
        <f t="shared" ref="F12:H12" si="10">F3</f>
        <v>7.22.15</v>
      </c>
      <c r="G12" s="32" t="str">
        <f>$G$3</f>
        <v>7.22.15</v>
      </c>
      <c r="H12" s="78" t="str">
        <f t="shared" si="10"/>
        <v>7.24.15</v>
      </c>
      <c r="I12" s="32" t="str">
        <f>$I$3</f>
        <v>7.24.15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9"/>
      <c r="D13" s="78"/>
      <c r="E13" s="32" t="str">
        <f>$E$4</f>
        <v>Waste</v>
      </c>
      <c r="F13" s="78"/>
      <c r="G13" s="32" t="str">
        <f>$G$4</f>
        <v>Waste</v>
      </c>
      <c r="H13" s="7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1798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2</v>
      </c>
      <c r="E14" s="39">
        <v>1</v>
      </c>
      <c r="F14" s="23">
        <v>2</v>
      </c>
      <c r="G14" s="39">
        <v>1</v>
      </c>
      <c r="H14" s="23">
        <v>2</v>
      </c>
      <c r="I14" s="39">
        <v>0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4</v>
      </c>
      <c r="N14" s="37">
        <f>E14+G14+I14</f>
        <v>2</v>
      </c>
      <c r="O14" s="38">
        <f>M14/(D14+F14+H14)</f>
        <v>0.66666666666666663</v>
      </c>
      <c r="P14" s="38">
        <f>N14/(D14+F14+H14)</f>
        <v>0.33333333333333331</v>
      </c>
    </row>
    <row r="15" spans="1:16">
      <c r="A15" s="10">
        <v>1814</v>
      </c>
      <c r="B15" s="18" t="str">
        <f t="shared" si="11"/>
        <v/>
      </c>
      <c r="C15" s="19" t="str">
        <f t="shared" si="12"/>
        <v/>
      </c>
      <c r="D15" s="23">
        <v>2</v>
      </c>
      <c r="E15" s="39">
        <v>0</v>
      </c>
      <c r="F15" s="23">
        <v>2</v>
      </c>
      <c r="G15" s="39">
        <v>0</v>
      </c>
      <c r="H15" s="23">
        <v>2</v>
      </c>
      <c r="I15" s="39">
        <v>0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6</v>
      </c>
      <c r="N15" s="37">
        <f t="shared" ref="N15:N20" si="17">E15+G15+I15</f>
        <v>0</v>
      </c>
      <c r="O15" s="38">
        <f t="shared" ref="O15:O20" si="18">M15/(D15+F15+H15)</f>
        <v>1</v>
      </c>
      <c r="P15" s="38">
        <f t="shared" ref="P15:P20" si="19">N15/(D15+F15+H15)</f>
        <v>0</v>
      </c>
    </row>
    <row r="16" spans="1:16">
      <c r="A16" s="10">
        <v>1817</v>
      </c>
      <c r="B16" s="16" t="str">
        <f t="shared" si="11"/>
        <v/>
      </c>
      <c r="C16" s="17" t="str">
        <f t="shared" si="12"/>
        <v/>
      </c>
      <c r="D16" s="23">
        <v>2</v>
      </c>
      <c r="E16" s="39">
        <v>0</v>
      </c>
      <c r="F16" s="23">
        <v>2</v>
      </c>
      <c r="G16" s="39">
        <v>1</v>
      </c>
      <c r="H16" s="23">
        <v>2</v>
      </c>
      <c r="I16" s="39">
        <v>0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5</v>
      </c>
      <c r="N16" s="37">
        <f t="shared" si="17"/>
        <v>1</v>
      </c>
      <c r="O16" s="38">
        <f t="shared" si="18"/>
        <v>0.83333333333333337</v>
      </c>
      <c r="P16" s="38">
        <f t="shared" si="19"/>
        <v>0.16666666666666666</v>
      </c>
    </row>
    <row r="17" spans="1:16">
      <c r="A17" s="10">
        <v>1794</v>
      </c>
      <c r="B17" s="16" t="str">
        <f t="shared" si="11"/>
        <v/>
      </c>
      <c r="C17" s="17" t="str">
        <f t="shared" si="12"/>
        <v/>
      </c>
      <c r="D17" s="23">
        <v>1</v>
      </c>
      <c r="E17" s="39">
        <v>0</v>
      </c>
      <c r="F17" s="23">
        <v>1</v>
      </c>
      <c r="G17" s="39">
        <v>1</v>
      </c>
      <c r="H17" s="23">
        <v>1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2</v>
      </c>
      <c r="N17" s="37">
        <f t="shared" si="17"/>
        <v>1</v>
      </c>
      <c r="O17" s="38">
        <f t="shared" si="18"/>
        <v>0.66666666666666663</v>
      </c>
      <c r="P17" s="38">
        <f t="shared" si="19"/>
        <v>0.33333333333333331</v>
      </c>
    </row>
    <row r="18" spans="1:16" hidden="1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3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>
        <v>0</v>
      </c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>
        <v>0</v>
      </c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7</v>
      </c>
      <c r="E21" s="25">
        <v>1</v>
      </c>
      <c r="F21" s="25">
        <f>SUM(F14:F20)</f>
        <v>7</v>
      </c>
      <c r="G21" s="25"/>
      <c r="H21" s="25">
        <f>SUM(H14:H20)</f>
        <v>7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9" t="s">
        <v>0</v>
      </c>
      <c r="D22" s="78" t="str">
        <f>D3</f>
        <v>7.20.15</v>
      </c>
      <c r="E22" s="32" t="str">
        <f>$E$3</f>
        <v>7.20.15</v>
      </c>
      <c r="F22" s="78" t="str">
        <f t="shared" ref="F22:H22" si="20">F3</f>
        <v>7.22.15</v>
      </c>
      <c r="G22" s="32" t="str">
        <f>$G$3</f>
        <v>7.22.15</v>
      </c>
      <c r="H22" s="78" t="str">
        <f t="shared" si="20"/>
        <v>7.24.15</v>
      </c>
      <c r="I22" s="32" t="str">
        <f>$I$3</f>
        <v>7.24.15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9"/>
      <c r="D23" s="78"/>
      <c r="E23" s="32" t="str">
        <f>$E$4</f>
        <v>Waste</v>
      </c>
      <c r="F23" s="78"/>
      <c r="G23" s="32" t="str">
        <f>$G$4</f>
        <v>Waste</v>
      </c>
      <c r="H23" s="7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1847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2</v>
      </c>
      <c r="E24" s="39">
        <v>0</v>
      </c>
      <c r="F24" s="23">
        <v>2</v>
      </c>
      <c r="G24" s="39">
        <v>0</v>
      </c>
      <c r="H24" s="23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6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1843</v>
      </c>
      <c r="B25" s="18" t="str">
        <f t="shared" si="21"/>
        <v/>
      </c>
      <c r="C25" s="19" t="str">
        <f t="shared" si="22"/>
        <v/>
      </c>
      <c r="D25" s="23">
        <v>2</v>
      </c>
      <c r="E25" s="39">
        <v>0</v>
      </c>
      <c r="F25" s="23">
        <v>2</v>
      </c>
      <c r="G25" s="39">
        <v>1</v>
      </c>
      <c r="H25" s="23">
        <v>2</v>
      </c>
      <c r="I25" s="39">
        <v>2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3</v>
      </c>
      <c r="N25" s="37">
        <f t="shared" ref="N25:N30" si="27">E25+G25+I25</f>
        <v>3</v>
      </c>
      <c r="O25" s="38">
        <f t="shared" ref="O25:O30" si="28">M25/(D25+F25+H25)</f>
        <v>0.5</v>
      </c>
      <c r="P25" s="38">
        <f t="shared" ref="P25:P30" si="29">N25/(D25+F25+H25)</f>
        <v>0.5</v>
      </c>
    </row>
    <row r="26" spans="1:16">
      <c r="A26" s="10">
        <v>1830</v>
      </c>
      <c r="B26" s="16" t="str">
        <f t="shared" si="21"/>
        <v/>
      </c>
      <c r="C26" s="17" t="str">
        <f t="shared" si="22"/>
        <v/>
      </c>
      <c r="D26" s="23">
        <v>1</v>
      </c>
      <c r="E26" s="39">
        <v>0</v>
      </c>
      <c r="F26" s="23">
        <v>1</v>
      </c>
      <c r="G26" s="39">
        <v>0</v>
      </c>
      <c r="H26" s="23">
        <v>1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3</v>
      </c>
      <c r="N26" s="37">
        <f t="shared" si="27"/>
        <v>0</v>
      </c>
      <c r="O26" s="38">
        <f t="shared" si="28"/>
        <v>1</v>
      </c>
      <c r="P26" s="38">
        <f t="shared" si="29"/>
        <v>0</v>
      </c>
    </row>
    <row r="27" spans="1:16" hidden="1">
      <c r="A27" s="10"/>
      <c r="B27" s="16" t="str">
        <f t="shared" si="21"/>
        <v/>
      </c>
      <c r="C27" s="17" t="str">
        <f t="shared" si="22"/>
        <v/>
      </c>
      <c r="D27" s="23"/>
      <c r="E27" s="39"/>
      <c r="F27" s="23"/>
      <c r="G27" s="39"/>
      <c r="H27" s="23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0</v>
      </c>
      <c r="N27" s="37">
        <f t="shared" si="27"/>
        <v>0</v>
      </c>
      <c r="O27" s="38" t="e">
        <f t="shared" si="28"/>
        <v>#DIV/0!</v>
      </c>
      <c r="P27" s="38" t="e">
        <f t="shared" si="29"/>
        <v>#DIV/0!</v>
      </c>
    </row>
    <row r="28" spans="1:16" hidden="1">
      <c r="A28" s="10"/>
      <c r="B28" s="18" t="str">
        <f t="shared" si="21"/>
        <v/>
      </c>
      <c r="C28" s="19" t="str">
        <f t="shared" si="22"/>
        <v/>
      </c>
      <c r="D28" s="23"/>
      <c r="E28" s="39"/>
      <c r="F28" s="23"/>
      <c r="G28" s="39"/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0</v>
      </c>
      <c r="O28" s="38" t="e">
        <f t="shared" si="28"/>
        <v>#DIV/0!</v>
      </c>
      <c r="P28" s="38" t="e">
        <f t="shared" si="29"/>
        <v>#DIV/0!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>
        <v>0</v>
      </c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>
        <v>0</v>
      </c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5</v>
      </c>
      <c r="E31" s="25"/>
      <c r="F31" s="25">
        <f>SUM(F24:F30)</f>
        <v>5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9" t="s">
        <v>0</v>
      </c>
      <c r="D32" s="78" t="str">
        <f>D3</f>
        <v>7.20.15</v>
      </c>
      <c r="E32" s="32" t="str">
        <f>$E$3</f>
        <v>7.20.15</v>
      </c>
      <c r="F32" s="78" t="str">
        <f t="shared" ref="F32:H32" si="30">F3</f>
        <v>7.22.15</v>
      </c>
      <c r="G32" s="32" t="str">
        <f>$G$3</f>
        <v>7.22.15</v>
      </c>
      <c r="H32" s="78" t="str">
        <f t="shared" si="30"/>
        <v>7.24.15</v>
      </c>
      <c r="I32" s="32" t="str">
        <f>$I$3</f>
        <v>7.24.15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9"/>
      <c r="D33" s="78"/>
      <c r="E33" s="32" t="str">
        <f>$E$4</f>
        <v>Waste</v>
      </c>
      <c r="F33" s="78"/>
      <c r="G33" s="32" t="str">
        <f>$G$4</f>
        <v>Waste</v>
      </c>
      <c r="H33" s="7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1873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2</v>
      </c>
      <c r="E34" s="39">
        <v>1</v>
      </c>
      <c r="F34" s="23">
        <v>2</v>
      </c>
      <c r="G34" s="39">
        <v>0</v>
      </c>
      <c r="H34" s="23">
        <v>2</v>
      </c>
      <c r="I34" s="39">
        <v>1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4</v>
      </c>
      <c r="N34" s="37">
        <f>E34+G34+I34</f>
        <v>2</v>
      </c>
      <c r="O34" s="38">
        <f>M34/(D34+F34+H34)</f>
        <v>0.66666666666666663</v>
      </c>
      <c r="P34" s="38">
        <f>N34/(D34+F34+H34)</f>
        <v>0.33333333333333331</v>
      </c>
    </row>
    <row r="35" spans="1:16">
      <c r="A35" s="10">
        <v>1879</v>
      </c>
      <c r="B35" s="16" t="str">
        <f>IFERROR(VLOOKUP(A35,sku,2,FALSE),"")</f>
        <v/>
      </c>
      <c r="C35" s="17" t="str">
        <f t="shared" si="31"/>
        <v/>
      </c>
      <c r="D35" s="23">
        <v>2</v>
      </c>
      <c r="E35" s="39">
        <v>0</v>
      </c>
      <c r="F35" s="23">
        <v>2</v>
      </c>
      <c r="G35" s="39">
        <v>0</v>
      </c>
      <c r="H35" s="23">
        <v>2</v>
      </c>
      <c r="I35" s="39">
        <v>1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5</v>
      </c>
      <c r="N35" s="37">
        <f t="shared" ref="N35:N38" si="35">E35+G35+I35</f>
        <v>1</v>
      </c>
      <c r="O35" s="38">
        <f t="shared" ref="O35:O38" si="36">M35/(D35+F35+H35)</f>
        <v>0.83333333333333337</v>
      </c>
      <c r="P35" s="38">
        <f t="shared" ref="P35:P38" si="37">N35/(D35+F35+H35)</f>
        <v>0.16666666666666666</v>
      </c>
    </row>
    <row r="36" spans="1:16">
      <c r="A36" s="10">
        <v>1881</v>
      </c>
      <c r="B36" s="16" t="str">
        <f>IFERROR(VLOOKUP(A36,sku,2,FALSE),"")</f>
        <v/>
      </c>
      <c r="C36" s="17" t="str">
        <f t="shared" si="31"/>
        <v/>
      </c>
      <c r="D36" s="23">
        <v>2</v>
      </c>
      <c r="E36" s="39">
        <v>0</v>
      </c>
      <c r="F36" s="23">
        <v>2</v>
      </c>
      <c r="G36" s="39">
        <v>0</v>
      </c>
      <c r="H36" s="23">
        <v>2</v>
      </c>
      <c r="I36" s="39">
        <v>1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5</v>
      </c>
      <c r="N36" s="37">
        <f t="shared" si="35"/>
        <v>1</v>
      </c>
      <c r="O36" s="38">
        <f t="shared" si="36"/>
        <v>0.83333333333333337</v>
      </c>
      <c r="P36" s="38">
        <f t="shared" si="37"/>
        <v>0.16666666666666666</v>
      </c>
    </row>
    <row r="37" spans="1:16">
      <c r="A37" s="10">
        <v>1868</v>
      </c>
      <c r="B37" s="16" t="str">
        <f>IFERROR(VLOOKUP(A37,sku,2,FALSE),"")</f>
        <v/>
      </c>
      <c r="C37" s="17" t="str">
        <f t="shared" si="31"/>
        <v/>
      </c>
      <c r="D37" s="23">
        <v>2</v>
      </c>
      <c r="E37" s="39">
        <v>1</v>
      </c>
      <c r="F37" s="23">
        <v>2</v>
      </c>
      <c r="G37" s="39">
        <v>1</v>
      </c>
      <c r="H37" s="23">
        <v>2</v>
      </c>
      <c r="I37" s="39">
        <v>2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2</v>
      </c>
      <c r="N37" s="37">
        <f t="shared" si="35"/>
        <v>4</v>
      </c>
      <c r="O37" s="38">
        <f t="shared" si="36"/>
        <v>0.33333333333333331</v>
      </c>
      <c r="P37" s="38">
        <f t="shared" si="37"/>
        <v>0.66666666666666663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>
        <v>0</v>
      </c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8</v>
      </c>
      <c r="E39" s="25"/>
      <c r="F39" s="25">
        <f>SUM(F34:F38)</f>
        <v>8</v>
      </c>
      <c r="G39" s="25"/>
      <c r="H39" s="25">
        <f>SUM(H34:H38)</f>
        <v>8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9" t="s">
        <v>0</v>
      </c>
      <c r="D40" s="78" t="str">
        <f>D3</f>
        <v>7.20.15</v>
      </c>
      <c r="E40" s="32" t="str">
        <f>$E$3</f>
        <v>7.20.15</v>
      </c>
      <c r="F40" s="78" t="str">
        <f t="shared" ref="F40:H40" si="38">F3</f>
        <v>7.22.15</v>
      </c>
      <c r="G40" s="32" t="str">
        <f>$G$3</f>
        <v>7.22.15</v>
      </c>
      <c r="H40" s="78" t="str">
        <f t="shared" si="38"/>
        <v>7.24.15</v>
      </c>
      <c r="I40" s="32" t="str">
        <f>$I$3</f>
        <v>7.24.15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9"/>
      <c r="D41" s="78"/>
      <c r="E41" s="32" t="str">
        <f>$E$4</f>
        <v>Waste</v>
      </c>
      <c r="F41" s="78"/>
      <c r="G41" s="32" t="str">
        <f>$G$4</f>
        <v>Waste</v>
      </c>
      <c r="H41" s="7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50" t="str">
        <f>IFERROR(VLOOKUP(A42,sku,2,FALSE),"")</f>
        <v/>
      </c>
      <c r="C42" s="17" t="str">
        <f t="shared" ref="C42:C45" si="39">IFERROR(VLOOKUP(A42,sku,3,FALSE),"")</f>
        <v/>
      </c>
      <c r="D42" s="24">
        <v>2</v>
      </c>
      <c r="E42" s="39">
        <v>2</v>
      </c>
      <c r="F42" s="24">
        <v>2</v>
      </c>
      <c r="G42" s="39">
        <v>1</v>
      </c>
      <c r="H42" s="24">
        <v>2</v>
      </c>
      <c r="I42" s="39">
        <v>2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1</v>
      </c>
      <c r="N42" s="37">
        <f>E42+G42+I42</f>
        <v>5</v>
      </c>
      <c r="O42" s="38">
        <f>M42/(D42+F42+H42)</f>
        <v>0.16666666666666666</v>
      </c>
      <c r="P42" s="38">
        <f>N42/(D42+F42+H42)</f>
        <v>0.83333333333333337</v>
      </c>
    </row>
    <row r="43" spans="1:16">
      <c r="A43" s="10">
        <v>1945</v>
      </c>
      <c r="B43" s="49" t="str">
        <f>IFERROR(VLOOKUP(A43,sku,2,FALSE),"")</f>
        <v/>
      </c>
      <c r="C43" s="17" t="str">
        <f t="shared" si="39"/>
        <v/>
      </c>
      <c r="D43" s="24">
        <v>2</v>
      </c>
      <c r="E43" s="39">
        <v>2</v>
      </c>
      <c r="F43" s="24">
        <v>2</v>
      </c>
      <c r="G43" s="39">
        <v>1</v>
      </c>
      <c r="H43" s="24">
        <v>2</v>
      </c>
      <c r="I43" s="39">
        <v>2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1</v>
      </c>
      <c r="N43" s="37">
        <f t="shared" ref="N43:N45" si="43">E43+G43+I43</f>
        <v>5</v>
      </c>
      <c r="O43" s="38">
        <f t="shared" ref="O43:O45" si="44">M43/(D43+F43+H43)</f>
        <v>0.16666666666666666</v>
      </c>
      <c r="P43" s="38">
        <f t="shared" ref="P43:P45" si="45">N43/(D43+F43+H43)</f>
        <v>0.83333333333333337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t="15.75" hidden="1" customHeight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4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63" t="s">
        <v>45</v>
      </c>
      <c r="C47" s="8"/>
      <c r="D47" s="25"/>
      <c r="E47" s="25"/>
      <c r="F47" s="25"/>
      <c r="G47" s="25"/>
      <c r="H47" s="25"/>
      <c r="I47" s="25"/>
      <c r="J47" s="61"/>
      <c r="K47" s="62"/>
      <c r="L47" s="36"/>
      <c r="M47" s="11"/>
      <c r="N47" s="11"/>
      <c r="O47" s="11"/>
      <c r="P47" s="11"/>
    </row>
    <row r="48" spans="1:16" ht="18">
      <c r="B48" s="64" t="s">
        <v>46</v>
      </c>
      <c r="C48" s="8"/>
      <c r="D48" s="25"/>
      <c r="E48" s="25"/>
      <c r="F48" s="25"/>
      <c r="G48" s="25"/>
      <c r="H48" s="25"/>
      <c r="I48" s="25"/>
      <c r="J48" s="61"/>
      <c r="K48" s="62"/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E11+E21+E31+E39+E46</f>
        <v>1</v>
      </c>
      <c r="F49" s="29"/>
      <c r="G49" s="26">
        <f>G11+G21+G31+G39+G46</f>
        <v>0</v>
      </c>
      <c r="H49" s="29"/>
      <c r="I49" s="26">
        <f>I11+I21+I31+I39+I46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D46+D39+D31+D21+D11</f>
        <v>30</v>
      </c>
      <c r="E50" s="30"/>
      <c r="F50" s="26">
        <f>F46+F39+F31+F21+F11</f>
        <v>30</v>
      </c>
      <c r="G50" s="30"/>
      <c r="H50" s="26">
        <f>H46+H39+H31+H21+H11</f>
        <v>30</v>
      </c>
      <c r="I50" s="30"/>
    </row>
  </sheetData>
  <sheetProtection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4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showGridLines="0" tabSelected="1" topLeftCell="A7" workbookViewId="0">
      <selection activeCell="G51" sqref="G51"/>
    </sheetView>
  </sheetViews>
  <sheetFormatPr baseColWidth="10" defaultColWidth="9.1640625" defaultRowHeight="14" x14ac:dyDescent="0"/>
  <cols>
    <col min="1" max="1" width="9.1640625" style="1"/>
    <col min="2" max="2" width="49.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1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81" t="s">
        <v>17</v>
      </c>
      <c r="D3" s="82" t="s">
        <v>36</v>
      </c>
      <c r="E3" s="33" t="str">
        <f>D3</f>
        <v>7.27.15</v>
      </c>
      <c r="F3" s="82" t="s">
        <v>37</v>
      </c>
      <c r="G3" s="31" t="str">
        <f>F3</f>
        <v>7.29.15</v>
      </c>
      <c r="H3" s="82" t="s">
        <v>38</v>
      </c>
      <c r="I3" s="31" t="str">
        <f>H3</f>
        <v>7.31.15</v>
      </c>
      <c r="J3" s="74" t="s">
        <v>1</v>
      </c>
      <c r="K3" s="76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9"/>
      <c r="D4" s="82"/>
      <c r="E4" s="31" t="s">
        <v>4</v>
      </c>
      <c r="F4" s="82"/>
      <c r="G4" s="31" t="s">
        <v>4</v>
      </c>
      <c r="H4" s="83"/>
      <c r="I4" s="31" t="s">
        <v>4</v>
      </c>
      <c r="J4" s="75"/>
      <c r="K4" s="7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2</v>
      </c>
      <c r="E5" s="39">
        <v>0</v>
      </c>
      <c r="F5" s="23">
        <v>2</v>
      </c>
      <c r="G5" s="39">
        <v>0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1906</v>
      </c>
      <c r="B6" s="18" t="str">
        <f t="shared" si="0"/>
        <v/>
      </c>
      <c r="C6" s="4" t="str">
        <f t="shared" si="1"/>
        <v/>
      </c>
      <c r="D6" s="23">
        <v>1</v>
      </c>
      <c r="E6" s="39">
        <v>1</v>
      </c>
      <c r="F6" s="23">
        <v>1</v>
      </c>
      <c r="G6" s="39">
        <v>0</v>
      </c>
      <c r="H6" s="23">
        <v>1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2</v>
      </c>
      <c r="N6" s="37">
        <f t="shared" ref="N6:N10" si="6">E6+G6+I6</f>
        <v>1</v>
      </c>
      <c r="O6" s="38">
        <f t="shared" ref="O6:O10" si="7">M6/(D6+F6+H6)</f>
        <v>0.66666666666666663</v>
      </c>
      <c r="P6" s="38">
        <f t="shared" ref="P6:P10" si="8">N6/(D6+F6+H6)</f>
        <v>0.33333333333333331</v>
      </c>
    </row>
    <row r="7" spans="1:16">
      <c r="A7" s="12">
        <v>1759</v>
      </c>
      <c r="B7" s="18" t="str">
        <f t="shared" si="0"/>
        <v/>
      </c>
      <c r="C7" s="4" t="str">
        <f t="shared" si="1"/>
        <v/>
      </c>
      <c r="D7" s="23">
        <v>2</v>
      </c>
      <c r="E7" s="39">
        <v>2</v>
      </c>
      <c r="F7" s="23">
        <v>2</v>
      </c>
      <c r="G7" s="39">
        <v>0</v>
      </c>
      <c r="H7" s="23">
        <v>2</v>
      </c>
      <c r="I7" s="39">
        <v>2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2</v>
      </c>
      <c r="N7" s="37">
        <f t="shared" si="6"/>
        <v>4</v>
      </c>
      <c r="O7" s="38">
        <f t="shared" si="7"/>
        <v>0.33333333333333331</v>
      </c>
      <c r="P7" s="38">
        <f t="shared" si="8"/>
        <v>0.66666666666666663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5</v>
      </c>
      <c r="E11" s="68">
        <f t="shared" ref="E11:I11" si="9">SUM(E5:E10)</f>
        <v>3</v>
      </c>
      <c r="F11" s="25">
        <f t="shared" si="9"/>
        <v>5</v>
      </c>
      <c r="G11" s="68">
        <f t="shared" si="9"/>
        <v>0</v>
      </c>
      <c r="H11" s="25">
        <f t="shared" si="9"/>
        <v>5</v>
      </c>
      <c r="I11" s="68">
        <f t="shared" si="9"/>
        <v>2</v>
      </c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9" t="s">
        <v>0</v>
      </c>
      <c r="D12" s="78" t="str">
        <f>D3</f>
        <v>7.27.15</v>
      </c>
      <c r="E12" s="32" t="str">
        <f>$E$3</f>
        <v>7.27.15</v>
      </c>
      <c r="F12" s="78" t="str">
        <f t="shared" ref="F12:H12" si="10">F3</f>
        <v>7.29.15</v>
      </c>
      <c r="G12" s="32" t="str">
        <f>$G$3</f>
        <v>7.29.15</v>
      </c>
      <c r="H12" s="78" t="str">
        <f t="shared" si="10"/>
        <v>7.31.15</v>
      </c>
      <c r="I12" s="32" t="str">
        <f>$I$3</f>
        <v>7.31.15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9"/>
      <c r="D13" s="78"/>
      <c r="E13" s="32" t="str">
        <f>$E$4</f>
        <v>Waste</v>
      </c>
      <c r="F13" s="78"/>
      <c r="G13" s="32" t="str">
        <f>$G$4</f>
        <v>Waste</v>
      </c>
      <c r="H13" s="7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1800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2</v>
      </c>
      <c r="E14" s="39">
        <v>2</v>
      </c>
      <c r="F14" s="23">
        <v>2</v>
      </c>
      <c r="G14" s="39">
        <v>1</v>
      </c>
      <c r="H14" s="23">
        <v>2</v>
      </c>
      <c r="I14" s="39">
        <v>2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1</v>
      </c>
      <c r="N14" s="37">
        <f>E14+G14+I14</f>
        <v>5</v>
      </c>
      <c r="O14" s="38">
        <f>M14/(D14+F14+H14)</f>
        <v>0.16666666666666666</v>
      </c>
      <c r="P14" s="38">
        <f>N14/(D14+F14+H14)</f>
        <v>0.83333333333333337</v>
      </c>
    </row>
    <row r="15" spans="1:16">
      <c r="A15" s="10">
        <v>1802</v>
      </c>
      <c r="B15" s="18" t="str">
        <f t="shared" si="11"/>
        <v/>
      </c>
      <c r="C15" s="19" t="str">
        <f t="shared" si="12"/>
        <v/>
      </c>
      <c r="D15" s="23">
        <v>2</v>
      </c>
      <c r="E15" s="39">
        <v>2</v>
      </c>
      <c r="F15" s="23">
        <v>2</v>
      </c>
      <c r="G15" s="39">
        <v>0</v>
      </c>
      <c r="H15" s="23">
        <v>2</v>
      </c>
      <c r="I15" s="39">
        <v>2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2</v>
      </c>
      <c r="N15" s="37">
        <f t="shared" ref="N15:N20" si="17">E15+G15+I15</f>
        <v>4</v>
      </c>
      <c r="O15" s="38">
        <f t="shared" ref="O15:O20" si="18">M15/(D15+F15+H15)</f>
        <v>0.33333333333333331</v>
      </c>
      <c r="P15" s="38">
        <f t="shared" ref="P15:P20" si="19">N15/(D15+F15+H15)</f>
        <v>0.66666666666666663</v>
      </c>
    </row>
    <row r="16" spans="1:16">
      <c r="A16" s="10">
        <v>1810</v>
      </c>
      <c r="B16" s="16" t="str">
        <f t="shared" si="11"/>
        <v/>
      </c>
      <c r="C16" s="17" t="str">
        <f t="shared" si="12"/>
        <v/>
      </c>
      <c r="D16" s="23">
        <v>2</v>
      </c>
      <c r="E16" s="39">
        <v>0</v>
      </c>
      <c r="F16" s="23">
        <v>2</v>
      </c>
      <c r="G16" s="39">
        <v>0</v>
      </c>
      <c r="H16" s="23">
        <v>2</v>
      </c>
      <c r="I16" s="39">
        <v>1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5</v>
      </c>
      <c r="N16" s="37">
        <f t="shared" si="17"/>
        <v>1</v>
      </c>
      <c r="O16" s="38">
        <f t="shared" si="18"/>
        <v>0.83333333333333337</v>
      </c>
      <c r="P16" s="38">
        <f t="shared" si="19"/>
        <v>0.16666666666666666</v>
      </c>
    </row>
    <row r="17" spans="1:16">
      <c r="A17" s="10">
        <v>1794</v>
      </c>
      <c r="B17" s="16" t="str">
        <f t="shared" si="11"/>
        <v/>
      </c>
      <c r="C17" s="17" t="str">
        <f t="shared" si="12"/>
        <v/>
      </c>
      <c r="D17" s="23">
        <v>2</v>
      </c>
      <c r="E17" s="39">
        <v>2</v>
      </c>
      <c r="F17" s="23">
        <v>2</v>
      </c>
      <c r="G17" s="39">
        <v>2</v>
      </c>
      <c r="H17" s="23">
        <v>2</v>
      </c>
      <c r="I17" s="39">
        <v>2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0</v>
      </c>
      <c r="N17" s="37">
        <f t="shared" si="17"/>
        <v>6</v>
      </c>
      <c r="O17" s="38">
        <f t="shared" si="18"/>
        <v>0</v>
      </c>
      <c r="P17" s="38">
        <f t="shared" si="19"/>
        <v>1</v>
      </c>
    </row>
    <row r="18" spans="1:16" hidden="1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8</v>
      </c>
      <c r="E21" s="68">
        <f t="shared" ref="E21:I21" si="20">SUM(E14:E20)</f>
        <v>6</v>
      </c>
      <c r="F21" s="25">
        <f t="shared" si="20"/>
        <v>8</v>
      </c>
      <c r="G21" s="68">
        <f t="shared" si="20"/>
        <v>3</v>
      </c>
      <c r="H21" s="25">
        <f t="shared" si="20"/>
        <v>8</v>
      </c>
      <c r="I21" s="68">
        <f t="shared" si="20"/>
        <v>7</v>
      </c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9" t="s">
        <v>0</v>
      </c>
      <c r="D22" s="78" t="str">
        <f>D3</f>
        <v>7.27.15</v>
      </c>
      <c r="E22" s="32" t="str">
        <f>$E$3</f>
        <v>7.27.15</v>
      </c>
      <c r="F22" s="78" t="str">
        <f t="shared" ref="F22:H22" si="21">F3</f>
        <v>7.29.15</v>
      </c>
      <c r="G22" s="32" t="str">
        <f>$G$3</f>
        <v>7.29.15</v>
      </c>
      <c r="H22" s="78" t="str">
        <f t="shared" si="21"/>
        <v>7.31.15</v>
      </c>
      <c r="I22" s="32" t="str">
        <f>$I$3</f>
        <v>7.31.15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9"/>
      <c r="D23" s="78"/>
      <c r="E23" s="32" t="str">
        <f>$E$4</f>
        <v>Waste</v>
      </c>
      <c r="F23" s="78"/>
      <c r="G23" s="32" t="str">
        <f>$G$4</f>
        <v>Waste</v>
      </c>
      <c r="H23" s="7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1836</v>
      </c>
      <c r="B24" s="16" t="str">
        <f t="shared" ref="B24:B30" si="22">IFERROR(VLOOKUP(A24,sku,2,FALSE),"")</f>
        <v/>
      </c>
      <c r="C24" s="17" t="str">
        <f t="shared" ref="C24:C30" si="23">IFERROR(VLOOKUP(A24,sku,3,FALSE),"")</f>
        <v/>
      </c>
      <c r="D24" s="23">
        <v>2</v>
      </c>
      <c r="E24" s="39">
        <v>1</v>
      </c>
      <c r="F24" s="23">
        <v>2</v>
      </c>
      <c r="G24" s="39">
        <v>2</v>
      </c>
      <c r="H24" s="23">
        <v>2</v>
      </c>
      <c r="I24" s="39">
        <v>2</v>
      </c>
      <c r="J24" s="4">
        <f t="shared" ref="J24:J30" si="24">IFERROR(VLOOKUP(A24,sku,4,FALSE),0)</f>
        <v>0</v>
      </c>
      <c r="K24" s="5">
        <f t="shared" ref="K24:K30" si="25">(D24+F24+H24)*J24</f>
        <v>0</v>
      </c>
      <c r="L24" s="36" t="str">
        <f>B24</f>
        <v/>
      </c>
      <c r="M24" s="37">
        <f>D24-E24+F24-G24+H24-I24</f>
        <v>1</v>
      </c>
      <c r="N24" s="37">
        <f>E24+G24+I24</f>
        <v>5</v>
      </c>
      <c r="O24" s="38">
        <f>M24/(D24+F24+H24)</f>
        <v>0.16666666666666666</v>
      </c>
      <c r="P24" s="38">
        <f>N24/(D24+F24+H24)</f>
        <v>0.83333333333333337</v>
      </c>
    </row>
    <row r="25" spans="1:16">
      <c r="A25" s="10">
        <v>1850</v>
      </c>
      <c r="B25" s="18" t="str">
        <f t="shared" si="22"/>
        <v/>
      </c>
      <c r="C25" s="19" t="str">
        <f t="shared" si="23"/>
        <v/>
      </c>
      <c r="D25" s="23">
        <v>2</v>
      </c>
      <c r="E25" s="39">
        <v>1</v>
      </c>
      <c r="F25" s="23">
        <v>2</v>
      </c>
      <c r="G25" s="39">
        <v>1</v>
      </c>
      <c r="H25" s="23">
        <v>2</v>
      </c>
      <c r="I25" s="39">
        <v>1</v>
      </c>
      <c r="J25" s="4">
        <f t="shared" si="24"/>
        <v>0</v>
      </c>
      <c r="K25" s="5">
        <f t="shared" si="25"/>
        <v>0</v>
      </c>
      <c r="L25" s="36" t="str">
        <f t="shared" ref="L25:L30" si="26">B25</f>
        <v/>
      </c>
      <c r="M25" s="37">
        <f t="shared" ref="M25:M30" si="27">D25-E25+F25-G25+H25-I25</f>
        <v>3</v>
      </c>
      <c r="N25" s="37">
        <f t="shared" ref="N25:N30" si="28">E25+G25+I25</f>
        <v>3</v>
      </c>
      <c r="O25" s="38">
        <f t="shared" ref="O25:O30" si="29">M25/(D25+F25+H25)</f>
        <v>0.5</v>
      </c>
      <c r="P25" s="38">
        <f t="shared" ref="P25:P30" si="30">N25/(D25+F25+H25)</f>
        <v>0.5</v>
      </c>
    </row>
    <row r="26" spans="1:16">
      <c r="A26" s="10">
        <v>1851</v>
      </c>
      <c r="B26" s="16" t="str">
        <f t="shared" si="22"/>
        <v/>
      </c>
      <c r="C26" s="17" t="str">
        <f t="shared" si="23"/>
        <v/>
      </c>
      <c r="D26" s="23">
        <v>2</v>
      </c>
      <c r="E26" s="39">
        <v>1</v>
      </c>
      <c r="F26" s="23">
        <v>2</v>
      </c>
      <c r="G26" s="39">
        <v>1</v>
      </c>
      <c r="H26" s="23">
        <v>2</v>
      </c>
      <c r="I26" s="39">
        <v>2</v>
      </c>
      <c r="J26" s="4">
        <f t="shared" si="24"/>
        <v>0</v>
      </c>
      <c r="K26" s="5">
        <f t="shared" si="25"/>
        <v>0</v>
      </c>
      <c r="L26" s="36" t="str">
        <f t="shared" si="26"/>
        <v/>
      </c>
      <c r="M26" s="37">
        <f t="shared" si="27"/>
        <v>2</v>
      </c>
      <c r="N26" s="37">
        <f t="shared" si="28"/>
        <v>4</v>
      </c>
      <c r="O26" s="38">
        <f t="shared" si="29"/>
        <v>0.33333333333333331</v>
      </c>
      <c r="P26" s="38">
        <f t="shared" si="30"/>
        <v>0.66666666666666663</v>
      </c>
    </row>
    <row r="27" spans="1:16">
      <c r="A27" s="10">
        <v>1824</v>
      </c>
      <c r="B27" s="16" t="str">
        <f t="shared" si="22"/>
        <v/>
      </c>
      <c r="C27" s="17" t="str">
        <f t="shared" si="23"/>
        <v/>
      </c>
      <c r="D27" s="23">
        <v>1</v>
      </c>
      <c r="E27" s="39">
        <v>1</v>
      </c>
      <c r="F27" s="23">
        <v>1</v>
      </c>
      <c r="G27" s="39">
        <v>1</v>
      </c>
      <c r="H27" s="23">
        <v>1</v>
      </c>
      <c r="I27" s="39">
        <v>1</v>
      </c>
      <c r="J27" s="4">
        <f t="shared" si="24"/>
        <v>0</v>
      </c>
      <c r="K27" s="5">
        <f t="shared" si="25"/>
        <v>0</v>
      </c>
      <c r="L27" s="36" t="str">
        <f t="shared" si="26"/>
        <v/>
      </c>
      <c r="M27" s="37">
        <f t="shared" si="27"/>
        <v>0</v>
      </c>
      <c r="N27" s="37">
        <f t="shared" si="28"/>
        <v>3</v>
      </c>
      <c r="O27" s="38">
        <f t="shared" si="29"/>
        <v>0</v>
      </c>
      <c r="P27" s="38">
        <f t="shared" si="30"/>
        <v>1</v>
      </c>
    </row>
    <row r="28" spans="1:16" hidden="1">
      <c r="A28" s="10"/>
      <c r="B28" s="18" t="str">
        <f t="shared" si="22"/>
        <v/>
      </c>
      <c r="C28" s="19" t="str">
        <f t="shared" si="23"/>
        <v/>
      </c>
      <c r="D28" s="23"/>
      <c r="E28" s="39"/>
      <c r="F28" s="24"/>
      <c r="G28" s="39"/>
      <c r="H28" s="24"/>
      <c r="I28" s="39"/>
      <c r="J28" s="4">
        <f t="shared" si="24"/>
        <v>0</v>
      </c>
      <c r="K28" s="5">
        <f t="shared" si="25"/>
        <v>0</v>
      </c>
      <c r="L28" s="36" t="str">
        <f t="shared" si="26"/>
        <v/>
      </c>
      <c r="M28" s="37">
        <f t="shared" si="27"/>
        <v>0</v>
      </c>
      <c r="N28" s="37">
        <f t="shared" si="28"/>
        <v>0</v>
      </c>
      <c r="O28" s="38" t="e">
        <f t="shared" si="29"/>
        <v>#DIV/0!</v>
      </c>
      <c r="P28" s="38" t="e">
        <f t="shared" si="30"/>
        <v>#DIV/0!</v>
      </c>
    </row>
    <row r="29" spans="1:16" hidden="1">
      <c r="A29" s="10"/>
      <c r="B29" s="18" t="str">
        <f t="shared" si="22"/>
        <v/>
      </c>
      <c r="C29" s="19" t="str">
        <f t="shared" si="23"/>
        <v/>
      </c>
      <c r="D29" s="23"/>
      <c r="E29" s="39"/>
      <c r="F29" s="24"/>
      <c r="G29" s="39"/>
      <c r="H29" s="24"/>
      <c r="I29" s="39"/>
      <c r="J29" s="4">
        <f t="shared" si="24"/>
        <v>0</v>
      </c>
      <c r="K29" s="5">
        <f t="shared" si="25"/>
        <v>0</v>
      </c>
      <c r="L29" s="36" t="str">
        <f t="shared" si="26"/>
        <v/>
      </c>
      <c r="M29" s="37">
        <f t="shared" si="27"/>
        <v>0</v>
      </c>
      <c r="N29" s="37">
        <f t="shared" si="28"/>
        <v>0</v>
      </c>
      <c r="O29" s="38" t="e">
        <f t="shared" si="29"/>
        <v>#DIV/0!</v>
      </c>
      <c r="P29" s="38" t="e">
        <f t="shared" si="30"/>
        <v>#DIV/0!</v>
      </c>
    </row>
    <row r="30" spans="1:16" hidden="1">
      <c r="A30" s="10"/>
      <c r="B30" s="18" t="str">
        <f t="shared" si="22"/>
        <v/>
      </c>
      <c r="C30" s="19" t="str">
        <f t="shared" si="23"/>
        <v/>
      </c>
      <c r="D30" s="23">
        <v>0</v>
      </c>
      <c r="E30" s="39"/>
      <c r="F30" s="24"/>
      <c r="G30" s="39"/>
      <c r="H30" s="24"/>
      <c r="I30" s="39"/>
      <c r="J30" s="4">
        <f t="shared" si="24"/>
        <v>0</v>
      </c>
      <c r="K30" s="5">
        <f t="shared" si="25"/>
        <v>0</v>
      </c>
      <c r="L30" s="36" t="str">
        <f t="shared" si="26"/>
        <v/>
      </c>
      <c r="M30" s="37">
        <f t="shared" si="27"/>
        <v>0</v>
      </c>
      <c r="N30" s="37">
        <f t="shared" si="28"/>
        <v>0</v>
      </c>
      <c r="O30" s="38" t="e">
        <f t="shared" si="29"/>
        <v>#DIV/0!</v>
      </c>
      <c r="P30" s="38" t="e">
        <f t="shared" si="30"/>
        <v>#DIV/0!</v>
      </c>
    </row>
    <row r="31" spans="1:16" ht="18">
      <c r="A31" s="4"/>
      <c r="B31" s="6" t="s">
        <v>10</v>
      </c>
      <c r="C31" s="6"/>
      <c r="D31" s="25">
        <f>SUM(D24:D30)</f>
        <v>7</v>
      </c>
      <c r="E31" s="68">
        <f t="shared" ref="E31:I31" si="31">SUM(E24:E30)</f>
        <v>4</v>
      </c>
      <c r="F31" s="25">
        <f t="shared" si="31"/>
        <v>7</v>
      </c>
      <c r="G31" s="68">
        <f t="shared" si="31"/>
        <v>5</v>
      </c>
      <c r="H31" s="25">
        <f t="shared" si="31"/>
        <v>7</v>
      </c>
      <c r="I31" s="68">
        <f t="shared" si="31"/>
        <v>6</v>
      </c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9" t="s">
        <v>0</v>
      </c>
      <c r="D32" s="78" t="str">
        <f>D3</f>
        <v>7.27.15</v>
      </c>
      <c r="E32" s="32" t="str">
        <f>$E$3</f>
        <v>7.27.15</v>
      </c>
      <c r="F32" s="78" t="str">
        <f t="shared" ref="F32:H32" si="32">F3</f>
        <v>7.29.15</v>
      </c>
      <c r="G32" s="32" t="str">
        <f>$G$3</f>
        <v>7.29.15</v>
      </c>
      <c r="H32" s="78" t="str">
        <f t="shared" si="32"/>
        <v>7.31.15</v>
      </c>
      <c r="I32" s="32" t="str">
        <f>$I$3</f>
        <v>7.31.15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9"/>
      <c r="D33" s="78"/>
      <c r="E33" s="32" t="str">
        <f>$E$4</f>
        <v>Waste</v>
      </c>
      <c r="F33" s="78"/>
      <c r="G33" s="32" t="str">
        <f>$G$4</f>
        <v>Waste</v>
      </c>
      <c r="H33" s="7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1875</v>
      </c>
      <c r="B34" s="16" t="str">
        <f>IFERROR(VLOOKUP(A34,sku,2,FALSE),"")</f>
        <v/>
      </c>
      <c r="C34" s="17" t="str">
        <f t="shared" ref="C34:C38" si="33">IFERROR(VLOOKUP(A34,sku,3,FALSE),"")</f>
        <v/>
      </c>
      <c r="D34" s="23">
        <v>2</v>
      </c>
      <c r="E34" s="39">
        <v>1</v>
      </c>
      <c r="F34" s="23">
        <v>2</v>
      </c>
      <c r="G34" s="39">
        <v>1</v>
      </c>
      <c r="H34" s="23">
        <v>2</v>
      </c>
      <c r="I34" s="39">
        <v>2</v>
      </c>
      <c r="J34" s="4">
        <f>IFERROR(VLOOKUP(A34,sku,4,FALSE),0)</f>
        <v>0</v>
      </c>
      <c r="K34" s="5">
        <f t="shared" ref="K34:K38" si="34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4</v>
      </c>
      <c r="O34" s="38">
        <f>M34/(D34+F34+H34)</f>
        <v>0.33333333333333331</v>
      </c>
      <c r="P34" s="38">
        <f>N34/(D34+F34+H34)</f>
        <v>0.66666666666666663</v>
      </c>
    </row>
    <row r="35" spans="1:16">
      <c r="A35" s="10">
        <v>1877</v>
      </c>
      <c r="B35" s="16" t="str">
        <f>IFERROR(VLOOKUP(A35,sku,2,FALSE),"")</f>
        <v/>
      </c>
      <c r="C35" s="17" t="str">
        <f t="shared" si="33"/>
        <v/>
      </c>
      <c r="D35" s="23">
        <v>2</v>
      </c>
      <c r="E35" s="39">
        <v>0</v>
      </c>
      <c r="F35" s="23">
        <v>2</v>
      </c>
      <c r="G35" s="39">
        <v>1</v>
      </c>
      <c r="H35" s="23">
        <v>2</v>
      </c>
      <c r="I35" s="39">
        <v>0</v>
      </c>
      <c r="J35" s="4">
        <f>IFERROR(VLOOKUP(A35,sku,4,FALSE),0)</f>
        <v>0</v>
      </c>
      <c r="K35" s="5">
        <f t="shared" si="34"/>
        <v>0</v>
      </c>
      <c r="L35" s="36" t="str">
        <f t="shared" ref="L35:L38" si="35">B35</f>
        <v/>
      </c>
      <c r="M35" s="37">
        <f t="shared" ref="M35:M38" si="36">D35-E35+F35-G35+H35-I35</f>
        <v>5</v>
      </c>
      <c r="N35" s="37">
        <f t="shared" ref="N35:N38" si="37">E35+G35+I35</f>
        <v>1</v>
      </c>
      <c r="O35" s="38">
        <f t="shared" ref="O35:O38" si="38">M35/(D35+F35+H35)</f>
        <v>0.83333333333333337</v>
      </c>
      <c r="P35" s="38">
        <f t="shared" ref="P35:P38" si="39">N35/(D35+F35+H35)</f>
        <v>0.16666666666666666</v>
      </c>
    </row>
    <row r="36" spans="1:16">
      <c r="A36" s="10">
        <v>1887</v>
      </c>
      <c r="B36" s="16" t="str">
        <f>IFERROR(VLOOKUP(A36,sku,2,FALSE),"")</f>
        <v/>
      </c>
      <c r="C36" s="17" t="str">
        <f t="shared" si="33"/>
        <v/>
      </c>
      <c r="D36" s="23">
        <v>2</v>
      </c>
      <c r="E36" s="39">
        <v>0</v>
      </c>
      <c r="F36" s="23">
        <v>2</v>
      </c>
      <c r="G36" s="39">
        <v>1</v>
      </c>
      <c r="H36" s="23">
        <v>2</v>
      </c>
      <c r="I36" s="39">
        <v>1</v>
      </c>
      <c r="J36" s="4">
        <f>IFERROR(VLOOKUP(A36,sku,4,FALSE),0)</f>
        <v>0</v>
      </c>
      <c r="K36" s="5">
        <f t="shared" si="34"/>
        <v>0</v>
      </c>
      <c r="L36" s="36" t="str">
        <f t="shared" si="35"/>
        <v/>
      </c>
      <c r="M36" s="37">
        <f t="shared" si="36"/>
        <v>4</v>
      </c>
      <c r="N36" s="37">
        <f t="shared" si="37"/>
        <v>2</v>
      </c>
      <c r="O36" s="38">
        <f t="shared" si="38"/>
        <v>0.66666666666666663</v>
      </c>
      <c r="P36" s="38">
        <f t="shared" si="39"/>
        <v>0.33333333333333331</v>
      </c>
    </row>
    <row r="37" spans="1:16">
      <c r="A37" s="10">
        <v>1872</v>
      </c>
      <c r="B37" s="16" t="str">
        <f>IFERROR(VLOOKUP(A37,sku,2,FALSE),"")</f>
        <v/>
      </c>
      <c r="C37" s="17" t="str">
        <f t="shared" si="33"/>
        <v/>
      </c>
      <c r="D37" s="23">
        <v>1</v>
      </c>
      <c r="E37" s="39">
        <v>0</v>
      </c>
      <c r="F37" s="23">
        <v>1</v>
      </c>
      <c r="G37" s="39">
        <v>0</v>
      </c>
      <c r="H37" s="23">
        <v>1</v>
      </c>
      <c r="I37" s="39">
        <v>1</v>
      </c>
      <c r="J37" s="4">
        <f>IFERROR(VLOOKUP(A37,sku,4,FALSE),0)</f>
        <v>0</v>
      </c>
      <c r="K37" s="5">
        <f t="shared" si="34"/>
        <v>0</v>
      </c>
      <c r="L37" s="36" t="str">
        <f t="shared" si="35"/>
        <v/>
      </c>
      <c r="M37" s="37">
        <f t="shared" si="36"/>
        <v>2</v>
      </c>
      <c r="N37" s="37">
        <f t="shared" si="37"/>
        <v>1</v>
      </c>
      <c r="O37" s="38">
        <f t="shared" si="38"/>
        <v>0.66666666666666663</v>
      </c>
      <c r="P37" s="38">
        <f t="shared" si="39"/>
        <v>0.33333333333333331</v>
      </c>
    </row>
    <row r="38" spans="1:16" hidden="1">
      <c r="A38" s="10"/>
      <c r="B38" s="16" t="str">
        <f>IFERROR(VLOOKUP(A38,sku,2,FALSE),"")</f>
        <v/>
      </c>
      <c r="C38" s="17" t="str">
        <f t="shared" si="33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4"/>
        <v>0</v>
      </c>
      <c r="L38" s="36" t="str">
        <f t="shared" si="35"/>
        <v/>
      </c>
      <c r="M38" s="37">
        <f t="shared" si="36"/>
        <v>0</v>
      </c>
      <c r="N38" s="37">
        <f t="shared" si="37"/>
        <v>0</v>
      </c>
      <c r="O38" s="38" t="e">
        <f t="shared" si="38"/>
        <v>#DIV/0!</v>
      </c>
      <c r="P38" s="38" t="e">
        <f t="shared" si="39"/>
        <v>#DIV/0!</v>
      </c>
    </row>
    <row r="39" spans="1:16" ht="18">
      <c r="A39" s="4"/>
      <c r="B39" s="8" t="s">
        <v>12</v>
      </c>
      <c r="C39" s="8"/>
      <c r="D39" s="25">
        <f>SUM(D34:D38)</f>
        <v>7</v>
      </c>
      <c r="E39" s="68">
        <f t="shared" ref="E39:I39" si="40">SUM(E34:E38)</f>
        <v>1</v>
      </c>
      <c r="F39" s="25">
        <f t="shared" si="40"/>
        <v>7</v>
      </c>
      <c r="G39" s="68">
        <f t="shared" si="40"/>
        <v>3</v>
      </c>
      <c r="H39" s="25">
        <f t="shared" si="40"/>
        <v>7</v>
      </c>
      <c r="I39" s="68">
        <f t="shared" si="40"/>
        <v>4</v>
      </c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9" t="s">
        <v>0</v>
      </c>
      <c r="D40" s="78" t="str">
        <f>D3</f>
        <v>7.27.15</v>
      </c>
      <c r="E40" s="32" t="str">
        <f>$E$3</f>
        <v>7.27.15</v>
      </c>
      <c r="F40" s="78" t="str">
        <f t="shared" ref="F40:H40" si="41">F3</f>
        <v>7.29.15</v>
      </c>
      <c r="G40" s="32" t="str">
        <f>$G$3</f>
        <v>7.29.15</v>
      </c>
      <c r="H40" s="78" t="str">
        <f t="shared" si="41"/>
        <v>7.31.15</v>
      </c>
      <c r="I40" s="32" t="str">
        <f>$I$3</f>
        <v>7.31.15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9"/>
      <c r="D41" s="78"/>
      <c r="E41" s="32" t="str">
        <f>$E$4</f>
        <v>Waste</v>
      </c>
      <c r="F41" s="78"/>
      <c r="G41" s="32" t="str">
        <f>$G$4</f>
        <v>Waste</v>
      </c>
      <c r="H41" s="7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65" t="str">
        <f>IFERROR(VLOOKUP(A42,sku,2,FALSE),"")</f>
        <v/>
      </c>
      <c r="C42" s="17" t="str">
        <f t="shared" ref="C42:C45" si="42">IFERROR(VLOOKUP(A42,sku,3,FALSE),"")</f>
        <v/>
      </c>
      <c r="D42" s="24">
        <v>2</v>
      </c>
      <c r="E42" s="39">
        <v>1</v>
      </c>
      <c r="F42" s="24">
        <v>0</v>
      </c>
      <c r="G42" s="39">
        <v>0</v>
      </c>
      <c r="H42" s="24">
        <v>2</v>
      </c>
      <c r="I42" s="39">
        <v>0</v>
      </c>
      <c r="J42" s="4">
        <f>IFERROR(VLOOKUP(A42,sku,4,FALSE),0)</f>
        <v>0</v>
      </c>
      <c r="K42" s="5">
        <f t="shared" ref="K42:K45" si="43">(D42+F42+H42)*J42</f>
        <v>0</v>
      </c>
      <c r="L42" s="36" t="str">
        <f>B42</f>
        <v/>
      </c>
      <c r="M42" s="37">
        <f>D42-E42+F42-G42+H42-I42</f>
        <v>3</v>
      </c>
      <c r="N42" s="37">
        <f>E42+G42+I42</f>
        <v>1</v>
      </c>
      <c r="O42" s="38">
        <f>M42/(D42+F42+H42)</f>
        <v>0.75</v>
      </c>
      <c r="P42" s="38">
        <f>N42/(D42+F42+H42)</f>
        <v>0.25</v>
      </c>
    </row>
    <row r="43" spans="1:16">
      <c r="A43" s="10">
        <v>1945</v>
      </c>
      <c r="B43" s="55" t="str">
        <f>IFERROR(VLOOKUP(A43,sku,2,FALSE),"")</f>
        <v/>
      </c>
      <c r="C43" s="17" t="str">
        <f t="shared" si="42"/>
        <v/>
      </c>
      <c r="D43" s="24">
        <v>1</v>
      </c>
      <c r="E43" s="39">
        <v>2</v>
      </c>
      <c r="F43" s="24">
        <v>0</v>
      </c>
      <c r="G43" s="39">
        <v>0</v>
      </c>
      <c r="H43" s="24">
        <v>1</v>
      </c>
      <c r="I43" s="39">
        <v>1</v>
      </c>
      <c r="J43" s="4">
        <f>IFERROR(VLOOKUP(A43,sku,4,FALSE),0)</f>
        <v>0</v>
      </c>
      <c r="K43" s="5">
        <f t="shared" si="43"/>
        <v>0</v>
      </c>
      <c r="L43" s="36" t="str">
        <f t="shared" ref="L43:L45" si="44">B43</f>
        <v/>
      </c>
      <c r="M43" s="37">
        <f t="shared" ref="M43:M45" si="45">D43-E43+F43-G43+H43-I43</f>
        <v>-1</v>
      </c>
      <c r="N43" s="37">
        <f t="shared" ref="N43:N45" si="46">E43+G43+I43</f>
        <v>3</v>
      </c>
      <c r="O43" s="38">
        <f t="shared" ref="O43:O45" si="47">M43/(D43+F43+H43)</f>
        <v>-0.5</v>
      </c>
      <c r="P43" s="38">
        <f t="shared" ref="P43:P45" si="48">N43/(D43+F43+H43)</f>
        <v>1.5</v>
      </c>
    </row>
    <row r="44" spans="1:16" hidden="1">
      <c r="A44" s="10"/>
      <c r="B44" s="16" t="str">
        <f>IFERROR(VLOOKUP(A44,sku,2,FALSE),"")</f>
        <v/>
      </c>
      <c r="C44" s="17" t="str">
        <f t="shared" si="42"/>
        <v/>
      </c>
      <c r="D44" s="24">
        <v>0</v>
      </c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3"/>
        <v>0</v>
      </c>
      <c r="L44" s="36" t="str">
        <f t="shared" si="44"/>
        <v/>
      </c>
      <c r="M44" s="37">
        <f t="shared" si="45"/>
        <v>0</v>
      </c>
      <c r="N44" s="37">
        <f t="shared" si="46"/>
        <v>0</v>
      </c>
      <c r="O44" s="38" t="e">
        <f t="shared" si="47"/>
        <v>#DIV/0!</v>
      </c>
      <c r="P44" s="38" t="e">
        <f t="shared" si="48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42"/>
        <v/>
      </c>
      <c r="D45" s="24">
        <v>0</v>
      </c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3"/>
        <v>0</v>
      </c>
      <c r="L45" s="36" t="str">
        <f t="shared" si="44"/>
        <v/>
      </c>
      <c r="M45" s="37">
        <f t="shared" si="45"/>
        <v>0</v>
      </c>
      <c r="N45" s="37">
        <f t="shared" si="46"/>
        <v>0</v>
      </c>
      <c r="O45" s="38" t="e">
        <f t="shared" si="47"/>
        <v>#DIV/0!</v>
      </c>
      <c r="P45" s="38" t="e">
        <f t="shared" si="48"/>
        <v>#DIV/0!</v>
      </c>
    </row>
    <row r="46" spans="1:16">
      <c r="A46" s="43"/>
      <c r="B46" s="66" t="s">
        <v>47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56" t="s">
        <v>48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3</v>
      </c>
      <c r="E48" s="68">
        <f t="shared" ref="E48:I48" si="49">SUM(E42:E45)</f>
        <v>3</v>
      </c>
      <c r="F48" s="25">
        <f t="shared" si="49"/>
        <v>0</v>
      </c>
      <c r="G48" s="68">
        <f t="shared" si="49"/>
        <v>0</v>
      </c>
      <c r="H48" s="25">
        <f t="shared" si="49"/>
        <v>3</v>
      </c>
      <c r="I48" s="68">
        <f t="shared" si="49"/>
        <v>1</v>
      </c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17</v>
      </c>
      <c r="F49" s="29"/>
      <c r="G49" s="26">
        <f>G11+G21+G31+G39+G48</f>
        <v>11</v>
      </c>
      <c r="H49" s="29"/>
      <c r="I49" s="26">
        <f>I11+I21+I31+I39+I48</f>
        <v>20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30</v>
      </c>
      <c r="E50" s="30"/>
      <c r="F50" s="26">
        <f>F48+F39+F31+F21+F11</f>
        <v>27</v>
      </c>
      <c r="G50" s="30"/>
      <c r="H50" s="26">
        <f>H48+H39+H31+H21+H11</f>
        <v>30</v>
      </c>
      <c r="I50" s="30"/>
    </row>
    <row r="51" spans="2:16" ht="18">
      <c r="B51" s="9" t="s">
        <v>49</v>
      </c>
      <c r="C51" s="72"/>
      <c r="D51" s="73">
        <f>E49/D50</f>
        <v>0.56666666666666665</v>
      </c>
      <c r="E51" s="29"/>
      <c r="F51" s="73">
        <f>G49/F50</f>
        <v>0.40740740740740738</v>
      </c>
      <c r="G51" s="29"/>
      <c r="H51" s="73">
        <f>I49/H50</f>
        <v>0.66666666666666663</v>
      </c>
      <c r="I51" s="29"/>
    </row>
  </sheetData>
  <sheetProtection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4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2015-08-14T18:01:48Z</cp:lastPrinted>
  <dcterms:created xsi:type="dcterms:W3CDTF">2014-01-03T19:27:25Z</dcterms:created>
  <dcterms:modified xsi:type="dcterms:W3CDTF">2015-11-10T00:41:39Z</dcterms:modified>
</cp:coreProperties>
</file>