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\tele_bot\"/>
    </mc:Choice>
  </mc:AlternateContent>
  <xr:revisionPtr revIDLastSave="0" documentId="8_{C457855E-324C-4213-8F68-B2217555EFDD}" xr6:coauthVersionLast="45" xr6:coauthVersionMax="45" xr10:uidLastSave="{00000000-0000-0000-0000-000000000000}"/>
  <bookViews>
    <workbookView xWindow="-98" yWindow="-98" windowWidth="21795" windowHeight="12975" activeTab="1" xr2:uid="{AB6543A5-1978-440F-A33B-344325D278A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2" l="1"/>
  <c r="M32" i="2"/>
  <c r="N32" i="2"/>
  <c r="O32" i="2"/>
  <c r="P32" i="2"/>
  <c r="Q32" i="2"/>
  <c r="K32" i="2"/>
  <c r="L29" i="2"/>
  <c r="M29" i="2"/>
  <c r="N29" i="2"/>
  <c r="O29" i="2"/>
  <c r="P29" i="2"/>
  <c r="P31" i="2" s="1"/>
  <c r="Q29" i="2"/>
  <c r="Q31" i="2" s="1"/>
  <c r="L30" i="2"/>
  <c r="M30" i="2"/>
  <c r="N30" i="2"/>
  <c r="O30" i="2"/>
  <c r="P30" i="2"/>
  <c r="Q30" i="2"/>
  <c r="K30" i="2"/>
  <c r="K29" i="2"/>
  <c r="L31" i="2"/>
  <c r="M31" i="2"/>
  <c r="N31" i="2"/>
  <c r="O31" i="2"/>
  <c r="K31" i="2"/>
  <c r="L24" i="2"/>
  <c r="M24" i="2"/>
  <c r="N24" i="2"/>
  <c r="O24" i="2"/>
  <c r="P24" i="2"/>
  <c r="Q24" i="2"/>
  <c r="L25" i="2"/>
  <c r="M25" i="2"/>
  <c r="N25" i="2"/>
  <c r="O25" i="2"/>
  <c r="P25" i="2"/>
  <c r="Q25" i="2"/>
  <c r="K25" i="2"/>
  <c r="K24" i="2"/>
  <c r="L23" i="2"/>
  <c r="M23" i="2"/>
  <c r="N23" i="2"/>
  <c r="O23" i="2"/>
  <c r="P23" i="2"/>
  <c r="Q23" i="2"/>
  <c r="K23" i="2"/>
  <c r="Q22" i="2"/>
  <c r="M22" i="2"/>
  <c r="P22" i="2"/>
  <c r="O22" i="2"/>
  <c r="N22" i="2"/>
  <c r="L22" i="2"/>
  <c r="K22" i="2"/>
  <c r="Q21" i="2"/>
  <c r="O21" i="2"/>
  <c r="P21" i="2"/>
  <c r="N21" i="2"/>
  <c r="M21" i="2"/>
  <c r="L21" i="2"/>
  <c r="K21" i="2"/>
  <c r="Q16" i="2"/>
  <c r="M16" i="2"/>
  <c r="K16" i="2"/>
  <c r="L16" i="2"/>
  <c r="N16" i="2"/>
  <c r="O16" i="2"/>
  <c r="P16" i="2"/>
  <c r="O15" i="2"/>
  <c r="P15" i="2"/>
  <c r="N15" i="2"/>
  <c r="L15" i="2"/>
  <c r="K15" i="2"/>
</calcChain>
</file>

<file path=xl/sharedStrings.xml><?xml version="1.0" encoding="utf-8"?>
<sst xmlns="http://schemas.openxmlformats.org/spreadsheetml/2006/main" count="141" uniqueCount="74">
  <si>
    <t>id</t>
  </si>
  <si>
    <t>date</t>
  </si>
  <si>
    <t>company_name</t>
  </si>
  <si>
    <t>analyst_name</t>
  </si>
  <si>
    <t>target_price</t>
  </si>
  <si>
    <t>judge</t>
  </si>
  <si>
    <t>title</t>
  </si>
  <si>
    <t>description</t>
  </si>
  <si>
    <t>analyst_rank</t>
  </si>
  <si>
    <t>stock_code_id</t>
  </si>
  <si>
    <t>analyst_id</t>
  </si>
  <si>
    <t>글로벌텍스프리</t>
  </si>
  <si>
    <t>김수현</t>
  </si>
  <si>
    <t>BUY</t>
  </si>
  <si>
    <t>외국인 피부미용/ 성형 소비 증가의 직접적 수혜</t>
  </si>
  <si>
    <t>/외국인 피부 미용 및 성형 소비액 폭발적 증가의 직접적 수혜/올리브영 단독 사업자로서 외국인 매출의 급증 효과 기대</t>
  </si>
  <si>
    <t>아무리 찾아봐도 여기가 ‘Clear Winner’</t>
  </si>
  <si>
    <t>/돌고 돌아 결국 글로벌텍스프리/중국인 매출 레벨업 중 / 전체 월별, 분기 매출도 레벨업 중</t>
  </si>
  <si>
    <t>허선재</t>
  </si>
  <si>
    <t>매수</t>
  </si>
  <si>
    <t>이제는 다시 관심 가질 시점</t>
  </si>
  <si>
    <t>/충분한 주가 조정, 안정적 주가 회복 흐름 기대/프랑스 법인 청산에 따라 향후 주가의 초점은 국내 사업이 될 것</t>
  </si>
  <si>
    <t>중립</t>
  </si>
  <si>
    <t>예측이 아닌 대응이 필요한 시점</t>
  </si>
  <si>
    <t>/프랑스 법인의 사업자 자격 정지 가능성 발생/불확실성 극대화, 예측이 아닌 대응이 필요한 시점</t>
  </si>
  <si>
    <t>3월부터 극적인 반전</t>
  </si>
  <si>
    <t>/3월부터 시작되는 극적인 턴어라운드/과거와 달라진 중국인 관광객의 형태가 동사에는 더 좋은 상황</t>
  </si>
  <si>
    <t>본격적인 주가 레벨업이 이뤄질 시점</t>
  </si>
  <si>
    <t>/투자의견 ‘BUY’ 목표주가 9,400원으로 커버리지 개시/올해는 지역별 실적 성장과 주가 모멘텀이 더해질 한 해가 될 것</t>
  </si>
  <si>
    <t>이승은</t>
  </si>
  <si>
    <t>Not Rated</t>
  </si>
  <si>
    <t>2019년 수준으로 회복 가능한 주가</t>
  </si>
  <si>
    <t>/2024년 투자포인트 BIG 2/주요 해외 도시 관광객 증가에 따른 주가 상승 기대</t>
  </si>
  <si>
    <t>기대 이상의 해외 실적과 국내 정책 모멘텀</t>
  </si>
  <si>
    <t>/4Q23F 텍스 리펀드 부문 매출과 영업이익 모두 역대급/해외 자회사는 기대 이상의 성장 중 → 7월 프랑스 올림픽 모멘텀</t>
  </si>
  <si>
    <t>조은애</t>
  </si>
  <si>
    <t>커지는 시장규모, 올라가는 수익성</t>
  </si>
  <si>
    <t>/2024년, P, Q 동반 성장의 해/고마진의 즉시환급 채널 비중 확대, 시내환급 채널은 고정비 효과 시작</t>
  </si>
  <si>
    <t>파격적인 정부 정책 수혜와 해외 확장 기대</t>
  </si>
  <si>
    <t>/1월부터 즉시 환급 한도 확대로 매출과 영업이익 개선 전망/7~8월 파리 올림픽과 태국 라이선스 취득 작업 등 해외 확장 지속</t>
  </si>
  <si>
    <t>(단위 : 원)</t>
  </si>
  <si>
    <t>품 목</t>
  </si>
  <si>
    <t>제 21기 3분기</t>
  </si>
  <si>
    <t>제 20기</t>
  </si>
  <si>
    <t>제 19기</t>
  </si>
  <si>
    <t>메모리모듈</t>
  </si>
  <si>
    <t>SSD</t>
  </si>
  <si>
    <t>VoIP 단말기</t>
  </si>
  <si>
    <t> 58,378</t>
  </si>
  <si>
    <t>단가</t>
    <phoneticPr fontId="2" type="noConversion"/>
  </si>
  <si>
    <t>사업부문</t>
  </si>
  <si>
    <t>PCB</t>
  </si>
  <si>
    <t>USD 2.41</t>
  </si>
  <si>
    <t>USD 2.16</t>
  </si>
  <si>
    <t>USD 2.73</t>
  </si>
  <si>
    <t>USD 2.40</t>
  </si>
  <si>
    <t>USD 2.15</t>
  </si>
  <si>
    <t>USD 2.69</t>
  </si>
  <si>
    <t>(단위 : 개)</t>
  </si>
  <si>
    <t>(단위 :개)</t>
  </si>
  <si>
    <t>능력</t>
    <phoneticPr fontId="2" type="noConversion"/>
  </si>
  <si>
    <t>실적</t>
    <phoneticPr fontId="2" type="noConversion"/>
  </si>
  <si>
    <t>제 21기 반기</t>
  </si>
  <si>
    <t>제 21기 1분기</t>
  </si>
  <si>
    <t>제 20기 3분기</t>
  </si>
  <si>
    <t>제 18기</t>
  </si>
  <si>
    <t>제 20기 반기</t>
    <phoneticPr fontId="2" type="noConversion"/>
  </si>
  <si>
    <t>제 20기 1분기</t>
    <phoneticPr fontId="2" type="noConversion"/>
  </si>
  <si>
    <t>분기생산실적</t>
    <phoneticPr fontId="2" type="noConversion"/>
  </si>
  <si>
    <t>분기생산능력</t>
    <phoneticPr fontId="2" type="noConversion"/>
  </si>
  <si>
    <t>분기매출액</t>
    <phoneticPr fontId="2" type="noConversion"/>
  </si>
  <si>
    <t>단가*생산실적</t>
    <phoneticPr fontId="2" type="noConversion"/>
  </si>
  <si>
    <t>합계(억)</t>
    <phoneticPr fontId="2" type="noConversion"/>
  </si>
  <si>
    <t>분기매출-합계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</si>
</sst>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  <font>
      <sz val="6"/>
      <color rgb="FF000000"/>
      <name val="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top" wrapText="1"/>
    </xf>
    <xf numFmtId="3" fontId="0" fillId="0" borderId="0" xfId="0" applyNumberFormat="1">
      <alignment vertical="center"/>
    </xf>
    <xf numFmtId="3" fontId="3" fillId="0" borderId="1" xfId="0" applyNumberFormat="1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right" vertical="top" wrapText="1"/>
    </xf>
    <xf numFmtId="0" fontId="3" fillId="0" borderId="7" xfId="0" applyFont="1" applyBorder="1" applyAlignment="1">
      <alignment horizontal="center" vertical="top" wrapText="1"/>
    </xf>
    <xf numFmtId="3" fontId="3" fillId="0" borderId="8" xfId="0" applyNumberFormat="1" applyFont="1" applyBorder="1" applyAlignment="1">
      <alignment horizontal="right" vertical="top" wrapText="1"/>
    </xf>
    <xf numFmtId="0" fontId="3" fillId="0" borderId="9" xfId="0" applyFont="1" applyBorder="1" applyAlignment="1">
      <alignment horizontal="right" vertical="top" wrapText="1"/>
    </xf>
    <xf numFmtId="0" fontId="4" fillId="0" borderId="0" xfId="0" applyFont="1">
      <alignment vertical="center"/>
    </xf>
    <xf numFmtId="0" fontId="3" fillId="0" borderId="6" xfId="0" applyFont="1" applyBorder="1" applyAlignment="1">
      <alignment horizontal="right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right" vertical="top" wrapText="1"/>
    </xf>
    <xf numFmtId="0" fontId="3" fillId="0" borderId="9" xfId="0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top" wrapText="1"/>
    </xf>
    <xf numFmtId="3" fontId="3" fillId="0" borderId="6" xfId="0" applyNumberFormat="1" applyFont="1" applyBorder="1" applyAlignment="1">
      <alignment horizontal="right" vertical="center" wrapText="1"/>
    </xf>
    <xf numFmtId="3" fontId="3" fillId="0" borderId="9" xfId="0" applyNumberFormat="1" applyFont="1" applyBorder="1" applyAlignment="1">
      <alignment horizontal="right" vertical="center" wrapText="1"/>
    </xf>
    <xf numFmtId="9" fontId="0" fillId="0" borderId="0" xfId="1" applyFont="1">
      <alignment vertical="center"/>
    </xf>
    <xf numFmtId="180" fontId="0" fillId="0" borderId="0" xfId="0" applyNumberForma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3" fontId="3" fillId="0" borderId="11" xfId="0" applyNumberFormat="1" applyFont="1" applyBorder="1" applyAlignment="1">
      <alignment horizontal="right" vertical="center" wrapText="1"/>
    </xf>
    <xf numFmtId="3" fontId="3" fillId="0" borderId="12" xfId="0" applyNumberFormat="1" applyFont="1" applyBorder="1" applyAlignment="1">
      <alignment horizontal="right" vertical="center" wrapText="1"/>
    </xf>
    <xf numFmtId="3" fontId="3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3" fontId="3" fillId="0" borderId="13" xfId="0" applyNumberFormat="1" applyFont="1" applyBorder="1" applyAlignment="1">
      <alignment horizontal="right"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Sheet2!$K$24:$Q$24</c:f>
              <c:numCache>
                <c:formatCode>0%</c:formatCode>
                <c:ptCount val="7"/>
                <c:pt idx="0">
                  <c:v>0.84903051191469858</c:v>
                </c:pt>
                <c:pt idx="1">
                  <c:v>0.84453053817311396</c:v>
                </c:pt>
                <c:pt idx="2">
                  <c:v>0.89878255749981373</c:v>
                </c:pt>
                <c:pt idx="3">
                  <c:v>0.93972754458207786</c:v>
                </c:pt>
                <c:pt idx="4">
                  <c:v>0.93850378047099803</c:v>
                </c:pt>
                <c:pt idx="5">
                  <c:v>0.9516254338105985</c:v>
                </c:pt>
                <c:pt idx="6">
                  <c:v>0.92778748198580518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A-486C-B809-6C4FAB7278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Sheet2!$K$25:$Q$25</c:f>
              <c:numCache>
                <c:formatCode>0%</c:formatCode>
                <c:ptCount val="7"/>
                <c:pt idx="0">
                  <c:v>0.15096948808530145</c:v>
                </c:pt>
                <c:pt idx="1">
                  <c:v>0.15546946182688601</c:v>
                </c:pt>
                <c:pt idx="2">
                  <c:v>0.10121744250018623</c:v>
                </c:pt>
                <c:pt idx="3">
                  <c:v>6.0272455417922144E-2</c:v>
                </c:pt>
                <c:pt idx="4">
                  <c:v>6.1496219529002021E-2</c:v>
                </c:pt>
                <c:pt idx="5">
                  <c:v>4.8374566189401495E-2</c:v>
                </c:pt>
                <c:pt idx="6">
                  <c:v>7.2212518014194843E-2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A-486C-B809-6C4FAB72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9328608"/>
        <c:axId val="729327296"/>
      </c:barChart>
      <c:catAx>
        <c:axId val="72932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9327296"/>
        <c:crosses val="autoZero"/>
        <c:auto val="1"/>
        <c:lblAlgn val="ctr"/>
        <c:lblOffset val="100"/>
        <c:noMultiLvlLbl val="0"/>
      </c:catAx>
      <c:valAx>
        <c:axId val="7293272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93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</xdr:colOff>
      <xdr:row>10</xdr:row>
      <xdr:rowOff>164306</xdr:rowOff>
    </xdr:from>
    <xdr:to>
      <xdr:col>7</xdr:col>
      <xdr:colOff>35718</xdr:colOff>
      <xdr:row>22</xdr:row>
      <xdr:rowOff>78581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92F399-05E6-4149-991B-2E58B0D3D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A3D1-7069-4F10-BAAD-72701550FBAE}">
  <dimension ref="B2:M13"/>
  <sheetViews>
    <sheetView workbookViewId="0">
      <selection activeCell="J15" sqref="J15"/>
    </sheetView>
  </sheetViews>
  <sheetFormatPr defaultRowHeight="16.899999999999999" x14ac:dyDescent="0.6"/>
  <cols>
    <col min="5" max="5" width="14.125" bestFit="1" customWidth="1"/>
    <col min="9" max="9" width="41.5625" bestFit="1" customWidth="1"/>
    <col min="10" max="10" width="36.8125" customWidth="1"/>
  </cols>
  <sheetData>
    <row r="2" spans="2:13" x14ac:dyDescent="0.6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6">
      <c r="B3">
        <v>1042</v>
      </c>
      <c r="C3">
        <v>339031</v>
      </c>
      <c r="D3">
        <v>20250211</v>
      </c>
      <c r="E3" t="s">
        <v>11</v>
      </c>
      <c r="F3" t="s">
        <v>12</v>
      </c>
      <c r="G3">
        <v>6000</v>
      </c>
      <c r="H3" t="s">
        <v>13</v>
      </c>
      <c r="I3" t="s">
        <v>14</v>
      </c>
      <c r="J3" t="s">
        <v>15</v>
      </c>
      <c r="K3">
        <v>63</v>
      </c>
      <c r="L3">
        <v>2365</v>
      </c>
      <c r="M3">
        <v>138</v>
      </c>
    </row>
    <row r="4" spans="2:13" x14ac:dyDescent="0.6">
      <c r="B4">
        <v>3299</v>
      </c>
      <c r="C4">
        <v>336826</v>
      </c>
      <c r="D4">
        <v>20250116</v>
      </c>
      <c r="E4" t="s">
        <v>11</v>
      </c>
      <c r="F4" t="s">
        <v>12</v>
      </c>
      <c r="G4">
        <v>5000</v>
      </c>
      <c r="H4" t="s">
        <v>13</v>
      </c>
      <c r="I4" t="s">
        <v>16</v>
      </c>
      <c r="J4" t="s">
        <v>17</v>
      </c>
      <c r="K4">
        <v>63</v>
      </c>
      <c r="L4">
        <v>2365</v>
      </c>
      <c r="M4">
        <v>138</v>
      </c>
    </row>
    <row r="5" spans="2:13" x14ac:dyDescent="0.6">
      <c r="B5">
        <v>13420</v>
      </c>
      <c r="C5">
        <v>326564</v>
      </c>
      <c r="D5">
        <v>20240808</v>
      </c>
      <c r="E5" t="s">
        <v>11</v>
      </c>
      <c r="F5" t="s">
        <v>18</v>
      </c>
      <c r="G5">
        <v>5600</v>
      </c>
      <c r="H5" t="s">
        <v>19</v>
      </c>
      <c r="I5" t="s">
        <v>20</v>
      </c>
      <c r="J5" t="s">
        <v>21</v>
      </c>
      <c r="K5">
        <v>361</v>
      </c>
      <c r="L5">
        <v>2365</v>
      </c>
      <c r="M5">
        <v>1961</v>
      </c>
    </row>
    <row r="6" spans="2:13" x14ac:dyDescent="0.6">
      <c r="B6">
        <v>22166</v>
      </c>
      <c r="C6">
        <v>317921</v>
      </c>
      <c r="D6">
        <v>20240423</v>
      </c>
      <c r="E6" t="s">
        <v>11</v>
      </c>
      <c r="F6" t="s">
        <v>18</v>
      </c>
      <c r="G6">
        <v>5200</v>
      </c>
      <c r="H6" t="s">
        <v>22</v>
      </c>
      <c r="I6" t="s">
        <v>23</v>
      </c>
      <c r="J6" t="s">
        <v>24</v>
      </c>
      <c r="K6">
        <v>361</v>
      </c>
      <c r="L6">
        <v>2365</v>
      </c>
      <c r="M6">
        <v>1961</v>
      </c>
    </row>
    <row r="7" spans="2:13" x14ac:dyDescent="0.6">
      <c r="B7">
        <v>23554</v>
      </c>
      <c r="C7">
        <v>316432</v>
      </c>
      <c r="D7">
        <v>20240403</v>
      </c>
      <c r="E7" t="s">
        <v>11</v>
      </c>
      <c r="F7" t="s">
        <v>12</v>
      </c>
      <c r="G7">
        <v>7600</v>
      </c>
      <c r="H7" t="s">
        <v>13</v>
      </c>
      <c r="I7" t="s">
        <v>25</v>
      </c>
      <c r="J7" t="s">
        <v>26</v>
      </c>
      <c r="K7">
        <v>63</v>
      </c>
      <c r="L7">
        <v>2365</v>
      </c>
      <c r="M7">
        <v>138</v>
      </c>
    </row>
    <row r="8" spans="2:13" x14ac:dyDescent="0.6">
      <c r="B8">
        <v>23617</v>
      </c>
      <c r="C8">
        <v>316495</v>
      </c>
      <c r="D8">
        <v>20240403</v>
      </c>
      <c r="E8" t="s">
        <v>11</v>
      </c>
      <c r="F8" t="s">
        <v>18</v>
      </c>
      <c r="G8">
        <v>9400</v>
      </c>
      <c r="H8" t="s">
        <v>19</v>
      </c>
      <c r="I8" t="s">
        <v>27</v>
      </c>
      <c r="J8" t="s">
        <v>28</v>
      </c>
      <c r="K8">
        <v>361</v>
      </c>
      <c r="L8">
        <v>2365</v>
      </c>
      <c r="M8">
        <v>1961</v>
      </c>
    </row>
    <row r="9" spans="2:13" x14ac:dyDescent="0.6">
      <c r="B9">
        <v>24010</v>
      </c>
      <c r="C9">
        <v>316005</v>
      </c>
      <c r="D9">
        <v>20240326</v>
      </c>
      <c r="E9" t="s">
        <v>11</v>
      </c>
      <c r="F9" t="s">
        <v>12</v>
      </c>
      <c r="G9">
        <v>7600</v>
      </c>
      <c r="H9" t="s">
        <v>13</v>
      </c>
      <c r="I9" t="s">
        <v>25</v>
      </c>
      <c r="J9" t="s">
        <v>26</v>
      </c>
      <c r="K9">
        <v>63</v>
      </c>
      <c r="L9">
        <v>2365</v>
      </c>
      <c r="M9">
        <v>138</v>
      </c>
    </row>
    <row r="10" spans="2:13" x14ac:dyDescent="0.6">
      <c r="B10">
        <v>24688</v>
      </c>
      <c r="C10">
        <v>315387</v>
      </c>
      <c r="D10">
        <v>20240311</v>
      </c>
      <c r="E10" t="s">
        <v>11</v>
      </c>
      <c r="F10" t="s">
        <v>29</v>
      </c>
      <c r="G10">
        <v>0</v>
      </c>
      <c r="H10" t="s">
        <v>30</v>
      </c>
      <c r="I10" t="s">
        <v>31</v>
      </c>
      <c r="J10" t="s">
        <v>32</v>
      </c>
      <c r="K10">
        <v>367</v>
      </c>
      <c r="L10">
        <v>2365</v>
      </c>
      <c r="M10">
        <v>566</v>
      </c>
    </row>
    <row r="11" spans="2:13" x14ac:dyDescent="0.6">
      <c r="B11">
        <v>24718</v>
      </c>
      <c r="C11">
        <v>315417</v>
      </c>
      <c r="D11">
        <v>20240311</v>
      </c>
      <c r="E11" t="s">
        <v>11</v>
      </c>
      <c r="F11" t="s">
        <v>12</v>
      </c>
      <c r="G11">
        <v>7600</v>
      </c>
      <c r="H11" t="s">
        <v>13</v>
      </c>
      <c r="I11" t="s">
        <v>33</v>
      </c>
      <c r="J11" t="s">
        <v>34</v>
      </c>
      <c r="K11">
        <v>63</v>
      </c>
      <c r="L11">
        <v>2365</v>
      </c>
      <c r="M11">
        <v>138</v>
      </c>
    </row>
    <row r="12" spans="2:13" x14ac:dyDescent="0.6">
      <c r="B12">
        <v>29117</v>
      </c>
      <c r="C12">
        <v>311013</v>
      </c>
      <c r="D12">
        <v>20240111</v>
      </c>
      <c r="E12" t="s">
        <v>11</v>
      </c>
      <c r="F12" t="s">
        <v>35</v>
      </c>
      <c r="G12">
        <v>7000</v>
      </c>
      <c r="H12" t="s">
        <v>13</v>
      </c>
      <c r="I12" t="s">
        <v>36</v>
      </c>
      <c r="J12" t="s">
        <v>37</v>
      </c>
      <c r="K12">
        <v>228</v>
      </c>
      <c r="L12">
        <v>2365</v>
      </c>
      <c r="M12">
        <v>1889</v>
      </c>
    </row>
    <row r="13" spans="2:13" x14ac:dyDescent="0.6">
      <c r="B13">
        <v>29690</v>
      </c>
      <c r="C13">
        <v>310418</v>
      </c>
      <c r="D13">
        <v>20240103</v>
      </c>
      <c r="E13" t="s">
        <v>11</v>
      </c>
      <c r="F13" t="s">
        <v>12</v>
      </c>
      <c r="G13">
        <v>7600</v>
      </c>
      <c r="H13" t="s">
        <v>13</v>
      </c>
      <c r="I13" t="s">
        <v>38</v>
      </c>
      <c r="J13" t="s">
        <v>39</v>
      </c>
      <c r="K13">
        <v>63</v>
      </c>
      <c r="L13">
        <v>2365</v>
      </c>
      <c r="M13">
        <v>138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DE0F-E0B0-46D9-BD40-D4CA2F7639C3}">
  <dimension ref="B4:S36"/>
  <sheetViews>
    <sheetView tabSelected="1" topLeftCell="E25" workbookViewId="0">
      <selection activeCell="K40" sqref="K40"/>
    </sheetView>
  </sheetViews>
  <sheetFormatPr defaultRowHeight="16.899999999999999" x14ac:dyDescent="0.6"/>
  <cols>
    <col min="3" max="3" width="11.0625" bestFit="1" customWidth="1"/>
    <col min="4" max="4" width="13" bestFit="1" customWidth="1"/>
    <col min="9" max="9" width="12" style="32" bestFit="1" customWidth="1"/>
    <col min="11" max="14" width="15.0625" bestFit="1" customWidth="1"/>
    <col min="15" max="15" width="15.125" customWidth="1"/>
    <col min="16" max="16" width="15.0625" bestFit="1" customWidth="1"/>
    <col min="17" max="17" width="14.75" customWidth="1"/>
    <col min="18" max="18" width="11.9375" bestFit="1" customWidth="1"/>
    <col min="19" max="19" width="9.75" bestFit="1" customWidth="1"/>
  </cols>
  <sheetData>
    <row r="4" spans="2:19" ht="27" x14ac:dyDescent="0.3">
      <c r="C4" s="1" t="s">
        <v>40</v>
      </c>
      <c r="J4" s="1" t="s">
        <v>58</v>
      </c>
    </row>
    <row r="5" spans="2:19" ht="27" x14ac:dyDescent="0.6">
      <c r="B5" t="s">
        <v>49</v>
      </c>
      <c r="C5" s="6" t="s">
        <v>41</v>
      </c>
      <c r="D5" s="7" t="s">
        <v>42</v>
      </c>
      <c r="E5" s="7" t="s">
        <v>43</v>
      </c>
      <c r="F5" s="8" t="s">
        <v>44</v>
      </c>
      <c r="J5" s="6" t="s">
        <v>50</v>
      </c>
      <c r="K5" s="7" t="s">
        <v>42</v>
      </c>
      <c r="L5" s="7" t="s">
        <v>62</v>
      </c>
      <c r="M5" s="7" t="s">
        <v>63</v>
      </c>
      <c r="N5" s="7" t="s">
        <v>43</v>
      </c>
      <c r="O5" s="28" t="s">
        <v>64</v>
      </c>
      <c r="P5" s="28" t="s">
        <v>66</v>
      </c>
      <c r="Q5" s="28" t="s">
        <v>67</v>
      </c>
      <c r="R5" s="8" t="s">
        <v>44</v>
      </c>
      <c r="S5" t="s">
        <v>65</v>
      </c>
    </row>
    <row r="6" spans="2:19" ht="27" x14ac:dyDescent="0.6">
      <c r="C6" s="9" t="s">
        <v>45</v>
      </c>
      <c r="D6" s="4">
        <v>7270</v>
      </c>
      <c r="E6" s="4">
        <v>6221</v>
      </c>
      <c r="F6" s="10">
        <v>6376</v>
      </c>
      <c r="I6" s="32" t="s">
        <v>60</v>
      </c>
      <c r="J6" s="20" t="s">
        <v>45</v>
      </c>
      <c r="K6" s="19">
        <v>74308800</v>
      </c>
      <c r="L6" s="19">
        <v>49358400</v>
      </c>
      <c r="M6" s="19">
        <v>24679200</v>
      </c>
      <c r="N6" s="19">
        <v>85846776</v>
      </c>
      <c r="O6" s="29">
        <v>58075776</v>
      </c>
      <c r="P6" s="29">
        <v>37229675</v>
      </c>
      <c r="Q6" s="29">
        <v>18508480</v>
      </c>
      <c r="R6" s="24">
        <v>88320600</v>
      </c>
      <c r="S6" s="3">
        <v>74514064</v>
      </c>
    </row>
    <row r="7" spans="2:19" x14ac:dyDescent="0.6">
      <c r="C7" s="9" t="s">
        <v>46</v>
      </c>
      <c r="D7" s="4">
        <v>22121</v>
      </c>
      <c r="E7" s="4">
        <v>18281</v>
      </c>
      <c r="F7" s="10">
        <v>25833</v>
      </c>
      <c r="J7" s="21" t="s">
        <v>46</v>
      </c>
      <c r="K7" s="22">
        <v>12165600</v>
      </c>
      <c r="L7" s="22">
        <v>8080800</v>
      </c>
      <c r="M7" s="22">
        <v>4040400</v>
      </c>
      <c r="N7" s="22">
        <v>8272555</v>
      </c>
      <c r="O7" s="33">
        <v>6186840</v>
      </c>
      <c r="P7" s="30">
        <v>4101125</v>
      </c>
      <c r="Q7" s="30">
        <v>2038873</v>
      </c>
      <c r="R7" s="25">
        <v>871200</v>
      </c>
    </row>
    <row r="8" spans="2:19" x14ac:dyDescent="0.6">
      <c r="C8" s="11" t="s">
        <v>47</v>
      </c>
      <c r="D8" s="12">
        <v>63228</v>
      </c>
      <c r="E8" s="12">
        <v>62474</v>
      </c>
      <c r="F8" s="13" t="s">
        <v>48</v>
      </c>
    </row>
    <row r="9" spans="2:19" x14ac:dyDescent="0.3">
      <c r="J9" s="1"/>
      <c r="O9" s="27"/>
      <c r="P9" s="27"/>
      <c r="Q9" s="27"/>
      <c r="R9" s="27"/>
    </row>
    <row r="10" spans="2:19" x14ac:dyDescent="0.3">
      <c r="B10" s="14"/>
      <c r="J10" s="1" t="s">
        <v>59</v>
      </c>
    </row>
    <row r="11" spans="2:19" ht="27" x14ac:dyDescent="0.6">
      <c r="B11" s="6" t="s">
        <v>50</v>
      </c>
      <c r="C11" s="7" t="s">
        <v>41</v>
      </c>
      <c r="D11" s="7" t="s">
        <v>42</v>
      </c>
      <c r="E11" s="7" t="s">
        <v>43</v>
      </c>
      <c r="F11" s="8" t="s">
        <v>44</v>
      </c>
      <c r="J11" s="6" t="s">
        <v>50</v>
      </c>
      <c r="K11" s="7" t="s">
        <v>42</v>
      </c>
      <c r="L11" s="7" t="s">
        <v>62</v>
      </c>
      <c r="M11" s="7" t="s">
        <v>63</v>
      </c>
      <c r="N11" s="7" t="s">
        <v>43</v>
      </c>
      <c r="O11" s="28" t="s">
        <v>64</v>
      </c>
      <c r="P11" s="28" t="s">
        <v>66</v>
      </c>
      <c r="Q11" s="28" t="s">
        <v>67</v>
      </c>
      <c r="R11" s="8" t="s">
        <v>44</v>
      </c>
    </row>
    <row r="12" spans="2:19" ht="27" x14ac:dyDescent="0.6">
      <c r="B12" s="9" t="s">
        <v>45</v>
      </c>
      <c r="C12" s="2" t="s">
        <v>51</v>
      </c>
      <c r="D12" s="5" t="s">
        <v>52</v>
      </c>
      <c r="E12" s="5" t="s">
        <v>53</v>
      </c>
      <c r="F12" s="15" t="s">
        <v>54</v>
      </c>
      <c r="I12" s="23" t="s">
        <v>61</v>
      </c>
      <c r="J12" s="20" t="s">
        <v>45</v>
      </c>
      <c r="K12" s="19">
        <v>41061492</v>
      </c>
      <c r="L12" s="19">
        <v>31711445</v>
      </c>
      <c r="M12" s="19">
        <v>20028848</v>
      </c>
      <c r="N12" s="19">
        <v>61150613</v>
      </c>
      <c r="O12" s="31">
        <v>43296938</v>
      </c>
      <c r="P12" s="29">
        <v>26476726</v>
      </c>
      <c r="Q12" s="29">
        <v>12992953</v>
      </c>
      <c r="R12" s="24">
        <v>70550030</v>
      </c>
    </row>
    <row r="13" spans="2:19" x14ac:dyDescent="0.6">
      <c r="B13" s="11" t="s">
        <v>46</v>
      </c>
      <c r="C13" s="16" t="s">
        <v>51</v>
      </c>
      <c r="D13" s="17" t="s">
        <v>55</v>
      </c>
      <c r="E13" s="17" t="s">
        <v>56</v>
      </c>
      <c r="F13" s="18" t="s">
        <v>57</v>
      </c>
      <c r="J13" s="21" t="s">
        <v>46</v>
      </c>
      <c r="K13" s="22">
        <v>6068788</v>
      </c>
      <c r="L13" s="22">
        <v>4406219</v>
      </c>
      <c r="M13" s="22">
        <v>2255572</v>
      </c>
      <c r="N13" s="22">
        <v>3943971</v>
      </c>
      <c r="O13" s="30">
        <v>2798868</v>
      </c>
      <c r="P13" s="30">
        <v>1696710</v>
      </c>
      <c r="Q13" s="30">
        <v>1011281</v>
      </c>
      <c r="R13" s="25">
        <v>362509</v>
      </c>
    </row>
    <row r="15" spans="2:19" x14ac:dyDescent="0.6">
      <c r="I15" s="32" t="s">
        <v>69</v>
      </c>
      <c r="J15" t="s">
        <v>45</v>
      </c>
      <c r="K15" s="34">
        <f>K6-L6</f>
        <v>24950400</v>
      </c>
      <c r="L15" s="34">
        <f>L6-M6</f>
        <v>24679200</v>
      </c>
      <c r="M15" s="35">
        <v>24679200</v>
      </c>
      <c r="N15" s="34">
        <f>N6-O6</f>
        <v>27771000</v>
      </c>
      <c r="O15" s="34">
        <f t="shared" ref="O15:P16" si="0">O6-P6</f>
        <v>20846101</v>
      </c>
      <c r="P15" s="34">
        <f t="shared" si="0"/>
        <v>18721195</v>
      </c>
      <c r="Q15" s="35">
        <v>18508480</v>
      </c>
    </row>
    <row r="16" spans="2:19" x14ac:dyDescent="0.6">
      <c r="J16" t="s">
        <v>46</v>
      </c>
      <c r="K16" s="34">
        <f>K7-L7</f>
        <v>4084800</v>
      </c>
      <c r="L16" s="34">
        <f>L7-M7</f>
        <v>4040400</v>
      </c>
      <c r="M16" s="34">
        <f>M7</f>
        <v>4040400</v>
      </c>
      <c r="N16" s="34">
        <f>N7-O7</f>
        <v>2085715</v>
      </c>
      <c r="O16" s="34">
        <f t="shared" si="0"/>
        <v>2085715</v>
      </c>
      <c r="P16" s="34">
        <f t="shared" si="0"/>
        <v>2062252</v>
      </c>
      <c r="Q16" s="34">
        <f>Q7</f>
        <v>2038873</v>
      </c>
    </row>
    <row r="18" spans="9:17" x14ac:dyDescent="0.6">
      <c r="K18" s="3"/>
    </row>
    <row r="21" spans="9:17" x14ac:dyDescent="0.6">
      <c r="I21" s="32" t="s">
        <v>68</v>
      </c>
      <c r="J21" t="s">
        <v>45</v>
      </c>
      <c r="K21" s="3">
        <f>K12-L12</f>
        <v>9350047</v>
      </c>
      <c r="L21" s="3">
        <f>L12-M12</f>
        <v>11682597</v>
      </c>
      <c r="M21" s="3">
        <f>M12</f>
        <v>20028848</v>
      </c>
      <c r="N21" s="3">
        <f>N12-O12</f>
        <v>17853675</v>
      </c>
      <c r="O21" s="3">
        <f>O12-P12</f>
        <v>16820212</v>
      </c>
      <c r="P21" s="3">
        <f>P12-Q12</f>
        <v>13483773</v>
      </c>
      <c r="Q21" s="3">
        <f>Q12</f>
        <v>12992953</v>
      </c>
    </row>
    <row r="22" spans="9:17" x14ac:dyDescent="0.6">
      <c r="J22" t="s">
        <v>46</v>
      </c>
      <c r="K22" s="3">
        <f>K13-L13</f>
        <v>1662569</v>
      </c>
      <c r="L22" s="3">
        <f>L13-M13</f>
        <v>2150647</v>
      </c>
      <c r="M22" s="3">
        <f>M13</f>
        <v>2255572</v>
      </c>
      <c r="N22" s="3">
        <f>N13-O13</f>
        <v>1145103</v>
      </c>
      <c r="O22" s="3">
        <f>O13-P13</f>
        <v>1102158</v>
      </c>
      <c r="P22" s="3">
        <f>P13-Q13</f>
        <v>685429</v>
      </c>
      <c r="Q22" s="3">
        <f>Q13</f>
        <v>1011281</v>
      </c>
    </row>
    <row r="23" spans="9:17" x14ac:dyDescent="0.6">
      <c r="K23" s="3">
        <f>SUM(K21:K22)</f>
        <v>11012616</v>
      </c>
      <c r="L23" s="3">
        <f t="shared" ref="L23:Q23" si="1">SUM(L21:L22)</f>
        <v>13833244</v>
      </c>
      <c r="M23" s="3">
        <f t="shared" si="1"/>
        <v>22284420</v>
      </c>
      <c r="N23" s="3">
        <f t="shared" si="1"/>
        <v>18998778</v>
      </c>
      <c r="O23" s="3">
        <f t="shared" si="1"/>
        <v>17922370</v>
      </c>
      <c r="P23" s="3">
        <f t="shared" si="1"/>
        <v>14169202</v>
      </c>
      <c r="Q23" s="3">
        <f t="shared" si="1"/>
        <v>14004234</v>
      </c>
    </row>
    <row r="24" spans="9:17" x14ac:dyDescent="0.6">
      <c r="K24" s="26">
        <f>K21/K23</f>
        <v>0.84903051191469858</v>
      </c>
      <c r="L24" s="26">
        <f t="shared" ref="L24:Q24" si="2">L21/L23</f>
        <v>0.84453053817311396</v>
      </c>
      <c r="M24" s="26">
        <f t="shared" si="2"/>
        <v>0.89878255749981373</v>
      </c>
      <c r="N24" s="26">
        <f t="shared" si="2"/>
        <v>0.93972754458207786</v>
      </c>
      <c r="O24" s="26">
        <f t="shared" si="2"/>
        <v>0.93850378047099803</v>
      </c>
      <c r="P24" s="26">
        <f t="shared" si="2"/>
        <v>0.9516254338105985</v>
      </c>
      <c r="Q24" s="26">
        <f t="shared" si="2"/>
        <v>0.92778748198580518</v>
      </c>
    </row>
    <row r="25" spans="9:17" x14ac:dyDescent="0.6">
      <c r="K25" s="26">
        <f>K22/K23</f>
        <v>0.15096948808530145</v>
      </c>
      <c r="L25" s="26">
        <f t="shared" ref="L25:Q25" si="3">L22/L23</f>
        <v>0.15546946182688601</v>
      </c>
      <c r="M25" s="26">
        <f t="shared" si="3"/>
        <v>0.10121744250018623</v>
      </c>
      <c r="N25" s="26">
        <f t="shared" si="3"/>
        <v>6.0272455417922144E-2</v>
      </c>
      <c r="O25" s="26">
        <f t="shared" si="3"/>
        <v>6.1496219529002021E-2</v>
      </c>
      <c r="P25" s="26">
        <f t="shared" si="3"/>
        <v>4.8374566189401495E-2</v>
      </c>
      <c r="Q25" s="26">
        <f t="shared" si="3"/>
        <v>7.2212518014194843E-2</v>
      </c>
    </row>
    <row r="27" spans="9:17" x14ac:dyDescent="0.6">
      <c r="I27" s="32" t="s">
        <v>70</v>
      </c>
      <c r="J27">
        <v>1429</v>
      </c>
      <c r="K27">
        <v>1291</v>
      </c>
      <c r="L27">
        <v>1557</v>
      </c>
      <c r="M27">
        <v>1675</v>
      </c>
      <c r="N27">
        <v>1284</v>
      </c>
      <c r="O27">
        <v>1319</v>
      </c>
      <c r="P27">
        <v>1091</v>
      </c>
      <c r="Q27">
        <v>1095</v>
      </c>
    </row>
    <row r="29" spans="9:17" x14ac:dyDescent="0.6">
      <c r="I29" s="32" t="s">
        <v>71</v>
      </c>
      <c r="J29" t="s">
        <v>45</v>
      </c>
      <c r="K29" s="27">
        <f>K21*K35</f>
        <v>67974841690</v>
      </c>
      <c r="L29" s="27">
        <f t="shared" ref="L29:Q29" si="4">L21*L35</f>
        <v>80387949957</v>
      </c>
      <c r="M29" s="27">
        <f t="shared" si="4"/>
        <v>125420646176</v>
      </c>
      <c r="N29" s="27">
        <f t="shared" si="4"/>
        <v>111067712175</v>
      </c>
      <c r="O29" s="27">
        <f t="shared" si="4"/>
        <v>110676994960</v>
      </c>
      <c r="P29" s="27">
        <f t="shared" si="4"/>
        <v>90031152321</v>
      </c>
      <c r="Q29" s="27">
        <f t="shared" si="4"/>
        <v>83102927388</v>
      </c>
    </row>
    <row r="30" spans="9:17" x14ac:dyDescent="0.6">
      <c r="J30" t="s">
        <v>46</v>
      </c>
      <c r="K30" s="27">
        <f>K22*K36</f>
        <v>36777688849</v>
      </c>
      <c r="L30" s="27">
        <f t="shared" ref="L30:Q30" si="5">L22*L36</f>
        <v>46105570386</v>
      </c>
      <c r="M30" s="27">
        <f t="shared" si="5"/>
        <v>44737015048</v>
      </c>
      <c r="N30" s="27">
        <f t="shared" si="5"/>
        <v>20933627943</v>
      </c>
      <c r="O30" s="27">
        <f t="shared" si="5"/>
        <v>20208066930</v>
      </c>
      <c r="P30" s="27">
        <f t="shared" si="5"/>
        <v>13268534582</v>
      </c>
      <c r="Q30" s="27">
        <f t="shared" si="5"/>
        <v>20114379090</v>
      </c>
    </row>
    <row r="31" spans="9:17" x14ac:dyDescent="0.6">
      <c r="J31" t="s">
        <v>72</v>
      </c>
      <c r="K31" s="27">
        <f>SUM(K29:K30)/100000000</f>
        <v>1047.5253053900001</v>
      </c>
      <c r="L31" s="27">
        <f t="shared" ref="L31:Q31" si="6">SUM(L29:L30)/100000000</f>
        <v>1264.93520343</v>
      </c>
      <c r="M31" s="27">
        <f t="shared" si="6"/>
        <v>1701.57661224</v>
      </c>
      <c r="N31" s="27">
        <f t="shared" si="6"/>
        <v>1320.0134011800001</v>
      </c>
      <c r="O31" s="27">
        <f t="shared" si="6"/>
        <v>1308.8506189</v>
      </c>
      <c r="P31" s="27">
        <f t="shared" si="6"/>
        <v>1032.99686903</v>
      </c>
      <c r="Q31" s="27">
        <f t="shared" si="6"/>
        <v>1032.17306478</v>
      </c>
    </row>
    <row r="32" spans="9:17" x14ac:dyDescent="0.6">
      <c r="J32" t="s">
        <v>73</v>
      </c>
      <c r="K32" s="27">
        <f>K27-K31</f>
        <v>243.47469460999991</v>
      </c>
      <c r="L32" s="27">
        <f t="shared" ref="L32:Q32" si="7">L27-L31</f>
        <v>292.06479657</v>
      </c>
      <c r="M32" s="27">
        <f t="shared" si="7"/>
        <v>-26.576612240000031</v>
      </c>
      <c r="N32" s="27">
        <f t="shared" si="7"/>
        <v>-36.013401180000074</v>
      </c>
      <c r="O32" s="27">
        <f t="shared" si="7"/>
        <v>10.149381100000028</v>
      </c>
      <c r="P32" s="27">
        <f t="shared" si="7"/>
        <v>58.003130970000029</v>
      </c>
      <c r="Q32" s="27">
        <f t="shared" si="7"/>
        <v>62.826935219999996</v>
      </c>
    </row>
    <row r="34" spans="9:18" x14ac:dyDescent="0.6">
      <c r="K34" s="7" t="s">
        <v>42</v>
      </c>
      <c r="L34" s="7" t="s">
        <v>62</v>
      </c>
      <c r="M34" s="7" t="s">
        <v>63</v>
      </c>
      <c r="N34" s="7" t="s">
        <v>43</v>
      </c>
      <c r="O34" s="28" t="s">
        <v>64</v>
      </c>
      <c r="P34" s="28" t="s">
        <v>66</v>
      </c>
      <c r="Q34" s="28" t="s">
        <v>67</v>
      </c>
      <c r="R34" s="8" t="s">
        <v>44</v>
      </c>
    </row>
    <row r="35" spans="9:18" x14ac:dyDescent="0.6">
      <c r="I35" s="32" t="s">
        <v>49</v>
      </c>
      <c r="J35" t="s">
        <v>45</v>
      </c>
      <c r="K35">
        <v>7270</v>
      </c>
      <c r="L35" s="3">
        <v>6881</v>
      </c>
      <c r="M35" s="3">
        <v>6262</v>
      </c>
      <c r="N35" s="3">
        <v>6221</v>
      </c>
      <c r="O35" s="3">
        <v>6580</v>
      </c>
      <c r="P35" s="3">
        <v>6677</v>
      </c>
      <c r="Q35" s="3">
        <v>6396</v>
      </c>
    </row>
    <row r="36" spans="9:18" x14ac:dyDescent="0.6">
      <c r="J36" t="s">
        <v>46</v>
      </c>
      <c r="K36">
        <v>22121</v>
      </c>
      <c r="L36" s="3">
        <v>21438</v>
      </c>
      <c r="M36" s="3">
        <v>19834</v>
      </c>
      <c r="N36" s="3">
        <v>18281</v>
      </c>
      <c r="O36" s="3">
        <v>18335</v>
      </c>
      <c r="P36" s="3">
        <v>19358</v>
      </c>
      <c r="Q36" s="3">
        <v>19890</v>
      </c>
    </row>
  </sheetData>
  <phoneticPr fontId="2" type="noConversion"/>
  <pageMargins left="0.7" right="0.7" top="0.75" bottom="0.75" header="0.3" footer="0.3"/>
  <ignoredErrors>
    <ignoredError sqref="M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codekim</dc:creator>
  <cp:lastModifiedBy>codekim</cp:lastModifiedBy>
  <dcterms:created xsi:type="dcterms:W3CDTF">2025-02-22T09:19:14Z</dcterms:created>
  <dcterms:modified xsi:type="dcterms:W3CDTF">2025-02-22T10:06:04Z</dcterms:modified>
</cp:coreProperties>
</file>