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roject\tele_bot\기업분석\"/>
    </mc:Choice>
  </mc:AlternateContent>
  <xr:revisionPtr revIDLastSave="0" documentId="13_ncr:1_{F7B17C27-4D96-4FC0-A70E-ADCF9984ACB1}" xr6:coauthVersionLast="47" xr6:coauthVersionMax="47" xr10:uidLastSave="{00000000-0000-0000-0000-000000000000}"/>
  <bookViews>
    <workbookView xWindow="28680" yWindow="-60" windowWidth="29040" windowHeight="15840" xr2:uid="{E5E828C5-7095-4506-B993-837E1B79EB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26" i="1"/>
  <c r="J24" i="1"/>
  <c r="I25" i="1"/>
  <c r="I26" i="1"/>
  <c r="I24" i="1"/>
  <c r="H24" i="1"/>
  <c r="H25" i="1"/>
  <c r="H26" i="1"/>
  <c r="H23" i="1"/>
  <c r="F26" i="1"/>
  <c r="G26" i="1" s="1"/>
  <c r="F23" i="1"/>
  <c r="G23" i="1" s="1"/>
  <c r="E24" i="1"/>
  <c r="F24" i="1" s="1"/>
  <c r="G24" i="1" s="1"/>
  <c r="E25" i="1"/>
  <c r="F25" i="1" s="1"/>
  <c r="G25" i="1" s="1"/>
  <c r="E26" i="1"/>
  <c r="E23" i="1"/>
  <c r="D20" i="1"/>
  <c r="E1" i="1"/>
  <c r="E2" i="1"/>
  <c r="E5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F2" i="1"/>
  <c r="F14" i="1"/>
  <c r="G17" i="1"/>
  <c r="H17" i="1"/>
  <c r="I17" i="1"/>
  <c r="J17" i="1"/>
  <c r="K17" i="1"/>
  <c r="L17" i="1"/>
  <c r="M17" i="1"/>
  <c r="N17" i="1"/>
  <c r="O17" i="1"/>
  <c r="P17" i="1"/>
  <c r="Q17" i="1"/>
  <c r="R17" i="1"/>
  <c r="F17" i="1"/>
  <c r="G18" i="1"/>
  <c r="H18" i="1"/>
  <c r="I18" i="1"/>
  <c r="J18" i="1"/>
  <c r="K18" i="1"/>
  <c r="L18" i="1"/>
  <c r="M18" i="1"/>
  <c r="N18" i="1"/>
  <c r="O18" i="1"/>
  <c r="P18" i="1"/>
  <c r="Q18" i="1"/>
  <c r="R18" i="1"/>
  <c r="F18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F15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U12" i="1"/>
  <c r="T12" i="1"/>
  <c r="S12" i="1"/>
  <c r="U11" i="1"/>
  <c r="T11" i="1"/>
  <c r="S11" i="1"/>
  <c r="Q12" i="1"/>
  <c r="P12" i="1"/>
  <c r="O12" i="1"/>
  <c r="Q11" i="1"/>
  <c r="P11" i="1"/>
  <c r="O11" i="1"/>
  <c r="M12" i="1"/>
  <c r="L12" i="1"/>
  <c r="K12" i="1"/>
  <c r="M11" i="1"/>
  <c r="L11" i="1"/>
  <c r="K11" i="1"/>
  <c r="G12" i="1"/>
  <c r="H12" i="1"/>
  <c r="I12" i="1"/>
  <c r="H11" i="1"/>
  <c r="I11" i="1"/>
  <c r="G11" i="1"/>
</calcChain>
</file>

<file path=xl/sharedStrings.xml><?xml version="1.0" encoding="utf-8"?>
<sst xmlns="http://schemas.openxmlformats.org/spreadsheetml/2006/main" count="36" uniqueCount="32">
  <si>
    <t>1Q25</t>
    <phoneticPr fontId="2" type="noConversion"/>
  </si>
  <si>
    <t>4Q24</t>
    <phoneticPr fontId="2" type="noConversion"/>
  </si>
  <si>
    <t>3Q24</t>
    <phoneticPr fontId="2" type="noConversion"/>
  </si>
  <si>
    <t>2Q24</t>
    <phoneticPr fontId="2" type="noConversion"/>
  </si>
  <si>
    <t>1Q24</t>
    <phoneticPr fontId="2" type="noConversion"/>
  </si>
  <si>
    <t>4Q23</t>
    <phoneticPr fontId="2" type="noConversion"/>
  </si>
  <si>
    <t>3Q23</t>
    <phoneticPr fontId="2" type="noConversion"/>
  </si>
  <si>
    <t>2Q23</t>
    <phoneticPr fontId="2" type="noConversion"/>
  </si>
  <si>
    <t>1Q23</t>
    <phoneticPr fontId="2" type="noConversion"/>
  </si>
  <si>
    <t>생산실적</t>
  </si>
  <si>
    <t>4Q22</t>
    <phoneticPr fontId="2" type="noConversion"/>
  </si>
  <si>
    <t>3Q22</t>
    <phoneticPr fontId="2" type="noConversion"/>
  </si>
  <si>
    <t>2Q22</t>
    <phoneticPr fontId="2" type="noConversion"/>
  </si>
  <si>
    <t>1Q22</t>
    <phoneticPr fontId="2" type="noConversion"/>
  </si>
  <si>
    <t>제품가격</t>
    <phoneticPr fontId="2" type="noConversion"/>
  </si>
  <si>
    <t>4Q21</t>
    <phoneticPr fontId="2" type="noConversion"/>
  </si>
  <si>
    <t>3Q21</t>
    <phoneticPr fontId="2" type="noConversion"/>
  </si>
  <si>
    <t>2Q21</t>
    <phoneticPr fontId="2" type="noConversion"/>
  </si>
  <si>
    <t>1Q21</t>
    <phoneticPr fontId="2" type="noConversion"/>
  </si>
  <si>
    <t>티엘비</t>
  </si>
  <si>
    <t>티엘비</t>
    <phoneticPr fontId="2" type="noConversion"/>
  </si>
  <si>
    <t>심텍</t>
  </si>
  <si>
    <t>심텍</t>
    <phoneticPr fontId="2" type="noConversion"/>
  </si>
  <si>
    <t>HDI</t>
    <phoneticPr fontId="2" type="noConversion"/>
  </si>
  <si>
    <t>SBT</t>
    <phoneticPr fontId="2" type="noConversion"/>
  </si>
  <si>
    <t>PER</t>
    <phoneticPr fontId="2" type="noConversion"/>
  </si>
  <si>
    <t>OPM</t>
    <phoneticPr fontId="2" type="noConversion"/>
  </si>
  <si>
    <t>매출액</t>
    <phoneticPr fontId="2" type="noConversion"/>
  </si>
  <si>
    <t>영업이익</t>
    <phoneticPr fontId="2" type="noConversion"/>
  </si>
  <si>
    <t>영업이익x4</t>
    <phoneticPr fontId="2" type="noConversion"/>
  </si>
  <si>
    <t xml:space="preserve"> 업사이드</t>
    <phoneticPr fontId="2" type="noConversion"/>
  </si>
  <si>
    <t>중간값 2628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</si>
</sst>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티엘비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Sheet1!$C$6</c:f>
              <c:strCache>
                <c:ptCount val="1"/>
                <c:pt idx="0">
                  <c:v>생산실적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Sheet1!$F$4:$V$4</c:f>
              <c:strCache>
                <c:ptCount val="17"/>
                <c:pt idx="0">
                  <c:v>1Q25</c:v>
                </c:pt>
                <c:pt idx="1">
                  <c:v>4Q24</c:v>
                </c:pt>
                <c:pt idx="2">
                  <c:v>3Q24</c:v>
                </c:pt>
                <c:pt idx="3">
                  <c:v>2Q24</c:v>
                </c:pt>
                <c:pt idx="4">
                  <c:v>1Q24</c:v>
                </c:pt>
                <c:pt idx="5">
                  <c:v>4Q23</c:v>
                </c:pt>
                <c:pt idx="6">
                  <c:v>3Q23</c:v>
                </c:pt>
                <c:pt idx="7">
                  <c:v>2Q23</c:v>
                </c:pt>
                <c:pt idx="8">
                  <c:v>1Q23</c:v>
                </c:pt>
                <c:pt idx="9">
                  <c:v>4Q22</c:v>
                </c:pt>
                <c:pt idx="10">
                  <c:v>3Q22</c:v>
                </c:pt>
                <c:pt idx="11">
                  <c:v>2Q22</c:v>
                </c:pt>
                <c:pt idx="12">
                  <c:v>1Q22</c:v>
                </c:pt>
                <c:pt idx="13">
                  <c:v>4Q21</c:v>
                </c:pt>
                <c:pt idx="14">
                  <c:v>3Q21</c:v>
                </c:pt>
                <c:pt idx="15">
                  <c:v>2Q21</c:v>
                </c:pt>
                <c:pt idx="16">
                  <c:v>1Q21</c:v>
                </c:pt>
              </c:strCache>
            </c:strRef>
          </c:cat>
          <c:val>
            <c:numRef>
              <c:f>Sheet1!$F$6:$V$6</c:f>
              <c:numCache>
                <c:formatCode>General</c:formatCode>
                <c:ptCount val="17"/>
                <c:pt idx="0">
                  <c:v>57507</c:v>
                </c:pt>
                <c:pt idx="1">
                  <c:v>60884</c:v>
                </c:pt>
                <c:pt idx="2">
                  <c:v>53366</c:v>
                </c:pt>
                <c:pt idx="3">
                  <c:v>46289</c:v>
                </c:pt>
                <c:pt idx="4">
                  <c:v>57680</c:v>
                </c:pt>
                <c:pt idx="5">
                  <c:v>71712</c:v>
                </c:pt>
                <c:pt idx="6">
                  <c:v>50221</c:v>
                </c:pt>
                <c:pt idx="7">
                  <c:v>57272</c:v>
                </c:pt>
                <c:pt idx="8">
                  <c:v>55837</c:v>
                </c:pt>
                <c:pt idx="9">
                  <c:v>71712</c:v>
                </c:pt>
                <c:pt idx="10">
                  <c:v>50221</c:v>
                </c:pt>
                <c:pt idx="11">
                  <c:v>57272</c:v>
                </c:pt>
                <c:pt idx="12">
                  <c:v>72228</c:v>
                </c:pt>
                <c:pt idx="13">
                  <c:v>77337</c:v>
                </c:pt>
                <c:pt idx="14">
                  <c:v>74154</c:v>
                </c:pt>
                <c:pt idx="15">
                  <c:v>73500</c:v>
                </c:pt>
                <c:pt idx="16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B-4243-A7C6-0437CDEF1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765648"/>
        <c:axId val="1095584928"/>
      </c:lineChart>
      <c:lineChart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제품가격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Sheet1!$F$4:$V$4</c:f>
              <c:strCache>
                <c:ptCount val="17"/>
                <c:pt idx="0">
                  <c:v>1Q25</c:v>
                </c:pt>
                <c:pt idx="1">
                  <c:v>4Q24</c:v>
                </c:pt>
                <c:pt idx="2">
                  <c:v>3Q24</c:v>
                </c:pt>
                <c:pt idx="3">
                  <c:v>2Q24</c:v>
                </c:pt>
                <c:pt idx="4">
                  <c:v>1Q24</c:v>
                </c:pt>
                <c:pt idx="5">
                  <c:v>4Q23</c:v>
                </c:pt>
                <c:pt idx="6">
                  <c:v>3Q23</c:v>
                </c:pt>
                <c:pt idx="7">
                  <c:v>2Q23</c:v>
                </c:pt>
                <c:pt idx="8">
                  <c:v>1Q23</c:v>
                </c:pt>
                <c:pt idx="9">
                  <c:v>4Q22</c:v>
                </c:pt>
                <c:pt idx="10">
                  <c:v>3Q22</c:v>
                </c:pt>
                <c:pt idx="11">
                  <c:v>2Q22</c:v>
                </c:pt>
                <c:pt idx="12">
                  <c:v>1Q22</c:v>
                </c:pt>
                <c:pt idx="13">
                  <c:v>4Q21</c:v>
                </c:pt>
                <c:pt idx="14">
                  <c:v>3Q21</c:v>
                </c:pt>
                <c:pt idx="15">
                  <c:v>2Q21</c:v>
                </c:pt>
                <c:pt idx="16">
                  <c:v>1Q21</c:v>
                </c:pt>
              </c:strCache>
            </c:strRef>
          </c:cat>
          <c:val>
            <c:numRef>
              <c:f>Sheet1!$F$5:$V$5</c:f>
              <c:numCache>
                <c:formatCode>General</c:formatCode>
                <c:ptCount val="17"/>
                <c:pt idx="0">
                  <c:v>943046</c:v>
                </c:pt>
                <c:pt idx="1">
                  <c:v>843160</c:v>
                </c:pt>
                <c:pt idx="2">
                  <c:v>836018</c:v>
                </c:pt>
                <c:pt idx="3">
                  <c:v>813892</c:v>
                </c:pt>
                <c:pt idx="4">
                  <c:v>759569</c:v>
                </c:pt>
                <c:pt idx="5">
                  <c:v>751236</c:v>
                </c:pt>
                <c:pt idx="6">
                  <c:v>754465</c:v>
                </c:pt>
                <c:pt idx="7">
                  <c:v>761936</c:v>
                </c:pt>
                <c:pt idx="8">
                  <c:v>752817</c:v>
                </c:pt>
                <c:pt idx="9">
                  <c:v>792973</c:v>
                </c:pt>
                <c:pt idx="10">
                  <c:v>762994</c:v>
                </c:pt>
                <c:pt idx="11">
                  <c:v>729815</c:v>
                </c:pt>
                <c:pt idx="12">
                  <c:v>705194</c:v>
                </c:pt>
                <c:pt idx="13">
                  <c:v>604869</c:v>
                </c:pt>
                <c:pt idx="14">
                  <c:v>580903</c:v>
                </c:pt>
                <c:pt idx="15">
                  <c:v>562670</c:v>
                </c:pt>
                <c:pt idx="16">
                  <c:v>570551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B-4243-A7C6-0437CDEF1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598848"/>
        <c:axId val="1095583968"/>
      </c:lineChart>
      <c:catAx>
        <c:axId val="130176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5584928"/>
        <c:crosses val="autoZero"/>
        <c:auto val="1"/>
        <c:lblAlgn val="ctr"/>
        <c:lblOffset val="100"/>
        <c:noMultiLvlLbl val="0"/>
      </c:catAx>
      <c:valAx>
        <c:axId val="10955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1765648"/>
        <c:crosses val="autoZero"/>
        <c:crossBetween val="between"/>
      </c:valAx>
      <c:valAx>
        <c:axId val="1095583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5598848"/>
        <c:crosses val="max"/>
        <c:crossBetween val="between"/>
      </c:valAx>
      <c:catAx>
        <c:axId val="109559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55839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심텍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HDI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Sheet1!$F$4:$V$4</c:f>
              <c:strCache>
                <c:ptCount val="17"/>
                <c:pt idx="0">
                  <c:v>1Q25</c:v>
                </c:pt>
                <c:pt idx="1">
                  <c:v>4Q24</c:v>
                </c:pt>
                <c:pt idx="2">
                  <c:v>3Q24</c:v>
                </c:pt>
                <c:pt idx="3">
                  <c:v>2Q24</c:v>
                </c:pt>
                <c:pt idx="4">
                  <c:v>1Q24</c:v>
                </c:pt>
                <c:pt idx="5">
                  <c:v>4Q23</c:v>
                </c:pt>
                <c:pt idx="6">
                  <c:v>3Q23</c:v>
                </c:pt>
                <c:pt idx="7">
                  <c:v>2Q23</c:v>
                </c:pt>
                <c:pt idx="8">
                  <c:v>1Q23</c:v>
                </c:pt>
                <c:pt idx="9">
                  <c:v>4Q22</c:v>
                </c:pt>
                <c:pt idx="10">
                  <c:v>3Q22</c:v>
                </c:pt>
                <c:pt idx="11">
                  <c:v>2Q22</c:v>
                </c:pt>
                <c:pt idx="12">
                  <c:v>1Q22</c:v>
                </c:pt>
                <c:pt idx="13">
                  <c:v>4Q21</c:v>
                </c:pt>
                <c:pt idx="14">
                  <c:v>3Q21</c:v>
                </c:pt>
                <c:pt idx="15">
                  <c:v>2Q21</c:v>
                </c:pt>
                <c:pt idx="16">
                  <c:v>1Q21</c:v>
                </c:pt>
              </c:strCache>
            </c:strRef>
          </c:cat>
          <c:val>
            <c:numRef>
              <c:f>Sheet1!$F$9:$V$9</c:f>
              <c:numCache>
                <c:formatCode>General</c:formatCode>
                <c:ptCount val="17"/>
                <c:pt idx="0">
                  <c:v>116166</c:v>
                </c:pt>
                <c:pt idx="1">
                  <c:v>135089</c:v>
                </c:pt>
                <c:pt idx="2">
                  <c:v>121222</c:v>
                </c:pt>
                <c:pt idx="3">
                  <c:v>119924</c:v>
                </c:pt>
                <c:pt idx="4">
                  <c:v>118854</c:v>
                </c:pt>
                <c:pt idx="5">
                  <c:v>123145</c:v>
                </c:pt>
                <c:pt idx="6">
                  <c:v>106993</c:v>
                </c:pt>
                <c:pt idx="7">
                  <c:v>96597</c:v>
                </c:pt>
                <c:pt idx="8">
                  <c:v>93645</c:v>
                </c:pt>
                <c:pt idx="9">
                  <c:v>95896</c:v>
                </c:pt>
                <c:pt idx="10">
                  <c:v>172017</c:v>
                </c:pt>
                <c:pt idx="11">
                  <c:v>180034</c:v>
                </c:pt>
                <c:pt idx="12">
                  <c:v>170263</c:v>
                </c:pt>
                <c:pt idx="13">
                  <c:v>172473</c:v>
                </c:pt>
                <c:pt idx="14">
                  <c:v>189306</c:v>
                </c:pt>
                <c:pt idx="15">
                  <c:v>172097</c:v>
                </c:pt>
                <c:pt idx="16">
                  <c:v>144095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A-4E5F-9E56-BED839C30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593568"/>
        <c:axId val="1095575808"/>
      </c:lineChart>
      <c:catAx>
        <c:axId val="10955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5575808"/>
        <c:crosses val="autoZero"/>
        <c:auto val="1"/>
        <c:lblAlgn val="ctr"/>
        <c:lblOffset val="100"/>
        <c:noMultiLvlLbl val="0"/>
      </c:catAx>
      <c:valAx>
        <c:axId val="10955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55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Sheet1!$F$4:$V$4</c:f>
              <c:strCache>
                <c:ptCount val="17"/>
                <c:pt idx="0">
                  <c:v>1Q25</c:v>
                </c:pt>
                <c:pt idx="1">
                  <c:v>4Q24</c:v>
                </c:pt>
                <c:pt idx="2">
                  <c:v>3Q24</c:v>
                </c:pt>
                <c:pt idx="3">
                  <c:v>2Q24</c:v>
                </c:pt>
                <c:pt idx="4">
                  <c:v>1Q24</c:v>
                </c:pt>
                <c:pt idx="5">
                  <c:v>4Q23</c:v>
                </c:pt>
                <c:pt idx="6">
                  <c:v>3Q23</c:v>
                </c:pt>
                <c:pt idx="7">
                  <c:v>2Q23</c:v>
                </c:pt>
                <c:pt idx="8">
                  <c:v>1Q23</c:v>
                </c:pt>
                <c:pt idx="9">
                  <c:v>4Q22</c:v>
                </c:pt>
                <c:pt idx="10">
                  <c:v>3Q22</c:v>
                </c:pt>
                <c:pt idx="11">
                  <c:v>2Q22</c:v>
                </c:pt>
                <c:pt idx="12">
                  <c:v>1Q22</c:v>
                </c:pt>
                <c:pt idx="13">
                  <c:v>4Q21</c:v>
                </c:pt>
                <c:pt idx="14">
                  <c:v>3Q21</c:v>
                </c:pt>
                <c:pt idx="15">
                  <c:v>2Q21</c:v>
                </c:pt>
                <c:pt idx="16">
                  <c:v>1Q21</c:v>
                </c:pt>
              </c:strCache>
            </c:strRef>
          </c:cat>
          <c:val>
            <c:numRef>
              <c:f>Sheet1!$F$6:$V$6</c:f>
              <c:numCache>
                <c:formatCode>General</c:formatCode>
                <c:ptCount val="17"/>
                <c:pt idx="0">
                  <c:v>57507</c:v>
                </c:pt>
                <c:pt idx="1">
                  <c:v>60884</c:v>
                </c:pt>
                <c:pt idx="2">
                  <c:v>53366</c:v>
                </c:pt>
                <c:pt idx="3">
                  <c:v>46289</c:v>
                </c:pt>
                <c:pt idx="4">
                  <c:v>57680</c:v>
                </c:pt>
                <c:pt idx="5">
                  <c:v>71712</c:v>
                </c:pt>
                <c:pt idx="6">
                  <c:v>50221</c:v>
                </c:pt>
                <c:pt idx="7">
                  <c:v>57272</c:v>
                </c:pt>
                <c:pt idx="8">
                  <c:v>55837</c:v>
                </c:pt>
                <c:pt idx="9">
                  <c:v>71712</c:v>
                </c:pt>
                <c:pt idx="10">
                  <c:v>50221</c:v>
                </c:pt>
                <c:pt idx="11">
                  <c:v>57272</c:v>
                </c:pt>
                <c:pt idx="12">
                  <c:v>72228</c:v>
                </c:pt>
                <c:pt idx="13">
                  <c:v>77337</c:v>
                </c:pt>
                <c:pt idx="14">
                  <c:v>74154</c:v>
                </c:pt>
                <c:pt idx="15">
                  <c:v>73500</c:v>
                </c:pt>
                <c:pt idx="16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C-47A2-9345-FEEB6437A5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Sheet1!$F$4:$V$4</c:f>
              <c:strCache>
                <c:ptCount val="17"/>
                <c:pt idx="0">
                  <c:v>1Q25</c:v>
                </c:pt>
                <c:pt idx="1">
                  <c:v>4Q24</c:v>
                </c:pt>
                <c:pt idx="2">
                  <c:v>3Q24</c:v>
                </c:pt>
                <c:pt idx="3">
                  <c:v>2Q24</c:v>
                </c:pt>
                <c:pt idx="4">
                  <c:v>1Q24</c:v>
                </c:pt>
                <c:pt idx="5">
                  <c:v>4Q23</c:v>
                </c:pt>
                <c:pt idx="6">
                  <c:v>3Q23</c:v>
                </c:pt>
                <c:pt idx="7">
                  <c:v>2Q23</c:v>
                </c:pt>
                <c:pt idx="8">
                  <c:v>1Q23</c:v>
                </c:pt>
                <c:pt idx="9">
                  <c:v>4Q22</c:v>
                </c:pt>
                <c:pt idx="10">
                  <c:v>3Q22</c:v>
                </c:pt>
                <c:pt idx="11">
                  <c:v>2Q22</c:v>
                </c:pt>
                <c:pt idx="12">
                  <c:v>1Q22</c:v>
                </c:pt>
                <c:pt idx="13">
                  <c:v>4Q21</c:v>
                </c:pt>
                <c:pt idx="14">
                  <c:v>3Q21</c:v>
                </c:pt>
                <c:pt idx="15">
                  <c:v>2Q21</c:v>
                </c:pt>
                <c:pt idx="16">
                  <c:v>1Q21</c:v>
                </c:pt>
              </c:strCache>
            </c:strRef>
          </c:cat>
          <c:val>
            <c:numRef>
              <c:f>Sheet1!$F$9:$V$9</c:f>
              <c:numCache>
                <c:formatCode>General</c:formatCode>
                <c:ptCount val="17"/>
                <c:pt idx="0">
                  <c:v>116166</c:v>
                </c:pt>
                <c:pt idx="1">
                  <c:v>135089</c:v>
                </c:pt>
                <c:pt idx="2">
                  <c:v>121222</c:v>
                </c:pt>
                <c:pt idx="3">
                  <c:v>119924</c:v>
                </c:pt>
                <c:pt idx="4">
                  <c:v>118854</c:v>
                </c:pt>
                <c:pt idx="5">
                  <c:v>123145</c:v>
                </c:pt>
                <c:pt idx="6">
                  <c:v>106993</c:v>
                </c:pt>
                <c:pt idx="7">
                  <c:v>96597</c:v>
                </c:pt>
                <c:pt idx="8">
                  <c:v>93645</c:v>
                </c:pt>
                <c:pt idx="9">
                  <c:v>95896</c:v>
                </c:pt>
                <c:pt idx="10">
                  <c:v>172017</c:v>
                </c:pt>
                <c:pt idx="11">
                  <c:v>180034</c:v>
                </c:pt>
                <c:pt idx="12">
                  <c:v>170263</c:v>
                </c:pt>
                <c:pt idx="13">
                  <c:v>172473</c:v>
                </c:pt>
                <c:pt idx="14">
                  <c:v>189306</c:v>
                </c:pt>
                <c:pt idx="15">
                  <c:v>172097</c:v>
                </c:pt>
                <c:pt idx="16">
                  <c:v>144095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C-47A2-9345-FEEB6437A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590208"/>
        <c:axId val="1095590688"/>
      </c:lineChart>
      <c:catAx>
        <c:axId val="10955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5590688"/>
        <c:crosses val="autoZero"/>
        <c:auto val="1"/>
        <c:lblAlgn val="ctr"/>
        <c:lblOffset val="100"/>
        <c:noMultiLvlLbl val="0"/>
      </c:catAx>
      <c:valAx>
        <c:axId val="10955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55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티엘비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Sheet1!$F$14:$U$14</c:f>
              <c:numCache>
                <c:formatCode>0%</c:formatCode>
                <c:ptCount val="16"/>
                <c:pt idx="0">
                  <c:v>-5.5466132317193349E-2</c:v>
                </c:pt>
                <c:pt idx="1">
                  <c:v>0.14087621331934191</c:v>
                </c:pt>
                <c:pt idx="2">
                  <c:v>0.15288729503769793</c:v>
                </c:pt>
                <c:pt idx="3">
                  <c:v>-0.1974861303744799</c:v>
                </c:pt>
                <c:pt idx="4">
                  <c:v>-0.19567157518964748</c:v>
                </c:pt>
                <c:pt idx="5">
                  <c:v>0.42792855578343719</c:v>
                </c:pt>
                <c:pt idx="6">
                  <c:v>-0.12311426176840341</c:v>
                </c:pt>
                <c:pt idx="7">
                  <c:v>2.5699804788939233E-2</c:v>
                </c:pt>
                <c:pt idx="8">
                  <c:v>-0.22137159750111557</c:v>
                </c:pt>
                <c:pt idx="9">
                  <c:v>0.42792855578343719</c:v>
                </c:pt>
                <c:pt idx="10">
                  <c:v>-0.12311426176840341</c:v>
                </c:pt>
                <c:pt idx="11">
                  <c:v>-0.20706651160214876</c:v>
                </c:pt>
                <c:pt idx="12">
                  <c:v>-6.6061522945032772E-2</c:v>
                </c:pt>
                <c:pt idx="13">
                  <c:v>4.2924184804595839E-2</c:v>
                </c:pt>
                <c:pt idx="14">
                  <c:v>8.8979591836734692E-3</c:v>
                </c:pt>
                <c:pt idx="1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8-4F32-94A4-B8627DCA9F09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심텍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Sheet1!$F$15:$U$15</c:f>
              <c:numCache>
                <c:formatCode>0%</c:formatCode>
                <c:ptCount val="16"/>
                <c:pt idx="0">
                  <c:v>-0.14007802263692826</c:v>
                </c:pt>
                <c:pt idx="1">
                  <c:v>0.11439342693570474</c:v>
                </c:pt>
                <c:pt idx="2">
                  <c:v>1.0823521563656983E-2</c:v>
                </c:pt>
                <c:pt idx="3">
                  <c:v>9.0026418967809243E-3</c:v>
                </c:pt>
                <c:pt idx="4">
                  <c:v>-3.4845101303341591E-2</c:v>
                </c:pt>
                <c:pt idx="5">
                  <c:v>0.15096314712177433</c:v>
                </c:pt>
                <c:pt idx="6">
                  <c:v>0.10762238992929388</c:v>
                </c:pt>
                <c:pt idx="7">
                  <c:v>3.1523306102835179E-2</c:v>
                </c:pt>
                <c:pt idx="8">
                  <c:v>-2.3473346124968715E-2</c:v>
                </c:pt>
                <c:pt idx="9">
                  <c:v>-0.44252021602516028</c:v>
                </c:pt>
                <c:pt idx="10">
                  <c:v>-4.4530477576457783E-2</c:v>
                </c:pt>
                <c:pt idx="11">
                  <c:v>5.7387688458443699E-2</c:v>
                </c:pt>
                <c:pt idx="12">
                  <c:v>-1.2813599809825306E-2</c:v>
                </c:pt>
                <c:pt idx="13">
                  <c:v>-8.8919527114829963E-2</c:v>
                </c:pt>
                <c:pt idx="14">
                  <c:v>9.9995932526424053E-2</c:v>
                </c:pt>
                <c:pt idx="15">
                  <c:v>0.19433012942850203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8-4F32-94A4-B8627DCA9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637728"/>
        <c:axId val="1095635328"/>
      </c:lineChart>
      <c:catAx>
        <c:axId val="10956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5635328"/>
        <c:crosses val="autoZero"/>
        <c:auto val="1"/>
        <c:lblAlgn val="ctr"/>
        <c:lblOffset val="100"/>
        <c:noMultiLvlLbl val="0"/>
      </c:catAx>
      <c:valAx>
        <c:axId val="10956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56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Sheet1!$F$17:$R$17</c:f>
              <c:numCache>
                <c:formatCode>0%</c:formatCode>
                <c:ptCount val="13"/>
                <c:pt idx="0">
                  <c:v>-2.9993065187239945E-3</c:v>
                </c:pt>
                <c:pt idx="1">
                  <c:v>-0.15099286033020973</c:v>
                </c:pt>
                <c:pt idx="2">
                  <c:v>6.2623205431990597E-2</c:v>
                </c:pt>
                <c:pt idx="3">
                  <c:v>-0.19176910182986451</c:v>
                </c:pt>
                <c:pt idx="4">
                  <c:v>3.3006787613947743E-2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-0.22693415296007088</c:v>
                </c:pt>
                <c:pt idx="9">
                  <c:v>-7.2733620388688469E-2</c:v>
                </c:pt>
                <c:pt idx="10">
                  <c:v>-0.32274725571108775</c:v>
                </c:pt>
                <c:pt idx="11">
                  <c:v>-0.2207891156462585</c:v>
                </c:pt>
                <c:pt idx="12">
                  <c:v>3.1828571428571428E-2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D-434B-97B8-BAA1762645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Sheet1!$F$18:$R$18</c:f>
              <c:numCache>
                <c:formatCode>0%</c:formatCode>
                <c:ptCount val="13"/>
                <c:pt idx="0">
                  <c:v>-2.2615982634156193E-2</c:v>
                </c:pt>
                <c:pt idx="1">
                  <c:v>9.6991351658613834E-2</c:v>
                </c:pt>
                <c:pt idx="2">
                  <c:v>0.13299000869215744</c:v>
                </c:pt>
                <c:pt idx="3">
                  <c:v>0.24148783088501713</c:v>
                </c:pt>
                <c:pt idx="4">
                  <c:v>0.2691975012013455</c:v>
                </c:pt>
                <c:pt idx="5">
                  <c:v>0.28415158087928588</c:v>
                </c:pt>
                <c:pt idx="6">
                  <c:v>-0.3780091502584047</c:v>
                </c:pt>
                <c:pt idx="7">
                  <c:v>-0.46345134807869626</c:v>
                </c:pt>
                <c:pt idx="8">
                  <c:v>-0.44999794435667173</c:v>
                </c:pt>
                <c:pt idx="9">
                  <c:v>-0.44399413241492869</c:v>
                </c:pt>
                <c:pt idx="10">
                  <c:v>-9.1328325568127797E-2</c:v>
                </c:pt>
                <c:pt idx="11">
                  <c:v>4.6119339674718325E-2</c:v>
                </c:pt>
                <c:pt idx="12">
                  <c:v>0.18160241507338909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D-434B-97B8-BAA176264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587552"/>
        <c:axId val="1482592832"/>
      </c:lineChart>
      <c:catAx>
        <c:axId val="148258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2592832"/>
        <c:crosses val="autoZero"/>
        <c:auto val="1"/>
        <c:lblAlgn val="ctr"/>
        <c:lblOffset val="100"/>
        <c:noMultiLvlLbl val="0"/>
      </c:catAx>
      <c:valAx>
        <c:axId val="14825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25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31</xdr:row>
      <xdr:rowOff>9525</xdr:rowOff>
    </xdr:from>
    <xdr:to>
      <xdr:col>11</xdr:col>
      <xdr:colOff>514351</xdr:colOff>
      <xdr:row>45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BA378D5-06F8-A929-78BB-2721F6EA8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18</xdr:row>
      <xdr:rowOff>114299</xdr:rowOff>
    </xdr:from>
    <xdr:to>
      <xdr:col>20</xdr:col>
      <xdr:colOff>152400</xdr:colOff>
      <xdr:row>33</xdr:row>
      <xdr:rowOff>28574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99472E8-C126-902B-9D31-9D616E766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762000</xdr:colOff>
      <xdr:row>27</xdr:row>
      <xdr:rowOff>142875</xdr:rowOff>
    </xdr:from>
    <xdr:to>
      <xdr:col>16</xdr:col>
      <xdr:colOff>266700</xdr:colOff>
      <xdr:row>42</xdr:row>
      <xdr:rowOff>47625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D562B12-ECB1-A8C3-D202-F960E182B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1181100</xdr:colOff>
      <xdr:row>27</xdr:row>
      <xdr:rowOff>57150</xdr:rowOff>
    </xdr:from>
    <xdr:to>
      <xdr:col>11</xdr:col>
      <xdr:colOff>419100</xdr:colOff>
      <xdr:row>40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F8A27FC-1AB2-BB9D-80FD-94C945C2C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647700</xdr:colOff>
      <xdr:row>15</xdr:row>
      <xdr:rowOff>57150</xdr:rowOff>
    </xdr:from>
    <xdr:to>
      <xdr:col>25</xdr:col>
      <xdr:colOff>419100</xdr:colOff>
      <xdr:row>28</xdr:row>
      <xdr:rowOff>76200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7512613-E081-2F62-B763-A5CA3AB9E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BB50-1BAB-47DF-B472-A3CFF64059CD}">
  <dimension ref="B1:V27"/>
  <sheetViews>
    <sheetView tabSelected="1" workbookViewId="0">
      <selection activeCell="K23" sqref="K23"/>
    </sheetView>
  </sheetViews>
  <sheetFormatPr defaultRowHeight="16.5" x14ac:dyDescent="0.3"/>
  <cols>
    <col min="2" max="2" width="7.125" bestFit="1" customWidth="1"/>
    <col min="4" max="4" width="7.125" bestFit="1" customWidth="1"/>
    <col min="5" max="5" width="16" customWidth="1"/>
    <col min="6" max="22" width="14.75" bestFit="1" customWidth="1"/>
  </cols>
  <sheetData>
    <row r="1" spans="2:22" x14ac:dyDescent="0.3">
      <c r="E1">
        <f>596-12</f>
        <v>584</v>
      </c>
      <c r="F1">
        <v>530</v>
      </c>
      <c r="G1">
        <v>498</v>
      </c>
      <c r="H1">
        <v>464</v>
      </c>
      <c r="I1">
        <v>395</v>
      </c>
      <c r="J1">
        <v>442</v>
      </c>
    </row>
    <row r="2" spans="2:22" x14ac:dyDescent="0.3">
      <c r="E2" s="2">
        <f>E5*E6</f>
        <v>59654920954.200005</v>
      </c>
      <c r="F2" s="2">
        <f>F5*F6</f>
        <v>54231746322</v>
      </c>
      <c r="G2" s="2">
        <f t="shared" ref="G2:V2" si="0">G5*G6</f>
        <v>51334953440</v>
      </c>
      <c r="H2" s="2">
        <f t="shared" si="0"/>
        <v>44614936588</v>
      </c>
      <c r="I2" s="2">
        <f t="shared" si="0"/>
        <v>37674246788</v>
      </c>
      <c r="J2" s="2">
        <f t="shared" si="0"/>
        <v>43811939920</v>
      </c>
      <c r="K2" s="2">
        <f t="shared" si="0"/>
        <v>53872636032</v>
      </c>
      <c r="L2" s="2">
        <f t="shared" si="0"/>
        <v>37889986765</v>
      </c>
      <c r="M2" s="2">
        <f t="shared" si="0"/>
        <v>43637598592</v>
      </c>
      <c r="N2" s="2">
        <f t="shared" si="0"/>
        <v>42035042829</v>
      </c>
      <c r="O2" s="2">
        <f t="shared" si="0"/>
        <v>56865679776</v>
      </c>
      <c r="P2" s="2">
        <f t="shared" si="0"/>
        <v>38318321674</v>
      </c>
      <c r="Q2" s="2">
        <f t="shared" si="0"/>
        <v>41797964680</v>
      </c>
      <c r="R2" s="2">
        <f t="shared" si="0"/>
        <v>50934752232</v>
      </c>
      <c r="S2" s="2">
        <f t="shared" si="0"/>
        <v>46778753853</v>
      </c>
      <c r="T2" s="2">
        <f t="shared" si="0"/>
        <v>43076281062</v>
      </c>
      <c r="U2" s="2">
        <f t="shared" si="0"/>
        <v>41356245000</v>
      </c>
      <c r="V2" s="2">
        <f t="shared" si="0"/>
        <v>39938570000</v>
      </c>
    </row>
    <row r="3" spans="2:22" x14ac:dyDescent="0.3">
      <c r="F3">
        <v>12</v>
      </c>
      <c r="G3">
        <v>15</v>
      </c>
    </row>
    <row r="4" spans="2:22" x14ac:dyDescent="0.3"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 t="s">
        <v>10</v>
      </c>
      <c r="P4" t="s">
        <v>11</v>
      </c>
      <c r="Q4" t="s">
        <v>12</v>
      </c>
      <c r="R4" t="s">
        <v>13</v>
      </c>
      <c r="S4" t="s">
        <v>15</v>
      </c>
      <c r="T4" t="s">
        <v>16</v>
      </c>
      <c r="U4" t="s">
        <v>17</v>
      </c>
      <c r="V4" t="s">
        <v>18</v>
      </c>
    </row>
    <row r="5" spans="2:22" x14ac:dyDescent="0.3">
      <c r="B5" t="s">
        <v>20</v>
      </c>
      <c r="C5" t="s">
        <v>14</v>
      </c>
      <c r="E5">
        <f>F5*1.1</f>
        <v>1037350.6000000001</v>
      </c>
      <c r="F5">
        <v>943046</v>
      </c>
      <c r="G5">
        <v>843160</v>
      </c>
      <c r="H5">
        <v>836018</v>
      </c>
      <c r="I5">
        <v>813892</v>
      </c>
      <c r="J5">
        <v>759569</v>
      </c>
      <c r="K5">
        <v>751236</v>
      </c>
      <c r="L5">
        <v>754465</v>
      </c>
      <c r="M5">
        <v>761936</v>
      </c>
      <c r="N5">
        <v>752817</v>
      </c>
      <c r="O5">
        <v>792973</v>
      </c>
      <c r="P5">
        <v>762994</v>
      </c>
      <c r="Q5">
        <v>729815</v>
      </c>
      <c r="R5">
        <v>705194</v>
      </c>
      <c r="S5">
        <v>604869</v>
      </c>
      <c r="T5">
        <v>580903</v>
      </c>
      <c r="U5">
        <v>562670</v>
      </c>
      <c r="V5">
        <v>570551</v>
      </c>
    </row>
    <row r="6" spans="2:22" x14ac:dyDescent="0.3">
      <c r="C6" t="s">
        <v>9</v>
      </c>
      <c r="E6">
        <v>57507</v>
      </c>
      <c r="F6">
        <v>57507</v>
      </c>
      <c r="G6">
        <v>60884</v>
      </c>
      <c r="H6">
        <v>53366</v>
      </c>
      <c r="I6">
        <v>46289</v>
      </c>
      <c r="J6">
        <v>57680</v>
      </c>
      <c r="K6">
        <v>71712</v>
      </c>
      <c r="L6">
        <v>50221</v>
      </c>
      <c r="M6">
        <v>57272</v>
      </c>
      <c r="N6">
        <v>55837</v>
      </c>
      <c r="O6">
        <v>71712</v>
      </c>
      <c r="P6">
        <v>50221</v>
      </c>
      <c r="Q6">
        <v>57272</v>
      </c>
      <c r="R6">
        <v>72228</v>
      </c>
      <c r="S6">
        <v>77337</v>
      </c>
      <c r="T6">
        <v>74154</v>
      </c>
      <c r="U6">
        <v>73500</v>
      </c>
      <c r="V6">
        <v>70000</v>
      </c>
    </row>
    <row r="8" spans="2:22" x14ac:dyDescent="0.3">
      <c r="B8" t="s">
        <v>22</v>
      </c>
      <c r="C8" t="s">
        <v>14</v>
      </c>
      <c r="F8">
        <v>1053337</v>
      </c>
      <c r="G8">
        <v>1084616</v>
      </c>
      <c r="H8">
        <v>1076788</v>
      </c>
      <c r="I8">
        <v>1079043</v>
      </c>
      <c r="J8">
        <v>1074516</v>
      </c>
      <c r="K8">
        <v>1072351</v>
      </c>
      <c r="L8">
        <v>1077692</v>
      </c>
      <c r="M8">
        <v>1089524</v>
      </c>
      <c r="N8">
        <v>1094621</v>
      </c>
      <c r="O8">
        <v>1078592</v>
      </c>
      <c r="P8">
        <v>1067243</v>
      </c>
      <c r="Q8">
        <v>1022804</v>
      </c>
      <c r="R8">
        <v>975445</v>
      </c>
      <c r="S8">
        <v>839136</v>
      </c>
      <c r="T8">
        <v>807916</v>
      </c>
      <c r="U8">
        <v>770492</v>
      </c>
      <c r="V8">
        <v>732411</v>
      </c>
    </row>
    <row r="9" spans="2:22" x14ac:dyDescent="0.3">
      <c r="C9" t="s">
        <v>9</v>
      </c>
      <c r="D9" t="s">
        <v>23</v>
      </c>
      <c r="F9">
        <v>116166</v>
      </c>
      <c r="G9">
        <v>135089</v>
      </c>
      <c r="H9">
        <v>121222</v>
      </c>
      <c r="I9">
        <v>119924</v>
      </c>
      <c r="J9">
        <v>118854</v>
      </c>
      <c r="K9">
        <v>123145</v>
      </c>
      <c r="L9">
        <v>106993</v>
      </c>
      <c r="M9">
        <v>96597</v>
      </c>
      <c r="N9">
        <v>93645</v>
      </c>
      <c r="O9">
        <v>95896</v>
      </c>
      <c r="P9">
        <v>172017</v>
      </c>
      <c r="Q9">
        <v>180034</v>
      </c>
      <c r="R9">
        <v>170263</v>
      </c>
      <c r="S9">
        <v>172473</v>
      </c>
      <c r="T9">
        <v>189306</v>
      </c>
      <c r="U9">
        <v>172097</v>
      </c>
      <c r="V9">
        <v>144095</v>
      </c>
    </row>
    <row r="10" spans="2:22" x14ac:dyDescent="0.3">
      <c r="D10" t="s">
        <v>24</v>
      </c>
      <c r="F10">
        <v>166449</v>
      </c>
      <c r="G10">
        <v>166314</v>
      </c>
      <c r="H10">
        <v>186692</v>
      </c>
      <c r="I10">
        <v>169856</v>
      </c>
      <c r="J10">
        <v>162036</v>
      </c>
      <c r="K10">
        <v>160056</v>
      </c>
      <c r="L10">
        <v>157182</v>
      </c>
      <c r="M10">
        <v>135870</v>
      </c>
      <c r="N10">
        <v>103693</v>
      </c>
      <c r="O10">
        <v>183669</v>
      </c>
      <c r="P10">
        <v>267078</v>
      </c>
      <c r="Q10">
        <v>266868</v>
      </c>
      <c r="R10">
        <v>258767</v>
      </c>
      <c r="S10">
        <v>278327</v>
      </c>
      <c r="T10">
        <v>226037</v>
      </c>
      <c r="U10">
        <v>242592</v>
      </c>
      <c r="V10">
        <v>224572</v>
      </c>
    </row>
    <row r="11" spans="2:22" x14ac:dyDescent="0.3">
      <c r="G11">
        <f>G9-H9</f>
        <v>13867</v>
      </c>
      <c r="H11">
        <f>H9-I9</f>
        <v>1298</v>
      </c>
      <c r="I11">
        <f>I9-J9</f>
        <v>1070</v>
      </c>
      <c r="K11">
        <f>K9-L9</f>
        <v>16152</v>
      </c>
      <c r="L11">
        <f>L9-M9</f>
        <v>10396</v>
      </c>
      <c r="M11">
        <f>M9-N9</f>
        <v>2952</v>
      </c>
      <c r="O11">
        <f>O9-P9</f>
        <v>-76121</v>
      </c>
      <c r="P11">
        <f>P9-Q9</f>
        <v>-8017</v>
      </c>
      <c r="Q11">
        <f>Q9-R9</f>
        <v>9771</v>
      </c>
      <c r="S11">
        <f>S9-T9</f>
        <v>-16833</v>
      </c>
      <c r="T11">
        <f>T9-U9</f>
        <v>17209</v>
      </c>
      <c r="U11">
        <f>U9-V9</f>
        <v>28002</v>
      </c>
    </row>
    <row r="12" spans="2:22" x14ac:dyDescent="0.3">
      <c r="G12">
        <f>G10-H10</f>
        <v>-20378</v>
      </c>
      <c r="H12">
        <f>H10-I10</f>
        <v>16836</v>
      </c>
      <c r="I12">
        <f>I10-J10</f>
        <v>7820</v>
      </c>
      <c r="K12">
        <f>K10-L10</f>
        <v>2874</v>
      </c>
      <c r="L12">
        <f>L10-M10</f>
        <v>21312</v>
      </c>
      <c r="M12">
        <f>M10-N10</f>
        <v>32177</v>
      </c>
      <c r="O12">
        <f>O10-P10</f>
        <v>-83409</v>
      </c>
      <c r="P12">
        <f>P10-Q10</f>
        <v>210</v>
      </c>
      <c r="Q12">
        <f>Q10-R10</f>
        <v>8101</v>
      </c>
      <c r="S12">
        <f>S10-T10</f>
        <v>52290</v>
      </c>
      <c r="T12">
        <f>T10-U10</f>
        <v>-16555</v>
      </c>
      <c r="U12">
        <f>U10-V10</f>
        <v>18020</v>
      </c>
    </row>
    <row r="14" spans="2:22" x14ac:dyDescent="0.3">
      <c r="D14" t="s">
        <v>19</v>
      </c>
      <c r="F14" s="1">
        <f>(F6-G6)/G6</f>
        <v>-5.5466132317193349E-2</v>
      </c>
      <c r="G14" s="1">
        <f t="shared" ref="G14:U14" si="1">(G6-H6)/H6</f>
        <v>0.14087621331934191</v>
      </c>
      <c r="H14" s="1">
        <f t="shared" si="1"/>
        <v>0.15288729503769793</v>
      </c>
      <c r="I14" s="1">
        <f t="shared" si="1"/>
        <v>-0.1974861303744799</v>
      </c>
      <c r="J14" s="1">
        <f t="shared" si="1"/>
        <v>-0.19567157518964748</v>
      </c>
      <c r="K14" s="1">
        <f t="shared" si="1"/>
        <v>0.42792855578343719</v>
      </c>
      <c r="L14" s="1">
        <f t="shared" si="1"/>
        <v>-0.12311426176840341</v>
      </c>
      <c r="M14" s="1">
        <f t="shared" si="1"/>
        <v>2.5699804788939233E-2</v>
      </c>
      <c r="N14" s="1">
        <f t="shared" si="1"/>
        <v>-0.22137159750111557</v>
      </c>
      <c r="O14" s="1">
        <f t="shared" si="1"/>
        <v>0.42792855578343719</v>
      </c>
      <c r="P14" s="1">
        <f t="shared" si="1"/>
        <v>-0.12311426176840341</v>
      </c>
      <c r="Q14" s="1">
        <f t="shared" si="1"/>
        <v>-0.20706651160214876</v>
      </c>
      <c r="R14" s="1">
        <f t="shared" si="1"/>
        <v>-6.6061522945032772E-2</v>
      </c>
      <c r="S14" s="1">
        <f t="shared" si="1"/>
        <v>4.2924184804595839E-2</v>
      </c>
      <c r="T14" s="1">
        <f t="shared" si="1"/>
        <v>8.8979591836734692E-3</v>
      </c>
      <c r="U14" s="1">
        <f t="shared" si="1"/>
        <v>0.05</v>
      </c>
    </row>
    <row r="15" spans="2:22" x14ac:dyDescent="0.3">
      <c r="D15" t="s">
        <v>21</v>
      </c>
      <c r="F15" s="1">
        <f>(F9-G9)/G9</f>
        <v>-0.14007802263692826</v>
      </c>
      <c r="G15" s="1">
        <f t="shared" ref="G15:U15" si="2">(G9-H9)/H9</f>
        <v>0.11439342693570474</v>
      </c>
      <c r="H15" s="1">
        <f t="shared" si="2"/>
        <v>1.0823521563656983E-2</v>
      </c>
      <c r="I15" s="1">
        <f t="shared" si="2"/>
        <v>9.0026418967809243E-3</v>
      </c>
      <c r="J15" s="1">
        <f t="shared" si="2"/>
        <v>-3.4845101303341591E-2</v>
      </c>
      <c r="K15" s="1">
        <f t="shared" si="2"/>
        <v>0.15096314712177433</v>
      </c>
      <c r="L15" s="1">
        <f t="shared" si="2"/>
        <v>0.10762238992929388</v>
      </c>
      <c r="M15" s="1">
        <f t="shared" si="2"/>
        <v>3.1523306102835179E-2</v>
      </c>
      <c r="N15" s="1">
        <f t="shared" si="2"/>
        <v>-2.3473346124968715E-2</v>
      </c>
      <c r="O15" s="1">
        <f t="shared" si="2"/>
        <v>-0.44252021602516028</v>
      </c>
      <c r="P15" s="1">
        <f t="shared" si="2"/>
        <v>-4.4530477576457783E-2</v>
      </c>
      <c r="Q15" s="1">
        <f t="shared" si="2"/>
        <v>5.7387688458443699E-2</v>
      </c>
      <c r="R15" s="1">
        <f t="shared" si="2"/>
        <v>-1.2813599809825306E-2</v>
      </c>
      <c r="S15" s="1">
        <f t="shared" si="2"/>
        <v>-8.8919527114829963E-2</v>
      </c>
      <c r="T15" s="1">
        <f t="shared" si="2"/>
        <v>9.9995932526424053E-2</v>
      </c>
      <c r="U15" s="1">
        <f t="shared" si="2"/>
        <v>0.19433012942850203</v>
      </c>
    </row>
    <row r="17" spans="3:18" x14ac:dyDescent="0.3">
      <c r="D17" t="s">
        <v>19</v>
      </c>
      <c r="F17" s="1">
        <f>(F6-J6)/J6</f>
        <v>-2.9993065187239945E-3</v>
      </c>
      <c r="G17" s="1">
        <f t="shared" ref="G17:R17" si="3">(G6-K6)/K6</f>
        <v>-0.15099286033020973</v>
      </c>
      <c r="H17" s="1">
        <f t="shared" si="3"/>
        <v>6.2623205431990597E-2</v>
      </c>
      <c r="I17" s="1">
        <f t="shared" si="3"/>
        <v>-0.19176910182986451</v>
      </c>
      <c r="J17" s="1">
        <f t="shared" si="3"/>
        <v>3.3006787613947743E-2</v>
      </c>
      <c r="K17" s="1">
        <f t="shared" si="3"/>
        <v>0</v>
      </c>
      <c r="L17" s="1">
        <f t="shared" si="3"/>
        <v>0</v>
      </c>
      <c r="M17" s="1">
        <f t="shared" si="3"/>
        <v>0</v>
      </c>
      <c r="N17" s="1">
        <f t="shared" si="3"/>
        <v>-0.22693415296007088</v>
      </c>
      <c r="O17" s="1">
        <f t="shared" si="3"/>
        <v>-7.2733620388688469E-2</v>
      </c>
      <c r="P17" s="1">
        <f t="shared" si="3"/>
        <v>-0.32274725571108775</v>
      </c>
      <c r="Q17" s="1">
        <f t="shared" si="3"/>
        <v>-0.2207891156462585</v>
      </c>
      <c r="R17" s="1">
        <f t="shared" si="3"/>
        <v>3.1828571428571428E-2</v>
      </c>
    </row>
    <row r="18" spans="3:18" x14ac:dyDescent="0.3">
      <c r="D18" t="s">
        <v>21</v>
      </c>
      <c r="F18" s="1">
        <f>(F9-J9)/J9</f>
        <v>-2.2615982634156193E-2</v>
      </c>
      <c r="G18" s="1">
        <f t="shared" ref="G18:R18" si="4">(G9-K9)/K9</f>
        <v>9.6991351658613834E-2</v>
      </c>
      <c r="H18" s="1">
        <f t="shared" si="4"/>
        <v>0.13299000869215744</v>
      </c>
      <c r="I18" s="1">
        <f t="shared" si="4"/>
        <v>0.24148783088501713</v>
      </c>
      <c r="J18" s="1">
        <f t="shared" si="4"/>
        <v>0.2691975012013455</v>
      </c>
      <c r="K18" s="1">
        <f t="shared" si="4"/>
        <v>0.28415158087928588</v>
      </c>
      <c r="L18" s="1">
        <f t="shared" si="4"/>
        <v>-0.3780091502584047</v>
      </c>
      <c r="M18" s="1">
        <f t="shared" si="4"/>
        <v>-0.46345134807869626</v>
      </c>
      <c r="N18" s="1">
        <f t="shared" si="4"/>
        <v>-0.44999794435667173</v>
      </c>
      <c r="O18" s="1">
        <f t="shared" si="4"/>
        <v>-0.44399413241492869</v>
      </c>
      <c r="P18" s="1">
        <f t="shared" si="4"/>
        <v>-9.1328325568127797E-2</v>
      </c>
      <c r="Q18" s="1">
        <f t="shared" si="4"/>
        <v>4.6119339674718325E-2</v>
      </c>
      <c r="R18" s="1">
        <f t="shared" si="4"/>
        <v>0.18160241507338909</v>
      </c>
    </row>
    <row r="20" spans="3:18" x14ac:dyDescent="0.3">
      <c r="C20" t="s">
        <v>27</v>
      </c>
      <c r="D20" s="3">
        <f>584</f>
        <v>584</v>
      </c>
    </row>
    <row r="21" spans="3:18" x14ac:dyDescent="0.3">
      <c r="E21" t="s">
        <v>28</v>
      </c>
      <c r="F21" t="s">
        <v>29</v>
      </c>
      <c r="G21" t="s">
        <v>25</v>
      </c>
      <c r="H21" t="s">
        <v>30</v>
      </c>
    </row>
    <row r="22" spans="3:18" x14ac:dyDescent="0.3">
      <c r="G22">
        <v>15</v>
      </c>
      <c r="H22">
        <v>2306</v>
      </c>
      <c r="I22">
        <v>23450</v>
      </c>
    </row>
    <row r="23" spans="3:18" x14ac:dyDescent="0.3">
      <c r="C23" t="s">
        <v>26</v>
      </c>
      <c r="D23">
        <v>0.06</v>
      </c>
      <c r="E23">
        <f>$D$20*D23</f>
        <v>35.04</v>
      </c>
      <c r="F23">
        <f>E23*4</f>
        <v>140.16</v>
      </c>
      <c r="G23">
        <f>F23*$G$22</f>
        <v>2102.4</v>
      </c>
      <c r="H23">
        <f>G23-$H$22</f>
        <v>-203.59999999999991</v>
      </c>
    </row>
    <row r="24" spans="3:18" x14ac:dyDescent="0.3">
      <c r="D24">
        <v>7.0000000000000007E-2</v>
      </c>
      <c r="E24">
        <f>$D$20*D24</f>
        <v>40.880000000000003</v>
      </c>
      <c r="F24">
        <f t="shared" ref="F24:F26" si="5">E24*4</f>
        <v>163.52000000000001</v>
      </c>
      <c r="G24">
        <f t="shared" ref="G24:G26" si="6">F24*$G$22</f>
        <v>2452.8000000000002</v>
      </c>
      <c r="H24">
        <f t="shared" ref="H24:H26" si="7">G24-$H$22</f>
        <v>146.80000000000018</v>
      </c>
      <c r="I24">
        <f>(H24/G24)</f>
        <v>5.9849967384214033E-2</v>
      </c>
      <c r="J24" s="4">
        <f>$I$22*(1+I24)</f>
        <v>24853.481735159821</v>
      </c>
    </row>
    <row r="25" spans="3:18" x14ac:dyDescent="0.3">
      <c r="D25">
        <v>0.08</v>
      </c>
      <c r="E25">
        <f>$D$20*D25</f>
        <v>46.72</v>
      </c>
      <c r="F25">
        <f t="shared" si="5"/>
        <v>186.88</v>
      </c>
      <c r="G25">
        <f t="shared" si="6"/>
        <v>2803.2</v>
      </c>
      <c r="H25">
        <f t="shared" si="7"/>
        <v>497.19999999999982</v>
      </c>
      <c r="I25">
        <f t="shared" ref="I25:I26" si="8">(H25/G25)</f>
        <v>0.17736872146118715</v>
      </c>
      <c r="J25" s="4">
        <f t="shared" ref="J25:J26" si="9">$I$22*(1+I25)</f>
        <v>27609.29651826484</v>
      </c>
    </row>
    <row r="26" spans="3:18" x14ac:dyDescent="0.3">
      <c r="D26">
        <v>0.09</v>
      </c>
      <c r="E26">
        <f>$D$20*D26</f>
        <v>52.559999999999995</v>
      </c>
      <c r="F26">
        <f t="shared" si="5"/>
        <v>210.23999999999998</v>
      </c>
      <c r="G26">
        <f t="shared" si="6"/>
        <v>3153.6</v>
      </c>
      <c r="H26">
        <f t="shared" si="7"/>
        <v>847.59999999999991</v>
      </c>
      <c r="I26">
        <f t="shared" si="8"/>
        <v>0.26877219685438863</v>
      </c>
      <c r="J26" s="4">
        <f t="shared" si="9"/>
        <v>29752.70801623541</v>
      </c>
    </row>
    <row r="27" spans="3:18" x14ac:dyDescent="0.3">
      <c r="G27" t="s">
        <v>31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 Woo Kim</dc:creator>
  <cp:lastModifiedBy>Hyoung Woo Kim</cp:lastModifiedBy>
  <dcterms:created xsi:type="dcterms:W3CDTF">2025-07-06T15:16:43Z</dcterms:created>
  <dcterms:modified xsi:type="dcterms:W3CDTF">2025-07-06T16:06:22Z</dcterms:modified>
</cp:coreProperties>
</file>